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3.xml" ContentType="application/vnd.ms-excel.person+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a0f99d26ac69edf4/Desktop/FINANCIAL MODELLING/"/>
    </mc:Choice>
  </mc:AlternateContent>
  <xr:revisionPtr revIDLastSave="0" documentId="8_{B17D7B17-094D-4BAB-BAC3-EFBDC3F8B12B}" xr6:coauthVersionLast="47" xr6:coauthVersionMax="47" xr10:uidLastSave="{00000000-0000-0000-0000-000000000000}"/>
  <bookViews>
    <workbookView xWindow="-110" yWindow="-110" windowWidth="19420" windowHeight="11500" activeTab="12" xr2:uid="{0E87F6E8-E942-4E6B-96AF-263B09E58A8F}"/>
  </bookViews>
  <sheets>
    <sheet name="Historical FS" sheetId="10" r:id="rId1"/>
    <sheet name="RATIO ANALYSIS" sheetId="12" r:id="rId2"/>
    <sheet name="COMMON SIZE STATEMENT" sheetId="13" r:id="rId3"/>
    <sheet name="Forecasting" sheetId="9" r:id="rId4"/>
    <sheet name="Intrinsic Growth" sheetId="19" r:id="rId5"/>
    <sheet name="WACC" sheetId="14" r:id="rId6"/>
    <sheet name="Sheet7" sheetId="20" r:id="rId7"/>
    <sheet name="BETA" sheetId="15" r:id="rId8"/>
    <sheet name="COMPS VAL" sheetId="1" r:id="rId9"/>
    <sheet name="FOOTBALL FIELD" sheetId="3" r:id="rId10"/>
    <sheet name="MONTE CARLO" sheetId="5" r:id="rId11"/>
    <sheet name="DCF" sheetId="21" r:id="rId12"/>
    <sheet name="VAR" sheetId="4" r:id="rId13"/>
    <sheet name="DUPONT" sheetId="6" r:id="rId14"/>
    <sheet name="RAW FS" sheetId="18" r:id="rId15"/>
    <sheet name="DATA ROOM" sheetId="17" r:id="rId16"/>
    <sheet name="CASH FLOW DATA" sheetId="11" r:id="rId17"/>
    <sheet name="DATA" sheetId="2" r:id="rId18"/>
    <sheet name="LIST OF STOCKS" sheetId="8" r:id="rId19"/>
    <sheet name="Data sheet" sheetId="7" r:id="rId20"/>
  </sheets>
  <definedNames>
    <definedName name="_xlnm._FilterDatabase" localSheetId="10" hidden="1">'MONTE CARLO'!$B$6:$E$6</definedName>
    <definedName name="_xlnm._FilterDatabase" localSheetId="12" hidden="1">VAR!$B$6:$E$6</definedName>
    <definedName name="_xlchart.v1.0" hidden="1">'MONTE CARLO'!$H$6</definedName>
    <definedName name="_xlchart.v1.1" hidden="1">'MONTE CARLO'!$H$7:$H$10006</definedName>
    <definedName name="_xlchart.v1.2" hidden="1">VAR!$E$6</definedName>
    <definedName name="_xlchart.v1.3" hidden="1">VAR!$E$7:$E$5245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4" i="21" l="1"/>
  <c r="D41" i="21"/>
  <c r="D40" i="21"/>
  <c r="D39" i="21"/>
  <c r="D38" i="21"/>
  <c r="D37" i="21"/>
  <c r="D36" i="21"/>
  <c r="D34" i="21"/>
  <c r="D33" i="21"/>
  <c r="D29" i="21"/>
  <c r="D27" i="21"/>
  <c r="D26" i="21"/>
  <c r="D25" i="21"/>
  <c r="I17" i="21"/>
  <c r="H17" i="21"/>
  <c r="G17" i="21"/>
  <c r="F17" i="21"/>
  <c r="I15" i="21"/>
  <c r="H15" i="21"/>
  <c r="G15" i="21"/>
  <c r="F15" i="21"/>
  <c r="I12" i="21"/>
  <c r="H12" i="21"/>
  <c r="G12" i="21"/>
  <c r="F12" i="21"/>
  <c r="G4" i="21"/>
  <c r="H4" i="21" s="1"/>
  <c r="F4" i="21"/>
  <c r="E21" i="21"/>
  <c r="E19" i="21"/>
  <c r="J66" i="19"/>
  <c r="E12" i="21"/>
  <c r="G10" i="21"/>
  <c r="H10" i="21" s="1"/>
  <c r="F10" i="21"/>
  <c r="E10" i="21"/>
  <c r="F8" i="21"/>
  <c r="E8" i="21"/>
  <c r="I6" i="21"/>
  <c r="H6" i="21"/>
  <c r="G6" i="21"/>
  <c r="F6" i="21"/>
  <c r="E4" i="21"/>
  <c r="G2" i="21"/>
  <c r="H2" i="21" s="1"/>
  <c r="I2" i="21" s="1"/>
  <c r="F2" i="21"/>
  <c r="E2" i="21"/>
  <c r="G49" i="19"/>
  <c r="G51" i="19" s="1"/>
  <c r="F49" i="19"/>
  <c r="F51" i="19" s="1"/>
  <c r="J46" i="19"/>
  <c r="I46" i="19"/>
  <c r="H46" i="19"/>
  <c r="G46" i="19"/>
  <c r="F46" i="19"/>
  <c r="K39" i="19"/>
  <c r="J49" i="19" s="1"/>
  <c r="J51" i="19" s="1"/>
  <c r="J39" i="19"/>
  <c r="I49" i="19" s="1"/>
  <c r="I51" i="19" s="1"/>
  <c r="I39" i="19"/>
  <c r="H49" i="19" s="1"/>
  <c r="H51" i="19" s="1"/>
  <c r="H39" i="19"/>
  <c r="G39" i="19"/>
  <c r="K35" i="19"/>
  <c r="J35" i="19"/>
  <c r="I35" i="19"/>
  <c r="H35" i="19"/>
  <c r="G35" i="19"/>
  <c r="B35" i="19"/>
  <c r="K33" i="19"/>
  <c r="J33" i="19"/>
  <c r="I33" i="19"/>
  <c r="H33" i="19"/>
  <c r="G33" i="19"/>
  <c r="K32" i="19"/>
  <c r="J32" i="19"/>
  <c r="I32" i="19"/>
  <c r="H32" i="19"/>
  <c r="G32" i="19"/>
  <c r="K31" i="19"/>
  <c r="J31" i="19"/>
  <c r="I31" i="19"/>
  <c r="H31" i="19"/>
  <c r="G31" i="19"/>
  <c r="K30" i="19"/>
  <c r="J30" i="19"/>
  <c r="I30" i="19"/>
  <c r="H30" i="19"/>
  <c r="G30" i="19"/>
  <c r="K29" i="19"/>
  <c r="J29" i="19"/>
  <c r="I29" i="19"/>
  <c r="H29" i="19"/>
  <c r="G29" i="19"/>
  <c r="K28" i="19"/>
  <c r="J28" i="19"/>
  <c r="I28" i="19"/>
  <c r="H28" i="19"/>
  <c r="G28" i="19"/>
  <c r="K27" i="19"/>
  <c r="J27" i="19"/>
  <c r="I27" i="19"/>
  <c r="H27" i="19"/>
  <c r="G27" i="19"/>
  <c r="K26" i="19"/>
  <c r="J26" i="19"/>
  <c r="I26" i="19"/>
  <c r="H26" i="19"/>
  <c r="G26" i="19"/>
  <c r="B33" i="19"/>
  <c r="B32" i="19"/>
  <c r="B31" i="19"/>
  <c r="B30" i="19"/>
  <c r="B29" i="19"/>
  <c r="B28" i="19"/>
  <c r="B27" i="19"/>
  <c r="B26" i="19"/>
  <c r="K19" i="19"/>
  <c r="J19" i="19"/>
  <c r="I19" i="19"/>
  <c r="H19" i="19"/>
  <c r="G19" i="19"/>
  <c r="K18" i="19"/>
  <c r="J18" i="19"/>
  <c r="I18" i="19"/>
  <c r="H18" i="19"/>
  <c r="G18" i="19"/>
  <c r="K17" i="19"/>
  <c r="J17" i="19"/>
  <c r="I17" i="19"/>
  <c r="H17" i="19"/>
  <c r="G17" i="19"/>
  <c r="G21" i="19" s="1"/>
  <c r="B19" i="19"/>
  <c r="B18" i="19"/>
  <c r="B17" i="19"/>
  <c r="K12" i="19"/>
  <c r="J12" i="19"/>
  <c r="I12" i="19"/>
  <c r="H12" i="19"/>
  <c r="G12" i="19"/>
  <c r="K11" i="19"/>
  <c r="J11" i="19"/>
  <c r="I11" i="19"/>
  <c r="H11" i="19"/>
  <c r="G11" i="19"/>
  <c r="K10" i="19"/>
  <c r="J10" i="19"/>
  <c r="I10" i="19"/>
  <c r="H10" i="19"/>
  <c r="G10" i="19"/>
  <c r="K9" i="19"/>
  <c r="J9" i="19"/>
  <c r="I9" i="19"/>
  <c r="H9" i="19"/>
  <c r="G9" i="19"/>
  <c r="B12" i="19"/>
  <c r="B11" i="19"/>
  <c r="B10" i="19"/>
  <c r="B9" i="19"/>
  <c r="D28" i="14"/>
  <c r="D27" i="14"/>
  <c r="I4" i="21" l="1"/>
  <c r="I8" i="21" s="1"/>
  <c r="H8" i="21"/>
  <c r="G8" i="21"/>
  <c r="I21" i="19"/>
  <c r="G34" i="19"/>
  <c r="G36" i="19" s="1"/>
  <c r="K21" i="19"/>
  <c r="K23" i="19" s="1"/>
  <c r="J47" i="19" s="1"/>
  <c r="J53" i="19" s="1"/>
  <c r="J54" i="19" s="1"/>
  <c r="J60" i="19" s="1"/>
  <c r="K14" i="19"/>
  <c r="H14" i="19"/>
  <c r="J21" i="19"/>
  <c r="K34" i="19"/>
  <c r="K36" i="19" s="1"/>
  <c r="I34" i="19"/>
  <c r="I36" i="19" s="1"/>
  <c r="G14" i="19"/>
  <c r="G23" i="19" s="1"/>
  <c r="G38" i="19" s="1"/>
  <c r="G41" i="19" s="1"/>
  <c r="H21" i="19"/>
  <c r="H23" i="19" s="1"/>
  <c r="G47" i="19" s="1"/>
  <c r="G53" i="19" s="1"/>
  <c r="G54" i="19" s="1"/>
  <c r="J34" i="19"/>
  <c r="J36" i="19" s="1"/>
  <c r="H34" i="19"/>
  <c r="H36" i="19" s="1"/>
  <c r="I14" i="19"/>
  <c r="J14" i="19"/>
  <c r="I23" i="19"/>
  <c r="J23" i="19"/>
  <c r="H47" i="19" l="1"/>
  <c r="H53" i="19" s="1"/>
  <c r="H54" i="19" s="1"/>
  <c r="H60" i="19" s="1"/>
  <c r="G60" i="19"/>
  <c r="H38" i="19"/>
  <c r="H41" i="19" s="1"/>
  <c r="G61" i="19" s="1"/>
  <c r="G63" i="19" s="1"/>
  <c r="K38" i="19"/>
  <c r="K41" i="19" s="1"/>
  <c r="J61" i="19" s="1"/>
  <c r="J63" i="19" s="1"/>
  <c r="I38" i="19"/>
  <c r="I41" i="19" s="1"/>
  <c r="H61" i="19" s="1"/>
  <c r="H63" i="19" s="1"/>
  <c r="I47" i="19"/>
  <c r="I53" i="19" s="1"/>
  <c r="I54" i="19" s="1"/>
  <c r="I60" i="19" s="1"/>
  <c r="J38" i="19"/>
  <c r="J41" i="19" s="1"/>
  <c r="I61" i="19" s="1"/>
  <c r="I63" i="19" l="1"/>
  <c r="J56" i="19"/>
  <c r="J55" i="19"/>
  <c r="C37" i="14" l="1"/>
  <c r="C36" i="14"/>
  <c r="C38" i="14" s="1"/>
  <c r="I16" i="14"/>
  <c r="G15" i="14"/>
  <c r="J11" i="15"/>
  <c r="J16" i="15" s="1"/>
  <c r="D29" i="14"/>
  <c r="J45" i="14" s="1"/>
  <c r="F23" i="14"/>
  <c r="J37" i="14" s="1"/>
  <c r="F22" i="14"/>
  <c r="J22" i="15"/>
  <c r="D37" i="14" l="1"/>
  <c r="D36" i="14"/>
  <c r="I23" i="14"/>
  <c r="I22" i="14"/>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2" i="15"/>
  <c r="D40" i="14" l="1"/>
  <c r="D38" i="14"/>
  <c r="H20" i="14"/>
  <c r="H19" i="14"/>
  <c r="H18" i="14"/>
  <c r="H17" i="14"/>
  <c r="H16" i="14"/>
  <c r="H15" i="14"/>
  <c r="G20" i="14"/>
  <c r="J20" i="14" s="1"/>
  <c r="G19" i="14"/>
  <c r="J19" i="14" s="1"/>
  <c r="G18" i="14"/>
  <c r="J18" i="14" s="1"/>
  <c r="G17" i="14"/>
  <c r="J17" i="14" s="1"/>
  <c r="G16" i="14"/>
  <c r="J16" i="14" s="1"/>
  <c r="G23" i="14" l="1"/>
  <c r="J15" i="14"/>
  <c r="G22" i="14"/>
  <c r="H23" i="14"/>
  <c r="H22" i="14"/>
  <c r="E36" i="14" s="1"/>
  <c r="L43" i="13"/>
  <c r="K43" i="13"/>
  <c r="J43" i="13"/>
  <c r="I43" i="13"/>
  <c r="H43" i="13"/>
  <c r="G43" i="13"/>
  <c r="F43" i="13"/>
  <c r="E43" i="13"/>
  <c r="D43" i="13"/>
  <c r="C43" i="13"/>
  <c r="L42" i="13"/>
  <c r="K42" i="13"/>
  <c r="J42" i="13"/>
  <c r="I42" i="13"/>
  <c r="H42" i="13"/>
  <c r="G42" i="13"/>
  <c r="F42" i="13"/>
  <c r="E42" i="13"/>
  <c r="D42" i="13"/>
  <c r="C42" i="13"/>
  <c r="L41" i="13"/>
  <c r="K41" i="13"/>
  <c r="J41" i="13"/>
  <c r="I41" i="13"/>
  <c r="H41" i="13"/>
  <c r="G41" i="13"/>
  <c r="F41" i="13"/>
  <c r="E41" i="13"/>
  <c r="D41" i="13"/>
  <c r="C41" i="13"/>
  <c r="L40" i="13"/>
  <c r="K40" i="13"/>
  <c r="J40" i="13"/>
  <c r="I40" i="13"/>
  <c r="H40" i="13"/>
  <c r="G40" i="13"/>
  <c r="F40" i="13"/>
  <c r="E40" i="13"/>
  <c r="D40" i="13"/>
  <c r="C40" i="13"/>
  <c r="L39" i="13"/>
  <c r="K39" i="13"/>
  <c r="J39" i="13"/>
  <c r="I39" i="13"/>
  <c r="H39" i="13"/>
  <c r="G39" i="13"/>
  <c r="F39" i="13"/>
  <c r="E39" i="13"/>
  <c r="D39" i="13"/>
  <c r="C39" i="13"/>
  <c r="L37" i="13"/>
  <c r="K37" i="13"/>
  <c r="J37" i="13"/>
  <c r="I37" i="13"/>
  <c r="H37" i="13"/>
  <c r="G37" i="13"/>
  <c r="F37" i="13"/>
  <c r="E37" i="13"/>
  <c r="D37" i="13"/>
  <c r="C37" i="13"/>
  <c r="L36" i="13"/>
  <c r="K36" i="13"/>
  <c r="J36" i="13"/>
  <c r="I36" i="13"/>
  <c r="H36" i="13"/>
  <c r="G36" i="13"/>
  <c r="F36" i="13"/>
  <c r="E36" i="13"/>
  <c r="D36" i="13"/>
  <c r="C36" i="13"/>
  <c r="L35" i="13"/>
  <c r="K35" i="13"/>
  <c r="J35" i="13"/>
  <c r="I35" i="13"/>
  <c r="H35" i="13"/>
  <c r="G35" i="13"/>
  <c r="F35" i="13"/>
  <c r="E35" i="13"/>
  <c r="D35" i="13"/>
  <c r="C35" i="13"/>
  <c r="L34" i="13"/>
  <c r="K34" i="13"/>
  <c r="J34" i="13"/>
  <c r="I34" i="13"/>
  <c r="H34" i="13"/>
  <c r="G34" i="13"/>
  <c r="F34" i="13"/>
  <c r="E34" i="13"/>
  <c r="D34" i="13"/>
  <c r="C34" i="13"/>
  <c r="L33" i="13"/>
  <c r="K33" i="13"/>
  <c r="J33" i="13"/>
  <c r="I33" i="13"/>
  <c r="H33" i="13"/>
  <c r="G33" i="13"/>
  <c r="F33" i="13"/>
  <c r="E33" i="13"/>
  <c r="D33" i="13"/>
  <c r="C33" i="13"/>
  <c r="J46" i="14" l="1"/>
  <c r="E37" i="14"/>
  <c r="J43" i="14" s="1"/>
  <c r="J23" i="14"/>
  <c r="J35" i="14" s="1"/>
  <c r="J22" i="14"/>
  <c r="L25" i="13"/>
  <c r="K25" i="13"/>
  <c r="J25" i="13"/>
  <c r="I25" i="13"/>
  <c r="H25" i="13"/>
  <c r="G25" i="13"/>
  <c r="F25" i="13"/>
  <c r="E25" i="13"/>
  <c r="D25" i="13"/>
  <c r="C25" i="13"/>
  <c r="L23" i="13"/>
  <c r="K23" i="13"/>
  <c r="J23" i="13"/>
  <c r="I23" i="13"/>
  <c r="H23" i="13"/>
  <c r="G23" i="13"/>
  <c r="F23" i="13"/>
  <c r="E23" i="13"/>
  <c r="D23" i="13"/>
  <c r="C23" i="13"/>
  <c r="L22" i="13"/>
  <c r="K22" i="13"/>
  <c r="J22" i="13"/>
  <c r="I22" i="13"/>
  <c r="H22" i="13"/>
  <c r="G22" i="13"/>
  <c r="F22" i="13"/>
  <c r="E22" i="13"/>
  <c r="D22" i="13"/>
  <c r="C22" i="13"/>
  <c r="L21" i="13"/>
  <c r="K21" i="13"/>
  <c r="J21" i="13"/>
  <c r="I21" i="13"/>
  <c r="H21" i="13"/>
  <c r="G21" i="13"/>
  <c r="F21" i="13"/>
  <c r="E21" i="13"/>
  <c r="D21" i="13"/>
  <c r="C21" i="13"/>
  <c r="L20" i="13"/>
  <c r="K20" i="13"/>
  <c r="J20" i="13"/>
  <c r="I20" i="13"/>
  <c r="H20" i="13"/>
  <c r="G20" i="13"/>
  <c r="F20" i="13"/>
  <c r="E20" i="13"/>
  <c r="D20" i="13"/>
  <c r="C20" i="13"/>
  <c r="L19" i="13"/>
  <c r="K19" i="13"/>
  <c r="J19" i="13"/>
  <c r="I19" i="13"/>
  <c r="H19" i="13"/>
  <c r="G19" i="13"/>
  <c r="F19" i="13"/>
  <c r="E19" i="13"/>
  <c r="D19" i="13"/>
  <c r="C19" i="13"/>
  <c r="L18" i="13"/>
  <c r="K18" i="13"/>
  <c r="J18" i="13"/>
  <c r="I18" i="13"/>
  <c r="H18" i="13"/>
  <c r="G18" i="13"/>
  <c r="F18" i="13"/>
  <c r="E18" i="13"/>
  <c r="D18" i="13"/>
  <c r="C18" i="13"/>
  <c r="L17" i="13"/>
  <c r="K17" i="13"/>
  <c r="J17" i="13"/>
  <c r="I17" i="13"/>
  <c r="H17" i="13"/>
  <c r="G17" i="13"/>
  <c r="F17" i="13"/>
  <c r="E17" i="13"/>
  <c r="D17" i="13"/>
  <c r="C17" i="13"/>
  <c r="L16" i="13"/>
  <c r="K16" i="13"/>
  <c r="J16" i="13"/>
  <c r="I16" i="13"/>
  <c r="H16" i="13"/>
  <c r="G16" i="13"/>
  <c r="F16" i="13"/>
  <c r="E16" i="13"/>
  <c r="D16" i="13"/>
  <c r="C16" i="13"/>
  <c r="L15" i="13"/>
  <c r="K15" i="13"/>
  <c r="J15" i="13"/>
  <c r="I15" i="13"/>
  <c r="H15" i="13"/>
  <c r="G15" i="13"/>
  <c r="F15" i="13"/>
  <c r="E15" i="13"/>
  <c r="D15" i="13"/>
  <c r="C15" i="13"/>
  <c r="L14" i="13"/>
  <c r="K14" i="13"/>
  <c r="J14" i="13"/>
  <c r="I14" i="13"/>
  <c r="H14" i="13"/>
  <c r="G14" i="13"/>
  <c r="F14" i="13"/>
  <c r="E14" i="13"/>
  <c r="D14" i="13"/>
  <c r="C14" i="13"/>
  <c r="L13" i="13"/>
  <c r="K13" i="13"/>
  <c r="J13" i="13"/>
  <c r="I13" i="13"/>
  <c r="H13" i="13"/>
  <c r="G13" i="13"/>
  <c r="F13" i="13"/>
  <c r="E13" i="13"/>
  <c r="D13" i="13"/>
  <c r="C13" i="13"/>
  <c r="L12" i="13"/>
  <c r="K12" i="13"/>
  <c r="J12" i="13"/>
  <c r="I12" i="13"/>
  <c r="H12" i="13"/>
  <c r="G12" i="13"/>
  <c r="F12" i="13"/>
  <c r="E12" i="13"/>
  <c r="D12" i="13"/>
  <c r="C12" i="13"/>
  <c r="L11" i="13"/>
  <c r="K11" i="13"/>
  <c r="J11" i="13"/>
  <c r="I11" i="13"/>
  <c r="H11" i="13"/>
  <c r="G11" i="13"/>
  <c r="F11" i="13"/>
  <c r="E11" i="13"/>
  <c r="D11" i="13"/>
  <c r="C11" i="13"/>
  <c r="L10" i="13"/>
  <c r="K10" i="13"/>
  <c r="J10" i="13"/>
  <c r="I10" i="13"/>
  <c r="H10" i="13"/>
  <c r="G10" i="13"/>
  <c r="F10" i="13"/>
  <c r="E10" i="13"/>
  <c r="D10" i="13"/>
  <c r="C10" i="13"/>
  <c r="B43" i="13"/>
  <c r="B42" i="13"/>
  <c r="B41" i="13"/>
  <c r="B40" i="13"/>
  <c r="B39" i="13"/>
  <c r="B37" i="13"/>
  <c r="B36" i="13"/>
  <c r="B35" i="13"/>
  <c r="B34" i="13"/>
  <c r="B33" i="13"/>
  <c r="L31" i="13"/>
  <c r="K31" i="13"/>
  <c r="J31" i="13"/>
  <c r="I31" i="13"/>
  <c r="H31" i="13"/>
  <c r="G31" i="13"/>
  <c r="F31" i="13"/>
  <c r="E31" i="13"/>
  <c r="D31" i="13"/>
  <c r="C31" i="13"/>
  <c r="B29" i="13"/>
  <c r="B6" i="13"/>
  <c r="B25" i="13"/>
  <c r="B23" i="13"/>
  <c r="B22" i="13"/>
  <c r="B21" i="13"/>
  <c r="B20" i="13"/>
  <c r="B19" i="13"/>
  <c r="B18" i="13"/>
  <c r="B17" i="13"/>
  <c r="B16" i="13"/>
  <c r="B15" i="13"/>
  <c r="B14" i="13"/>
  <c r="B13" i="13"/>
  <c r="B12" i="13"/>
  <c r="B11" i="13"/>
  <c r="B10" i="13"/>
  <c r="E38" i="14" l="1"/>
  <c r="E40" i="14"/>
  <c r="J36" i="14" s="1"/>
  <c r="J38" i="14" s="1"/>
  <c r="J29" i="14" s="1"/>
  <c r="J30" i="14" s="1"/>
  <c r="J42" i="14" s="1"/>
  <c r="J48" i="14" s="1"/>
  <c r="H11" i="1"/>
  <c r="L8" i="13"/>
  <c r="K8" i="13"/>
  <c r="J8" i="13"/>
  <c r="I8" i="13"/>
  <c r="H8" i="13"/>
  <c r="G8" i="13"/>
  <c r="F8" i="13"/>
  <c r="E8" i="13"/>
  <c r="D8" i="13"/>
  <c r="C8" i="13"/>
  <c r="L7" i="12"/>
  <c r="K7" i="12"/>
  <c r="J7" i="12"/>
  <c r="I7" i="12"/>
  <c r="H7" i="12"/>
  <c r="G7" i="12"/>
  <c r="F7" i="12"/>
  <c r="E7" i="12"/>
  <c r="D7" i="12"/>
  <c r="C7" i="12"/>
  <c r="B6" i="12"/>
  <c r="C86" i="10"/>
  <c r="C85" i="10"/>
  <c r="C84" i="10"/>
  <c r="C83" i="10"/>
  <c r="C82" i="10"/>
  <c r="C81" i="10"/>
  <c r="B114" i="10"/>
  <c r="L110" i="10"/>
  <c r="K110" i="10"/>
  <c r="J110" i="10"/>
  <c r="I110" i="10"/>
  <c r="H110" i="10"/>
  <c r="G110" i="10"/>
  <c r="F110" i="10"/>
  <c r="E110" i="10"/>
  <c r="D110" i="10"/>
  <c r="C110" i="10"/>
  <c r="L109" i="10"/>
  <c r="K109" i="10"/>
  <c r="J109" i="10"/>
  <c r="I109" i="10"/>
  <c r="H109" i="10"/>
  <c r="G109" i="10"/>
  <c r="F109" i="10"/>
  <c r="E109" i="10"/>
  <c r="D109" i="10"/>
  <c r="C109" i="10"/>
  <c r="L108" i="10"/>
  <c r="K108" i="10"/>
  <c r="J108" i="10"/>
  <c r="I108" i="10"/>
  <c r="H108" i="10"/>
  <c r="G108" i="10"/>
  <c r="F108" i="10"/>
  <c r="E108" i="10"/>
  <c r="D108" i="10"/>
  <c r="C108" i="10"/>
  <c r="L107" i="10"/>
  <c r="K107" i="10"/>
  <c r="J107" i="10"/>
  <c r="I107" i="10"/>
  <c r="H107" i="10"/>
  <c r="G107" i="10"/>
  <c r="F107" i="10"/>
  <c r="E107" i="10"/>
  <c r="D107" i="10"/>
  <c r="C107" i="10"/>
  <c r="L106" i="10"/>
  <c r="K106" i="10"/>
  <c r="J106" i="10"/>
  <c r="I106" i="10"/>
  <c r="H106" i="10"/>
  <c r="G106" i="10"/>
  <c r="F106" i="10"/>
  <c r="E106" i="10"/>
  <c r="D106" i="10"/>
  <c r="C106" i="10"/>
  <c r="L105" i="10"/>
  <c r="K105" i="10"/>
  <c r="J105" i="10"/>
  <c r="I105" i="10"/>
  <c r="H105" i="10"/>
  <c r="G105" i="10"/>
  <c r="F105" i="10"/>
  <c r="E105" i="10"/>
  <c r="D105" i="10"/>
  <c r="C105" i="10"/>
  <c r="L104" i="10"/>
  <c r="K104" i="10"/>
  <c r="J104" i="10"/>
  <c r="I104" i="10"/>
  <c r="H104" i="10"/>
  <c r="G104" i="10"/>
  <c r="F104" i="10"/>
  <c r="E104" i="10"/>
  <c r="D104" i="10"/>
  <c r="C104" i="10"/>
  <c r="B112" i="10"/>
  <c r="B110" i="10"/>
  <c r="B109" i="10"/>
  <c r="B108" i="10"/>
  <c r="B107" i="10"/>
  <c r="B106" i="10"/>
  <c r="B105" i="10"/>
  <c r="B104" i="10"/>
  <c r="L98" i="10"/>
  <c r="K98" i="10"/>
  <c r="J98" i="10"/>
  <c r="I98" i="10"/>
  <c r="H98" i="10"/>
  <c r="G98" i="10"/>
  <c r="F98" i="10"/>
  <c r="E98" i="10"/>
  <c r="D98" i="10"/>
  <c r="C98" i="10"/>
  <c r="L97" i="10"/>
  <c r="K97" i="10"/>
  <c r="J97" i="10"/>
  <c r="I97" i="10"/>
  <c r="H97" i="10"/>
  <c r="G97" i="10"/>
  <c r="F97" i="10"/>
  <c r="E97" i="10"/>
  <c r="D97" i="10"/>
  <c r="C97" i="10"/>
  <c r="L96" i="10"/>
  <c r="K96" i="10"/>
  <c r="J96" i="10"/>
  <c r="I96" i="10"/>
  <c r="H96" i="10"/>
  <c r="G96" i="10"/>
  <c r="F96" i="10"/>
  <c r="E96" i="10"/>
  <c r="D96" i="10"/>
  <c r="C96" i="10"/>
  <c r="L95" i="10"/>
  <c r="K95" i="10"/>
  <c r="J95" i="10"/>
  <c r="I95" i="10"/>
  <c r="H95" i="10"/>
  <c r="G95" i="10"/>
  <c r="F95" i="10"/>
  <c r="E95" i="10"/>
  <c r="D95" i="10"/>
  <c r="C95" i="10"/>
  <c r="L94" i="10"/>
  <c r="K94" i="10"/>
  <c r="J94" i="10"/>
  <c r="I94" i="10"/>
  <c r="H94" i="10"/>
  <c r="G94" i="10"/>
  <c r="F94" i="10"/>
  <c r="E94" i="10"/>
  <c r="D94" i="10"/>
  <c r="C94" i="10"/>
  <c r="L93" i="10"/>
  <c r="K93" i="10"/>
  <c r="J93" i="10"/>
  <c r="I93" i="10"/>
  <c r="H93" i="10"/>
  <c r="G93" i="10"/>
  <c r="F93" i="10"/>
  <c r="E93" i="10"/>
  <c r="D93" i="10"/>
  <c r="C93" i="10"/>
  <c r="L92" i="10"/>
  <c r="K92" i="10"/>
  <c r="J92" i="10"/>
  <c r="I92" i="10"/>
  <c r="H92" i="10"/>
  <c r="G92" i="10"/>
  <c r="F92" i="10"/>
  <c r="E92" i="10"/>
  <c r="D92" i="10"/>
  <c r="C92" i="10"/>
  <c r="B100" i="10"/>
  <c r="B98" i="10"/>
  <c r="B97" i="10"/>
  <c r="B96" i="10"/>
  <c r="B95" i="10"/>
  <c r="B94" i="10"/>
  <c r="B93" i="10"/>
  <c r="B92" i="10"/>
  <c r="L86" i="10"/>
  <c r="K86" i="10"/>
  <c r="J86" i="10"/>
  <c r="I86" i="10"/>
  <c r="H86" i="10"/>
  <c r="G86" i="10"/>
  <c r="F86" i="10"/>
  <c r="E86" i="10"/>
  <c r="D86" i="10"/>
  <c r="L85" i="10"/>
  <c r="K85" i="10"/>
  <c r="J85" i="10"/>
  <c r="I85" i="10"/>
  <c r="H85" i="10"/>
  <c r="G85" i="10"/>
  <c r="F85" i="10"/>
  <c r="E85" i="10"/>
  <c r="D85" i="10"/>
  <c r="L84" i="10"/>
  <c r="K84" i="10"/>
  <c r="J84" i="10"/>
  <c r="I84" i="10"/>
  <c r="H84" i="10"/>
  <c r="G84" i="10"/>
  <c r="F84" i="10"/>
  <c r="E84" i="10"/>
  <c r="D84" i="10"/>
  <c r="L83" i="10"/>
  <c r="K83" i="10"/>
  <c r="J83" i="10"/>
  <c r="I83" i="10"/>
  <c r="H83" i="10"/>
  <c r="G83" i="10"/>
  <c r="F83" i="10"/>
  <c r="E83" i="10"/>
  <c r="D83" i="10"/>
  <c r="L82" i="10"/>
  <c r="K82" i="10"/>
  <c r="J82" i="10"/>
  <c r="I82" i="10"/>
  <c r="H82" i="10"/>
  <c r="G82" i="10"/>
  <c r="F82" i="10"/>
  <c r="E82" i="10"/>
  <c r="D82" i="10"/>
  <c r="L81" i="10"/>
  <c r="K81" i="10"/>
  <c r="J81" i="10"/>
  <c r="I81" i="10"/>
  <c r="H81" i="10"/>
  <c r="G81" i="10"/>
  <c r="F81" i="10"/>
  <c r="E81" i="10"/>
  <c r="D81" i="10"/>
  <c r="L80" i="10"/>
  <c r="K80" i="10"/>
  <c r="J80" i="10"/>
  <c r="I80" i="10"/>
  <c r="H80" i="10"/>
  <c r="G80" i="10"/>
  <c r="F80" i="10"/>
  <c r="E80" i="10"/>
  <c r="D80" i="10"/>
  <c r="C80" i="10"/>
  <c r="B81" i="10"/>
  <c r="B82" i="10"/>
  <c r="B83" i="10"/>
  <c r="B84" i="10"/>
  <c r="B85" i="10"/>
  <c r="B86" i="10"/>
  <c r="B80" i="10"/>
  <c r="L70" i="10"/>
  <c r="K70" i="10"/>
  <c r="J70" i="10"/>
  <c r="I70" i="10"/>
  <c r="H70" i="10"/>
  <c r="G70" i="10"/>
  <c r="F70" i="10"/>
  <c r="E70" i="10"/>
  <c r="D70" i="10"/>
  <c r="C70" i="10"/>
  <c r="L69" i="10"/>
  <c r="K69" i="10"/>
  <c r="J69" i="10"/>
  <c r="I69" i="10"/>
  <c r="H69" i="10"/>
  <c r="G69" i="10"/>
  <c r="F69" i="10"/>
  <c r="E69" i="10"/>
  <c r="D69" i="10"/>
  <c r="C69" i="10"/>
  <c r="L68" i="10"/>
  <c r="K68" i="10"/>
  <c r="J68" i="10"/>
  <c r="I68" i="10"/>
  <c r="H68" i="10"/>
  <c r="G68" i="10"/>
  <c r="F68" i="10"/>
  <c r="E68" i="10"/>
  <c r="D68" i="10"/>
  <c r="C68" i="10"/>
  <c r="B70" i="10"/>
  <c r="B69" i="10"/>
  <c r="B68" i="10"/>
  <c r="L64" i="10"/>
  <c r="K64" i="10"/>
  <c r="J64" i="10"/>
  <c r="I64" i="10"/>
  <c r="H64" i="10"/>
  <c r="G64" i="10"/>
  <c r="F64" i="10"/>
  <c r="E64" i="10"/>
  <c r="D64" i="10"/>
  <c r="C64" i="10"/>
  <c r="L63" i="10"/>
  <c r="K63" i="10"/>
  <c r="J63" i="10"/>
  <c r="I63" i="10"/>
  <c r="H63" i="10"/>
  <c r="G63" i="10"/>
  <c r="F63" i="10"/>
  <c r="E63" i="10"/>
  <c r="D63" i="10"/>
  <c r="C63" i="10"/>
  <c r="L62" i="10"/>
  <c r="K62" i="10"/>
  <c r="J62" i="10"/>
  <c r="I62" i="10"/>
  <c r="H62" i="10"/>
  <c r="G62" i="10"/>
  <c r="F62" i="10"/>
  <c r="E62" i="10"/>
  <c r="D62" i="10"/>
  <c r="C62" i="10"/>
  <c r="L61" i="10"/>
  <c r="K61" i="10"/>
  <c r="J61" i="10"/>
  <c r="I61" i="10"/>
  <c r="H61" i="10"/>
  <c r="G61" i="10"/>
  <c r="F61" i="10"/>
  <c r="E61" i="10"/>
  <c r="D61" i="10"/>
  <c r="C61" i="10"/>
  <c r="L57" i="10"/>
  <c r="K57" i="10"/>
  <c r="J57" i="10"/>
  <c r="I57" i="10"/>
  <c r="H57" i="10"/>
  <c r="G57" i="10"/>
  <c r="F57" i="10"/>
  <c r="E57" i="10"/>
  <c r="D57" i="10"/>
  <c r="C57" i="10"/>
  <c r="L56" i="10"/>
  <c r="K56" i="10"/>
  <c r="J56" i="10"/>
  <c r="I56" i="10"/>
  <c r="H56" i="10"/>
  <c r="G56" i="10"/>
  <c r="F56" i="10"/>
  <c r="E56" i="10"/>
  <c r="D56" i="10"/>
  <c r="C56" i="10"/>
  <c r="L55" i="10"/>
  <c r="K55" i="10"/>
  <c r="J55" i="10"/>
  <c r="I55" i="10"/>
  <c r="H55" i="10"/>
  <c r="G55" i="10"/>
  <c r="F55" i="10"/>
  <c r="E55" i="10"/>
  <c r="D55" i="10"/>
  <c r="C55" i="10"/>
  <c r="L54" i="10"/>
  <c r="K54" i="10"/>
  <c r="J54" i="10"/>
  <c r="I54" i="10"/>
  <c r="H54" i="10"/>
  <c r="G54" i="10"/>
  <c r="F54" i="10"/>
  <c r="E54" i="10"/>
  <c r="D54" i="10"/>
  <c r="C54" i="10"/>
  <c r="L41" i="10"/>
  <c r="L46" i="10" s="1"/>
  <c r="K41" i="10"/>
  <c r="K46" i="10" s="1"/>
  <c r="J41" i="10"/>
  <c r="J46" i="10" s="1"/>
  <c r="I41" i="10"/>
  <c r="I46" i="10" s="1"/>
  <c r="H41" i="10"/>
  <c r="H46" i="10" s="1"/>
  <c r="G41" i="10"/>
  <c r="G46" i="10" s="1"/>
  <c r="F41" i="10"/>
  <c r="F46" i="10" s="1"/>
  <c r="E41" i="10"/>
  <c r="E46" i="10" s="1"/>
  <c r="D41" i="10"/>
  <c r="D46" i="10" s="1"/>
  <c r="C41" i="10"/>
  <c r="C46" i="10" s="1"/>
  <c r="L35" i="10"/>
  <c r="K35" i="10"/>
  <c r="J35" i="10"/>
  <c r="I35" i="10"/>
  <c r="H35" i="10"/>
  <c r="G35" i="10"/>
  <c r="F35" i="10"/>
  <c r="E35" i="10"/>
  <c r="D35" i="10"/>
  <c r="C35" i="10"/>
  <c r="L29" i="10"/>
  <c r="K29" i="10"/>
  <c r="J29" i="10"/>
  <c r="I29" i="10"/>
  <c r="H29" i="10"/>
  <c r="G29" i="10"/>
  <c r="F29" i="10"/>
  <c r="E29" i="10"/>
  <c r="D29" i="10"/>
  <c r="C29" i="10"/>
  <c r="L26" i="10"/>
  <c r="K26" i="10"/>
  <c r="J26" i="10"/>
  <c r="I26" i="10"/>
  <c r="H26" i="10"/>
  <c r="G26" i="10"/>
  <c r="F26" i="10"/>
  <c r="E26" i="10"/>
  <c r="D26" i="10"/>
  <c r="C26" i="10"/>
  <c r="L20" i="10"/>
  <c r="K20" i="10"/>
  <c r="J20" i="10"/>
  <c r="I20" i="10"/>
  <c r="H20" i="10"/>
  <c r="G20" i="10"/>
  <c r="F20" i="10"/>
  <c r="E20" i="10"/>
  <c r="D20" i="10"/>
  <c r="C20" i="10"/>
  <c r="L14" i="10"/>
  <c r="K14" i="10"/>
  <c r="J14" i="10"/>
  <c r="I14" i="10"/>
  <c r="H14" i="10"/>
  <c r="G14" i="10"/>
  <c r="F14" i="10"/>
  <c r="E14" i="10"/>
  <c r="D14" i="10"/>
  <c r="C14" i="10"/>
  <c r="L12" i="10"/>
  <c r="K12" i="10"/>
  <c r="J12" i="10"/>
  <c r="I12" i="10"/>
  <c r="H12" i="10"/>
  <c r="G12" i="10"/>
  <c r="F12" i="10"/>
  <c r="E12" i="10"/>
  <c r="D12" i="10"/>
  <c r="C12" i="10"/>
  <c r="L8" i="10"/>
  <c r="K8" i="10"/>
  <c r="J8" i="10"/>
  <c r="I8" i="10"/>
  <c r="H8" i="10"/>
  <c r="G8" i="10"/>
  <c r="F8" i="10"/>
  <c r="E8" i="10"/>
  <c r="D8" i="10"/>
  <c r="C8" i="10"/>
  <c r="B7" i="10"/>
  <c r="I19" i="12" l="1"/>
  <c r="J19" i="12"/>
  <c r="G32" i="12"/>
  <c r="K19" i="12"/>
  <c r="K31" i="12"/>
  <c r="K37" i="12" s="1"/>
  <c r="L12" i="12"/>
  <c r="C29" i="12"/>
  <c r="C35" i="12" s="1"/>
  <c r="H30" i="12"/>
  <c r="H36" i="12" s="1"/>
  <c r="L19" i="12"/>
  <c r="D33" i="12"/>
  <c r="C32" i="12"/>
  <c r="G88" i="10"/>
  <c r="G40" i="12" s="1"/>
  <c r="G100" i="10"/>
  <c r="I100" i="10"/>
  <c r="D12" i="12"/>
  <c r="J88" i="10"/>
  <c r="J42" i="12" s="1"/>
  <c r="H88" i="10"/>
  <c r="H40" i="12" s="1"/>
  <c r="C20" i="12"/>
  <c r="C30" i="12"/>
  <c r="C36" i="12" s="1"/>
  <c r="I30" i="12"/>
  <c r="I36" i="12" s="1"/>
  <c r="K30" i="12"/>
  <c r="K36" i="12" s="1"/>
  <c r="C19" i="12"/>
  <c r="L30" i="12"/>
  <c r="L36" i="12" s="1"/>
  <c r="F33" i="12"/>
  <c r="H33" i="12"/>
  <c r="D20" i="12"/>
  <c r="K32" i="12"/>
  <c r="E12" i="12"/>
  <c r="D32" i="12"/>
  <c r="I72" i="10"/>
  <c r="D19" i="12"/>
  <c r="D31" i="12"/>
  <c r="D37" i="12" s="1"/>
  <c r="C31" i="12"/>
  <c r="C37" i="12" s="1"/>
  <c r="F12" i="12"/>
  <c r="J29" i="12"/>
  <c r="J35" i="12" s="1"/>
  <c r="L31" i="12"/>
  <c r="L37" i="12" s="1"/>
  <c r="H20" i="12"/>
  <c r="K29" i="12"/>
  <c r="K35" i="12" s="1"/>
  <c r="J33" i="12"/>
  <c r="E19" i="12"/>
  <c r="I20" i="12"/>
  <c r="D29" i="12"/>
  <c r="D35" i="12" s="1"/>
  <c r="L29" i="12"/>
  <c r="L35" i="12" s="1"/>
  <c r="I12" i="12"/>
  <c r="J12" i="12"/>
  <c r="K12" i="12"/>
  <c r="F19" i="12"/>
  <c r="I33" i="12"/>
  <c r="H12" i="12"/>
  <c r="K33" i="12"/>
  <c r="C33" i="12"/>
  <c r="G19" i="12"/>
  <c r="K20" i="12"/>
  <c r="J30" i="12"/>
  <c r="J36" i="12" s="1"/>
  <c r="G12" i="12"/>
  <c r="G33" i="12"/>
  <c r="H19" i="12"/>
  <c r="F88" i="10"/>
  <c r="F40" i="12" s="1"/>
  <c r="F100" i="10"/>
  <c r="L112" i="10"/>
  <c r="E33" i="12"/>
  <c r="E31" i="12"/>
  <c r="E20" i="12"/>
  <c r="E30" i="12"/>
  <c r="E36" i="12" s="1"/>
  <c r="E32" i="12"/>
  <c r="E29" i="12"/>
  <c r="E35" i="12" s="1"/>
  <c r="H100" i="10"/>
  <c r="L72" i="10"/>
  <c r="H32" i="12"/>
  <c r="K100" i="10"/>
  <c r="C88" i="10"/>
  <c r="F31" i="12"/>
  <c r="F37" i="12" s="1"/>
  <c r="I32" i="12"/>
  <c r="L33" i="12"/>
  <c r="L100" i="10"/>
  <c r="D30" i="12"/>
  <c r="D36" i="12" s="1"/>
  <c r="G31" i="12"/>
  <c r="G37" i="12" s="1"/>
  <c r="J32" i="12"/>
  <c r="C112" i="10"/>
  <c r="F29" i="12"/>
  <c r="F35" i="12" s="1"/>
  <c r="H31" i="12"/>
  <c r="H37" i="12" s="1"/>
  <c r="J20" i="12"/>
  <c r="H112" i="10"/>
  <c r="G29" i="12"/>
  <c r="G35" i="12" s="1"/>
  <c r="F30" i="12"/>
  <c r="F36" i="12" s="1"/>
  <c r="I31" i="12"/>
  <c r="I37" i="12" s="1"/>
  <c r="L32" i="12"/>
  <c r="K72" i="10"/>
  <c r="F20" i="12"/>
  <c r="D112" i="10"/>
  <c r="G20" i="12"/>
  <c r="G112" i="10"/>
  <c r="C100" i="10"/>
  <c r="I112" i="10"/>
  <c r="H29" i="12"/>
  <c r="H35" i="12" s="1"/>
  <c r="G30" i="12"/>
  <c r="G36" i="12" s="1"/>
  <c r="J31" i="12"/>
  <c r="J37" i="12" s="1"/>
  <c r="L20" i="12"/>
  <c r="J72" i="10"/>
  <c r="J100" i="10"/>
  <c r="F32" i="12"/>
  <c r="L88" i="10"/>
  <c r="E112" i="10"/>
  <c r="F112" i="10"/>
  <c r="D100" i="10"/>
  <c r="J112" i="10"/>
  <c r="I29" i="12"/>
  <c r="I35" i="12" s="1"/>
  <c r="E100" i="10"/>
  <c r="K112" i="10"/>
  <c r="G17" i="10"/>
  <c r="H15" i="10"/>
  <c r="J66" i="10"/>
  <c r="C72" i="10"/>
  <c r="K88" i="10"/>
  <c r="L66" i="10"/>
  <c r="D72" i="10"/>
  <c r="F72" i="10"/>
  <c r="E72" i="10"/>
  <c r="D27" i="10"/>
  <c r="E88" i="10"/>
  <c r="C21" i="10"/>
  <c r="G72" i="10"/>
  <c r="D21" i="10"/>
  <c r="H72" i="10"/>
  <c r="D88" i="10"/>
  <c r="I88" i="10"/>
  <c r="K17" i="10"/>
  <c r="L15" i="10"/>
  <c r="G27" i="10"/>
  <c r="E30" i="10"/>
  <c r="K30" i="10"/>
  <c r="G66" i="10"/>
  <c r="F30" i="10"/>
  <c r="H17" i="10"/>
  <c r="I17" i="10"/>
  <c r="I18" i="10" s="1"/>
  <c r="J15" i="10"/>
  <c r="E36" i="10"/>
  <c r="E21" i="10"/>
  <c r="C59" i="10"/>
  <c r="D59" i="10"/>
  <c r="G21" i="10"/>
  <c r="K13" i="10"/>
  <c r="K9" i="12" s="1"/>
  <c r="I15" i="10"/>
  <c r="L17" i="10"/>
  <c r="L18" i="10" s="1"/>
  <c r="E13" i="10"/>
  <c r="E9" i="12" s="1"/>
  <c r="K15" i="10"/>
  <c r="L36" i="10"/>
  <c r="E27" i="10"/>
  <c r="G13" i="10"/>
  <c r="G9" i="12" s="1"/>
  <c r="I30" i="10"/>
  <c r="C17" i="10"/>
  <c r="H13" i="10"/>
  <c r="H9" i="12" s="1"/>
  <c r="I21" i="10"/>
  <c r="I27" i="10"/>
  <c r="C27" i="10"/>
  <c r="C30" i="10"/>
  <c r="G36" i="10"/>
  <c r="E59" i="10"/>
  <c r="K66" i="10"/>
  <c r="D13" i="10"/>
  <c r="D9" i="12" s="1"/>
  <c r="I13" i="10"/>
  <c r="I9" i="12" s="1"/>
  <c r="D30" i="10"/>
  <c r="C36" i="10"/>
  <c r="F59" i="10"/>
  <c r="F27" i="10"/>
  <c r="D36" i="10"/>
  <c r="G59" i="10"/>
  <c r="C15" i="10"/>
  <c r="H59" i="10"/>
  <c r="J59" i="10"/>
  <c r="G30" i="10"/>
  <c r="F36" i="10"/>
  <c r="I59" i="10"/>
  <c r="C66" i="10"/>
  <c r="E15" i="10"/>
  <c r="J21" i="10"/>
  <c r="H30" i="10"/>
  <c r="F15" i="10"/>
  <c r="J17" i="10"/>
  <c r="K21" i="10"/>
  <c r="J27" i="10"/>
  <c r="K59" i="10"/>
  <c r="G15" i="10"/>
  <c r="L21" i="10"/>
  <c r="K27" i="10"/>
  <c r="J30" i="10"/>
  <c r="L59" i="10"/>
  <c r="F66" i="10"/>
  <c r="L27" i="10"/>
  <c r="J36" i="10"/>
  <c r="I66" i="10"/>
  <c r="L13" i="10"/>
  <c r="L9" i="12" s="1"/>
  <c r="K36" i="10"/>
  <c r="F13" i="10"/>
  <c r="F9" i="12" s="1"/>
  <c r="F21" i="10"/>
  <c r="H21" i="10"/>
  <c r="H27" i="10"/>
  <c r="L30" i="10"/>
  <c r="H36" i="10"/>
  <c r="D66" i="10"/>
  <c r="D74" i="10" s="1"/>
  <c r="I36" i="10"/>
  <c r="E66" i="10"/>
  <c r="J13" i="10"/>
  <c r="J9" i="12" s="1"/>
  <c r="D17" i="10"/>
  <c r="D14" i="12" s="1"/>
  <c r="E17" i="10"/>
  <c r="E14" i="12" s="1"/>
  <c r="H66" i="10"/>
  <c r="D15" i="10"/>
  <c r="F17" i="10"/>
  <c r="F14" i="12" s="1"/>
  <c r="K38" i="12" l="1"/>
  <c r="H42" i="12"/>
  <c r="G38" i="12"/>
  <c r="J114" i="10"/>
  <c r="G114" i="10"/>
  <c r="G42" i="12"/>
  <c r="I74" i="10"/>
  <c r="I41" i="12" s="1"/>
  <c r="L38" i="12"/>
  <c r="C38" i="12"/>
  <c r="J40" i="12"/>
  <c r="L74" i="10"/>
  <c r="L41" i="12" s="1"/>
  <c r="I38" i="12"/>
  <c r="J38" i="12"/>
  <c r="O19" i="12"/>
  <c r="F114" i="10"/>
  <c r="F42" i="12"/>
  <c r="D38" i="12"/>
  <c r="H38" i="12"/>
  <c r="O32" i="12"/>
  <c r="O20" i="12"/>
  <c r="F38" i="12"/>
  <c r="O30" i="12"/>
  <c r="N30" i="12"/>
  <c r="F74" i="10"/>
  <c r="F41" i="12" s="1"/>
  <c r="N19" i="12"/>
  <c r="N33" i="12"/>
  <c r="N20" i="12"/>
  <c r="J74" i="10"/>
  <c r="J41" i="12" s="1"/>
  <c r="K74" i="10"/>
  <c r="K41" i="12" s="1"/>
  <c r="O33" i="12"/>
  <c r="H114" i="10"/>
  <c r="N32" i="12"/>
  <c r="O36" i="12"/>
  <c r="N36" i="12"/>
  <c r="K23" i="10"/>
  <c r="K14" i="12"/>
  <c r="L40" i="12"/>
  <c r="L42" i="12"/>
  <c r="E37" i="12"/>
  <c r="N31" i="12"/>
  <c r="H18" i="10"/>
  <c r="H14" i="12"/>
  <c r="G74" i="10"/>
  <c r="G41" i="12" s="1"/>
  <c r="G18" i="10"/>
  <c r="G14" i="12"/>
  <c r="O31" i="12"/>
  <c r="C23" i="10"/>
  <c r="C24" i="10" s="1"/>
  <c r="C14" i="12"/>
  <c r="I114" i="10"/>
  <c r="I42" i="12"/>
  <c r="I40" i="12"/>
  <c r="O9" i="12"/>
  <c r="N9" i="12"/>
  <c r="I23" i="10"/>
  <c r="I24" i="10" s="1"/>
  <c r="I14" i="12"/>
  <c r="N29" i="12"/>
  <c r="O29" i="12"/>
  <c r="C42" i="12"/>
  <c r="C40" i="12"/>
  <c r="K114" i="10"/>
  <c r="K42" i="12"/>
  <c r="K40" i="12"/>
  <c r="D114" i="10"/>
  <c r="D40" i="12"/>
  <c r="D41" i="12"/>
  <c r="D42" i="12"/>
  <c r="E74" i="10"/>
  <c r="E41" i="12" s="1"/>
  <c r="J23" i="10"/>
  <c r="J32" i="10" s="1"/>
  <c r="J16" i="12" s="1"/>
  <c r="J14" i="12"/>
  <c r="L23" i="10"/>
  <c r="L14" i="12"/>
  <c r="E114" i="10"/>
  <c r="E40" i="12"/>
  <c r="E42" i="12"/>
  <c r="C114" i="10"/>
  <c r="N35" i="12"/>
  <c r="L114" i="10"/>
  <c r="O35" i="12"/>
  <c r="H23" i="10"/>
  <c r="H24" i="10" s="1"/>
  <c r="G23" i="10"/>
  <c r="C74" i="10"/>
  <c r="C41" i="12" s="1"/>
  <c r="H74" i="10"/>
  <c r="H41" i="12" s="1"/>
  <c r="C18" i="10"/>
  <c r="K18" i="10"/>
  <c r="J18" i="10"/>
  <c r="F23" i="10"/>
  <c r="F18" i="10"/>
  <c r="E23" i="10"/>
  <c r="E18" i="10"/>
  <c r="D23" i="10"/>
  <c r="D18" i="10"/>
  <c r="C32" i="10" l="1"/>
  <c r="C16" i="12" s="1"/>
  <c r="I32" i="10"/>
  <c r="I16" i="12" s="1"/>
  <c r="H32" i="10"/>
  <c r="H16" i="12" s="1"/>
  <c r="J33" i="10"/>
  <c r="O41" i="12"/>
  <c r="N41" i="12"/>
  <c r="F27" i="12"/>
  <c r="F15" i="12"/>
  <c r="F23" i="12"/>
  <c r="F10" i="12"/>
  <c r="F21" i="12"/>
  <c r="G32" i="10"/>
  <c r="G16" i="12" s="1"/>
  <c r="G21" i="12"/>
  <c r="G27" i="12"/>
  <c r="G23" i="12"/>
  <c r="G10" i="12"/>
  <c r="G15" i="12"/>
  <c r="N14" i="12"/>
  <c r="O14" i="12"/>
  <c r="C21" i="12"/>
  <c r="C15" i="12"/>
  <c r="C27" i="12"/>
  <c r="C23" i="12"/>
  <c r="D21" i="12"/>
  <c r="D23" i="12"/>
  <c r="D10" i="12"/>
  <c r="D27" i="12"/>
  <c r="D15" i="12"/>
  <c r="I27" i="12"/>
  <c r="I23" i="12"/>
  <c r="I10" i="12"/>
  <c r="I21" i="12"/>
  <c r="I15" i="12"/>
  <c r="O40" i="12"/>
  <c r="N40" i="12"/>
  <c r="H27" i="12"/>
  <c r="H23" i="12"/>
  <c r="H21" i="12"/>
  <c r="H10" i="12"/>
  <c r="H15" i="12"/>
  <c r="O42" i="12"/>
  <c r="N42" i="12"/>
  <c r="G24" i="10"/>
  <c r="E21" i="12"/>
  <c r="E15" i="12"/>
  <c r="E10" i="12"/>
  <c r="E27" i="12"/>
  <c r="E23" i="12"/>
  <c r="N37" i="12"/>
  <c r="O37" i="12"/>
  <c r="L24" i="10"/>
  <c r="L23" i="12"/>
  <c r="L10" i="12"/>
  <c r="L15" i="12"/>
  <c r="L27" i="12"/>
  <c r="L21" i="12"/>
  <c r="J24" i="10"/>
  <c r="J27" i="12"/>
  <c r="J21" i="12"/>
  <c r="J23" i="12"/>
  <c r="J10" i="12"/>
  <c r="J15" i="12"/>
  <c r="K32" i="10"/>
  <c r="K23" i="12"/>
  <c r="K10" i="12"/>
  <c r="K15" i="12"/>
  <c r="K21" i="12"/>
  <c r="K27" i="12"/>
  <c r="K24" i="10"/>
  <c r="L32" i="10"/>
  <c r="L38" i="10" s="1"/>
  <c r="J38" i="10"/>
  <c r="J43" i="10" s="1"/>
  <c r="E38" i="12"/>
  <c r="F24" i="10"/>
  <c r="F32" i="10"/>
  <c r="F16" i="12" s="1"/>
  <c r="I33" i="10"/>
  <c r="I38" i="10"/>
  <c r="H33" i="10"/>
  <c r="H38" i="10"/>
  <c r="D24" i="10"/>
  <c r="D32" i="10"/>
  <c r="D16" i="12" s="1"/>
  <c r="E24" i="10"/>
  <c r="E32" i="10"/>
  <c r="E16" i="12" s="1"/>
  <c r="C33" i="10" l="1"/>
  <c r="C38" i="10"/>
  <c r="L25" i="12"/>
  <c r="L17" i="12"/>
  <c r="N15" i="12"/>
  <c r="O15" i="12"/>
  <c r="O21" i="12"/>
  <c r="N21" i="12"/>
  <c r="J39" i="10"/>
  <c r="O10" i="12"/>
  <c r="N10" i="12"/>
  <c r="O38" i="12"/>
  <c r="N38" i="12"/>
  <c r="N27" i="12"/>
  <c r="O27" i="12"/>
  <c r="G33" i="10"/>
  <c r="G38" i="10"/>
  <c r="I25" i="12"/>
  <c r="I11" i="12"/>
  <c r="I17" i="12"/>
  <c r="C25" i="12"/>
  <c r="C17" i="12"/>
  <c r="J17" i="12"/>
  <c r="J11" i="12"/>
  <c r="J25" i="12"/>
  <c r="O23" i="12"/>
  <c r="N23" i="12"/>
  <c r="L33" i="10"/>
  <c r="L16" i="12"/>
  <c r="H17" i="12"/>
  <c r="H25" i="12"/>
  <c r="H11" i="12"/>
  <c r="L39" i="10"/>
  <c r="L43" i="10"/>
  <c r="K16" i="12"/>
  <c r="N16" i="12" s="1"/>
  <c r="K38" i="10"/>
  <c r="L11" i="12" s="1"/>
  <c r="K33" i="10"/>
  <c r="C39" i="10"/>
  <c r="C43" i="10"/>
  <c r="C47" i="10" s="1"/>
  <c r="C49" i="10" s="1"/>
  <c r="C24" i="12" s="1"/>
  <c r="I43" i="10"/>
  <c r="J44" i="10" s="1"/>
  <c r="I39" i="10"/>
  <c r="E38" i="10"/>
  <c r="E33" i="10"/>
  <c r="F38" i="10"/>
  <c r="F33" i="10"/>
  <c r="D38" i="10"/>
  <c r="D33" i="10"/>
  <c r="H39" i="10"/>
  <c r="H43" i="10"/>
  <c r="J47" i="10"/>
  <c r="J49" i="10" s="1"/>
  <c r="J24" i="12" s="1"/>
  <c r="C26" i="12" l="1"/>
  <c r="F17" i="12"/>
  <c r="F25" i="12"/>
  <c r="F11" i="12"/>
  <c r="L47" i="10"/>
  <c r="L49" i="10" s="1"/>
  <c r="L24" i="12" s="1"/>
  <c r="L26" i="12" s="1"/>
  <c r="G17" i="12"/>
  <c r="G25" i="12"/>
  <c r="G11" i="12"/>
  <c r="G43" i="10"/>
  <c r="G39" i="10"/>
  <c r="K39" i="10"/>
  <c r="K25" i="12"/>
  <c r="K11" i="12"/>
  <c r="K17" i="12"/>
  <c r="K43" i="10"/>
  <c r="O16" i="12"/>
  <c r="D17" i="12"/>
  <c r="D11" i="12"/>
  <c r="D25" i="12"/>
  <c r="E11" i="12"/>
  <c r="E17" i="12"/>
  <c r="N17" i="12" s="1"/>
  <c r="E25" i="12"/>
  <c r="J26" i="12"/>
  <c r="F39" i="10"/>
  <c r="F43" i="10"/>
  <c r="I44" i="10"/>
  <c r="I47" i="10"/>
  <c r="I49" i="10" s="1"/>
  <c r="I24" i="12" s="1"/>
  <c r="I26" i="12" s="1"/>
  <c r="D39" i="10"/>
  <c r="D43" i="10"/>
  <c r="E39" i="10"/>
  <c r="E43" i="10"/>
  <c r="H47" i="10"/>
  <c r="H49" i="10" s="1"/>
  <c r="H24" i="12" s="1"/>
  <c r="H26" i="12" s="1"/>
  <c r="H44" i="10" l="1"/>
  <c r="O17" i="12"/>
  <c r="G47" i="10"/>
  <c r="G49" i="10" s="1"/>
  <c r="G24" i="12" s="1"/>
  <c r="G26" i="12" s="1"/>
  <c r="G44" i="10"/>
  <c r="O11" i="12"/>
  <c r="N11" i="12"/>
  <c r="N25" i="12"/>
  <c r="E26" i="12"/>
  <c r="O25" i="12"/>
  <c r="K47" i="10"/>
  <c r="K49" i="10" s="1"/>
  <c r="K24" i="12" s="1"/>
  <c r="K26" i="12" s="1"/>
  <c r="K44" i="10"/>
  <c r="L44" i="10"/>
  <c r="E44" i="10"/>
  <c r="E47" i="10"/>
  <c r="E49" i="10"/>
  <c r="E24" i="12" s="1"/>
  <c r="D47" i="10"/>
  <c r="D49" i="10" s="1"/>
  <c r="D24" i="12" s="1"/>
  <c r="D44" i="10"/>
  <c r="F44" i="10"/>
  <c r="F47" i="10"/>
  <c r="F49" i="10" s="1"/>
  <c r="F24" i="12" s="1"/>
  <c r="F26" i="12" s="1"/>
  <c r="O24" i="12" l="1"/>
  <c r="N24" i="12"/>
  <c r="D26" i="12"/>
  <c r="B3" i="9"/>
  <c r="I6" i="9" a="1"/>
  <c r="I6" i="9" s="1"/>
  <c r="H8" i="9"/>
  <c r="H9" i="9" s="1"/>
  <c r="H10" i="9" s="1"/>
  <c r="H11" i="9" s="1"/>
  <c r="H12" i="9" s="1"/>
  <c r="H13" i="9" s="1"/>
  <c r="H14" i="9" s="1"/>
  <c r="H15" i="9" s="1"/>
  <c r="H16" i="9" s="1"/>
  <c r="H17" i="9" s="1"/>
  <c r="H18" i="9" s="1"/>
  <c r="H7" i="9"/>
  <c r="H6" i="9"/>
  <c r="G8" i="9"/>
  <c r="G9" i="9" s="1"/>
  <c r="G10" i="9" s="1"/>
  <c r="G11" i="9" s="1"/>
  <c r="G12" i="9" s="1"/>
  <c r="G13" i="9" s="1"/>
  <c r="G14" i="9" s="1"/>
  <c r="G15" i="9" s="1"/>
  <c r="G16" i="9" s="1"/>
  <c r="G17" i="9" s="1"/>
  <c r="G18" i="9" s="1"/>
  <c r="G7" i="9"/>
  <c r="G3" i="9"/>
  <c r="I9" i="9" l="1"/>
  <c r="I8" i="9"/>
  <c r="I11" i="9"/>
  <c r="I10" i="9"/>
  <c r="J10" i="9" s="1"/>
  <c r="I15" i="9"/>
  <c r="I13" i="9"/>
  <c r="I14" i="9"/>
  <c r="J14" i="9" s="1"/>
  <c r="I12" i="9"/>
  <c r="J12" i="9" s="1"/>
  <c r="N26" i="12"/>
  <c r="O26" i="12"/>
  <c r="I7" i="9"/>
  <c r="J7" i="9" s="1"/>
  <c r="J8" i="9" l="1"/>
  <c r="I18" i="9"/>
  <c r="J13" i="9"/>
  <c r="J15" i="9"/>
  <c r="I17" i="9"/>
  <c r="I16" i="9"/>
  <c r="J16" i="9" s="1"/>
  <c r="J11" i="9"/>
  <c r="J9" i="9"/>
  <c r="D6" i="9" a="1"/>
  <c r="D6" i="9" s="1"/>
  <c r="B7" i="9"/>
  <c r="B8" i="9" s="1"/>
  <c r="B9" i="9" s="1"/>
  <c r="B10" i="9" s="1"/>
  <c r="B11" i="9" s="1"/>
  <c r="B12" i="9" s="1"/>
  <c r="B13" i="9" s="1"/>
  <c r="B14" i="9" s="1"/>
  <c r="B15" i="9" s="1"/>
  <c r="B16" i="9" s="1"/>
  <c r="B17" i="9" s="1"/>
  <c r="B18" i="9" s="1"/>
  <c r="C6" i="9"/>
  <c r="C7" i="9" s="1"/>
  <c r="C8" i="9" s="1"/>
  <c r="C9" i="9" s="1"/>
  <c r="C10" i="9" s="1"/>
  <c r="C11" i="9" s="1"/>
  <c r="C12" i="9" s="1"/>
  <c r="C13" i="9" s="1"/>
  <c r="C14" i="9" s="1"/>
  <c r="C15" i="9" s="1"/>
  <c r="C16" i="9" s="1"/>
  <c r="C17" i="9" s="1"/>
  <c r="C18" i="9" s="1"/>
  <c r="J18" i="9" l="1"/>
  <c r="J17" i="9"/>
  <c r="D15" i="9"/>
  <c r="D14" i="9"/>
  <c r="D13" i="9"/>
  <c r="D12" i="9"/>
  <c r="D11" i="9"/>
  <c r="D10" i="9"/>
  <c r="D9" i="9"/>
  <c r="D8" i="9"/>
  <c r="D7" i="9"/>
  <c r="E7" i="9" s="1"/>
  <c r="E8" i="9" l="1"/>
  <c r="D16" i="9"/>
  <c r="E16" i="9" s="1"/>
  <c r="E9" i="9"/>
  <c r="E10" i="9"/>
  <c r="E11" i="9"/>
  <c r="E12" i="9"/>
  <c r="E13" i="9"/>
  <c r="E14" i="9"/>
  <c r="E15" i="9"/>
  <c r="D17" i="9"/>
  <c r="D18" i="9"/>
  <c r="E17" i="9" l="1"/>
  <c r="E18" i="9"/>
  <c r="B3" i="6"/>
  <c r="B4" i="6"/>
  <c r="H67" i="6"/>
  <c r="H70" i="6" s="1"/>
  <c r="H90" i="6" s="1"/>
  <c r="G67" i="6"/>
  <c r="G79" i="6" s="1"/>
  <c r="F67" i="6"/>
  <c r="F70" i="6" s="1"/>
  <c r="E67" i="6"/>
  <c r="E79" i="6" s="1"/>
  <c r="D67" i="6"/>
  <c r="D70" i="6" s="1"/>
  <c r="D90" i="6" s="1"/>
  <c r="C67" i="6"/>
  <c r="C79" i="6" s="1"/>
  <c r="C86" i="6" s="1"/>
  <c r="C89" i="6" s="1"/>
  <c r="I67" i="6"/>
  <c r="I70" i="6" s="1"/>
  <c r="I90" i="6" s="1"/>
  <c r="H63" i="6"/>
  <c r="H66" i="6" s="1"/>
  <c r="G63" i="6"/>
  <c r="G66" i="6" s="1"/>
  <c r="F63" i="6"/>
  <c r="F66" i="6" s="1"/>
  <c r="F86" i="6" s="1"/>
  <c r="F89" i="6" s="1"/>
  <c r="E63" i="6"/>
  <c r="E66" i="6" s="1"/>
  <c r="D63" i="6"/>
  <c r="D66" i="6" s="1"/>
  <c r="C63" i="6"/>
  <c r="C66" i="6" s="1"/>
  <c r="I63" i="6"/>
  <c r="I66" i="6" s="1"/>
  <c r="I86" i="6" s="1"/>
  <c r="I89" i="6" s="1"/>
  <c r="B62" i="6"/>
  <c r="H57" i="6"/>
  <c r="H71" i="6" s="1"/>
  <c r="G57" i="6"/>
  <c r="G71" i="6" s="1"/>
  <c r="F57" i="6"/>
  <c r="F71" i="6" s="1"/>
  <c r="E57" i="6"/>
  <c r="E71" i="6" s="1"/>
  <c r="D57" i="6"/>
  <c r="D71" i="6" s="1"/>
  <c r="C57" i="6"/>
  <c r="C71" i="6" s="1"/>
  <c r="I57" i="6"/>
  <c r="I71" i="6" s="1"/>
  <c r="H56" i="6"/>
  <c r="H62" i="6" s="1"/>
  <c r="G56" i="6"/>
  <c r="G62" i="6" s="1"/>
  <c r="F56" i="6"/>
  <c r="F78" i="6" s="1"/>
  <c r="F85" i="6" s="1"/>
  <c r="E56" i="6"/>
  <c r="E62" i="6" s="1"/>
  <c r="D56" i="6"/>
  <c r="D62" i="6" s="1"/>
  <c r="C56" i="6"/>
  <c r="I56" i="6"/>
  <c r="I78" i="6" s="1"/>
  <c r="C55" i="6"/>
  <c r="C84" i="6" s="1"/>
  <c r="D55" i="6"/>
  <c r="D61" i="6" s="1"/>
  <c r="D77" i="6" s="1"/>
  <c r="E55" i="6"/>
  <c r="E61" i="6" s="1"/>
  <c r="E77" i="6" s="1"/>
  <c r="F55" i="6"/>
  <c r="F61" i="6" s="1"/>
  <c r="F77" i="6" s="1"/>
  <c r="G55" i="6"/>
  <c r="G61" i="6" s="1"/>
  <c r="G77" i="6" s="1"/>
  <c r="H55" i="6"/>
  <c r="H61" i="6" s="1"/>
  <c r="H77" i="6" s="1"/>
  <c r="I55" i="6"/>
  <c r="I61" i="6" s="1"/>
  <c r="I77" i="6" s="1"/>
  <c r="B2" i="6"/>
  <c r="B6" i="7"/>
  <c r="E1" i="7"/>
  <c r="H64" i="6" l="1"/>
  <c r="E68" i="6"/>
  <c r="I62" i="6"/>
  <c r="I64" i="6" s="1"/>
  <c r="F72" i="6"/>
  <c r="D64" i="6"/>
  <c r="D68" i="6"/>
  <c r="G70" i="6"/>
  <c r="G72" i="6" s="1"/>
  <c r="G68" i="6"/>
  <c r="C68" i="6"/>
  <c r="G78" i="6"/>
  <c r="G85" i="6" s="1"/>
  <c r="I84" i="6"/>
  <c r="C70" i="6"/>
  <c r="C90" i="6" s="1"/>
  <c r="C91" i="6" s="1"/>
  <c r="F79" i="6"/>
  <c r="F80" i="6" s="1"/>
  <c r="D84" i="6"/>
  <c r="E84" i="6"/>
  <c r="E64" i="6"/>
  <c r="E70" i="6"/>
  <c r="E72" i="6" s="1"/>
  <c r="F68" i="6"/>
  <c r="F62" i="6"/>
  <c r="F64" i="6" s="1"/>
  <c r="I79" i="6"/>
  <c r="I80" i="6" s="1"/>
  <c r="I85" i="6"/>
  <c r="I87" i="6" s="1"/>
  <c r="I91" i="6"/>
  <c r="F87" i="6"/>
  <c r="I72" i="6"/>
  <c r="I74" i="6" s="1"/>
  <c r="H78" i="6"/>
  <c r="H85" i="6" s="1"/>
  <c r="F84" i="6"/>
  <c r="H79" i="6"/>
  <c r="G84" i="6"/>
  <c r="F90" i="6"/>
  <c r="F91" i="6" s="1"/>
  <c r="H84" i="6"/>
  <c r="D86" i="6"/>
  <c r="D89" i="6" s="1"/>
  <c r="D91" i="6" s="1"/>
  <c r="C58" i="6"/>
  <c r="E86" i="6"/>
  <c r="E89" i="6" s="1"/>
  <c r="C78" i="6"/>
  <c r="C85" i="6" s="1"/>
  <c r="C87" i="6" s="1"/>
  <c r="D58" i="6"/>
  <c r="F58" i="6"/>
  <c r="D72" i="6"/>
  <c r="E58" i="6"/>
  <c r="C61" i="6"/>
  <c r="C77" i="6" s="1"/>
  <c r="D78" i="6"/>
  <c r="D85" i="6" s="1"/>
  <c r="G86" i="6"/>
  <c r="G89" i="6" s="1"/>
  <c r="H68" i="6"/>
  <c r="E78" i="6"/>
  <c r="E85" i="6" s="1"/>
  <c r="H86" i="6"/>
  <c r="H89" i="6" s="1"/>
  <c r="H91" i="6" s="1"/>
  <c r="D79" i="6"/>
  <c r="G64" i="6"/>
  <c r="C62" i="6"/>
  <c r="C64" i="6" s="1"/>
  <c r="H72" i="6"/>
  <c r="G58" i="6"/>
  <c r="H58" i="6"/>
  <c r="I58" i="6"/>
  <c r="I68" i="6"/>
  <c r="D5245" i="5"/>
  <c r="D5244" i="5"/>
  <c r="D5243" i="5"/>
  <c r="D5242" i="5"/>
  <c r="D5241" i="5"/>
  <c r="D5240" i="5"/>
  <c r="D5239" i="5"/>
  <c r="D5238" i="5"/>
  <c r="D5237" i="5"/>
  <c r="D5236" i="5"/>
  <c r="D5235" i="5"/>
  <c r="D5234" i="5"/>
  <c r="D5233" i="5"/>
  <c r="D5232" i="5"/>
  <c r="D5231" i="5"/>
  <c r="D5230" i="5"/>
  <c r="D5229" i="5"/>
  <c r="D5228" i="5"/>
  <c r="D5227" i="5"/>
  <c r="D5226" i="5"/>
  <c r="D5225" i="5"/>
  <c r="D5224" i="5"/>
  <c r="D5223" i="5"/>
  <c r="D5222" i="5"/>
  <c r="D5221" i="5"/>
  <c r="D5220" i="5"/>
  <c r="D5219" i="5"/>
  <c r="D5218" i="5"/>
  <c r="D5217" i="5"/>
  <c r="D5216" i="5"/>
  <c r="D5215" i="5"/>
  <c r="D5214" i="5"/>
  <c r="D5213" i="5"/>
  <c r="D5212" i="5"/>
  <c r="D5211" i="5"/>
  <c r="D5210" i="5"/>
  <c r="D5209" i="5"/>
  <c r="D5208" i="5"/>
  <c r="D5207" i="5"/>
  <c r="D5206" i="5"/>
  <c r="D5205" i="5"/>
  <c r="D5204" i="5"/>
  <c r="D5203" i="5"/>
  <c r="D5202" i="5"/>
  <c r="D5201" i="5"/>
  <c r="D5200" i="5"/>
  <c r="D5199" i="5"/>
  <c r="D5198" i="5"/>
  <c r="D5197" i="5"/>
  <c r="D5196" i="5"/>
  <c r="D5195" i="5"/>
  <c r="D5194" i="5"/>
  <c r="D5193" i="5"/>
  <c r="D5192" i="5"/>
  <c r="D5191" i="5"/>
  <c r="D5190" i="5"/>
  <c r="D5189" i="5"/>
  <c r="D5188" i="5"/>
  <c r="D5187" i="5"/>
  <c r="D5186" i="5"/>
  <c r="D5185" i="5"/>
  <c r="D5184" i="5"/>
  <c r="D5183" i="5"/>
  <c r="D5182" i="5"/>
  <c r="D5181" i="5"/>
  <c r="D5180" i="5"/>
  <c r="D5179" i="5"/>
  <c r="D5178" i="5"/>
  <c r="D5177" i="5"/>
  <c r="D5176" i="5"/>
  <c r="D5175" i="5"/>
  <c r="D5174" i="5"/>
  <c r="D5173" i="5"/>
  <c r="D5172" i="5"/>
  <c r="D5171" i="5"/>
  <c r="D5170" i="5"/>
  <c r="D5169" i="5"/>
  <c r="D5168" i="5"/>
  <c r="D5167" i="5"/>
  <c r="D5166" i="5"/>
  <c r="D5165" i="5"/>
  <c r="D5164" i="5"/>
  <c r="D5163" i="5"/>
  <c r="D5162" i="5"/>
  <c r="D5161" i="5"/>
  <c r="D5160" i="5"/>
  <c r="D5159" i="5"/>
  <c r="D5158" i="5"/>
  <c r="D5157" i="5"/>
  <c r="D5156" i="5"/>
  <c r="D5155" i="5"/>
  <c r="D5154" i="5"/>
  <c r="D5153" i="5"/>
  <c r="D5152" i="5"/>
  <c r="D5151" i="5"/>
  <c r="D5150" i="5"/>
  <c r="D5149" i="5"/>
  <c r="D5148" i="5"/>
  <c r="D5147" i="5"/>
  <c r="D5146" i="5"/>
  <c r="D5145" i="5"/>
  <c r="D5144" i="5"/>
  <c r="D5143" i="5"/>
  <c r="D5142" i="5"/>
  <c r="D5141" i="5"/>
  <c r="D5140" i="5"/>
  <c r="D5139" i="5"/>
  <c r="D5138" i="5"/>
  <c r="D5137" i="5"/>
  <c r="D5136" i="5"/>
  <c r="D5135" i="5"/>
  <c r="D5134" i="5"/>
  <c r="D5133" i="5"/>
  <c r="D5132" i="5"/>
  <c r="D5131" i="5"/>
  <c r="D5130" i="5"/>
  <c r="D5129" i="5"/>
  <c r="D5128" i="5"/>
  <c r="D5127" i="5"/>
  <c r="D5126" i="5"/>
  <c r="D5125" i="5"/>
  <c r="D5124" i="5"/>
  <c r="D5123" i="5"/>
  <c r="D5122" i="5"/>
  <c r="D5121" i="5"/>
  <c r="D5120" i="5"/>
  <c r="D5119" i="5"/>
  <c r="D5118" i="5"/>
  <c r="D5117" i="5"/>
  <c r="D5116" i="5"/>
  <c r="D5115" i="5"/>
  <c r="D5114" i="5"/>
  <c r="D5113" i="5"/>
  <c r="D5112" i="5"/>
  <c r="D5111" i="5"/>
  <c r="D5110" i="5"/>
  <c r="D5109" i="5"/>
  <c r="D5108" i="5"/>
  <c r="D5107" i="5"/>
  <c r="D5106" i="5"/>
  <c r="D5105" i="5"/>
  <c r="D5104" i="5"/>
  <c r="D5103" i="5"/>
  <c r="D5102" i="5"/>
  <c r="D5101" i="5"/>
  <c r="D5100" i="5"/>
  <c r="D5099" i="5"/>
  <c r="D5098" i="5"/>
  <c r="D5097" i="5"/>
  <c r="D5096" i="5"/>
  <c r="D5095" i="5"/>
  <c r="D5094" i="5"/>
  <c r="D5093" i="5"/>
  <c r="D5092" i="5"/>
  <c r="D5091" i="5"/>
  <c r="D5090" i="5"/>
  <c r="D5089" i="5"/>
  <c r="D5088" i="5"/>
  <c r="D5087" i="5"/>
  <c r="D5086" i="5"/>
  <c r="D5085" i="5"/>
  <c r="D5084" i="5"/>
  <c r="D5083" i="5"/>
  <c r="D5082" i="5"/>
  <c r="D5081" i="5"/>
  <c r="D5080" i="5"/>
  <c r="D5079" i="5"/>
  <c r="D5078" i="5"/>
  <c r="D5077" i="5"/>
  <c r="D5076" i="5"/>
  <c r="D5075" i="5"/>
  <c r="D5074" i="5"/>
  <c r="D5073" i="5"/>
  <c r="D5072" i="5"/>
  <c r="D5071" i="5"/>
  <c r="D5070" i="5"/>
  <c r="D5069" i="5"/>
  <c r="D5068" i="5"/>
  <c r="D5067" i="5"/>
  <c r="D5066" i="5"/>
  <c r="D5065" i="5"/>
  <c r="D5064" i="5"/>
  <c r="D5063" i="5"/>
  <c r="D5062" i="5"/>
  <c r="D5061" i="5"/>
  <c r="D5060" i="5"/>
  <c r="D5059" i="5"/>
  <c r="D5058" i="5"/>
  <c r="D5057" i="5"/>
  <c r="D5056" i="5"/>
  <c r="D5055" i="5"/>
  <c r="D5054" i="5"/>
  <c r="D5053" i="5"/>
  <c r="D5052" i="5"/>
  <c r="D5051" i="5"/>
  <c r="D5050" i="5"/>
  <c r="D5049" i="5"/>
  <c r="D5048" i="5"/>
  <c r="D5047" i="5"/>
  <c r="D5046" i="5"/>
  <c r="D5045" i="5"/>
  <c r="D5044" i="5"/>
  <c r="D5043" i="5"/>
  <c r="D5042" i="5"/>
  <c r="D5041" i="5"/>
  <c r="D5040" i="5"/>
  <c r="D5039" i="5"/>
  <c r="D5038" i="5"/>
  <c r="D5037" i="5"/>
  <c r="D5036" i="5"/>
  <c r="D5035" i="5"/>
  <c r="D5034" i="5"/>
  <c r="D5033" i="5"/>
  <c r="D5032" i="5"/>
  <c r="D5031" i="5"/>
  <c r="D5030" i="5"/>
  <c r="D5029" i="5"/>
  <c r="D5028" i="5"/>
  <c r="D5027" i="5"/>
  <c r="D5026" i="5"/>
  <c r="D5025" i="5"/>
  <c r="D5024" i="5"/>
  <c r="D5023" i="5"/>
  <c r="D5022" i="5"/>
  <c r="D5021" i="5"/>
  <c r="D5020" i="5"/>
  <c r="D5019" i="5"/>
  <c r="D5018" i="5"/>
  <c r="D5017" i="5"/>
  <c r="D5016" i="5"/>
  <c r="D5015" i="5"/>
  <c r="D5014" i="5"/>
  <c r="D5013" i="5"/>
  <c r="D5012" i="5"/>
  <c r="D5011" i="5"/>
  <c r="D5010" i="5"/>
  <c r="D5009" i="5"/>
  <c r="D5008" i="5"/>
  <c r="D5007" i="5"/>
  <c r="D5006" i="5"/>
  <c r="D5005" i="5"/>
  <c r="D5004" i="5"/>
  <c r="D5003" i="5"/>
  <c r="D5002" i="5"/>
  <c r="D5001" i="5"/>
  <c r="D5000" i="5"/>
  <c r="D4999" i="5"/>
  <c r="D4998" i="5"/>
  <c r="D4997" i="5"/>
  <c r="D4996" i="5"/>
  <c r="D4995" i="5"/>
  <c r="D4994" i="5"/>
  <c r="D4993" i="5"/>
  <c r="D4992" i="5"/>
  <c r="D4991" i="5"/>
  <c r="D4990" i="5"/>
  <c r="D4989" i="5"/>
  <c r="D4988" i="5"/>
  <c r="D4987" i="5"/>
  <c r="D4986" i="5"/>
  <c r="D4985" i="5"/>
  <c r="D4984" i="5"/>
  <c r="D4983" i="5"/>
  <c r="D4982" i="5"/>
  <c r="D4981" i="5"/>
  <c r="D4980" i="5"/>
  <c r="D4979" i="5"/>
  <c r="D4978" i="5"/>
  <c r="D4977" i="5"/>
  <c r="D4976" i="5"/>
  <c r="D4975" i="5"/>
  <c r="D4974" i="5"/>
  <c r="D4973" i="5"/>
  <c r="D4972" i="5"/>
  <c r="D4971" i="5"/>
  <c r="D4970" i="5"/>
  <c r="D4969" i="5"/>
  <c r="D4968" i="5"/>
  <c r="D4967" i="5"/>
  <c r="D4966" i="5"/>
  <c r="D4965" i="5"/>
  <c r="D4964" i="5"/>
  <c r="D4963" i="5"/>
  <c r="D4962" i="5"/>
  <c r="D4961" i="5"/>
  <c r="D4960" i="5"/>
  <c r="D4959" i="5"/>
  <c r="D4958" i="5"/>
  <c r="D4957" i="5"/>
  <c r="D4956" i="5"/>
  <c r="D4955" i="5"/>
  <c r="D4954" i="5"/>
  <c r="D4953" i="5"/>
  <c r="D4952" i="5"/>
  <c r="D4951" i="5"/>
  <c r="D4950" i="5"/>
  <c r="D4949" i="5"/>
  <c r="D4948" i="5"/>
  <c r="D4947" i="5"/>
  <c r="D4946" i="5"/>
  <c r="D4945" i="5"/>
  <c r="D4944" i="5"/>
  <c r="D4943" i="5"/>
  <c r="D4942" i="5"/>
  <c r="D4941" i="5"/>
  <c r="D4940" i="5"/>
  <c r="D4939" i="5"/>
  <c r="D4938" i="5"/>
  <c r="D4937" i="5"/>
  <c r="D4936" i="5"/>
  <c r="D4935" i="5"/>
  <c r="D4934" i="5"/>
  <c r="D4933" i="5"/>
  <c r="D4932" i="5"/>
  <c r="D4931" i="5"/>
  <c r="D4930" i="5"/>
  <c r="D4929" i="5"/>
  <c r="D4928" i="5"/>
  <c r="D4927" i="5"/>
  <c r="D4926" i="5"/>
  <c r="D4925" i="5"/>
  <c r="D4924" i="5"/>
  <c r="D4923" i="5"/>
  <c r="D4922" i="5"/>
  <c r="D4921" i="5"/>
  <c r="D4920" i="5"/>
  <c r="D4919" i="5"/>
  <c r="D4918" i="5"/>
  <c r="D4917" i="5"/>
  <c r="D4916" i="5"/>
  <c r="D4915" i="5"/>
  <c r="D4914" i="5"/>
  <c r="D4913" i="5"/>
  <c r="D4912" i="5"/>
  <c r="D4911" i="5"/>
  <c r="D4910" i="5"/>
  <c r="D4909" i="5"/>
  <c r="D4908" i="5"/>
  <c r="D4907" i="5"/>
  <c r="D4906" i="5"/>
  <c r="D4905" i="5"/>
  <c r="D4904" i="5"/>
  <c r="D4903" i="5"/>
  <c r="D4902" i="5"/>
  <c r="D4901" i="5"/>
  <c r="D4900" i="5"/>
  <c r="D4899" i="5"/>
  <c r="D4898" i="5"/>
  <c r="D4897" i="5"/>
  <c r="D4896" i="5"/>
  <c r="D4895" i="5"/>
  <c r="D4894" i="5"/>
  <c r="D4893" i="5"/>
  <c r="D4892" i="5"/>
  <c r="D4891" i="5"/>
  <c r="D4890" i="5"/>
  <c r="D4889" i="5"/>
  <c r="D4888" i="5"/>
  <c r="D4887" i="5"/>
  <c r="D4886" i="5"/>
  <c r="D4885" i="5"/>
  <c r="D4884" i="5"/>
  <c r="D4883" i="5"/>
  <c r="D4882" i="5"/>
  <c r="D4881" i="5"/>
  <c r="D4880" i="5"/>
  <c r="D4879" i="5"/>
  <c r="D4878" i="5"/>
  <c r="D4877" i="5"/>
  <c r="D4876" i="5"/>
  <c r="D4875" i="5"/>
  <c r="D4874" i="5"/>
  <c r="D4873" i="5"/>
  <c r="D4872" i="5"/>
  <c r="D4871" i="5"/>
  <c r="D4870" i="5"/>
  <c r="D4869" i="5"/>
  <c r="D4868" i="5"/>
  <c r="D4867" i="5"/>
  <c r="D4866" i="5"/>
  <c r="D4865" i="5"/>
  <c r="D4864" i="5"/>
  <c r="D4863" i="5"/>
  <c r="D4862" i="5"/>
  <c r="D4861" i="5"/>
  <c r="D4860" i="5"/>
  <c r="D4859" i="5"/>
  <c r="D4858" i="5"/>
  <c r="D4857" i="5"/>
  <c r="D4856" i="5"/>
  <c r="D4855" i="5"/>
  <c r="D4854" i="5"/>
  <c r="D4853" i="5"/>
  <c r="D4852" i="5"/>
  <c r="D4851" i="5"/>
  <c r="D4850" i="5"/>
  <c r="D4849" i="5"/>
  <c r="D4848" i="5"/>
  <c r="D4847" i="5"/>
  <c r="D4846" i="5"/>
  <c r="D4845" i="5"/>
  <c r="D4844" i="5"/>
  <c r="D4843" i="5"/>
  <c r="D4842" i="5"/>
  <c r="D4841" i="5"/>
  <c r="D4840" i="5"/>
  <c r="D4839" i="5"/>
  <c r="D4838" i="5"/>
  <c r="D4837" i="5"/>
  <c r="D4836" i="5"/>
  <c r="D4835" i="5"/>
  <c r="D4834" i="5"/>
  <c r="D4833" i="5"/>
  <c r="D4832" i="5"/>
  <c r="D4831" i="5"/>
  <c r="D4830" i="5"/>
  <c r="D4829" i="5"/>
  <c r="D4828" i="5"/>
  <c r="D4827" i="5"/>
  <c r="D4826" i="5"/>
  <c r="D4825" i="5"/>
  <c r="D4824" i="5"/>
  <c r="D4823" i="5"/>
  <c r="D4822" i="5"/>
  <c r="D4821" i="5"/>
  <c r="D4820" i="5"/>
  <c r="D4819" i="5"/>
  <c r="D4818" i="5"/>
  <c r="D4817" i="5"/>
  <c r="D4816" i="5"/>
  <c r="D4815" i="5"/>
  <c r="D4814" i="5"/>
  <c r="D4813" i="5"/>
  <c r="D4812" i="5"/>
  <c r="D4811" i="5"/>
  <c r="D4810" i="5"/>
  <c r="D4809" i="5"/>
  <c r="D4808" i="5"/>
  <c r="D4807" i="5"/>
  <c r="D4806" i="5"/>
  <c r="D4805" i="5"/>
  <c r="D4804" i="5"/>
  <c r="D4803" i="5"/>
  <c r="D4802" i="5"/>
  <c r="D4801" i="5"/>
  <c r="D4800" i="5"/>
  <c r="D4799" i="5"/>
  <c r="D4798" i="5"/>
  <c r="D4797" i="5"/>
  <c r="D4796" i="5"/>
  <c r="D4795" i="5"/>
  <c r="D4794" i="5"/>
  <c r="D4793" i="5"/>
  <c r="D4792" i="5"/>
  <c r="D4791" i="5"/>
  <c r="D4790" i="5"/>
  <c r="D4789" i="5"/>
  <c r="D4788" i="5"/>
  <c r="D4787" i="5"/>
  <c r="D4786" i="5"/>
  <c r="D4785" i="5"/>
  <c r="D4784" i="5"/>
  <c r="D4783" i="5"/>
  <c r="D4782" i="5"/>
  <c r="D4781" i="5"/>
  <c r="D4780" i="5"/>
  <c r="D4779" i="5"/>
  <c r="D4778" i="5"/>
  <c r="D4777" i="5"/>
  <c r="D4776" i="5"/>
  <c r="D4775" i="5"/>
  <c r="D4774" i="5"/>
  <c r="D4773" i="5"/>
  <c r="D4772" i="5"/>
  <c r="D4771" i="5"/>
  <c r="D4770" i="5"/>
  <c r="D4769" i="5"/>
  <c r="D4768" i="5"/>
  <c r="D4767" i="5"/>
  <c r="D4766" i="5"/>
  <c r="D4765" i="5"/>
  <c r="D4764" i="5"/>
  <c r="D4763" i="5"/>
  <c r="D4762" i="5"/>
  <c r="D4761" i="5"/>
  <c r="D4760" i="5"/>
  <c r="D4759" i="5"/>
  <c r="D4758" i="5"/>
  <c r="D4757" i="5"/>
  <c r="D4756" i="5"/>
  <c r="D4755" i="5"/>
  <c r="D4754" i="5"/>
  <c r="D4753" i="5"/>
  <c r="D4752" i="5"/>
  <c r="D4751" i="5"/>
  <c r="D4750" i="5"/>
  <c r="D4749" i="5"/>
  <c r="D4748" i="5"/>
  <c r="D4747" i="5"/>
  <c r="D4746" i="5"/>
  <c r="D4745" i="5"/>
  <c r="D4744" i="5"/>
  <c r="D4743" i="5"/>
  <c r="D4742" i="5"/>
  <c r="D4741" i="5"/>
  <c r="D4740" i="5"/>
  <c r="D4739" i="5"/>
  <c r="D4738" i="5"/>
  <c r="D4737" i="5"/>
  <c r="D4736" i="5"/>
  <c r="D4735" i="5"/>
  <c r="D4734" i="5"/>
  <c r="D4733" i="5"/>
  <c r="D4732" i="5"/>
  <c r="D4731" i="5"/>
  <c r="D4730" i="5"/>
  <c r="D4729" i="5"/>
  <c r="D4728" i="5"/>
  <c r="D4727" i="5"/>
  <c r="D4726" i="5"/>
  <c r="D4725" i="5"/>
  <c r="D4724" i="5"/>
  <c r="D4723" i="5"/>
  <c r="D4722" i="5"/>
  <c r="D4721" i="5"/>
  <c r="D4720" i="5"/>
  <c r="D4719" i="5"/>
  <c r="D4718" i="5"/>
  <c r="D4717" i="5"/>
  <c r="D4716" i="5"/>
  <c r="D4715" i="5"/>
  <c r="D4714" i="5"/>
  <c r="D4713" i="5"/>
  <c r="D4712" i="5"/>
  <c r="D4711" i="5"/>
  <c r="D4710" i="5"/>
  <c r="D4709" i="5"/>
  <c r="D4708" i="5"/>
  <c r="D4707" i="5"/>
  <c r="D4706" i="5"/>
  <c r="D4705" i="5"/>
  <c r="D4704" i="5"/>
  <c r="D4703" i="5"/>
  <c r="D4702" i="5"/>
  <c r="D4701" i="5"/>
  <c r="D4700" i="5"/>
  <c r="D4699" i="5"/>
  <c r="D4698" i="5"/>
  <c r="D4697" i="5"/>
  <c r="D4696" i="5"/>
  <c r="D4695" i="5"/>
  <c r="D4694" i="5"/>
  <c r="D4693" i="5"/>
  <c r="D4692" i="5"/>
  <c r="D4691" i="5"/>
  <c r="D4690" i="5"/>
  <c r="D4689" i="5"/>
  <c r="D4688" i="5"/>
  <c r="D4687" i="5"/>
  <c r="D4686" i="5"/>
  <c r="D4685" i="5"/>
  <c r="D4684" i="5"/>
  <c r="D4683" i="5"/>
  <c r="D4682" i="5"/>
  <c r="D4681" i="5"/>
  <c r="D4680" i="5"/>
  <c r="D4679" i="5"/>
  <c r="D4678" i="5"/>
  <c r="D4677" i="5"/>
  <c r="D4676" i="5"/>
  <c r="D4675" i="5"/>
  <c r="D4674" i="5"/>
  <c r="D4673" i="5"/>
  <c r="D4672" i="5"/>
  <c r="D4671" i="5"/>
  <c r="D4670" i="5"/>
  <c r="D4669" i="5"/>
  <c r="D4668" i="5"/>
  <c r="D4667" i="5"/>
  <c r="D4666" i="5"/>
  <c r="D4665" i="5"/>
  <c r="D4664" i="5"/>
  <c r="D4663" i="5"/>
  <c r="D4662" i="5"/>
  <c r="D4661" i="5"/>
  <c r="D4660" i="5"/>
  <c r="D4659" i="5"/>
  <c r="D4658" i="5"/>
  <c r="D4657" i="5"/>
  <c r="D4656" i="5"/>
  <c r="D4655" i="5"/>
  <c r="D4654" i="5"/>
  <c r="D4653" i="5"/>
  <c r="D4652" i="5"/>
  <c r="D4651" i="5"/>
  <c r="D4650" i="5"/>
  <c r="D4649" i="5"/>
  <c r="D4648" i="5"/>
  <c r="D4647" i="5"/>
  <c r="D4646" i="5"/>
  <c r="D4645" i="5"/>
  <c r="D4644" i="5"/>
  <c r="D4643" i="5"/>
  <c r="D4642" i="5"/>
  <c r="D4641" i="5"/>
  <c r="D4640" i="5"/>
  <c r="D4639" i="5"/>
  <c r="D4638" i="5"/>
  <c r="D4637" i="5"/>
  <c r="D4636" i="5"/>
  <c r="D4635" i="5"/>
  <c r="D4634" i="5"/>
  <c r="D4633" i="5"/>
  <c r="D4632" i="5"/>
  <c r="D4631" i="5"/>
  <c r="D4630" i="5"/>
  <c r="D4629" i="5"/>
  <c r="D4628" i="5"/>
  <c r="D4627" i="5"/>
  <c r="D4626" i="5"/>
  <c r="D4625" i="5"/>
  <c r="D4624" i="5"/>
  <c r="D4623" i="5"/>
  <c r="D4622" i="5"/>
  <c r="D4621" i="5"/>
  <c r="D4620" i="5"/>
  <c r="D4619" i="5"/>
  <c r="D4618" i="5"/>
  <c r="D4617" i="5"/>
  <c r="D4616" i="5"/>
  <c r="D4615" i="5"/>
  <c r="D4614" i="5"/>
  <c r="D4613" i="5"/>
  <c r="D4612" i="5"/>
  <c r="D4611" i="5"/>
  <c r="D4610" i="5"/>
  <c r="D4609" i="5"/>
  <c r="D4608" i="5"/>
  <c r="D4607" i="5"/>
  <c r="D4606" i="5"/>
  <c r="D4605" i="5"/>
  <c r="D4604" i="5"/>
  <c r="D4603" i="5"/>
  <c r="D4602" i="5"/>
  <c r="D4601" i="5"/>
  <c r="D4600" i="5"/>
  <c r="D4599" i="5"/>
  <c r="D4598" i="5"/>
  <c r="D4597" i="5"/>
  <c r="D4596" i="5"/>
  <c r="D4595" i="5"/>
  <c r="D4594" i="5"/>
  <c r="D4593" i="5"/>
  <c r="D4592" i="5"/>
  <c r="D4591" i="5"/>
  <c r="D4590" i="5"/>
  <c r="D4589" i="5"/>
  <c r="D4588" i="5"/>
  <c r="D4587" i="5"/>
  <c r="D4586" i="5"/>
  <c r="D4585" i="5"/>
  <c r="D4584" i="5"/>
  <c r="D4583" i="5"/>
  <c r="D4582" i="5"/>
  <c r="D4581" i="5"/>
  <c r="D4580" i="5"/>
  <c r="D4579" i="5"/>
  <c r="D4578" i="5"/>
  <c r="D4577" i="5"/>
  <c r="D4576" i="5"/>
  <c r="D4575" i="5"/>
  <c r="D4574" i="5"/>
  <c r="D4573" i="5"/>
  <c r="D4572" i="5"/>
  <c r="D4571" i="5"/>
  <c r="D4570" i="5"/>
  <c r="D4569" i="5"/>
  <c r="D4568" i="5"/>
  <c r="D4567" i="5"/>
  <c r="D4566" i="5"/>
  <c r="D4565" i="5"/>
  <c r="D4564" i="5"/>
  <c r="D4563" i="5"/>
  <c r="D4562" i="5"/>
  <c r="D4561" i="5"/>
  <c r="D4560" i="5"/>
  <c r="D4559" i="5"/>
  <c r="D4558" i="5"/>
  <c r="D4557" i="5"/>
  <c r="D4556" i="5"/>
  <c r="D4555" i="5"/>
  <c r="D4554" i="5"/>
  <c r="D4553" i="5"/>
  <c r="D4552" i="5"/>
  <c r="D4551" i="5"/>
  <c r="D4550" i="5"/>
  <c r="D4549" i="5"/>
  <c r="D4548" i="5"/>
  <c r="D4547" i="5"/>
  <c r="D4546" i="5"/>
  <c r="D4545" i="5"/>
  <c r="D4544" i="5"/>
  <c r="D4543" i="5"/>
  <c r="D4542" i="5"/>
  <c r="D4541" i="5"/>
  <c r="D4540" i="5"/>
  <c r="D4539" i="5"/>
  <c r="D4538" i="5"/>
  <c r="D4537" i="5"/>
  <c r="D4536" i="5"/>
  <c r="D4535" i="5"/>
  <c r="D4534" i="5"/>
  <c r="D4533" i="5"/>
  <c r="D4532" i="5"/>
  <c r="D4531" i="5"/>
  <c r="D4530" i="5"/>
  <c r="D4529" i="5"/>
  <c r="D4528" i="5"/>
  <c r="D4527" i="5"/>
  <c r="D4526" i="5"/>
  <c r="D4525" i="5"/>
  <c r="D4524" i="5"/>
  <c r="D4523" i="5"/>
  <c r="D4522" i="5"/>
  <c r="D4521" i="5"/>
  <c r="D4520" i="5"/>
  <c r="D4519" i="5"/>
  <c r="D4518" i="5"/>
  <c r="D4517" i="5"/>
  <c r="D4516" i="5"/>
  <c r="D4515" i="5"/>
  <c r="D4514" i="5"/>
  <c r="D4513" i="5"/>
  <c r="D4512" i="5"/>
  <c r="D4511" i="5"/>
  <c r="D4510" i="5"/>
  <c r="D4509" i="5"/>
  <c r="D4508" i="5"/>
  <c r="D4507" i="5"/>
  <c r="D4506" i="5"/>
  <c r="D4505" i="5"/>
  <c r="D4504" i="5"/>
  <c r="D4503" i="5"/>
  <c r="D4502" i="5"/>
  <c r="D4501" i="5"/>
  <c r="D4500" i="5"/>
  <c r="D4499" i="5"/>
  <c r="D4498" i="5"/>
  <c r="D4497" i="5"/>
  <c r="D4496" i="5"/>
  <c r="D4495" i="5"/>
  <c r="D4494" i="5"/>
  <c r="D4493" i="5"/>
  <c r="D4492" i="5"/>
  <c r="D4491" i="5"/>
  <c r="D4490" i="5"/>
  <c r="D4489" i="5"/>
  <c r="D4488" i="5"/>
  <c r="D4487" i="5"/>
  <c r="D4486" i="5"/>
  <c r="D4485" i="5"/>
  <c r="D4484" i="5"/>
  <c r="D4483" i="5"/>
  <c r="D4482" i="5"/>
  <c r="D4481" i="5"/>
  <c r="D4480" i="5"/>
  <c r="D4479" i="5"/>
  <c r="D4478" i="5"/>
  <c r="D4477" i="5"/>
  <c r="D4476" i="5"/>
  <c r="D4475" i="5"/>
  <c r="D4474" i="5"/>
  <c r="D4473" i="5"/>
  <c r="D4472" i="5"/>
  <c r="D4471" i="5"/>
  <c r="D4470" i="5"/>
  <c r="D4469" i="5"/>
  <c r="D4468" i="5"/>
  <c r="D4467" i="5"/>
  <c r="D4466" i="5"/>
  <c r="D4465" i="5"/>
  <c r="D4464" i="5"/>
  <c r="D4463" i="5"/>
  <c r="D4462" i="5"/>
  <c r="D4461" i="5"/>
  <c r="D4460" i="5"/>
  <c r="D4459" i="5"/>
  <c r="D4458" i="5"/>
  <c r="D4457" i="5"/>
  <c r="D4456" i="5"/>
  <c r="D4455" i="5"/>
  <c r="D4454" i="5"/>
  <c r="D4453" i="5"/>
  <c r="D4452" i="5"/>
  <c r="D4451" i="5"/>
  <c r="D4450" i="5"/>
  <c r="D4449" i="5"/>
  <c r="D4448" i="5"/>
  <c r="D4447" i="5"/>
  <c r="D4446" i="5"/>
  <c r="D4445" i="5"/>
  <c r="D4444" i="5"/>
  <c r="D4443" i="5"/>
  <c r="D4442" i="5"/>
  <c r="D4441" i="5"/>
  <c r="D4440" i="5"/>
  <c r="D4439" i="5"/>
  <c r="D4438" i="5"/>
  <c r="D4437" i="5"/>
  <c r="D4436" i="5"/>
  <c r="D4435" i="5"/>
  <c r="D4434" i="5"/>
  <c r="D4433" i="5"/>
  <c r="D4432" i="5"/>
  <c r="D4431" i="5"/>
  <c r="D4430" i="5"/>
  <c r="D4429" i="5"/>
  <c r="D4428" i="5"/>
  <c r="D4427" i="5"/>
  <c r="D4426" i="5"/>
  <c r="D4425" i="5"/>
  <c r="D4424" i="5"/>
  <c r="D4423" i="5"/>
  <c r="D4422" i="5"/>
  <c r="D4421" i="5"/>
  <c r="D4420" i="5"/>
  <c r="D4419" i="5"/>
  <c r="D4418" i="5"/>
  <c r="D4417" i="5"/>
  <c r="D4416" i="5"/>
  <c r="D4415" i="5"/>
  <c r="D4414" i="5"/>
  <c r="D4413" i="5"/>
  <c r="D4412" i="5"/>
  <c r="D4411" i="5"/>
  <c r="D4410" i="5"/>
  <c r="D4409" i="5"/>
  <c r="D4408" i="5"/>
  <c r="D4407" i="5"/>
  <c r="D4406" i="5"/>
  <c r="D4405" i="5"/>
  <c r="D4404" i="5"/>
  <c r="D4403" i="5"/>
  <c r="D4402" i="5"/>
  <c r="D4401" i="5"/>
  <c r="D4400" i="5"/>
  <c r="D4399" i="5"/>
  <c r="D4398" i="5"/>
  <c r="D4397" i="5"/>
  <c r="D4396" i="5"/>
  <c r="D4395" i="5"/>
  <c r="D4394" i="5"/>
  <c r="D4393" i="5"/>
  <c r="D4392" i="5"/>
  <c r="D4391" i="5"/>
  <c r="D4390" i="5"/>
  <c r="D4389" i="5"/>
  <c r="D4388" i="5"/>
  <c r="D4387" i="5"/>
  <c r="D4386" i="5"/>
  <c r="D4385" i="5"/>
  <c r="D4384" i="5"/>
  <c r="D4383" i="5"/>
  <c r="D4382" i="5"/>
  <c r="D4381" i="5"/>
  <c r="D4380" i="5"/>
  <c r="D4379" i="5"/>
  <c r="D4378" i="5"/>
  <c r="D4377" i="5"/>
  <c r="D4376" i="5"/>
  <c r="D4375" i="5"/>
  <c r="D4374" i="5"/>
  <c r="D4373" i="5"/>
  <c r="D4372" i="5"/>
  <c r="D4371" i="5"/>
  <c r="D4370" i="5"/>
  <c r="D4369" i="5"/>
  <c r="D4368" i="5"/>
  <c r="D4367" i="5"/>
  <c r="D4366" i="5"/>
  <c r="D4365" i="5"/>
  <c r="D4364" i="5"/>
  <c r="D4363" i="5"/>
  <c r="D4362" i="5"/>
  <c r="D4361" i="5"/>
  <c r="D4360" i="5"/>
  <c r="D4359" i="5"/>
  <c r="D4358" i="5"/>
  <c r="D4357" i="5"/>
  <c r="D4356" i="5"/>
  <c r="D4355" i="5"/>
  <c r="D4354" i="5"/>
  <c r="D4353" i="5"/>
  <c r="D4352" i="5"/>
  <c r="D4351" i="5"/>
  <c r="D4350" i="5"/>
  <c r="D4349" i="5"/>
  <c r="D4348" i="5"/>
  <c r="D4347" i="5"/>
  <c r="D4346" i="5"/>
  <c r="D4345" i="5"/>
  <c r="D4344" i="5"/>
  <c r="D4343" i="5"/>
  <c r="D4342" i="5"/>
  <c r="D4341" i="5"/>
  <c r="D4340" i="5"/>
  <c r="D4339" i="5"/>
  <c r="D4338" i="5"/>
  <c r="D4337" i="5"/>
  <c r="D4336" i="5"/>
  <c r="D4335" i="5"/>
  <c r="D4334" i="5"/>
  <c r="D4333" i="5"/>
  <c r="D4332" i="5"/>
  <c r="D4331" i="5"/>
  <c r="D4330" i="5"/>
  <c r="D4329" i="5"/>
  <c r="D4328" i="5"/>
  <c r="D4327" i="5"/>
  <c r="D4326" i="5"/>
  <c r="D4325" i="5"/>
  <c r="D4324" i="5"/>
  <c r="D4323" i="5"/>
  <c r="D4322" i="5"/>
  <c r="D4321" i="5"/>
  <c r="D4320" i="5"/>
  <c r="D4319" i="5"/>
  <c r="D4318" i="5"/>
  <c r="D4317" i="5"/>
  <c r="D4316" i="5"/>
  <c r="D4315" i="5"/>
  <c r="D4314" i="5"/>
  <c r="D4313" i="5"/>
  <c r="D4312" i="5"/>
  <c r="D4311" i="5"/>
  <c r="D4310" i="5"/>
  <c r="D4309" i="5"/>
  <c r="D4308" i="5"/>
  <c r="D4307" i="5"/>
  <c r="D4306" i="5"/>
  <c r="D4305" i="5"/>
  <c r="D4304" i="5"/>
  <c r="D4303" i="5"/>
  <c r="D4302" i="5"/>
  <c r="D4301" i="5"/>
  <c r="D4300" i="5"/>
  <c r="D4299" i="5"/>
  <c r="D4298" i="5"/>
  <c r="D4297" i="5"/>
  <c r="D4296" i="5"/>
  <c r="D4295" i="5"/>
  <c r="D4294" i="5"/>
  <c r="D4293" i="5"/>
  <c r="D4292" i="5"/>
  <c r="D4291" i="5"/>
  <c r="D4290" i="5"/>
  <c r="D4289" i="5"/>
  <c r="D4288" i="5"/>
  <c r="D4287" i="5"/>
  <c r="D4286" i="5"/>
  <c r="D4285" i="5"/>
  <c r="D4284" i="5"/>
  <c r="D4283" i="5"/>
  <c r="D4282" i="5"/>
  <c r="D4281" i="5"/>
  <c r="D4280" i="5"/>
  <c r="D4279" i="5"/>
  <c r="D4278" i="5"/>
  <c r="D4277" i="5"/>
  <c r="D4276" i="5"/>
  <c r="D4275" i="5"/>
  <c r="D4274" i="5"/>
  <c r="D4273" i="5"/>
  <c r="D4272" i="5"/>
  <c r="D4271" i="5"/>
  <c r="D4270" i="5"/>
  <c r="D4269" i="5"/>
  <c r="D4268" i="5"/>
  <c r="D4267" i="5"/>
  <c r="D4266" i="5"/>
  <c r="D4265" i="5"/>
  <c r="D4264" i="5"/>
  <c r="D4263" i="5"/>
  <c r="D4262" i="5"/>
  <c r="D4261" i="5"/>
  <c r="D4260" i="5"/>
  <c r="D4259" i="5"/>
  <c r="D4258" i="5"/>
  <c r="D4257" i="5"/>
  <c r="D4256" i="5"/>
  <c r="D4255" i="5"/>
  <c r="D4254" i="5"/>
  <c r="D4253" i="5"/>
  <c r="D4252" i="5"/>
  <c r="D4251" i="5"/>
  <c r="D4250" i="5"/>
  <c r="D4249" i="5"/>
  <c r="D4248" i="5"/>
  <c r="D4247" i="5"/>
  <c r="D4246" i="5"/>
  <c r="D4245" i="5"/>
  <c r="D4244" i="5"/>
  <c r="D4243" i="5"/>
  <c r="D4242" i="5"/>
  <c r="D4241" i="5"/>
  <c r="D4240" i="5"/>
  <c r="D4239" i="5"/>
  <c r="D4238" i="5"/>
  <c r="D4237" i="5"/>
  <c r="D4236" i="5"/>
  <c r="D4235" i="5"/>
  <c r="D4234" i="5"/>
  <c r="D4233" i="5"/>
  <c r="D4232" i="5"/>
  <c r="D4231" i="5"/>
  <c r="D4230" i="5"/>
  <c r="D4229" i="5"/>
  <c r="D4228" i="5"/>
  <c r="D4227" i="5"/>
  <c r="D4226" i="5"/>
  <c r="D4225" i="5"/>
  <c r="D4224" i="5"/>
  <c r="D4223" i="5"/>
  <c r="D4222" i="5"/>
  <c r="D4221" i="5"/>
  <c r="D4220" i="5"/>
  <c r="D4219" i="5"/>
  <c r="D4218" i="5"/>
  <c r="D4217" i="5"/>
  <c r="D4216" i="5"/>
  <c r="D4215" i="5"/>
  <c r="D4214" i="5"/>
  <c r="D4213" i="5"/>
  <c r="D4212" i="5"/>
  <c r="D4211" i="5"/>
  <c r="D4210" i="5"/>
  <c r="D4209" i="5"/>
  <c r="D4208" i="5"/>
  <c r="D4207" i="5"/>
  <c r="D4206" i="5"/>
  <c r="D4205" i="5"/>
  <c r="D4204" i="5"/>
  <c r="D4203" i="5"/>
  <c r="D4202" i="5"/>
  <c r="D4201" i="5"/>
  <c r="D4200" i="5"/>
  <c r="D4199" i="5"/>
  <c r="D4198" i="5"/>
  <c r="D4197" i="5"/>
  <c r="D4196" i="5"/>
  <c r="D4195" i="5"/>
  <c r="D4194" i="5"/>
  <c r="D4193" i="5"/>
  <c r="D4192" i="5"/>
  <c r="D4191" i="5"/>
  <c r="D4190" i="5"/>
  <c r="D4189" i="5"/>
  <c r="D4188" i="5"/>
  <c r="D4187" i="5"/>
  <c r="D4186" i="5"/>
  <c r="D4185" i="5"/>
  <c r="D4184" i="5"/>
  <c r="D4183" i="5"/>
  <c r="D4182" i="5"/>
  <c r="D4181" i="5"/>
  <c r="D4180" i="5"/>
  <c r="D4179" i="5"/>
  <c r="D4178" i="5"/>
  <c r="D4177" i="5"/>
  <c r="D4176" i="5"/>
  <c r="D4175" i="5"/>
  <c r="D4174" i="5"/>
  <c r="D4173" i="5"/>
  <c r="D4172" i="5"/>
  <c r="D4171" i="5"/>
  <c r="D4170" i="5"/>
  <c r="D4169" i="5"/>
  <c r="D4168" i="5"/>
  <c r="D4167" i="5"/>
  <c r="D4166" i="5"/>
  <c r="D4165" i="5"/>
  <c r="D4164" i="5"/>
  <c r="D4163" i="5"/>
  <c r="D4162" i="5"/>
  <c r="D4161" i="5"/>
  <c r="D4160" i="5"/>
  <c r="D4159" i="5"/>
  <c r="D4158" i="5"/>
  <c r="D4157" i="5"/>
  <c r="D4156" i="5"/>
  <c r="D4155" i="5"/>
  <c r="D4154" i="5"/>
  <c r="D4153" i="5"/>
  <c r="D4152" i="5"/>
  <c r="D4151" i="5"/>
  <c r="D4150" i="5"/>
  <c r="D4149" i="5"/>
  <c r="D4148" i="5"/>
  <c r="D4147" i="5"/>
  <c r="D4146" i="5"/>
  <c r="D4145" i="5"/>
  <c r="D4144" i="5"/>
  <c r="D4143" i="5"/>
  <c r="D4142" i="5"/>
  <c r="D4141" i="5"/>
  <c r="D4140" i="5"/>
  <c r="D4139" i="5"/>
  <c r="D4138" i="5"/>
  <c r="D4137" i="5"/>
  <c r="D4136" i="5"/>
  <c r="D4135" i="5"/>
  <c r="D4134" i="5"/>
  <c r="D4133" i="5"/>
  <c r="D4132" i="5"/>
  <c r="D4131" i="5"/>
  <c r="D4130" i="5"/>
  <c r="D4129" i="5"/>
  <c r="D4128" i="5"/>
  <c r="D4127" i="5"/>
  <c r="D4126" i="5"/>
  <c r="D4125" i="5"/>
  <c r="D4124" i="5"/>
  <c r="D4123" i="5"/>
  <c r="D4122" i="5"/>
  <c r="D4121" i="5"/>
  <c r="D4120" i="5"/>
  <c r="D4119" i="5"/>
  <c r="D4118" i="5"/>
  <c r="D4117" i="5"/>
  <c r="D4116" i="5"/>
  <c r="D4115" i="5"/>
  <c r="D4114" i="5"/>
  <c r="D4113" i="5"/>
  <c r="D4112" i="5"/>
  <c r="D4111" i="5"/>
  <c r="D4110" i="5"/>
  <c r="D4109" i="5"/>
  <c r="D4108" i="5"/>
  <c r="D4107" i="5"/>
  <c r="D4106" i="5"/>
  <c r="D4105" i="5"/>
  <c r="D4104" i="5"/>
  <c r="D4103" i="5"/>
  <c r="D4102" i="5"/>
  <c r="D4101" i="5"/>
  <c r="D4100" i="5"/>
  <c r="D4099" i="5"/>
  <c r="D4098" i="5"/>
  <c r="D4097" i="5"/>
  <c r="D4096" i="5"/>
  <c r="D4095" i="5"/>
  <c r="D4094" i="5"/>
  <c r="D4093" i="5"/>
  <c r="D4092" i="5"/>
  <c r="D4091" i="5"/>
  <c r="D4090" i="5"/>
  <c r="D4089" i="5"/>
  <c r="D4088" i="5"/>
  <c r="D4087" i="5"/>
  <c r="D4086" i="5"/>
  <c r="D4085" i="5"/>
  <c r="D4084" i="5"/>
  <c r="D4083" i="5"/>
  <c r="D4082" i="5"/>
  <c r="D4081" i="5"/>
  <c r="D4080" i="5"/>
  <c r="D4079" i="5"/>
  <c r="D4078" i="5"/>
  <c r="D4077" i="5"/>
  <c r="D4076" i="5"/>
  <c r="D4075" i="5"/>
  <c r="D4074" i="5"/>
  <c r="D4073" i="5"/>
  <c r="D4072" i="5"/>
  <c r="D4071" i="5"/>
  <c r="D4070" i="5"/>
  <c r="D4069" i="5"/>
  <c r="D4068" i="5"/>
  <c r="D4067" i="5"/>
  <c r="D4066" i="5"/>
  <c r="D4065" i="5"/>
  <c r="D4064" i="5"/>
  <c r="D4063" i="5"/>
  <c r="D4062" i="5"/>
  <c r="D4061" i="5"/>
  <c r="D4060" i="5"/>
  <c r="D4059" i="5"/>
  <c r="D4058" i="5"/>
  <c r="D4057" i="5"/>
  <c r="D4056" i="5"/>
  <c r="D4055" i="5"/>
  <c r="D4054" i="5"/>
  <c r="D4053" i="5"/>
  <c r="D4052" i="5"/>
  <c r="D4051" i="5"/>
  <c r="D4050" i="5"/>
  <c r="D4049" i="5"/>
  <c r="D4048" i="5"/>
  <c r="D4047" i="5"/>
  <c r="D4046" i="5"/>
  <c r="D4045" i="5"/>
  <c r="D4044" i="5"/>
  <c r="D4043" i="5"/>
  <c r="D4042" i="5"/>
  <c r="D4041" i="5"/>
  <c r="D4040" i="5"/>
  <c r="D4039" i="5"/>
  <c r="D4038" i="5"/>
  <c r="D4037" i="5"/>
  <c r="D4036" i="5"/>
  <c r="D4035" i="5"/>
  <c r="D4034" i="5"/>
  <c r="D4033" i="5"/>
  <c r="D4032" i="5"/>
  <c r="D4031" i="5"/>
  <c r="D4030" i="5"/>
  <c r="D4029" i="5"/>
  <c r="D4028" i="5"/>
  <c r="D4027" i="5"/>
  <c r="D4026" i="5"/>
  <c r="D4025" i="5"/>
  <c r="D4024" i="5"/>
  <c r="D4023" i="5"/>
  <c r="D4022" i="5"/>
  <c r="D4021" i="5"/>
  <c r="D4020" i="5"/>
  <c r="D4019" i="5"/>
  <c r="D4018" i="5"/>
  <c r="D4017" i="5"/>
  <c r="D4016" i="5"/>
  <c r="D4015" i="5"/>
  <c r="D4014" i="5"/>
  <c r="D4013" i="5"/>
  <c r="D4012" i="5"/>
  <c r="D4011" i="5"/>
  <c r="D4010" i="5"/>
  <c r="D4009" i="5"/>
  <c r="D4008" i="5"/>
  <c r="D4007" i="5"/>
  <c r="D4006" i="5"/>
  <c r="D4005" i="5"/>
  <c r="D4004" i="5"/>
  <c r="D4003" i="5"/>
  <c r="D4002" i="5"/>
  <c r="D4001" i="5"/>
  <c r="D4000" i="5"/>
  <c r="D3999" i="5"/>
  <c r="D3998" i="5"/>
  <c r="D3997" i="5"/>
  <c r="D3996" i="5"/>
  <c r="D3995" i="5"/>
  <c r="D3994" i="5"/>
  <c r="D3993" i="5"/>
  <c r="D3992" i="5"/>
  <c r="D3991" i="5"/>
  <c r="D3990" i="5"/>
  <c r="D3989" i="5"/>
  <c r="D3988" i="5"/>
  <c r="D3987" i="5"/>
  <c r="D3986" i="5"/>
  <c r="D3985" i="5"/>
  <c r="D3984" i="5"/>
  <c r="D3983" i="5"/>
  <c r="D3982" i="5"/>
  <c r="D3981" i="5"/>
  <c r="D3980" i="5"/>
  <c r="D3979" i="5"/>
  <c r="D3978" i="5"/>
  <c r="D3977" i="5"/>
  <c r="D3976" i="5"/>
  <c r="D3975" i="5"/>
  <c r="D3974" i="5"/>
  <c r="D3973" i="5"/>
  <c r="D3972" i="5"/>
  <c r="D3971" i="5"/>
  <c r="D3970" i="5"/>
  <c r="D3969" i="5"/>
  <c r="D3968" i="5"/>
  <c r="D3967" i="5"/>
  <c r="D3966" i="5"/>
  <c r="D3965" i="5"/>
  <c r="D3964" i="5"/>
  <c r="D3963" i="5"/>
  <c r="D3962" i="5"/>
  <c r="D3961" i="5"/>
  <c r="D3960" i="5"/>
  <c r="D3959" i="5"/>
  <c r="D3958" i="5"/>
  <c r="D3957" i="5"/>
  <c r="D3956" i="5"/>
  <c r="D3955" i="5"/>
  <c r="D3954" i="5"/>
  <c r="D3953" i="5"/>
  <c r="D3952" i="5"/>
  <c r="D3951" i="5"/>
  <c r="D3950" i="5"/>
  <c r="D3949" i="5"/>
  <c r="D3948" i="5"/>
  <c r="D3947" i="5"/>
  <c r="D3946" i="5"/>
  <c r="D3945" i="5"/>
  <c r="D3944" i="5"/>
  <c r="D3943" i="5"/>
  <c r="D3942" i="5"/>
  <c r="D3941" i="5"/>
  <c r="D3940" i="5"/>
  <c r="D3939" i="5"/>
  <c r="D3938" i="5"/>
  <c r="D3937" i="5"/>
  <c r="D3936" i="5"/>
  <c r="D3935" i="5"/>
  <c r="D3934" i="5"/>
  <c r="D3933" i="5"/>
  <c r="D3932" i="5"/>
  <c r="D3931" i="5"/>
  <c r="D3930" i="5"/>
  <c r="D3929" i="5"/>
  <c r="D3928" i="5"/>
  <c r="D3927" i="5"/>
  <c r="D3926" i="5"/>
  <c r="D3925" i="5"/>
  <c r="D3924" i="5"/>
  <c r="D3923" i="5"/>
  <c r="D3922" i="5"/>
  <c r="D3921" i="5"/>
  <c r="D3920" i="5"/>
  <c r="D3919" i="5"/>
  <c r="D3918" i="5"/>
  <c r="D3917" i="5"/>
  <c r="D3916" i="5"/>
  <c r="D3915" i="5"/>
  <c r="D3914" i="5"/>
  <c r="D3913" i="5"/>
  <c r="D3912" i="5"/>
  <c r="D3911" i="5"/>
  <c r="D3910" i="5"/>
  <c r="D3909" i="5"/>
  <c r="D3908" i="5"/>
  <c r="D3907" i="5"/>
  <c r="D3906" i="5"/>
  <c r="D3905" i="5"/>
  <c r="D3904" i="5"/>
  <c r="D3903" i="5"/>
  <c r="D3902" i="5"/>
  <c r="D3901" i="5"/>
  <c r="D3900" i="5"/>
  <c r="D3899" i="5"/>
  <c r="D3898" i="5"/>
  <c r="D3897" i="5"/>
  <c r="D3896" i="5"/>
  <c r="D3895" i="5"/>
  <c r="D3894" i="5"/>
  <c r="D3893" i="5"/>
  <c r="D3892" i="5"/>
  <c r="D3891" i="5"/>
  <c r="D3890" i="5"/>
  <c r="D3889" i="5"/>
  <c r="D3888" i="5"/>
  <c r="D3887" i="5"/>
  <c r="D3886" i="5"/>
  <c r="D3885" i="5"/>
  <c r="D3884" i="5"/>
  <c r="D3883" i="5"/>
  <c r="D3882" i="5"/>
  <c r="D3881" i="5"/>
  <c r="D3880" i="5"/>
  <c r="D3879" i="5"/>
  <c r="D3878" i="5"/>
  <c r="D3877" i="5"/>
  <c r="D3876" i="5"/>
  <c r="D3875" i="5"/>
  <c r="D3874" i="5"/>
  <c r="D3873" i="5"/>
  <c r="D3872" i="5"/>
  <c r="D3871" i="5"/>
  <c r="D3870" i="5"/>
  <c r="D3869" i="5"/>
  <c r="D3868" i="5"/>
  <c r="D3867" i="5"/>
  <c r="D3866" i="5"/>
  <c r="D3865" i="5"/>
  <c r="D3864" i="5"/>
  <c r="D3863" i="5"/>
  <c r="D3862" i="5"/>
  <c r="D3861" i="5"/>
  <c r="D3860" i="5"/>
  <c r="D3859" i="5"/>
  <c r="D3858" i="5"/>
  <c r="D3857" i="5"/>
  <c r="D3856" i="5"/>
  <c r="D3855" i="5"/>
  <c r="D3854" i="5"/>
  <c r="D3853" i="5"/>
  <c r="D3852" i="5"/>
  <c r="D3851" i="5"/>
  <c r="D3850" i="5"/>
  <c r="D3849" i="5"/>
  <c r="D3848" i="5"/>
  <c r="D3847" i="5"/>
  <c r="D3846" i="5"/>
  <c r="D3845" i="5"/>
  <c r="D3844" i="5"/>
  <c r="D3843" i="5"/>
  <c r="D3842" i="5"/>
  <c r="D3841" i="5"/>
  <c r="D3840" i="5"/>
  <c r="D3839" i="5"/>
  <c r="D3838" i="5"/>
  <c r="D3837" i="5"/>
  <c r="D3836" i="5"/>
  <c r="D3835" i="5"/>
  <c r="D3834" i="5"/>
  <c r="D3833" i="5"/>
  <c r="D3832" i="5"/>
  <c r="D3831" i="5"/>
  <c r="D3830" i="5"/>
  <c r="D3829" i="5"/>
  <c r="D3828" i="5"/>
  <c r="D3827" i="5"/>
  <c r="D3826" i="5"/>
  <c r="D3825" i="5"/>
  <c r="D3824" i="5"/>
  <c r="D3823" i="5"/>
  <c r="D3822" i="5"/>
  <c r="D3821" i="5"/>
  <c r="D3820" i="5"/>
  <c r="D3819" i="5"/>
  <c r="D3818" i="5"/>
  <c r="D3817" i="5"/>
  <c r="D3816" i="5"/>
  <c r="D3815" i="5"/>
  <c r="D3814" i="5"/>
  <c r="D3813" i="5"/>
  <c r="D3812" i="5"/>
  <c r="D3811" i="5"/>
  <c r="D3810" i="5"/>
  <c r="D3809" i="5"/>
  <c r="D3808" i="5"/>
  <c r="D3807" i="5"/>
  <c r="D3806" i="5"/>
  <c r="D3805" i="5"/>
  <c r="D3804" i="5"/>
  <c r="D3803" i="5"/>
  <c r="D3802" i="5"/>
  <c r="D3801" i="5"/>
  <c r="D3800" i="5"/>
  <c r="D3799" i="5"/>
  <c r="D3798" i="5"/>
  <c r="D3797" i="5"/>
  <c r="D3796" i="5"/>
  <c r="D3795" i="5"/>
  <c r="D3794" i="5"/>
  <c r="D3793" i="5"/>
  <c r="D3792" i="5"/>
  <c r="D3791" i="5"/>
  <c r="D3790" i="5"/>
  <c r="D3789" i="5"/>
  <c r="D3788" i="5"/>
  <c r="D3787" i="5"/>
  <c r="D3786" i="5"/>
  <c r="D3785" i="5"/>
  <c r="D3784" i="5"/>
  <c r="D3783" i="5"/>
  <c r="D3782" i="5"/>
  <c r="D3781" i="5"/>
  <c r="D3780" i="5"/>
  <c r="D3779" i="5"/>
  <c r="D3778" i="5"/>
  <c r="D3777" i="5"/>
  <c r="D3776" i="5"/>
  <c r="D3775" i="5"/>
  <c r="D3774" i="5"/>
  <c r="D3773" i="5"/>
  <c r="D3772" i="5"/>
  <c r="D3771" i="5"/>
  <c r="D3770" i="5"/>
  <c r="D3769" i="5"/>
  <c r="D3768" i="5"/>
  <c r="D3767" i="5"/>
  <c r="D3766" i="5"/>
  <c r="D3765" i="5"/>
  <c r="D3764" i="5"/>
  <c r="D3763" i="5"/>
  <c r="D3762" i="5"/>
  <c r="D3761" i="5"/>
  <c r="D3760" i="5"/>
  <c r="D3759" i="5"/>
  <c r="D3758" i="5"/>
  <c r="D3757" i="5"/>
  <c r="D3756" i="5"/>
  <c r="D3755" i="5"/>
  <c r="D3754" i="5"/>
  <c r="D3753" i="5"/>
  <c r="D3752" i="5"/>
  <c r="D3751" i="5"/>
  <c r="D3750" i="5"/>
  <c r="D3749" i="5"/>
  <c r="D3748" i="5"/>
  <c r="D3747" i="5"/>
  <c r="D3746" i="5"/>
  <c r="D3745" i="5"/>
  <c r="D3744" i="5"/>
  <c r="D3743" i="5"/>
  <c r="D3742" i="5"/>
  <c r="D3741" i="5"/>
  <c r="D3740" i="5"/>
  <c r="D3739" i="5"/>
  <c r="D3738" i="5"/>
  <c r="D3737" i="5"/>
  <c r="D3736" i="5"/>
  <c r="D3735" i="5"/>
  <c r="D3734" i="5"/>
  <c r="D3733" i="5"/>
  <c r="D3732" i="5"/>
  <c r="D3731" i="5"/>
  <c r="D3730" i="5"/>
  <c r="D3729" i="5"/>
  <c r="D3728" i="5"/>
  <c r="D3727" i="5"/>
  <c r="D3726" i="5"/>
  <c r="D3725" i="5"/>
  <c r="D3724" i="5"/>
  <c r="D3723" i="5"/>
  <c r="D3722" i="5"/>
  <c r="D3721" i="5"/>
  <c r="D3720" i="5"/>
  <c r="D3719" i="5"/>
  <c r="D3718" i="5"/>
  <c r="D3717" i="5"/>
  <c r="D3716" i="5"/>
  <c r="D3715" i="5"/>
  <c r="D3714" i="5"/>
  <c r="D3713" i="5"/>
  <c r="D3712" i="5"/>
  <c r="D3711" i="5"/>
  <c r="D3710" i="5"/>
  <c r="D3709" i="5"/>
  <c r="D3708" i="5"/>
  <c r="D3707" i="5"/>
  <c r="D3706" i="5"/>
  <c r="D3705" i="5"/>
  <c r="D3704" i="5"/>
  <c r="D3703" i="5"/>
  <c r="D3702" i="5"/>
  <c r="D3701" i="5"/>
  <c r="D3700" i="5"/>
  <c r="D3699" i="5"/>
  <c r="D3698" i="5"/>
  <c r="D3697" i="5"/>
  <c r="D3696" i="5"/>
  <c r="D3695" i="5"/>
  <c r="D3694" i="5"/>
  <c r="D3693" i="5"/>
  <c r="D3692" i="5"/>
  <c r="D3691" i="5"/>
  <c r="D3690" i="5"/>
  <c r="D3689" i="5"/>
  <c r="D3688" i="5"/>
  <c r="D3687" i="5"/>
  <c r="D3686" i="5"/>
  <c r="D3685" i="5"/>
  <c r="D3684" i="5"/>
  <c r="D3683" i="5"/>
  <c r="D3682" i="5"/>
  <c r="D3681" i="5"/>
  <c r="D3680" i="5"/>
  <c r="D3679" i="5"/>
  <c r="D3678" i="5"/>
  <c r="D3677" i="5"/>
  <c r="D3676" i="5"/>
  <c r="D3675" i="5"/>
  <c r="D3674" i="5"/>
  <c r="D3673" i="5"/>
  <c r="D3672" i="5"/>
  <c r="D3671" i="5"/>
  <c r="D3670" i="5"/>
  <c r="D3669" i="5"/>
  <c r="D3668" i="5"/>
  <c r="D3667" i="5"/>
  <c r="D3666" i="5"/>
  <c r="D3665" i="5"/>
  <c r="D3664" i="5"/>
  <c r="D3663" i="5"/>
  <c r="D3662" i="5"/>
  <c r="D3661" i="5"/>
  <c r="D3660" i="5"/>
  <c r="D3659" i="5"/>
  <c r="D3658" i="5"/>
  <c r="D3657" i="5"/>
  <c r="D3656" i="5"/>
  <c r="D3655" i="5"/>
  <c r="D3654" i="5"/>
  <c r="D3653" i="5"/>
  <c r="D3652" i="5"/>
  <c r="D3651" i="5"/>
  <c r="D3650" i="5"/>
  <c r="D3649" i="5"/>
  <c r="D3648" i="5"/>
  <c r="D3647" i="5"/>
  <c r="D3646" i="5"/>
  <c r="D3645" i="5"/>
  <c r="D3644" i="5"/>
  <c r="D3643" i="5"/>
  <c r="D3642" i="5"/>
  <c r="D3641" i="5"/>
  <c r="D3640" i="5"/>
  <c r="D3639" i="5"/>
  <c r="D3638" i="5"/>
  <c r="D3637" i="5"/>
  <c r="D3636" i="5"/>
  <c r="D3635" i="5"/>
  <c r="D3634" i="5"/>
  <c r="D3633" i="5"/>
  <c r="D3632" i="5"/>
  <c r="D3631" i="5"/>
  <c r="D3630" i="5"/>
  <c r="D3629" i="5"/>
  <c r="D3628" i="5"/>
  <c r="D3627" i="5"/>
  <c r="D3626" i="5"/>
  <c r="D3625" i="5"/>
  <c r="D3624" i="5"/>
  <c r="D3623" i="5"/>
  <c r="D3622" i="5"/>
  <c r="D3621" i="5"/>
  <c r="D3620" i="5"/>
  <c r="D3619" i="5"/>
  <c r="D3618" i="5"/>
  <c r="D3617" i="5"/>
  <c r="D3616" i="5"/>
  <c r="D3615" i="5"/>
  <c r="D3614" i="5"/>
  <c r="D3613" i="5"/>
  <c r="D3612" i="5"/>
  <c r="D3611" i="5"/>
  <c r="D3610" i="5"/>
  <c r="D3609" i="5"/>
  <c r="D3608" i="5"/>
  <c r="D3607" i="5"/>
  <c r="D3606" i="5"/>
  <c r="D3605" i="5"/>
  <c r="D3604" i="5"/>
  <c r="D3603" i="5"/>
  <c r="D3602" i="5"/>
  <c r="D3601" i="5"/>
  <c r="D3600" i="5"/>
  <c r="D3599" i="5"/>
  <c r="D3598" i="5"/>
  <c r="D3597" i="5"/>
  <c r="D3596" i="5"/>
  <c r="D3595" i="5"/>
  <c r="D3594" i="5"/>
  <c r="D3593" i="5"/>
  <c r="D3592" i="5"/>
  <c r="D3591" i="5"/>
  <c r="D3590" i="5"/>
  <c r="D3589" i="5"/>
  <c r="D3588" i="5"/>
  <c r="D3587" i="5"/>
  <c r="D3586" i="5"/>
  <c r="D3585" i="5"/>
  <c r="D3584" i="5"/>
  <c r="D3583" i="5"/>
  <c r="D3582" i="5"/>
  <c r="D3581" i="5"/>
  <c r="D3580" i="5"/>
  <c r="D3579" i="5"/>
  <c r="D3578" i="5"/>
  <c r="D3577" i="5"/>
  <c r="D3576" i="5"/>
  <c r="D3575" i="5"/>
  <c r="D3574" i="5"/>
  <c r="D3573" i="5"/>
  <c r="D3572" i="5"/>
  <c r="D3571" i="5"/>
  <c r="D3570" i="5"/>
  <c r="D3569" i="5"/>
  <c r="D3568" i="5"/>
  <c r="D3567" i="5"/>
  <c r="D3566" i="5"/>
  <c r="D3565" i="5"/>
  <c r="D3564" i="5"/>
  <c r="D3563" i="5"/>
  <c r="D3562" i="5"/>
  <c r="D3561" i="5"/>
  <c r="D3560" i="5"/>
  <c r="D3559" i="5"/>
  <c r="D3558" i="5"/>
  <c r="D3557" i="5"/>
  <c r="D3556" i="5"/>
  <c r="D3555" i="5"/>
  <c r="D3554" i="5"/>
  <c r="D3553" i="5"/>
  <c r="D3552" i="5"/>
  <c r="D3551" i="5"/>
  <c r="D3550" i="5"/>
  <c r="D3549" i="5"/>
  <c r="D3548" i="5"/>
  <c r="D3547" i="5"/>
  <c r="D3546" i="5"/>
  <c r="D3545" i="5"/>
  <c r="D3544" i="5"/>
  <c r="D3543" i="5"/>
  <c r="D3542" i="5"/>
  <c r="D3541" i="5"/>
  <c r="D3540" i="5"/>
  <c r="D3539" i="5"/>
  <c r="D3538" i="5"/>
  <c r="D3537" i="5"/>
  <c r="D3536" i="5"/>
  <c r="D3535" i="5"/>
  <c r="D3534" i="5"/>
  <c r="D3533" i="5"/>
  <c r="D3532" i="5"/>
  <c r="D3531" i="5"/>
  <c r="D3530" i="5"/>
  <c r="D3529" i="5"/>
  <c r="D3528" i="5"/>
  <c r="D3527" i="5"/>
  <c r="D3526" i="5"/>
  <c r="D3525" i="5"/>
  <c r="D3524" i="5"/>
  <c r="D3523" i="5"/>
  <c r="D3522" i="5"/>
  <c r="D3521" i="5"/>
  <c r="D3520" i="5"/>
  <c r="D3519" i="5"/>
  <c r="D3518" i="5"/>
  <c r="D3517" i="5"/>
  <c r="D3516" i="5"/>
  <c r="D3515" i="5"/>
  <c r="D3514" i="5"/>
  <c r="D3513" i="5"/>
  <c r="D3512" i="5"/>
  <c r="D3511" i="5"/>
  <c r="D3510" i="5"/>
  <c r="D3509" i="5"/>
  <c r="D3508" i="5"/>
  <c r="D3507" i="5"/>
  <c r="D3506" i="5"/>
  <c r="D3505" i="5"/>
  <c r="D3504" i="5"/>
  <c r="D3503" i="5"/>
  <c r="D3502" i="5"/>
  <c r="D3501" i="5"/>
  <c r="D3500" i="5"/>
  <c r="D3499" i="5"/>
  <c r="D3498" i="5"/>
  <c r="D3497" i="5"/>
  <c r="D3496" i="5"/>
  <c r="D3495" i="5"/>
  <c r="D3494" i="5"/>
  <c r="D3493" i="5"/>
  <c r="D3492" i="5"/>
  <c r="D3491" i="5"/>
  <c r="D3490" i="5"/>
  <c r="D3489" i="5"/>
  <c r="D3488" i="5"/>
  <c r="D3487" i="5"/>
  <c r="D3486" i="5"/>
  <c r="D3485" i="5"/>
  <c r="D3484" i="5"/>
  <c r="D3483" i="5"/>
  <c r="D3482" i="5"/>
  <c r="D3481" i="5"/>
  <c r="D3480" i="5"/>
  <c r="D3479" i="5"/>
  <c r="D3478" i="5"/>
  <c r="D3477" i="5"/>
  <c r="D3476" i="5"/>
  <c r="D3475" i="5"/>
  <c r="D3474" i="5"/>
  <c r="D3473" i="5"/>
  <c r="D3472" i="5"/>
  <c r="D3471" i="5"/>
  <c r="D3470" i="5"/>
  <c r="D3469" i="5"/>
  <c r="D3468" i="5"/>
  <c r="D3467" i="5"/>
  <c r="D3466" i="5"/>
  <c r="D3465" i="5"/>
  <c r="D3464" i="5"/>
  <c r="D3463" i="5"/>
  <c r="D3462" i="5"/>
  <c r="D3461" i="5"/>
  <c r="D3460" i="5"/>
  <c r="D3459" i="5"/>
  <c r="D3458" i="5"/>
  <c r="D3457" i="5"/>
  <c r="D3456" i="5"/>
  <c r="D3455" i="5"/>
  <c r="D3454" i="5"/>
  <c r="D3453" i="5"/>
  <c r="D3452" i="5"/>
  <c r="D3451" i="5"/>
  <c r="D3450" i="5"/>
  <c r="D3449" i="5"/>
  <c r="D3448" i="5"/>
  <c r="D3447" i="5"/>
  <c r="D3446" i="5"/>
  <c r="D3445" i="5"/>
  <c r="D3444" i="5"/>
  <c r="D3443" i="5"/>
  <c r="D3442" i="5"/>
  <c r="D3441" i="5"/>
  <c r="D3440" i="5"/>
  <c r="D3439" i="5"/>
  <c r="D3438" i="5"/>
  <c r="D3437" i="5"/>
  <c r="D3436" i="5"/>
  <c r="D3435" i="5"/>
  <c r="D3434" i="5"/>
  <c r="D3433" i="5"/>
  <c r="D3432" i="5"/>
  <c r="D3431" i="5"/>
  <c r="D3430" i="5"/>
  <c r="D3429" i="5"/>
  <c r="D3428" i="5"/>
  <c r="D3427" i="5"/>
  <c r="D3426" i="5"/>
  <c r="D3425" i="5"/>
  <c r="D3424" i="5"/>
  <c r="D3423" i="5"/>
  <c r="D3422" i="5"/>
  <c r="D3421" i="5"/>
  <c r="D3420" i="5"/>
  <c r="D3419" i="5"/>
  <c r="D3418" i="5"/>
  <c r="D3417" i="5"/>
  <c r="D3416" i="5"/>
  <c r="D3415" i="5"/>
  <c r="D3414" i="5"/>
  <c r="D3413" i="5"/>
  <c r="D3412" i="5"/>
  <c r="D3411" i="5"/>
  <c r="D3410" i="5"/>
  <c r="D3409" i="5"/>
  <c r="D3408" i="5"/>
  <c r="D3407" i="5"/>
  <c r="D3406" i="5"/>
  <c r="D3405" i="5"/>
  <c r="D3404" i="5"/>
  <c r="D3403" i="5"/>
  <c r="D3402" i="5"/>
  <c r="D3401" i="5"/>
  <c r="D3400" i="5"/>
  <c r="D3399" i="5"/>
  <c r="D3398" i="5"/>
  <c r="D3397" i="5"/>
  <c r="D3396" i="5"/>
  <c r="D3395" i="5"/>
  <c r="D3394" i="5"/>
  <c r="D3393" i="5"/>
  <c r="D3392" i="5"/>
  <c r="D3391" i="5"/>
  <c r="D3390" i="5"/>
  <c r="D3389" i="5"/>
  <c r="D3388" i="5"/>
  <c r="D3387" i="5"/>
  <c r="D3386" i="5"/>
  <c r="D3385" i="5"/>
  <c r="D3384" i="5"/>
  <c r="D3383" i="5"/>
  <c r="D3382" i="5"/>
  <c r="D3381" i="5"/>
  <c r="D3380" i="5"/>
  <c r="D3379" i="5"/>
  <c r="D3378" i="5"/>
  <c r="D3377" i="5"/>
  <c r="D3376" i="5"/>
  <c r="D3375" i="5"/>
  <c r="D3374" i="5"/>
  <c r="D3373" i="5"/>
  <c r="D3372" i="5"/>
  <c r="D3371" i="5"/>
  <c r="D3370" i="5"/>
  <c r="D3369" i="5"/>
  <c r="D3368" i="5"/>
  <c r="D3367" i="5"/>
  <c r="D3366" i="5"/>
  <c r="D3365" i="5"/>
  <c r="D3364" i="5"/>
  <c r="D3363" i="5"/>
  <c r="D3362" i="5"/>
  <c r="D3361" i="5"/>
  <c r="D3360" i="5"/>
  <c r="D3359" i="5"/>
  <c r="D3358" i="5"/>
  <c r="D3357" i="5"/>
  <c r="D3356" i="5"/>
  <c r="D3355" i="5"/>
  <c r="D3354" i="5"/>
  <c r="D3353" i="5"/>
  <c r="D3352" i="5"/>
  <c r="D3351" i="5"/>
  <c r="D3350" i="5"/>
  <c r="D3349" i="5"/>
  <c r="D3348" i="5"/>
  <c r="D3347" i="5"/>
  <c r="D3346" i="5"/>
  <c r="D3345" i="5"/>
  <c r="D3344" i="5"/>
  <c r="D3343" i="5"/>
  <c r="D3342" i="5"/>
  <c r="D3341" i="5"/>
  <c r="D3340" i="5"/>
  <c r="D3339" i="5"/>
  <c r="D3338" i="5"/>
  <c r="D3337" i="5"/>
  <c r="D3336" i="5"/>
  <c r="D3335" i="5"/>
  <c r="D3334" i="5"/>
  <c r="D3333" i="5"/>
  <c r="D3332" i="5"/>
  <c r="D3331" i="5"/>
  <c r="D3330" i="5"/>
  <c r="D3329" i="5"/>
  <c r="D3328" i="5"/>
  <c r="D3327" i="5"/>
  <c r="D3326" i="5"/>
  <c r="D3325" i="5"/>
  <c r="D3324" i="5"/>
  <c r="D3323" i="5"/>
  <c r="D3322" i="5"/>
  <c r="D3321" i="5"/>
  <c r="D3320" i="5"/>
  <c r="D3319" i="5"/>
  <c r="D3318" i="5"/>
  <c r="D3317" i="5"/>
  <c r="D3316" i="5"/>
  <c r="D3315" i="5"/>
  <c r="D3314" i="5"/>
  <c r="D3313" i="5"/>
  <c r="D3312" i="5"/>
  <c r="D3311" i="5"/>
  <c r="D3310" i="5"/>
  <c r="D3309" i="5"/>
  <c r="D3308" i="5"/>
  <c r="D3307" i="5"/>
  <c r="D3306" i="5"/>
  <c r="D3305" i="5"/>
  <c r="D3304" i="5"/>
  <c r="D3303" i="5"/>
  <c r="D3302" i="5"/>
  <c r="D3301" i="5"/>
  <c r="D3300" i="5"/>
  <c r="D3299" i="5"/>
  <c r="D3298" i="5"/>
  <c r="D3297" i="5"/>
  <c r="D3296" i="5"/>
  <c r="D3295" i="5"/>
  <c r="D3294" i="5"/>
  <c r="D3293" i="5"/>
  <c r="D3292" i="5"/>
  <c r="D3291" i="5"/>
  <c r="D3290" i="5"/>
  <c r="D3289" i="5"/>
  <c r="D3288" i="5"/>
  <c r="D3287" i="5"/>
  <c r="D3286" i="5"/>
  <c r="D3285" i="5"/>
  <c r="D3284" i="5"/>
  <c r="D3283" i="5"/>
  <c r="D3282" i="5"/>
  <c r="D3281" i="5"/>
  <c r="D3280" i="5"/>
  <c r="D3279" i="5"/>
  <c r="D3278" i="5"/>
  <c r="D3277" i="5"/>
  <c r="D3276" i="5"/>
  <c r="D3275" i="5"/>
  <c r="D3274" i="5"/>
  <c r="D3273" i="5"/>
  <c r="D3272" i="5"/>
  <c r="D3271" i="5"/>
  <c r="D3270" i="5"/>
  <c r="D3269" i="5"/>
  <c r="D3268" i="5"/>
  <c r="D3267" i="5"/>
  <c r="D3266" i="5"/>
  <c r="D3265" i="5"/>
  <c r="D3264" i="5"/>
  <c r="D3263" i="5"/>
  <c r="D3262" i="5"/>
  <c r="D3261" i="5"/>
  <c r="D3260" i="5"/>
  <c r="D3259" i="5"/>
  <c r="D3258" i="5"/>
  <c r="D3257" i="5"/>
  <c r="D3256" i="5"/>
  <c r="D3255" i="5"/>
  <c r="D3254" i="5"/>
  <c r="D3253" i="5"/>
  <c r="D3252" i="5"/>
  <c r="D3251" i="5"/>
  <c r="D3250" i="5"/>
  <c r="D3249" i="5"/>
  <c r="D3248" i="5"/>
  <c r="D3247" i="5"/>
  <c r="D3246" i="5"/>
  <c r="D3245" i="5"/>
  <c r="D3244" i="5"/>
  <c r="D3243" i="5"/>
  <c r="D3242" i="5"/>
  <c r="D3241" i="5"/>
  <c r="D3240" i="5"/>
  <c r="D3239" i="5"/>
  <c r="D3238" i="5"/>
  <c r="D3237" i="5"/>
  <c r="D3236" i="5"/>
  <c r="D3235" i="5"/>
  <c r="D3234" i="5"/>
  <c r="D3233" i="5"/>
  <c r="D3232" i="5"/>
  <c r="D3231" i="5"/>
  <c r="D3230" i="5"/>
  <c r="D3229" i="5"/>
  <c r="D3228" i="5"/>
  <c r="D3227" i="5"/>
  <c r="D3226" i="5"/>
  <c r="D3225" i="5"/>
  <c r="D3224" i="5"/>
  <c r="D3223" i="5"/>
  <c r="D3222" i="5"/>
  <c r="D3221" i="5"/>
  <c r="D3220" i="5"/>
  <c r="D3219" i="5"/>
  <c r="D3218" i="5"/>
  <c r="D3217" i="5"/>
  <c r="D3216" i="5"/>
  <c r="D3215" i="5"/>
  <c r="D3214" i="5"/>
  <c r="D3213" i="5"/>
  <c r="D3212" i="5"/>
  <c r="D3211" i="5"/>
  <c r="D3210" i="5"/>
  <c r="D3209" i="5"/>
  <c r="D3208" i="5"/>
  <c r="D3207" i="5"/>
  <c r="D3206" i="5"/>
  <c r="D3205" i="5"/>
  <c r="D3204" i="5"/>
  <c r="D3203" i="5"/>
  <c r="D3202" i="5"/>
  <c r="D3201" i="5"/>
  <c r="D3200" i="5"/>
  <c r="D3199" i="5"/>
  <c r="D3198" i="5"/>
  <c r="D3197" i="5"/>
  <c r="D3196" i="5"/>
  <c r="D3195" i="5"/>
  <c r="D3194" i="5"/>
  <c r="D3193" i="5"/>
  <c r="D3192" i="5"/>
  <c r="D3191" i="5"/>
  <c r="D3190" i="5"/>
  <c r="D3189" i="5"/>
  <c r="D3188" i="5"/>
  <c r="D3187" i="5"/>
  <c r="D3186" i="5"/>
  <c r="D3185" i="5"/>
  <c r="D3184" i="5"/>
  <c r="D3183" i="5"/>
  <c r="D3182" i="5"/>
  <c r="D3181" i="5"/>
  <c r="D3180" i="5"/>
  <c r="D3179" i="5"/>
  <c r="D3178" i="5"/>
  <c r="D3177" i="5"/>
  <c r="D3176" i="5"/>
  <c r="D3175" i="5"/>
  <c r="D3174" i="5"/>
  <c r="D3173" i="5"/>
  <c r="D3172" i="5"/>
  <c r="D3171" i="5"/>
  <c r="D3170" i="5"/>
  <c r="D3169" i="5"/>
  <c r="D3168" i="5"/>
  <c r="D3167" i="5"/>
  <c r="D3166" i="5"/>
  <c r="D3165" i="5"/>
  <c r="D3164" i="5"/>
  <c r="D3163" i="5"/>
  <c r="D3162" i="5"/>
  <c r="D3161" i="5"/>
  <c r="D3160" i="5"/>
  <c r="D3159" i="5"/>
  <c r="D3158" i="5"/>
  <c r="D3157" i="5"/>
  <c r="D3156" i="5"/>
  <c r="D3155" i="5"/>
  <c r="D3154" i="5"/>
  <c r="D3153" i="5"/>
  <c r="D3152" i="5"/>
  <c r="D3151" i="5"/>
  <c r="D3150" i="5"/>
  <c r="D3149" i="5"/>
  <c r="D3148" i="5"/>
  <c r="D3147" i="5"/>
  <c r="D3146" i="5"/>
  <c r="D3145" i="5"/>
  <c r="D3144" i="5"/>
  <c r="D3143" i="5"/>
  <c r="D3142" i="5"/>
  <c r="D3141" i="5"/>
  <c r="D3140" i="5"/>
  <c r="D3139" i="5"/>
  <c r="D3138" i="5"/>
  <c r="D3137" i="5"/>
  <c r="D3136" i="5"/>
  <c r="D3135" i="5"/>
  <c r="D3134" i="5"/>
  <c r="D3133" i="5"/>
  <c r="D3132" i="5"/>
  <c r="D3131" i="5"/>
  <c r="D3130" i="5"/>
  <c r="D3129" i="5"/>
  <c r="D3128" i="5"/>
  <c r="D3127" i="5"/>
  <c r="D3126" i="5"/>
  <c r="D3125" i="5"/>
  <c r="D3124" i="5"/>
  <c r="D3123" i="5"/>
  <c r="D3122" i="5"/>
  <c r="D3121" i="5"/>
  <c r="D3120" i="5"/>
  <c r="D3119" i="5"/>
  <c r="D3118" i="5"/>
  <c r="D3117" i="5"/>
  <c r="D3116" i="5"/>
  <c r="D3115" i="5"/>
  <c r="D3114" i="5"/>
  <c r="D3113" i="5"/>
  <c r="D3112" i="5"/>
  <c r="D3111" i="5"/>
  <c r="D3110" i="5"/>
  <c r="D3109" i="5"/>
  <c r="D3108" i="5"/>
  <c r="D3107" i="5"/>
  <c r="D3106" i="5"/>
  <c r="D3105" i="5"/>
  <c r="D3104" i="5"/>
  <c r="D3103" i="5"/>
  <c r="D3102" i="5"/>
  <c r="D3101" i="5"/>
  <c r="D3100" i="5"/>
  <c r="D3099" i="5"/>
  <c r="D3098" i="5"/>
  <c r="D3097" i="5"/>
  <c r="D3096" i="5"/>
  <c r="D3095" i="5"/>
  <c r="D3094" i="5"/>
  <c r="D3093" i="5"/>
  <c r="D3092" i="5"/>
  <c r="D3091" i="5"/>
  <c r="D3090" i="5"/>
  <c r="D3089" i="5"/>
  <c r="D3088" i="5"/>
  <c r="D3087" i="5"/>
  <c r="D3086" i="5"/>
  <c r="D3085" i="5"/>
  <c r="D3084" i="5"/>
  <c r="D3083" i="5"/>
  <c r="D3082" i="5"/>
  <c r="D3081" i="5"/>
  <c r="D3080" i="5"/>
  <c r="D3079" i="5"/>
  <c r="D3078" i="5"/>
  <c r="D3077" i="5"/>
  <c r="D3076" i="5"/>
  <c r="D3075" i="5"/>
  <c r="D3074" i="5"/>
  <c r="D3073" i="5"/>
  <c r="D3072" i="5"/>
  <c r="D3071" i="5"/>
  <c r="D3070" i="5"/>
  <c r="D3069" i="5"/>
  <c r="D3068" i="5"/>
  <c r="D3067" i="5"/>
  <c r="D3066" i="5"/>
  <c r="D3065" i="5"/>
  <c r="D3064" i="5"/>
  <c r="D3063" i="5"/>
  <c r="D3062" i="5"/>
  <c r="D3061" i="5"/>
  <c r="D3060" i="5"/>
  <c r="D3059" i="5"/>
  <c r="D3058" i="5"/>
  <c r="D3057" i="5"/>
  <c r="D3056" i="5"/>
  <c r="D3055" i="5"/>
  <c r="D3054" i="5"/>
  <c r="D3053" i="5"/>
  <c r="D3052" i="5"/>
  <c r="D3051" i="5"/>
  <c r="D3050" i="5"/>
  <c r="D3049" i="5"/>
  <c r="D3048" i="5"/>
  <c r="D3047" i="5"/>
  <c r="D3046" i="5"/>
  <c r="D3045" i="5"/>
  <c r="D3044" i="5"/>
  <c r="D3043" i="5"/>
  <c r="D3042" i="5"/>
  <c r="D3041" i="5"/>
  <c r="D3040" i="5"/>
  <c r="D3039" i="5"/>
  <c r="D3038" i="5"/>
  <c r="D3037" i="5"/>
  <c r="D3036" i="5"/>
  <c r="D3035" i="5"/>
  <c r="D3034" i="5"/>
  <c r="D3033" i="5"/>
  <c r="D3032" i="5"/>
  <c r="D3031" i="5"/>
  <c r="D3030" i="5"/>
  <c r="D3029" i="5"/>
  <c r="D3028" i="5"/>
  <c r="D3027" i="5"/>
  <c r="D3026" i="5"/>
  <c r="D3025" i="5"/>
  <c r="D3024" i="5"/>
  <c r="D3023" i="5"/>
  <c r="D3022" i="5"/>
  <c r="D3021" i="5"/>
  <c r="D3020" i="5"/>
  <c r="D3019" i="5"/>
  <c r="D3018" i="5"/>
  <c r="D3017" i="5"/>
  <c r="D3016" i="5"/>
  <c r="D3015" i="5"/>
  <c r="D3014" i="5"/>
  <c r="D3013" i="5"/>
  <c r="D3012" i="5"/>
  <c r="D3011" i="5"/>
  <c r="D3010" i="5"/>
  <c r="D3009" i="5"/>
  <c r="D3008" i="5"/>
  <c r="D3007" i="5"/>
  <c r="D3006" i="5"/>
  <c r="D3005" i="5"/>
  <c r="D3004" i="5"/>
  <c r="D3003" i="5"/>
  <c r="D3002" i="5"/>
  <c r="D3001" i="5"/>
  <c r="D3000" i="5"/>
  <c r="D2999" i="5"/>
  <c r="D2998" i="5"/>
  <c r="D2997" i="5"/>
  <c r="D2996" i="5"/>
  <c r="D2995" i="5"/>
  <c r="D2994" i="5"/>
  <c r="D2993" i="5"/>
  <c r="D2992" i="5"/>
  <c r="D2991" i="5"/>
  <c r="D2990" i="5"/>
  <c r="D2989" i="5"/>
  <c r="D2988" i="5"/>
  <c r="D2987" i="5"/>
  <c r="D2986" i="5"/>
  <c r="D2985" i="5"/>
  <c r="D2984" i="5"/>
  <c r="D2983" i="5"/>
  <c r="D2982" i="5"/>
  <c r="D2981" i="5"/>
  <c r="D2980" i="5"/>
  <c r="D2979" i="5"/>
  <c r="D2978" i="5"/>
  <c r="D2977" i="5"/>
  <c r="D2976" i="5"/>
  <c r="D2975" i="5"/>
  <c r="D2974" i="5"/>
  <c r="D2973" i="5"/>
  <c r="D2972" i="5"/>
  <c r="D2971" i="5"/>
  <c r="D2970" i="5"/>
  <c r="D2969" i="5"/>
  <c r="D2968" i="5"/>
  <c r="D2967" i="5"/>
  <c r="D2966" i="5"/>
  <c r="D2965" i="5"/>
  <c r="D2964" i="5"/>
  <c r="D2963" i="5"/>
  <c r="D2962" i="5"/>
  <c r="D2961" i="5"/>
  <c r="D2960" i="5"/>
  <c r="D2959" i="5"/>
  <c r="D2958" i="5"/>
  <c r="D2957" i="5"/>
  <c r="D2956" i="5"/>
  <c r="D2955" i="5"/>
  <c r="D2954" i="5"/>
  <c r="D2953" i="5"/>
  <c r="D2952" i="5"/>
  <c r="D2951" i="5"/>
  <c r="D2950" i="5"/>
  <c r="D2949" i="5"/>
  <c r="D2948" i="5"/>
  <c r="D2947" i="5"/>
  <c r="D2946" i="5"/>
  <c r="D2945" i="5"/>
  <c r="D2944" i="5"/>
  <c r="D2943" i="5"/>
  <c r="D2942" i="5"/>
  <c r="D2941" i="5"/>
  <c r="D2940" i="5"/>
  <c r="D2939" i="5"/>
  <c r="D2938" i="5"/>
  <c r="D2937" i="5"/>
  <c r="D2936" i="5"/>
  <c r="D2935" i="5"/>
  <c r="D2934" i="5"/>
  <c r="D2933" i="5"/>
  <c r="D2932" i="5"/>
  <c r="D2931" i="5"/>
  <c r="D2930" i="5"/>
  <c r="D2929" i="5"/>
  <c r="D2928" i="5"/>
  <c r="D2927" i="5"/>
  <c r="D2926" i="5"/>
  <c r="D2925" i="5"/>
  <c r="D2924" i="5"/>
  <c r="D2923" i="5"/>
  <c r="D2922" i="5"/>
  <c r="D2921" i="5"/>
  <c r="D2920" i="5"/>
  <c r="D2919" i="5"/>
  <c r="D2918" i="5"/>
  <c r="D2917" i="5"/>
  <c r="D2916" i="5"/>
  <c r="D2915" i="5"/>
  <c r="D2914" i="5"/>
  <c r="D2913" i="5"/>
  <c r="D2912" i="5"/>
  <c r="D2911" i="5"/>
  <c r="D2910" i="5"/>
  <c r="D2909" i="5"/>
  <c r="D2908" i="5"/>
  <c r="D2907" i="5"/>
  <c r="D2906" i="5"/>
  <c r="D2905" i="5"/>
  <c r="D2904" i="5"/>
  <c r="D2903" i="5"/>
  <c r="D2902" i="5"/>
  <c r="D2901" i="5"/>
  <c r="D2900" i="5"/>
  <c r="D2899" i="5"/>
  <c r="D2898" i="5"/>
  <c r="D2897" i="5"/>
  <c r="D2896" i="5"/>
  <c r="D2895" i="5"/>
  <c r="D2894" i="5"/>
  <c r="D2893" i="5"/>
  <c r="D2892" i="5"/>
  <c r="D2891" i="5"/>
  <c r="D2890" i="5"/>
  <c r="D2889" i="5"/>
  <c r="D2888" i="5"/>
  <c r="D2887" i="5"/>
  <c r="D2886" i="5"/>
  <c r="D2885" i="5"/>
  <c r="D2884" i="5"/>
  <c r="D2883" i="5"/>
  <c r="D2882" i="5"/>
  <c r="D2881" i="5"/>
  <c r="D2880" i="5"/>
  <c r="D2879" i="5"/>
  <c r="D2878" i="5"/>
  <c r="D2877" i="5"/>
  <c r="D2876" i="5"/>
  <c r="D2875" i="5"/>
  <c r="D2874" i="5"/>
  <c r="D2873" i="5"/>
  <c r="D2872" i="5"/>
  <c r="D2871" i="5"/>
  <c r="D2870" i="5"/>
  <c r="D2869" i="5"/>
  <c r="D2868" i="5"/>
  <c r="D2867" i="5"/>
  <c r="D2866" i="5"/>
  <c r="D2865" i="5"/>
  <c r="D2864" i="5"/>
  <c r="D2863" i="5"/>
  <c r="D2862" i="5"/>
  <c r="D2861" i="5"/>
  <c r="D2860" i="5"/>
  <c r="D2859" i="5"/>
  <c r="D2858" i="5"/>
  <c r="D2857" i="5"/>
  <c r="D2856" i="5"/>
  <c r="D2855" i="5"/>
  <c r="D2854" i="5"/>
  <c r="D2853" i="5"/>
  <c r="D2852" i="5"/>
  <c r="D2851" i="5"/>
  <c r="D2850" i="5"/>
  <c r="D2849" i="5"/>
  <c r="D2848" i="5"/>
  <c r="D2847" i="5"/>
  <c r="D2846" i="5"/>
  <c r="D2845" i="5"/>
  <c r="D2844" i="5"/>
  <c r="D2843" i="5"/>
  <c r="D2842" i="5"/>
  <c r="D2841" i="5"/>
  <c r="D2840" i="5"/>
  <c r="D2839" i="5"/>
  <c r="D2838" i="5"/>
  <c r="D2837" i="5"/>
  <c r="D2836" i="5"/>
  <c r="D2835" i="5"/>
  <c r="D2834" i="5"/>
  <c r="D2833" i="5"/>
  <c r="D2832" i="5"/>
  <c r="D2831" i="5"/>
  <c r="D2830" i="5"/>
  <c r="D2829" i="5"/>
  <c r="D2828" i="5"/>
  <c r="D2827" i="5"/>
  <c r="D2826" i="5"/>
  <c r="D2825" i="5"/>
  <c r="D2824" i="5"/>
  <c r="D2823" i="5"/>
  <c r="D2822" i="5"/>
  <c r="D2821" i="5"/>
  <c r="D2820" i="5"/>
  <c r="D2819" i="5"/>
  <c r="D2818" i="5"/>
  <c r="D2817" i="5"/>
  <c r="D2816" i="5"/>
  <c r="D2815" i="5"/>
  <c r="D2814" i="5"/>
  <c r="D2813" i="5"/>
  <c r="D2812" i="5"/>
  <c r="D2811" i="5"/>
  <c r="D2810" i="5"/>
  <c r="D2809" i="5"/>
  <c r="D2808" i="5"/>
  <c r="D2807" i="5"/>
  <c r="D2806" i="5"/>
  <c r="D2805" i="5"/>
  <c r="D2804" i="5"/>
  <c r="D2803" i="5"/>
  <c r="D2802" i="5"/>
  <c r="D2801" i="5"/>
  <c r="D2800" i="5"/>
  <c r="D2799" i="5"/>
  <c r="D2798" i="5"/>
  <c r="D2797" i="5"/>
  <c r="D2796" i="5"/>
  <c r="D2795" i="5"/>
  <c r="D2794" i="5"/>
  <c r="D2793" i="5"/>
  <c r="D2792" i="5"/>
  <c r="D2791" i="5"/>
  <c r="D2790" i="5"/>
  <c r="D2789" i="5"/>
  <c r="D2788" i="5"/>
  <c r="D2787" i="5"/>
  <c r="D2786" i="5"/>
  <c r="D2785" i="5"/>
  <c r="D2784" i="5"/>
  <c r="D2783" i="5"/>
  <c r="D2782" i="5"/>
  <c r="D2781" i="5"/>
  <c r="D2780" i="5"/>
  <c r="D2779" i="5"/>
  <c r="D2778" i="5"/>
  <c r="D2777" i="5"/>
  <c r="D2776" i="5"/>
  <c r="D2775" i="5"/>
  <c r="D2774" i="5"/>
  <c r="D2773" i="5"/>
  <c r="D2772" i="5"/>
  <c r="D2771" i="5"/>
  <c r="D2770" i="5"/>
  <c r="D2769" i="5"/>
  <c r="D2768" i="5"/>
  <c r="D2767" i="5"/>
  <c r="D2766" i="5"/>
  <c r="D2765" i="5"/>
  <c r="D2764" i="5"/>
  <c r="D2763" i="5"/>
  <c r="D2762" i="5"/>
  <c r="D2761" i="5"/>
  <c r="D2760" i="5"/>
  <c r="D2759" i="5"/>
  <c r="D2758" i="5"/>
  <c r="D2757" i="5"/>
  <c r="D2756" i="5"/>
  <c r="D2755" i="5"/>
  <c r="D2754" i="5"/>
  <c r="D2753" i="5"/>
  <c r="D2752" i="5"/>
  <c r="D2751" i="5"/>
  <c r="D2750" i="5"/>
  <c r="D2749" i="5"/>
  <c r="D2748" i="5"/>
  <c r="D2747" i="5"/>
  <c r="D2746" i="5"/>
  <c r="D2745" i="5"/>
  <c r="D2744" i="5"/>
  <c r="D2743" i="5"/>
  <c r="D2742" i="5"/>
  <c r="D2741" i="5"/>
  <c r="D2740" i="5"/>
  <c r="D2739" i="5"/>
  <c r="D2738" i="5"/>
  <c r="D2737" i="5"/>
  <c r="D2736" i="5"/>
  <c r="D2735" i="5"/>
  <c r="D2734" i="5"/>
  <c r="D2733" i="5"/>
  <c r="D2732" i="5"/>
  <c r="D2731" i="5"/>
  <c r="D2730" i="5"/>
  <c r="D2729" i="5"/>
  <c r="D2728" i="5"/>
  <c r="D2727" i="5"/>
  <c r="D2726" i="5"/>
  <c r="D2725" i="5"/>
  <c r="D2724" i="5"/>
  <c r="D2723" i="5"/>
  <c r="D2722" i="5"/>
  <c r="D2721" i="5"/>
  <c r="D2720" i="5"/>
  <c r="D2719" i="5"/>
  <c r="D2718" i="5"/>
  <c r="D2717" i="5"/>
  <c r="D2716" i="5"/>
  <c r="D2715" i="5"/>
  <c r="D2714" i="5"/>
  <c r="D2713" i="5"/>
  <c r="D2712" i="5"/>
  <c r="D2711" i="5"/>
  <c r="D2710" i="5"/>
  <c r="D2709" i="5"/>
  <c r="D2708" i="5"/>
  <c r="D2707" i="5"/>
  <c r="D2706" i="5"/>
  <c r="D2705" i="5"/>
  <c r="D2704" i="5"/>
  <c r="D2703" i="5"/>
  <c r="D2702" i="5"/>
  <c r="D2701" i="5"/>
  <c r="D2700" i="5"/>
  <c r="D2699" i="5"/>
  <c r="D2698" i="5"/>
  <c r="D2697" i="5"/>
  <c r="D2696" i="5"/>
  <c r="D2695" i="5"/>
  <c r="D2694" i="5"/>
  <c r="D2693" i="5"/>
  <c r="D2692" i="5"/>
  <c r="D2691" i="5"/>
  <c r="D2690" i="5"/>
  <c r="D2689" i="5"/>
  <c r="D2688" i="5"/>
  <c r="D2687" i="5"/>
  <c r="D2686" i="5"/>
  <c r="D2685" i="5"/>
  <c r="D2684" i="5"/>
  <c r="D2683" i="5"/>
  <c r="D2682" i="5"/>
  <c r="D2681" i="5"/>
  <c r="D2680" i="5"/>
  <c r="D2679" i="5"/>
  <c r="D2678" i="5"/>
  <c r="D2677" i="5"/>
  <c r="D2676" i="5"/>
  <c r="D2675" i="5"/>
  <c r="D2674" i="5"/>
  <c r="D2673" i="5"/>
  <c r="D2672" i="5"/>
  <c r="D2671" i="5"/>
  <c r="D2670" i="5"/>
  <c r="D2669" i="5"/>
  <c r="D2668" i="5"/>
  <c r="D2667" i="5"/>
  <c r="D2666" i="5"/>
  <c r="D2665" i="5"/>
  <c r="D2664" i="5"/>
  <c r="D2663" i="5"/>
  <c r="D2662" i="5"/>
  <c r="D2661" i="5"/>
  <c r="D2660" i="5"/>
  <c r="D2659" i="5"/>
  <c r="D2658" i="5"/>
  <c r="D2657" i="5"/>
  <c r="D2656" i="5"/>
  <c r="D2655" i="5"/>
  <c r="D2654" i="5"/>
  <c r="D2653" i="5"/>
  <c r="D2652" i="5"/>
  <c r="D2651" i="5"/>
  <c r="D2650" i="5"/>
  <c r="D2649" i="5"/>
  <c r="D2648" i="5"/>
  <c r="D2647" i="5"/>
  <c r="D2646" i="5"/>
  <c r="D2645" i="5"/>
  <c r="D2644" i="5"/>
  <c r="D2643" i="5"/>
  <c r="D2642" i="5"/>
  <c r="D2641" i="5"/>
  <c r="D2640" i="5"/>
  <c r="D2639" i="5"/>
  <c r="D2638" i="5"/>
  <c r="D2637" i="5"/>
  <c r="D2636" i="5"/>
  <c r="D2635" i="5"/>
  <c r="D2634" i="5"/>
  <c r="D2633" i="5"/>
  <c r="D2632" i="5"/>
  <c r="D2631" i="5"/>
  <c r="D2630" i="5"/>
  <c r="D2629" i="5"/>
  <c r="D2628" i="5"/>
  <c r="D2627" i="5"/>
  <c r="D2626" i="5"/>
  <c r="D2625" i="5"/>
  <c r="D2624" i="5"/>
  <c r="D2623" i="5"/>
  <c r="D2622" i="5"/>
  <c r="D2621" i="5"/>
  <c r="D2620" i="5"/>
  <c r="D2619" i="5"/>
  <c r="D2618" i="5"/>
  <c r="D2617" i="5"/>
  <c r="D2616" i="5"/>
  <c r="D2615" i="5"/>
  <c r="D2614" i="5"/>
  <c r="D2613" i="5"/>
  <c r="D2612" i="5"/>
  <c r="D2611" i="5"/>
  <c r="D2610" i="5"/>
  <c r="D2609" i="5"/>
  <c r="D2608" i="5"/>
  <c r="D2607" i="5"/>
  <c r="D2606" i="5"/>
  <c r="D2605" i="5"/>
  <c r="D2604" i="5"/>
  <c r="D2603" i="5"/>
  <c r="D2602" i="5"/>
  <c r="D2601" i="5"/>
  <c r="D2600" i="5"/>
  <c r="D2599" i="5"/>
  <c r="D2598" i="5"/>
  <c r="D2597" i="5"/>
  <c r="D2596" i="5"/>
  <c r="D2595" i="5"/>
  <c r="D2594" i="5"/>
  <c r="D2593" i="5"/>
  <c r="D2592" i="5"/>
  <c r="D2591" i="5"/>
  <c r="D2590" i="5"/>
  <c r="D2589" i="5"/>
  <c r="D2588" i="5"/>
  <c r="D2587" i="5"/>
  <c r="D2586" i="5"/>
  <c r="D2585" i="5"/>
  <c r="D2584" i="5"/>
  <c r="D2583" i="5"/>
  <c r="D2582" i="5"/>
  <c r="D2581" i="5"/>
  <c r="D2580" i="5"/>
  <c r="D2579" i="5"/>
  <c r="D2578" i="5"/>
  <c r="D2577" i="5"/>
  <c r="D2576" i="5"/>
  <c r="D2575" i="5"/>
  <c r="D2574" i="5"/>
  <c r="D2573" i="5"/>
  <c r="D2572" i="5"/>
  <c r="D2571" i="5"/>
  <c r="D2570" i="5"/>
  <c r="D2569" i="5"/>
  <c r="D2568" i="5"/>
  <c r="D2567" i="5"/>
  <c r="D2566" i="5"/>
  <c r="D2565" i="5"/>
  <c r="D2564" i="5"/>
  <c r="D2563" i="5"/>
  <c r="D2562" i="5"/>
  <c r="D2561" i="5"/>
  <c r="D2560" i="5"/>
  <c r="D2559" i="5"/>
  <c r="D2558" i="5"/>
  <c r="D2557" i="5"/>
  <c r="D2556" i="5"/>
  <c r="D2555" i="5"/>
  <c r="D2554" i="5"/>
  <c r="D2553" i="5"/>
  <c r="D2552" i="5"/>
  <c r="D2551" i="5"/>
  <c r="D2550" i="5"/>
  <c r="D2549" i="5"/>
  <c r="D2548" i="5"/>
  <c r="D2547" i="5"/>
  <c r="D2546" i="5"/>
  <c r="D2545" i="5"/>
  <c r="D2544" i="5"/>
  <c r="D2543" i="5"/>
  <c r="D2542" i="5"/>
  <c r="D2541" i="5"/>
  <c r="D2540" i="5"/>
  <c r="D2539" i="5"/>
  <c r="D2538" i="5"/>
  <c r="D2537" i="5"/>
  <c r="D2536" i="5"/>
  <c r="D2535" i="5"/>
  <c r="D2534" i="5"/>
  <c r="D2533" i="5"/>
  <c r="D2532" i="5"/>
  <c r="D2531" i="5"/>
  <c r="D2530" i="5"/>
  <c r="D2529" i="5"/>
  <c r="D2528" i="5"/>
  <c r="D2527" i="5"/>
  <c r="D2526" i="5"/>
  <c r="D2525" i="5"/>
  <c r="D2524" i="5"/>
  <c r="D2523" i="5"/>
  <c r="D2522" i="5"/>
  <c r="D2521" i="5"/>
  <c r="D2520" i="5"/>
  <c r="D2519" i="5"/>
  <c r="D2518" i="5"/>
  <c r="D2517" i="5"/>
  <c r="D2516" i="5"/>
  <c r="D2515" i="5"/>
  <c r="D2514" i="5"/>
  <c r="D2513" i="5"/>
  <c r="D2512" i="5"/>
  <c r="D2511" i="5"/>
  <c r="D2510" i="5"/>
  <c r="D2509" i="5"/>
  <c r="D2508" i="5"/>
  <c r="D2507" i="5"/>
  <c r="D2506" i="5"/>
  <c r="D2505" i="5"/>
  <c r="D2504" i="5"/>
  <c r="D2503" i="5"/>
  <c r="D2502" i="5"/>
  <c r="D2501" i="5"/>
  <c r="D2500" i="5"/>
  <c r="D2499" i="5"/>
  <c r="D2498" i="5"/>
  <c r="D2497" i="5"/>
  <c r="D2496" i="5"/>
  <c r="D2495" i="5"/>
  <c r="D2494" i="5"/>
  <c r="D2493" i="5"/>
  <c r="D2492" i="5"/>
  <c r="D2491" i="5"/>
  <c r="D2490" i="5"/>
  <c r="D2489" i="5"/>
  <c r="D2488" i="5"/>
  <c r="D2487" i="5"/>
  <c r="D2486" i="5"/>
  <c r="D2485" i="5"/>
  <c r="D2484" i="5"/>
  <c r="D2483" i="5"/>
  <c r="D2482" i="5"/>
  <c r="D2481" i="5"/>
  <c r="D2480" i="5"/>
  <c r="D2479" i="5"/>
  <c r="D2478" i="5"/>
  <c r="D2477" i="5"/>
  <c r="D2476" i="5"/>
  <c r="D2475" i="5"/>
  <c r="D2474" i="5"/>
  <c r="D2473" i="5"/>
  <c r="D2472" i="5"/>
  <c r="D2471" i="5"/>
  <c r="D2470" i="5"/>
  <c r="D2469" i="5"/>
  <c r="D2468" i="5"/>
  <c r="D2467" i="5"/>
  <c r="D2466" i="5"/>
  <c r="D2465" i="5"/>
  <c r="D2464" i="5"/>
  <c r="D2463" i="5"/>
  <c r="D2462" i="5"/>
  <c r="D2461" i="5"/>
  <c r="D2460" i="5"/>
  <c r="D2459" i="5"/>
  <c r="D2458" i="5"/>
  <c r="D2457" i="5"/>
  <c r="D2456" i="5"/>
  <c r="D2455" i="5"/>
  <c r="D2454" i="5"/>
  <c r="D2453" i="5"/>
  <c r="D2452" i="5"/>
  <c r="D2451" i="5"/>
  <c r="D2450" i="5"/>
  <c r="D2449" i="5"/>
  <c r="D2448" i="5"/>
  <c r="D2447" i="5"/>
  <c r="D2446" i="5"/>
  <c r="D2445" i="5"/>
  <c r="D2444" i="5"/>
  <c r="D2443" i="5"/>
  <c r="D2442" i="5"/>
  <c r="D2441" i="5"/>
  <c r="D2440" i="5"/>
  <c r="D2439" i="5"/>
  <c r="D2438" i="5"/>
  <c r="D2437" i="5"/>
  <c r="D2436" i="5"/>
  <c r="D2435" i="5"/>
  <c r="D2434" i="5"/>
  <c r="D2433" i="5"/>
  <c r="D2432" i="5"/>
  <c r="D2431" i="5"/>
  <c r="D2430" i="5"/>
  <c r="D2429" i="5"/>
  <c r="D2428" i="5"/>
  <c r="D2427" i="5"/>
  <c r="D2426" i="5"/>
  <c r="D2425" i="5"/>
  <c r="D2424" i="5"/>
  <c r="D2423" i="5"/>
  <c r="D2422" i="5"/>
  <c r="D2421" i="5"/>
  <c r="D2420" i="5"/>
  <c r="D2419" i="5"/>
  <c r="D2418" i="5"/>
  <c r="D2417" i="5"/>
  <c r="D2416" i="5"/>
  <c r="D2415" i="5"/>
  <c r="D2414" i="5"/>
  <c r="D2413" i="5"/>
  <c r="D2412" i="5"/>
  <c r="D2411" i="5"/>
  <c r="D2410" i="5"/>
  <c r="D2409" i="5"/>
  <c r="D2408" i="5"/>
  <c r="D2407" i="5"/>
  <c r="D2406" i="5"/>
  <c r="D2405" i="5"/>
  <c r="D2404" i="5"/>
  <c r="D2403" i="5"/>
  <c r="D2402" i="5"/>
  <c r="D2401" i="5"/>
  <c r="D2400" i="5"/>
  <c r="D2399" i="5"/>
  <c r="D2398" i="5"/>
  <c r="D2397" i="5"/>
  <c r="D2396" i="5"/>
  <c r="D2395" i="5"/>
  <c r="D2394" i="5"/>
  <c r="D2393" i="5"/>
  <c r="D2392" i="5"/>
  <c r="D2391" i="5"/>
  <c r="D2390" i="5"/>
  <c r="D2389" i="5"/>
  <c r="D2388" i="5"/>
  <c r="D2387" i="5"/>
  <c r="D2386" i="5"/>
  <c r="D2385" i="5"/>
  <c r="D2384" i="5"/>
  <c r="D2383" i="5"/>
  <c r="D2382" i="5"/>
  <c r="D2381" i="5"/>
  <c r="D2380" i="5"/>
  <c r="D2379" i="5"/>
  <c r="D2378" i="5"/>
  <c r="D2377" i="5"/>
  <c r="D2376" i="5"/>
  <c r="D2375" i="5"/>
  <c r="D2374" i="5"/>
  <c r="D2373" i="5"/>
  <c r="D2372" i="5"/>
  <c r="D2371" i="5"/>
  <c r="D2370" i="5"/>
  <c r="D2369" i="5"/>
  <c r="D2368" i="5"/>
  <c r="D2367" i="5"/>
  <c r="D2366" i="5"/>
  <c r="D2365" i="5"/>
  <c r="D2364" i="5"/>
  <c r="D2363" i="5"/>
  <c r="D2362" i="5"/>
  <c r="D2361" i="5"/>
  <c r="D2360" i="5"/>
  <c r="D2359" i="5"/>
  <c r="D2358" i="5"/>
  <c r="D2357" i="5"/>
  <c r="D2356" i="5"/>
  <c r="D2355" i="5"/>
  <c r="D2354" i="5"/>
  <c r="D2353" i="5"/>
  <c r="D2352" i="5"/>
  <c r="D2351" i="5"/>
  <c r="D2350" i="5"/>
  <c r="D2349" i="5"/>
  <c r="D2348" i="5"/>
  <c r="D2347" i="5"/>
  <c r="D2346" i="5"/>
  <c r="D2345" i="5"/>
  <c r="D2344" i="5"/>
  <c r="D2343" i="5"/>
  <c r="D2342" i="5"/>
  <c r="D2341" i="5"/>
  <c r="D2340" i="5"/>
  <c r="D2339" i="5"/>
  <c r="D2338" i="5"/>
  <c r="D2337" i="5"/>
  <c r="D2336" i="5"/>
  <c r="D2335" i="5"/>
  <c r="D2334" i="5"/>
  <c r="D2333" i="5"/>
  <c r="D2332" i="5"/>
  <c r="D2331" i="5"/>
  <c r="D2330" i="5"/>
  <c r="D2329" i="5"/>
  <c r="D2328" i="5"/>
  <c r="D2327" i="5"/>
  <c r="D2326" i="5"/>
  <c r="D2325" i="5"/>
  <c r="D2324" i="5"/>
  <c r="D2323" i="5"/>
  <c r="D2322" i="5"/>
  <c r="D2321" i="5"/>
  <c r="D2320" i="5"/>
  <c r="D2319" i="5"/>
  <c r="D2318" i="5"/>
  <c r="D2317" i="5"/>
  <c r="D2316" i="5"/>
  <c r="D2315" i="5"/>
  <c r="D2314" i="5"/>
  <c r="D2313" i="5"/>
  <c r="D2312" i="5"/>
  <c r="D2311" i="5"/>
  <c r="D2310" i="5"/>
  <c r="D2309" i="5"/>
  <c r="D2308" i="5"/>
  <c r="D2307" i="5"/>
  <c r="D2306" i="5"/>
  <c r="D2305" i="5"/>
  <c r="D2304" i="5"/>
  <c r="D2303" i="5"/>
  <c r="D2302" i="5"/>
  <c r="D2301" i="5"/>
  <c r="D2300" i="5"/>
  <c r="D2299" i="5"/>
  <c r="D2298" i="5"/>
  <c r="D2297" i="5"/>
  <c r="D2296" i="5"/>
  <c r="D2295" i="5"/>
  <c r="D2294" i="5"/>
  <c r="D2293" i="5"/>
  <c r="D2292" i="5"/>
  <c r="D2291" i="5"/>
  <c r="D2290" i="5"/>
  <c r="D2289" i="5"/>
  <c r="D2288" i="5"/>
  <c r="D2287" i="5"/>
  <c r="D2286" i="5"/>
  <c r="D2285" i="5"/>
  <c r="D2284" i="5"/>
  <c r="D2283" i="5"/>
  <c r="D2282" i="5"/>
  <c r="D2281" i="5"/>
  <c r="D2280" i="5"/>
  <c r="D2279" i="5"/>
  <c r="D2278" i="5"/>
  <c r="D2277" i="5"/>
  <c r="D2276" i="5"/>
  <c r="D2275" i="5"/>
  <c r="D2274" i="5"/>
  <c r="D2273" i="5"/>
  <c r="D2272" i="5"/>
  <c r="D2271" i="5"/>
  <c r="D2270" i="5"/>
  <c r="D2269" i="5"/>
  <c r="D2268" i="5"/>
  <c r="D2267" i="5"/>
  <c r="D2266" i="5"/>
  <c r="D2265" i="5"/>
  <c r="D2264" i="5"/>
  <c r="D2263" i="5"/>
  <c r="D2262" i="5"/>
  <c r="D2261" i="5"/>
  <c r="D2260" i="5"/>
  <c r="D2259" i="5"/>
  <c r="D2258" i="5"/>
  <c r="D2257" i="5"/>
  <c r="D2256" i="5"/>
  <c r="D2255" i="5"/>
  <c r="D2254" i="5"/>
  <c r="D2253" i="5"/>
  <c r="D2252" i="5"/>
  <c r="D2251" i="5"/>
  <c r="D2250" i="5"/>
  <c r="D2249" i="5"/>
  <c r="D2248" i="5"/>
  <c r="D2247" i="5"/>
  <c r="D2246" i="5"/>
  <c r="D2245" i="5"/>
  <c r="D2244" i="5"/>
  <c r="D2243" i="5"/>
  <c r="D2242" i="5"/>
  <c r="D2241" i="5"/>
  <c r="D2240" i="5"/>
  <c r="D2239" i="5"/>
  <c r="D2238" i="5"/>
  <c r="D2237" i="5"/>
  <c r="D2236" i="5"/>
  <c r="D2235" i="5"/>
  <c r="D2234" i="5"/>
  <c r="D2233" i="5"/>
  <c r="D2232" i="5"/>
  <c r="D2231" i="5"/>
  <c r="D2230" i="5"/>
  <c r="D2229" i="5"/>
  <c r="D2228" i="5"/>
  <c r="D2227" i="5"/>
  <c r="D2226" i="5"/>
  <c r="D2225" i="5"/>
  <c r="D2224" i="5"/>
  <c r="D2223" i="5"/>
  <c r="D2222" i="5"/>
  <c r="D2221" i="5"/>
  <c r="D2220" i="5"/>
  <c r="D2219" i="5"/>
  <c r="D2218" i="5"/>
  <c r="D2217" i="5"/>
  <c r="D2216" i="5"/>
  <c r="D2215" i="5"/>
  <c r="D2214" i="5"/>
  <c r="D2213" i="5"/>
  <c r="D2212" i="5"/>
  <c r="D2211" i="5"/>
  <c r="D2210" i="5"/>
  <c r="D2209" i="5"/>
  <c r="D2208" i="5"/>
  <c r="D2207" i="5"/>
  <c r="D2206" i="5"/>
  <c r="D2205" i="5"/>
  <c r="D2204" i="5"/>
  <c r="D2203" i="5"/>
  <c r="D2202" i="5"/>
  <c r="D2201" i="5"/>
  <c r="D2200" i="5"/>
  <c r="D2199" i="5"/>
  <c r="D2198" i="5"/>
  <c r="D2197" i="5"/>
  <c r="D2196" i="5"/>
  <c r="D2195" i="5"/>
  <c r="D2194" i="5"/>
  <c r="D2193" i="5"/>
  <c r="D2192" i="5"/>
  <c r="D2191" i="5"/>
  <c r="D2190" i="5"/>
  <c r="D2189" i="5"/>
  <c r="D2188" i="5"/>
  <c r="D2187" i="5"/>
  <c r="D2186" i="5"/>
  <c r="D2185" i="5"/>
  <c r="D2184" i="5"/>
  <c r="D2183" i="5"/>
  <c r="D2182" i="5"/>
  <c r="D2181" i="5"/>
  <c r="D2180" i="5"/>
  <c r="D2179" i="5"/>
  <c r="D2178" i="5"/>
  <c r="D2177" i="5"/>
  <c r="D2176" i="5"/>
  <c r="D2175" i="5"/>
  <c r="D2174" i="5"/>
  <c r="D2173" i="5"/>
  <c r="D2172" i="5"/>
  <c r="D2171" i="5"/>
  <c r="D2170" i="5"/>
  <c r="D2169" i="5"/>
  <c r="D2168" i="5"/>
  <c r="D2167" i="5"/>
  <c r="D2166" i="5"/>
  <c r="D2165" i="5"/>
  <c r="D2164" i="5"/>
  <c r="D2163" i="5"/>
  <c r="D2162" i="5"/>
  <c r="D2161" i="5"/>
  <c r="D2160" i="5"/>
  <c r="D2159" i="5"/>
  <c r="D2158" i="5"/>
  <c r="D2157" i="5"/>
  <c r="D2156" i="5"/>
  <c r="D2155" i="5"/>
  <c r="D2154" i="5"/>
  <c r="D2153" i="5"/>
  <c r="D2152" i="5"/>
  <c r="D2151" i="5"/>
  <c r="D2150" i="5"/>
  <c r="D2149" i="5"/>
  <c r="D2148" i="5"/>
  <c r="D2147" i="5"/>
  <c r="D2146" i="5"/>
  <c r="D2145" i="5"/>
  <c r="D2144" i="5"/>
  <c r="D2143" i="5"/>
  <c r="D2142" i="5"/>
  <c r="D2141" i="5"/>
  <c r="D2140" i="5"/>
  <c r="D2139" i="5"/>
  <c r="D2138" i="5"/>
  <c r="D2137" i="5"/>
  <c r="D2136" i="5"/>
  <c r="D2135" i="5"/>
  <c r="D2134" i="5"/>
  <c r="D2133" i="5"/>
  <c r="D2132" i="5"/>
  <c r="D2131" i="5"/>
  <c r="D2130" i="5"/>
  <c r="D2129" i="5"/>
  <c r="D2128" i="5"/>
  <c r="D2127" i="5"/>
  <c r="D2126" i="5"/>
  <c r="D2125" i="5"/>
  <c r="D2124" i="5"/>
  <c r="D2123" i="5"/>
  <c r="D2122" i="5"/>
  <c r="D2121" i="5"/>
  <c r="D2120" i="5"/>
  <c r="D2119" i="5"/>
  <c r="D2118" i="5"/>
  <c r="D2117" i="5"/>
  <c r="D2116" i="5"/>
  <c r="D2115" i="5"/>
  <c r="D2114" i="5"/>
  <c r="D2113" i="5"/>
  <c r="D2112" i="5"/>
  <c r="D2111" i="5"/>
  <c r="D2110" i="5"/>
  <c r="D2109" i="5"/>
  <c r="D2108" i="5"/>
  <c r="D2107" i="5"/>
  <c r="D2106" i="5"/>
  <c r="D2105" i="5"/>
  <c r="D2104" i="5"/>
  <c r="D2103" i="5"/>
  <c r="D2102" i="5"/>
  <c r="D2101" i="5"/>
  <c r="D2100" i="5"/>
  <c r="D2099" i="5"/>
  <c r="D2098" i="5"/>
  <c r="D2097" i="5"/>
  <c r="D2096" i="5"/>
  <c r="D2095" i="5"/>
  <c r="D2094" i="5"/>
  <c r="D2093" i="5"/>
  <c r="D2092" i="5"/>
  <c r="D2091" i="5"/>
  <c r="D2090" i="5"/>
  <c r="D2089" i="5"/>
  <c r="D2088" i="5"/>
  <c r="D2087" i="5"/>
  <c r="D2086" i="5"/>
  <c r="D2085" i="5"/>
  <c r="D2084" i="5"/>
  <c r="D2083" i="5"/>
  <c r="D2082" i="5"/>
  <c r="D2081" i="5"/>
  <c r="D2080" i="5"/>
  <c r="D2079" i="5"/>
  <c r="D2078" i="5"/>
  <c r="D2077" i="5"/>
  <c r="D2076" i="5"/>
  <c r="D2075" i="5"/>
  <c r="D2074" i="5"/>
  <c r="D2073" i="5"/>
  <c r="D2072" i="5"/>
  <c r="D2071" i="5"/>
  <c r="D2070" i="5"/>
  <c r="D2069" i="5"/>
  <c r="D2068" i="5"/>
  <c r="D2067" i="5"/>
  <c r="D2066" i="5"/>
  <c r="D2065" i="5"/>
  <c r="D2064" i="5"/>
  <c r="D2063" i="5"/>
  <c r="D2062" i="5"/>
  <c r="D2061" i="5"/>
  <c r="D2060" i="5"/>
  <c r="D2059" i="5"/>
  <c r="D2058" i="5"/>
  <c r="D2057" i="5"/>
  <c r="D2056" i="5"/>
  <c r="D2055" i="5"/>
  <c r="D2054" i="5"/>
  <c r="D2053" i="5"/>
  <c r="D2052" i="5"/>
  <c r="D2051" i="5"/>
  <c r="D2050" i="5"/>
  <c r="D2049" i="5"/>
  <c r="D2048" i="5"/>
  <c r="D2047" i="5"/>
  <c r="D2046" i="5"/>
  <c r="D2045" i="5"/>
  <c r="D2044" i="5"/>
  <c r="D2043" i="5"/>
  <c r="D2042" i="5"/>
  <c r="D2041" i="5"/>
  <c r="D2040" i="5"/>
  <c r="D2039" i="5"/>
  <c r="D2038" i="5"/>
  <c r="D2037" i="5"/>
  <c r="D2036" i="5"/>
  <c r="D2035" i="5"/>
  <c r="D2034" i="5"/>
  <c r="D2033" i="5"/>
  <c r="D2032" i="5"/>
  <c r="D2031" i="5"/>
  <c r="D2030" i="5"/>
  <c r="D2029" i="5"/>
  <c r="D2028" i="5"/>
  <c r="D2027" i="5"/>
  <c r="D2026" i="5"/>
  <c r="D2025" i="5"/>
  <c r="D2024" i="5"/>
  <c r="D2023" i="5"/>
  <c r="D2022" i="5"/>
  <c r="D2021" i="5"/>
  <c r="D2020" i="5"/>
  <c r="D2019" i="5"/>
  <c r="D2018" i="5"/>
  <c r="D2017" i="5"/>
  <c r="D2016" i="5"/>
  <c r="D2015" i="5"/>
  <c r="D2014" i="5"/>
  <c r="D2013" i="5"/>
  <c r="D2012" i="5"/>
  <c r="D2011" i="5"/>
  <c r="D2010" i="5"/>
  <c r="D2009" i="5"/>
  <c r="D2008" i="5"/>
  <c r="D2007" i="5"/>
  <c r="D2006" i="5"/>
  <c r="D2005" i="5"/>
  <c r="D2004" i="5"/>
  <c r="D2003" i="5"/>
  <c r="D2002" i="5"/>
  <c r="D2001"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K27" i="5"/>
  <c r="D17" i="5"/>
  <c r="K26" i="5"/>
  <c r="D16" i="5"/>
  <c r="K25" i="5"/>
  <c r="D15" i="5"/>
  <c r="D14" i="5"/>
  <c r="D13" i="5"/>
  <c r="D12" i="5"/>
  <c r="K12" i="5"/>
  <c r="D11" i="5"/>
  <c r="K11" i="5"/>
  <c r="D10" i="5"/>
  <c r="K10" i="5"/>
  <c r="D9" i="5"/>
  <c r="K9" i="5"/>
  <c r="D8" i="5"/>
  <c r="D7" i="5"/>
  <c r="H17" i="4"/>
  <c r="H16" i="4"/>
  <c r="H15" i="4"/>
  <c r="I17" i="4"/>
  <c r="J17" i="4" s="1"/>
  <c r="K17" i="4" s="1"/>
  <c r="I16" i="4"/>
  <c r="J16" i="4" s="1"/>
  <c r="K16" i="4" s="1"/>
  <c r="I15" i="4"/>
  <c r="J15" i="4" s="1"/>
  <c r="K15" i="4" s="1"/>
  <c r="H11" i="4"/>
  <c r="H10" i="4"/>
  <c r="H9" i="4"/>
  <c r="H8" i="4"/>
  <c r="D4236" i="4"/>
  <c r="D4111" i="4"/>
  <c r="D984" i="4"/>
  <c r="D3054" i="4"/>
  <c r="D1169" i="4"/>
  <c r="D1887" i="4"/>
  <c r="D2659" i="4"/>
  <c r="D4709" i="4"/>
  <c r="D1694" i="4"/>
  <c r="D3358" i="4"/>
  <c r="D3949" i="4"/>
  <c r="D3736" i="4"/>
  <c r="D894" i="4"/>
  <c r="D4032" i="4"/>
  <c r="D2195" i="4"/>
  <c r="D859" i="4"/>
  <c r="D2554" i="4"/>
  <c r="D5087" i="4"/>
  <c r="D2849" i="4"/>
  <c r="D512" i="4"/>
  <c r="D3395" i="4"/>
  <c r="D817" i="4"/>
  <c r="D2038" i="4"/>
  <c r="D2672" i="4"/>
  <c r="D2385" i="4"/>
  <c r="D1233" i="4"/>
  <c r="D2486" i="4"/>
  <c r="D3808" i="4"/>
  <c r="D3918" i="4"/>
  <c r="D1921" i="4"/>
  <c r="D3178" i="4"/>
  <c r="D2161" i="4"/>
  <c r="D1148" i="4"/>
  <c r="D2145" i="4"/>
  <c r="D1101" i="4"/>
  <c r="D1729" i="4"/>
  <c r="D3310" i="4"/>
  <c r="D3818" i="4"/>
  <c r="D799" i="4"/>
  <c r="D3906" i="4"/>
  <c r="D3932" i="4"/>
  <c r="D2595" i="4"/>
  <c r="D2246" i="4"/>
  <c r="D1334" i="4"/>
  <c r="D2226" i="4"/>
  <c r="D1190" i="4"/>
  <c r="D501" i="4"/>
  <c r="D1741" i="4"/>
  <c r="D2391" i="4"/>
  <c r="D1717" i="4"/>
  <c r="D1802" i="4"/>
  <c r="D3870" i="4"/>
  <c r="D2869" i="4"/>
  <c r="D4319" i="4"/>
  <c r="D3368" i="4"/>
  <c r="D334" i="4"/>
  <c r="D3260" i="4"/>
  <c r="D1197" i="4"/>
  <c r="D3713" i="4"/>
  <c r="D1578" i="4"/>
  <c r="D730" i="4"/>
  <c r="D5204" i="4"/>
  <c r="D4433" i="4"/>
  <c r="D2229" i="4"/>
  <c r="D1724" i="4"/>
  <c r="D1968" i="4"/>
  <c r="D3599" i="4"/>
  <c r="D983" i="4"/>
  <c r="D2203" i="4"/>
  <c r="D2816" i="4"/>
  <c r="D2771" i="4"/>
  <c r="D1317" i="4"/>
  <c r="D2978" i="4"/>
  <c r="D3603" i="4"/>
  <c r="D3556" i="4"/>
  <c r="D689" i="4"/>
  <c r="D3838" i="4"/>
  <c r="D3126" i="4"/>
  <c r="D3473" i="4"/>
  <c r="D5163" i="4"/>
  <c r="D2564" i="4"/>
  <c r="D1945" i="4"/>
  <c r="D746" i="4"/>
  <c r="D2130" i="4"/>
  <c r="D4440" i="4"/>
  <c r="D1400" i="4"/>
  <c r="D3524" i="4"/>
  <c r="D2941" i="4"/>
  <c r="D916" i="4"/>
  <c r="D3939" i="4"/>
  <c r="D2395" i="4"/>
  <c r="D2186" i="4"/>
  <c r="D445" i="4"/>
  <c r="D3928" i="4"/>
  <c r="D1853" i="4"/>
  <c r="D4252" i="4"/>
  <c r="D1780" i="4"/>
  <c r="D4033" i="4"/>
  <c r="D4009" i="4"/>
  <c r="D2040" i="4"/>
  <c r="D1465" i="4"/>
  <c r="D1886" i="4"/>
  <c r="D4062" i="4"/>
  <c r="D1126" i="4"/>
  <c r="D4595" i="4"/>
  <c r="D3947" i="4"/>
  <c r="D1108" i="4"/>
  <c r="D3271" i="4"/>
  <c r="D2650" i="4"/>
  <c r="D2539" i="4"/>
  <c r="D3048" i="4"/>
  <c r="D2454" i="4"/>
  <c r="D1426" i="4"/>
  <c r="D3872" i="4"/>
  <c r="D2077" i="4"/>
  <c r="D2972" i="4"/>
  <c r="D2920" i="4"/>
  <c r="D3205" i="4"/>
  <c r="D4608" i="4"/>
  <c r="D582" i="4"/>
  <c r="D5134" i="4"/>
  <c r="D4367" i="4"/>
  <c r="D1604" i="4"/>
  <c r="D2809" i="4"/>
  <c r="D3731" i="4"/>
  <c r="D3072" i="4"/>
  <c r="D3646" i="4"/>
  <c r="D1983" i="4"/>
  <c r="D3155" i="4"/>
  <c r="D613" i="4"/>
  <c r="D3426" i="4"/>
  <c r="D2380" i="4"/>
  <c r="D1773" i="4"/>
  <c r="D749" i="4"/>
  <c r="D3085" i="4"/>
  <c r="D3613" i="4"/>
  <c r="D4185" i="4"/>
  <c r="D1421" i="4"/>
  <c r="D3578" i="4"/>
  <c r="D5108" i="4"/>
  <c r="D481" i="4"/>
  <c r="D3000" i="4"/>
  <c r="D2913" i="4"/>
  <c r="D2657" i="4"/>
  <c r="D2550" i="4"/>
  <c r="D4464" i="4"/>
  <c r="D3783" i="4"/>
  <c r="D1038" i="4"/>
  <c r="D2623" i="4"/>
  <c r="D4814" i="4"/>
  <c r="D2556" i="4"/>
  <c r="D3309" i="4"/>
  <c r="D4591" i="4"/>
  <c r="D835" i="4"/>
  <c r="D4264" i="4"/>
  <c r="D2776" i="4"/>
  <c r="D4239" i="4"/>
  <c r="D4404" i="4"/>
  <c r="D1789" i="4"/>
  <c r="D3973" i="4"/>
  <c r="D2114" i="4"/>
  <c r="D812" i="4"/>
  <c r="D1404" i="4"/>
  <c r="D3698" i="4"/>
  <c r="D1618" i="4"/>
  <c r="D3134" i="4"/>
  <c r="D3830" i="4"/>
  <c r="D39" i="4"/>
  <c r="D2096" i="4"/>
  <c r="D1900" i="4"/>
  <c r="D2055" i="4"/>
  <c r="D1435" i="4"/>
  <c r="D3817" i="4"/>
  <c r="D2022" i="4"/>
  <c r="D3608" i="4"/>
  <c r="D2152" i="4"/>
  <c r="D2915" i="4"/>
  <c r="D3387" i="4"/>
  <c r="D2655" i="4"/>
  <c r="D2946" i="4"/>
  <c r="D2797" i="4"/>
  <c r="D2530" i="4"/>
  <c r="D3719" i="4"/>
  <c r="D2214" i="4"/>
  <c r="D3701" i="4"/>
  <c r="D3149" i="4"/>
  <c r="D800" i="4"/>
  <c r="D1732" i="4"/>
  <c r="D2102" i="4"/>
  <c r="D266" i="4"/>
  <c r="D3921" i="4"/>
  <c r="D3045" i="4"/>
  <c r="D2091" i="4"/>
  <c r="D661" i="4"/>
  <c r="D4042" i="4"/>
  <c r="D2256" i="4"/>
  <c r="D3135" i="4"/>
  <c r="D2269" i="4"/>
  <c r="D3690" i="4"/>
  <c r="D337" i="4"/>
  <c r="D4749" i="4"/>
  <c r="D4808" i="4"/>
  <c r="D4199" i="4"/>
  <c r="D4369" i="4"/>
  <c r="D3584" i="4"/>
  <c r="D5000" i="4"/>
  <c r="D3438" i="4"/>
  <c r="D578" i="4"/>
  <c r="D1772" i="4"/>
  <c r="D1581" i="4"/>
  <c r="D4856" i="4"/>
  <c r="D4278" i="4"/>
  <c r="D411" i="4"/>
  <c r="D1502" i="4"/>
  <c r="D853" i="4"/>
  <c r="D2167" i="4"/>
  <c r="D5044" i="4"/>
  <c r="D3623" i="4"/>
  <c r="D3720" i="4"/>
  <c r="D2520" i="4"/>
  <c r="D3806" i="4"/>
  <c r="D1557" i="4"/>
  <c r="D3245" i="4"/>
  <c r="D2306" i="4"/>
  <c r="D2419" i="4"/>
  <c r="D2885" i="4"/>
  <c r="D2371" i="4"/>
  <c r="D4916" i="4"/>
  <c r="D684" i="4"/>
  <c r="D2387" i="4"/>
  <c r="D4360" i="4"/>
  <c r="D4305" i="4"/>
  <c r="D2989" i="4"/>
  <c r="D1722" i="4"/>
  <c r="D3469" i="4"/>
  <c r="D4290" i="4"/>
  <c r="D796" i="4"/>
  <c r="D1417" i="4"/>
  <c r="D3250" i="4"/>
  <c r="D3018" i="4"/>
  <c r="D3305" i="4"/>
  <c r="D3136" i="4"/>
  <c r="D1068" i="4"/>
  <c r="D1427" i="4"/>
  <c r="D1651" i="4"/>
  <c r="D4482" i="4"/>
  <c r="D3383" i="4"/>
  <c r="D3539" i="4"/>
  <c r="D615" i="4"/>
  <c r="D1480" i="4"/>
  <c r="D764" i="4"/>
  <c r="D4630" i="4"/>
  <c r="D4478" i="4"/>
  <c r="D1596" i="4"/>
  <c r="D312" i="4"/>
  <c r="D839" i="4"/>
  <c r="D2902" i="4"/>
  <c r="D2168" i="4"/>
  <c r="D2981" i="4"/>
  <c r="D1642" i="4"/>
  <c r="D2139" i="4"/>
  <c r="D3264" i="4"/>
  <c r="D2236" i="4"/>
  <c r="D2586" i="4"/>
  <c r="D2511" i="4"/>
  <c r="D478" i="4"/>
  <c r="D1247" i="4"/>
  <c r="D361" i="4"/>
  <c r="D280" i="4"/>
  <c r="D4108" i="4"/>
  <c r="D4841" i="4"/>
  <c r="D3715" i="4"/>
  <c r="D1173" i="4"/>
  <c r="D1430" i="4"/>
  <c r="D1093" i="4"/>
  <c r="D4408" i="4"/>
  <c r="D1306" i="4"/>
  <c r="D236" i="4"/>
  <c r="D4944" i="4"/>
  <c r="D2452" i="4"/>
  <c r="D2472" i="4"/>
  <c r="D3369" i="4"/>
  <c r="D3931" i="4"/>
  <c r="D1416" i="4"/>
  <c r="D1835" i="4"/>
  <c r="D4322" i="4"/>
  <c r="D4465" i="4"/>
  <c r="D4101" i="4"/>
  <c r="D4504" i="4"/>
  <c r="D1544" i="4"/>
  <c r="D3151" i="4"/>
  <c r="D733" i="4"/>
  <c r="D421" i="4"/>
  <c r="D2772" i="4"/>
  <c r="D1693" i="4"/>
  <c r="D4538" i="4"/>
  <c r="D3856" i="4"/>
  <c r="D1828" i="4"/>
  <c r="D487" i="4"/>
  <c r="D5106" i="4"/>
  <c r="D851" i="4"/>
  <c r="D1310" i="4"/>
  <c r="D3829" i="4"/>
  <c r="D1954" i="4"/>
  <c r="D4646" i="4"/>
  <c r="D1437" i="4"/>
  <c r="D3318" i="4"/>
  <c r="D4270" i="4"/>
  <c r="D5101" i="4"/>
  <c r="D4615" i="4"/>
  <c r="D5099" i="4"/>
  <c r="D2549" i="4"/>
  <c r="D4990" i="4"/>
  <c r="D510" i="4"/>
  <c r="D2757" i="4"/>
  <c r="D862" i="4"/>
  <c r="D4532" i="4"/>
  <c r="D3263" i="4"/>
  <c r="D561" i="4"/>
  <c r="D2305" i="4"/>
  <c r="D4927" i="4"/>
  <c r="D1115" i="4"/>
  <c r="D2073" i="4"/>
  <c r="D2288" i="4"/>
  <c r="D3851" i="4"/>
  <c r="D1182" i="4"/>
  <c r="D779" i="4"/>
  <c r="D4396" i="4"/>
  <c r="D1555" i="4"/>
  <c r="D2046" i="4"/>
  <c r="D1176" i="4"/>
  <c r="D825" i="4"/>
  <c r="D479" i="4"/>
  <c r="D2479" i="4"/>
  <c r="D3943" i="4"/>
  <c r="D3777" i="4"/>
  <c r="D2401" i="4"/>
  <c r="D4822" i="4"/>
  <c r="D5014" i="4"/>
  <c r="D4746" i="4"/>
  <c r="D3813" i="4"/>
  <c r="D939" i="4"/>
  <c r="D309" i="4"/>
  <c r="D4312" i="4"/>
  <c r="D2144" i="4"/>
  <c r="D238" i="4"/>
  <c r="D1076" i="4"/>
  <c r="D281" i="4"/>
  <c r="D5222" i="4"/>
  <c r="D5176" i="4"/>
  <c r="D3344" i="4"/>
  <c r="D2147" i="4"/>
  <c r="D226" i="4"/>
  <c r="D569" i="4"/>
  <c r="D4669" i="4"/>
  <c r="D4282" i="4"/>
  <c r="D3642" i="4"/>
  <c r="D1277" i="4"/>
  <c r="D4237" i="4"/>
  <c r="D4357" i="4"/>
  <c r="D2888" i="4"/>
  <c r="D771" i="4"/>
  <c r="D4416" i="4"/>
  <c r="D3679" i="4"/>
  <c r="D4094" i="4"/>
  <c r="D923" i="4"/>
  <c r="D3809" i="4"/>
  <c r="D3327" i="4"/>
  <c r="D499" i="4"/>
  <c r="D3001" i="4"/>
  <c r="D603" i="4"/>
  <c r="D703" i="4"/>
  <c r="D1913" i="4"/>
  <c r="D1412" i="4"/>
  <c r="D4955" i="4"/>
  <c r="D3591" i="4"/>
  <c r="D4043" i="4"/>
  <c r="D4499" i="4"/>
  <c r="D4537" i="4"/>
  <c r="D1521" i="4"/>
  <c r="D4059" i="4"/>
  <c r="D4134" i="4"/>
  <c r="D3886" i="4"/>
  <c r="D3186" i="4"/>
  <c r="D3904" i="4"/>
  <c r="D3132" i="4"/>
  <c r="D2244" i="4"/>
  <c r="D1493" i="4"/>
  <c r="D2668" i="4"/>
  <c r="D919" i="4"/>
  <c r="D4269" i="4"/>
  <c r="D2377" i="4"/>
  <c r="D911" i="4"/>
  <c r="D1478" i="4"/>
  <c r="D1622" i="4"/>
  <c r="D2393" i="4"/>
  <c r="D3321" i="4"/>
  <c r="D4071" i="4"/>
  <c r="D1380" i="4"/>
  <c r="D1466" i="4"/>
  <c r="D2413" i="4"/>
  <c r="D4217" i="4"/>
  <c r="D4017" i="4"/>
  <c r="D3498" i="4"/>
  <c r="D4116" i="4"/>
  <c r="D2557" i="4"/>
  <c r="D2376" i="4"/>
  <c r="D3234" i="4"/>
  <c r="D1341" i="4"/>
  <c r="D2213" i="4"/>
  <c r="D1450" i="4"/>
  <c r="D4922" i="4"/>
  <c r="D1957" i="4"/>
  <c r="D2011" i="4"/>
  <c r="D5064" i="4"/>
  <c r="D3466" i="4"/>
  <c r="D3680" i="4"/>
  <c r="D3739" i="4"/>
  <c r="D1843" i="4"/>
  <c r="D4435" i="4"/>
  <c r="D1568" i="4"/>
  <c r="D3211" i="4"/>
  <c r="D2488" i="4"/>
  <c r="D3222" i="4"/>
  <c r="D1340" i="4"/>
  <c r="D2265" i="4"/>
  <c r="D1836" i="4"/>
  <c r="D3617" i="4"/>
  <c r="D2140" i="4"/>
  <c r="D3572" i="4"/>
  <c r="D3978" i="4"/>
  <c r="D2158" i="4"/>
  <c r="D567" i="4"/>
  <c r="D2406" i="4"/>
  <c r="D646" i="4"/>
  <c r="D3663" i="4"/>
  <c r="D3224" i="4"/>
  <c r="D721" i="4"/>
  <c r="D2667" i="4"/>
  <c r="D4579" i="4"/>
  <c r="D1846" i="4"/>
  <c r="D3930" i="4"/>
  <c r="D4821" i="4"/>
  <c r="D4468" i="4"/>
  <c r="D2990" i="4"/>
  <c r="D4413" i="4"/>
  <c r="D1208" i="4"/>
  <c r="D1017" i="4"/>
  <c r="D2245" i="4"/>
  <c r="D4355" i="4"/>
  <c r="D2647" i="4"/>
  <c r="D3040" i="4"/>
  <c r="D4321" i="4"/>
  <c r="D1316" i="4"/>
  <c r="D2438" i="4"/>
  <c r="D4035" i="4"/>
  <c r="D3468" i="4"/>
  <c r="D4144" i="4"/>
  <c r="D5021" i="4"/>
  <c r="D1738" i="4"/>
  <c r="D2896" i="4"/>
  <c r="D3392" i="4"/>
  <c r="D1475" i="4"/>
  <c r="D4311" i="4"/>
  <c r="D548" i="4"/>
  <c r="D1937" i="4"/>
  <c r="D3196" i="4"/>
  <c r="D2967" i="4"/>
  <c r="D2198" i="4"/>
  <c r="D3274" i="4"/>
  <c r="D2032" i="4"/>
  <c r="D1932" i="4"/>
  <c r="D4064" i="4"/>
  <c r="D2588" i="4"/>
  <c r="D470" i="4"/>
  <c r="D1590" i="4"/>
  <c r="D1583" i="4"/>
  <c r="D1030" i="4"/>
  <c r="D1891" i="4"/>
  <c r="D1448" i="4"/>
  <c r="D1116" i="4"/>
  <c r="D5006" i="4"/>
  <c r="D3165" i="4"/>
  <c r="D453" i="4"/>
  <c r="D2467" i="4"/>
  <c r="D969" i="4"/>
  <c r="D2669" i="4"/>
  <c r="D504" i="4"/>
  <c r="D2601" i="4"/>
  <c r="D3844" i="4"/>
  <c r="D3232" i="4"/>
  <c r="D3571" i="4"/>
  <c r="D3758" i="4"/>
  <c r="D2286" i="4"/>
  <c r="D5179" i="4"/>
  <c r="D408" i="4"/>
  <c r="D3148" i="4"/>
  <c r="D351" i="4"/>
  <c r="D3363" i="4"/>
  <c r="D2302" i="4"/>
  <c r="D4179" i="4"/>
  <c r="D1469" i="4"/>
  <c r="D2212" i="4"/>
  <c r="D2626" i="4"/>
  <c r="D2879" i="4"/>
  <c r="D926" i="4"/>
  <c r="D3728" i="4"/>
  <c r="D2949" i="4"/>
  <c r="D3664" i="4"/>
  <c r="D3688" i="4"/>
  <c r="D3335" i="4"/>
  <c r="D2848" i="4"/>
  <c r="D2219" i="4"/>
  <c r="D1998" i="4"/>
  <c r="D1678" i="4"/>
  <c r="D3416" i="4"/>
  <c r="D2497" i="4"/>
  <c r="D177" i="4"/>
  <c r="D2285" i="4"/>
  <c r="D2598" i="4"/>
  <c r="D1976" i="4"/>
  <c r="D4729" i="4"/>
  <c r="D879" i="4"/>
  <c r="D2779" i="4"/>
  <c r="D3937" i="4"/>
  <c r="D3966" i="4"/>
  <c r="D1702" i="4"/>
  <c r="D4316" i="4"/>
  <c r="D1320" i="4"/>
  <c r="D1219" i="4"/>
  <c r="D1838" i="4"/>
  <c r="D1402" i="4"/>
  <c r="D2291" i="4"/>
  <c r="D2048" i="4"/>
  <c r="D946" i="4"/>
  <c r="D1528" i="4"/>
  <c r="D1809" i="4"/>
  <c r="D831" i="4"/>
  <c r="D3940" i="4"/>
  <c r="D3625" i="4"/>
  <c r="D653" i="4"/>
  <c r="D1800" i="4"/>
  <c r="D3981" i="4"/>
  <c r="D2184" i="4"/>
  <c r="D3462" i="4"/>
  <c r="D3659" i="4"/>
  <c r="D2394" i="4"/>
  <c r="D3350" i="4"/>
  <c r="D1034" i="4"/>
  <c r="D3598" i="4"/>
  <c r="D2906" i="4"/>
  <c r="D1236" i="4"/>
  <c r="D1658" i="4"/>
  <c r="D1923" i="4"/>
  <c r="D4879" i="4"/>
  <c r="D4766" i="4"/>
  <c r="D1551" i="4"/>
  <c r="D1774" i="4"/>
  <c r="D3942" i="4"/>
  <c r="D1537" i="4"/>
  <c r="D3729" i="4"/>
  <c r="D2494" i="4"/>
  <c r="D1952" i="4"/>
  <c r="D3451" i="4"/>
  <c r="D5085" i="4"/>
  <c r="D4157" i="4"/>
  <c r="D3454" i="4"/>
  <c r="D2778" i="4"/>
  <c r="D4068" i="4"/>
  <c r="D1924" i="4"/>
  <c r="D557" i="4"/>
  <c r="D1346" i="4"/>
  <c r="D4084" i="4"/>
  <c r="D2292" i="4"/>
  <c r="D1258" i="4"/>
  <c r="D1201" i="4"/>
  <c r="D672" i="4"/>
  <c r="D3177" i="4"/>
  <c r="D3248" i="4"/>
  <c r="D1972" i="4"/>
  <c r="D877" i="4"/>
  <c r="D449" i="4"/>
  <c r="D4877" i="4"/>
  <c r="D3812" i="4"/>
  <c r="D2800" i="4"/>
  <c r="D788" i="4"/>
  <c r="D1863" i="4"/>
  <c r="D4130" i="4"/>
  <c r="D3161" i="4"/>
  <c r="D1847" i="4"/>
  <c r="D1929" i="4"/>
  <c r="D4470" i="4"/>
  <c r="D1301" i="4"/>
  <c r="D3517" i="4"/>
  <c r="D1535" i="4"/>
  <c r="D2634" i="4"/>
  <c r="D1162" i="4"/>
  <c r="D1015" i="4"/>
  <c r="D1264" i="4"/>
  <c r="D1873" i="4"/>
  <c r="D4225" i="4"/>
  <c r="D1260" i="4"/>
  <c r="D1649" i="4"/>
  <c r="D2820" i="4"/>
  <c r="D4960" i="4"/>
  <c r="D4310" i="4"/>
  <c r="D2673" i="4"/>
  <c r="D3440" i="4"/>
  <c r="D3936" i="4"/>
  <c r="D4299" i="4"/>
  <c r="D3233" i="4"/>
  <c r="D544" i="4"/>
  <c r="D2868" i="4"/>
  <c r="D1042" i="4"/>
  <c r="D3644" i="4"/>
  <c r="D3866" i="4"/>
  <c r="D2266" i="4"/>
  <c r="D3197" i="4"/>
  <c r="D2316" i="4"/>
  <c r="D580" i="4"/>
  <c r="D4954" i="4"/>
  <c r="D2568" i="4"/>
  <c r="D4006" i="4"/>
  <c r="D2829" i="4"/>
  <c r="D3790" i="4"/>
  <c r="D2893" i="4"/>
  <c r="D3708" i="4"/>
  <c r="D1641" i="4"/>
  <c r="D3583" i="4"/>
  <c r="D4510" i="4"/>
  <c r="D452" i="4"/>
  <c r="D3955" i="4"/>
  <c r="D4065" i="4"/>
  <c r="D1152" i="4"/>
  <c r="D1424" i="4"/>
  <c r="D2348" i="4"/>
  <c r="D3935" i="4"/>
  <c r="D3854" i="4"/>
  <c r="D751" i="4"/>
  <c r="D2638" i="4"/>
  <c r="D4088" i="4"/>
  <c r="D608" i="4"/>
  <c r="D1616" i="4"/>
  <c r="D595" i="4"/>
  <c r="D1484" i="4"/>
  <c r="D1170" i="4"/>
  <c r="D2475" i="4"/>
  <c r="D4187" i="4"/>
  <c r="D3354" i="4"/>
  <c r="D3351" i="4"/>
  <c r="D2787" i="4"/>
  <c r="D2614" i="4"/>
  <c r="D2788" i="4"/>
  <c r="D2897" i="4"/>
  <c r="D439" i="4"/>
  <c r="D2855" i="4"/>
  <c r="D2514" i="4"/>
  <c r="D2801" i="4"/>
  <c r="D2416" i="4"/>
  <c r="D3032" i="4"/>
  <c r="D3705" i="4"/>
  <c r="D1097" i="4"/>
  <c r="D3897" i="4"/>
  <c r="D1859" i="4"/>
  <c r="D4338" i="4"/>
  <c r="D3096" i="4"/>
  <c r="D2460" i="4"/>
  <c r="D2332" i="4"/>
  <c r="D2089" i="4"/>
  <c r="D4268" i="4"/>
  <c r="D4122" i="4"/>
  <c r="D2142" i="4"/>
  <c r="D3433" i="4"/>
  <c r="D875" i="4"/>
  <c r="D3628" i="4"/>
  <c r="D4913" i="4"/>
  <c r="D2583" i="4"/>
  <c r="D917" i="4"/>
  <c r="D2342" i="4"/>
  <c r="D1820" i="4"/>
  <c r="D702" i="4"/>
  <c r="D4077" i="4"/>
  <c r="D4575" i="4"/>
  <c r="D1934" i="4"/>
  <c r="D4211" i="4"/>
  <c r="D657" i="4"/>
  <c r="D4151" i="4"/>
  <c r="D461" i="4"/>
  <c r="D4623" i="4"/>
  <c r="D4897" i="4"/>
  <c r="D775" i="4"/>
  <c r="D912" i="4"/>
  <c r="D4195" i="4"/>
  <c r="D2480" i="4"/>
  <c r="D1911" i="4"/>
  <c r="D3105" i="4"/>
  <c r="D3710" i="4"/>
  <c r="D3540" i="4"/>
  <c r="D3303" i="4"/>
  <c r="D3484" i="4"/>
  <c r="D1036" i="4"/>
  <c r="D1136" i="4"/>
  <c r="D1762" i="4"/>
  <c r="D365" i="4"/>
  <c r="D4248" i="4"/>
  <c r="D530" i="4"/>
  <c r="D1049" i="4"/>
  <c r="D2505" i="4"/>
  <c r="D4326" i="4"/>
  <c r="D2222" i="4"/>
  <c r="D5110" i="4"/>
  <c r="D1166" i="4"/>
  <c r="D4417" i="4"/>
  <c r="D1595" i="4"/>
  <c r="D2188" i="4"/>
  <c r="D3826" i="4"/>
  <c r="D391" i="4"/>
  <c r="D1758" i="4"/>
  <c r="D1114" i="4"/>
  <c r="D3179" i="4"/>
  <c r="D1495" i="4"/>
  <c r="D4873" i="4"/>
  <c r="D1272" i="4"/>
  <c r="D2070" i="4"/>
  <c r="D352" i="4"/>
  <c r="D5037" i="4"/>
  <c r="D3860" i="4"/>
  <c r="D3538" i="4"/>
  <c r="D1533" i="4"/>
  <c r="D2202" i="4"/>
  <c r="D3167" i="4"/>
  <c r="D2923" i="4"/>
  <c r="D3220" i="4"/>
  <c r="D3536" i="4"/>
  <c r="D2207" i="4"/>
  <c r="D3191" i="4"/>
  <c r="D2958" i="4"/>
  <c r="D3865" i="4"/>
  <c r="D4723" i="4"/>
  <c r="D1439" i="4"/>
  <c r="D3746" i="4"/>
  <c r="D1249" i="4"/>
  <c r="D1612" i="4"/>
  <c r="D3796" i="4"/>
  <c r="D3699" i="4"/>
  <c r="D3588" i="4"/>
  <c r="D116" i="4"/>
  <c r="D1969" i="4"/>
  <c r="D289" i="4"/>
  <c r="D667" i="4"/>
  <c r="D4143" i="4"/>
  <c r="D4606" i="4"/>
  <c r="D3227" i="4"/>
  <c r="D4850" i="4"/>
  <c r="D4720" i="4"/>
  <c r="D575" i="4"/>
  <c r="D1766" i="4"/>
  <c r="D785" i="4"/>
  <c r="D2627" i="4"/>
  <c r="D4103" i="4"/>
  <c r="D523" i="4"/>
  <c r="D2311" i="4"/>
  <c r="D2793" i="4"/>
  <c r="D4171" i="4"/>
  <c r="D358" i="4"/>
  <c r="D3095" i="4"/>
  <c r="D2005" i="4"/>
  <c r="D3226" i="4"/>
  <c r="D2456" i="4"/>
  <c r="D1966" i="4"/>
  <c r="D1620" i="4"/>
  <c r="D2261" i="4"/>
  <c r="D1445" i="4"/>
  <c r="D3800" i="4"/>
  <c r="D223" i="4"/>
  <c r="D2522" i="4"/>
  <c r="D1685" i="4"/>
  <c r="D2894" i="4"/>
  <c r="D4678" i="4"/>
  <c r="D4192" i="4"/>
  <c r="D3382" i="4"/>
  <c r="D1107" i="4"/>
  <c r="D4963" i="4"/>
  <c r="D4054" i="4"/>
  <c r="D683" i="4"/>
  <c r="D4085" i="4"/>
  <c r="D2585" i="4"/>
  <c r="D2992" i="4"/>
  <c r="D1882" i="4"/>
  <c r="D4685" i="4"/>
  <c r="D1811" i="4"/>
  <c r="D144" i="4"/>
  <c r="D103" i="4"/>
  <c r="D4007" i="4"/>
  <c r="D2162" i="4"/>
  <c r="D4751" i="4"/>
  <c r="D2504" i="4"/>
  <c r="D1829" i="4"/>
  <c r="D2314" i="4"/>
  <c r="D4667" i="4"/>
  <c r="D5069" i="4"/>
  <c r="D245" i="4"/>
  <c r="D2354" i="4"/>
  <c r="D3784" i="4"/>
  <c r="D2814" i="4"/>
  <c r="D1226" i="4"/>
  <c r="D5045" i="4"/>
  <c r="D1662" i="4"/>
  <c r="D5105" i="4"/>
  <c r="D5173" i="4"/>
  <c r="D476" i="4"/>
  <c r="D4745" i="4"/>
  <c r="D3899" i="4"/>
  <c r="D4483" i="4"/>
  <c r="D2666" i="4"/>
  <c r="D3756" i="4"/>
  <c r="D1442" i="4"/>
  <c r="D1248" i="4"/>
  <c r="D1856" i="4"/>
  <c r="D4983" i="4"/>
  <c r="D2474" i="4"/>
  <c r="D90" i="4"/>
  <c r="D4198" i="4"/>
  <c r="D3590" i="4"/>
  <c r="D502" i="4"/>
  <c r="D12" i="4"/>
  <c r="D4590" i="4"/>
  <c r="D5091" i="4"/>
  <c r="D64" i="4"/>
  <c r="D1257" i="4"/>
  <c r="D3706" i="4"/>
  <c r="D74" i="4"/>
  <c r="D1338" i="4"/>
  <c r="D1044" i="4"/>
  <c r="D5239" i="4"/>
  <c r="D40" i="4"/>
  <c r="D1292" i="4"/>
  <c r="D5127" i="4"/>
  <c r="D3121" i="4"/>
  <c r="D5177" i="4"/>
  <c r="D4081" i="4"/>
  <c r="D5226" i="4"/>
  <c r="D1330" i="4"/>
  <c r="D5109" i="4"/>
  <c r="D5090" i="4"/>
  <c r="D1688" i="4"/>
  <c r="D881" i="4"/>
  <c r="D918" i="4"/>
  <c r="D1769" i="4"/>
  <c r="D4794" i="4"/>
  <c r="D1474" i="4"/>
  <c r="D2141" i="4"/>
  <c r="D2956" i="4"/>
  <c r="D4078" i="4"/>
  <c r="D3284" i="4"/>
  <c r="D1683" i="4"/>
  <c r="D1652" i="4"/>
  <c r="D4079" i="4"/>
  <c r="D4324" i="4"/>
  <c r="D4419" i="4"/>
  <c r="D531" i="4"/>
  <c r="D3797" i="4"/>
  <c r="D2966" i="4"/>
  <c r="D1565" i="4"/>
  <c r="D3162" i="4"/>
  <c r="D874" i="4"/>
  <c r="D1061" i="4"/>
  <c r="D2274" i="4"/>
  <c r="D198" i="4"/>
  <c r="D4976" i="4"/>
  <c r="D1740" i="4"/>
  <c r="D4025" i="4"/>
  <c r="D4479" i="4"/>
  <c r="D520" i="4"/>
  <c r="D1791" i="4"/>
  <c r="D2790" i="4"/>
  <c r="D2362" i="4"/>
  <c r="D3754" i="4"/>
  <c r="D2020" i="4"/>
  <c r="D3585" i="4"/>
  <c r="D806" i="4"/>
  <c r="D1520" i="4"/>
  <c r="D406" i="4"/>
  <c r="D1019" i="4"/>
  <c r="D1463" i="4"/>
  <c r="D1681" i="4"/>
  <c r="D1110" i="4"/>
  <c r="D4612" i="4"/>
  <c r="D3990" i="4"/>
  <c r="D2646" i="4"/>
  <c r="D2192" i="4"/>
  <c r="D3956" i="4"/>
  <c r="D1798" i="4"/>
  <c r="D1959" i="4"/>
  <c r="D2768" i="4"/>
  <c r="D3732" i="4"/>
  <c r="D2263" i="4"/>
  <c r="D2794" i="4"/>
  <c r="D3594" i="4"/>
  <c r="D1963" i="4"/>
  <c r="D2298" i="4"/>
  <c r="D2889" i="4"/>
  <c r="D1936" i="4"/>
  <c r="D973" i="4"/>
  <c r="D4249" i="4"/>
  <c r="D4697" i="4"/>
  <c r="D2156" i="4"/>
  <c r="D3444" i="4"/>
  <c r="D698" i="4"/>
  <c r="D907" i="4"/>
  <c r="D3574" i="4"/>
  <c r="D4222" i="4"/>
  <c r="D4539" i="4"/>
  <c r="D3655" i="4"/>
  <c r="D956" i="4"/>
  <c r="D4480" i="4"/>
  <c r="D1088" i="4"/>
  <c r="D2872" i="4"/>
  <c r="D4022" i="4"/>
  <c r="D239" i="4"/>
  <c r="D3181" i="4"/>
  <c r="D4458" i="4"/>
  <c r="D3007" i="4"/>
  <c r="D3158" i="4"/>
  <c r="D4961" i="4"/>
  <c r="D1543" i="4"/>
  <c r="D3890" i="4"/>
  <c r="D2293" i="4"/>
  <c r="D4055" i="4"/>
  <c r="D101" i="4"/>
  <c r="D3763" i="4"/>
  <c r="D2041" i="4"/>
  <c r="D2126" i="4"/>
  <c r="D4232" i="4"/>
  <c r="D3753" i="4"/>
  <c r="D1540" i="4"/>
  <c r="D3953" i="4"/>
  <c r="D3338" i="4"/>
  <c r="D3002" i="4"/>
  <c r="D1037" i="4"/>
  <c r="D1464" i="4"/>
  <c r="D981" i="4"/>
  <c r="D1001" i="4"/>
  <c r="D4160" i="4"/>
  <c r="D553" i="4"/>
  <c r="D962" i="4"/>
  <c r="D4048" i="4"/>
  <c r="D378" i="4"/>
  <c r="D827" i="4"/>
  <c r="D4706" i="4"/>
  <c r="D4394" i="4"/>
  <c r="D4631" i="4"/>
  <c r="D2645" i="4"/>
  <c r="D2769" i="4"/>
  <c r="D2094" i="4"/>
  <c r="D4434" i="4"/>
  <c r="D412" i="4"/>
  <c r="D4162" i="4"/>
  <c r="D5008" i="4"/>
  <c r="D3199" i="4"/>
  <c r="D688" i="4"/>
  <c r="D3686" i="4"/>
  <c r="D1852" i="4"/>
  <c r="D1994" i="4"/>
  <c r="D2287" i="4"/>
  <c r="D1241" i="4"/>
  <c r="D1720" i="4"/>
  <c r="D1894" i="4"/>
  <c r="D3752" i="4"/>
  <c r="D3024" i="4"/>
  <c r="D4318" i="4"/>
  <c r="D1011" i="4"/>
  <c r="D675" i="4"/>
  <c r="D4262" i="4"/>
  <c r="D1352" i="4"/>
  <c r="D359" i="4"/>
  <c r="D3738" i="4"/>
  <c r="D2519" i="4"/>
  <c r="D4152" i="4"/>
  <c r="D2845" i="4"/>
  <c r="D1395" i="4"/>
  <c r="D3901" i="4"/>
  <c r="D1830" i="4"/>
  <c r="D4882" i="4"/>
  <c r="D1505" i="4"/>
  <c r="D935" i="4"/>
  <c r="D3193" i="4"/>
  <c r="D1433" i="4"/>
  <c r="D1640" i="4"/>
  <c r="D2264" i="4"/>
  <c r="D3112" i="4"/>
  <c r="D1517" i="4"/>
  <c r="D4213" i="4"/>
  <c r="D2818" i="4"/>
  <c r="D1080" i="4"/>
  <c r="D1984" i="4"/>
  <c r="D3670" i="4"/>
  <c r="D1861" i="4"/>
  <c r="D2221" i="4"/>
  <c r="D4797" i="4"/>
  <c r="D3483" i="4"/>
  <c r="D938" i="4"/>
  <c r="D209" i="4"/>
  <c r="D1624" i="4"/>
  <c r="D3293" i="4"/>
  <c r="D2908" i="4"/>
  <c r="D1486" i="4"/>
  <c r="D1120" i="4"/>
  <c r="D4481" i="4"/>
  <c r="D1254" i="4"/>
  <c r="D4208" i="4"/>
  <c r="D1094" i="4"/>
  <c r="D2324" i="4"/>
  <c r="D2179" i="4"/>
  <c r="D2955" i="4"/>
  <c r="D740" i="4"/>
  <c r="D2758" i="4"/>
  <c r="D1944" i="4"/>
  <c r="D2826" i="4"/>
  <c r="D1100" i="4"/>
  <c r="D885" i="4"/>
  <c r="D4501" i="4"/>
  <c r="D5081" i="4"/>
  <c r="D2571" i="4"/>
  <c r="D4820" i="4"/>
  <c r="D2665" i="4"/>
  <c r="D3005" i="4"/>
  <c r="D2513" i="4"/>
  <c r="D1064" i="4"/>
  <c r="D2197" i="4"/>
  <c r="D3639" i="4"/>
  <c r="D3825" i="4"/>
  <c r="D253" i="4"/>
  <c r="D2878" i="4"/>
  <c r="D3678" i="4"/>
  <c r="D2319" i="4"/>
  <c r="D3452" i="4"/>
  <c r="D2258" i="4"/>
  <c r="D205" i="4"/>
  <c r="D2806" i="4"/>
  <c r="D1668" i="4"/>
  <c r="D2443" i="4"/>
  <c r="D237" i="4"/>
  <c r="D419" i="4"/>
  <c r="D3700" i="4"/>
  <c r="D4405" i="4"/>
  <c r="D903" i="4"/>
  <c r="D4691" i="4"/>
  <c r="D1701" i="4"/>
  <c r="D2664" i="4"/>
  <c r="D4868" i="4"/>
  <c r="D3577" i="4"/>
  <c r="D3648" i="4"/>
  <c r="D3467" i="4"/>
  <c r="D5162" i="4"/>
  <c r="D2637" i="4"/>
  <c r="D1646" i="4"/>
  <c r="D3933" i="4"/>
  <c r="D4154" i="4"/>
  <c r="D2911" i="4"/>
  <c r="D3251" i="4"/>
  <c r="D4045" i="4"/>
  <c r="D1546" i="4"/>
  <c r="D3296" i="4"/>
  <c r="D1457" i="4"/>
  <c r="D2531" i="4"/>
  <c r="D2851" i="4"/>
  <c r="D1765" i="4"/>
  <c r="D2383" i="4"/>
  <c r="D4219" i="4"/>
  <c r="D2063" i="4"/>
  <c r="D2109" i="4"/>
  <c r="D2259" i="4"/>
  <c r="D4926" i="4"/>
  <c r="D2836" i="4"/>
  <c r="D5078" i="4"/>
  <c r="D1111" i="4"/>
  <c r="D4245" i="4"/>
  <c r="D3092" i="4"/>
  <c r="D3090" i="4"/>
  <c r="D2899" i="4"/>
  <c r="D1947" i="4"/>
  <c r="D5050" i="4"/>
  <c r="D3207" i="4"/>
  <c r="D4558" i="4"/>
  <c r="D1211" i="4"/>
  <c r="D468" i="4"/>
  <c r="D3052" i="4"/>
  <c r="D3877" i="4"/>
  <c r="D4397" i="4"/>
  <c r="D3530" i="4"/>
  <c r="D790" i="4"/>
  <c r="D1553" i="4"/>
  <c r="D1014" i="4"/>
  <c r="D3725" i="4"/>
  <c r="D3835" i="4"/>
  <c r="D577" i="4"/>
  <c r="D2001" i="4"/>
  <c r="D1411" i="4"/>
  <c r="D3275" i="4"/>
  <c r="D4999" i="4"/>
  <c r="D4373" i="4"/>
  <c r="D4386" i="4"/>
  <c r="D3586" i="4"/>
  <c r="D3677" i="4"/>
  <c r="D4639" i="4"/>
  <c r="D1010" i="4"/>
  <c r="D1295" i="4"/>
  <c r="D2113" i="4"/>
  <c r="D4026" i="4"/>
  <c r="D679" i="4"/>
  <c r="D321" i="4"/>
  <c r="D656" i="4"/>
  <c r="D4051" i="4"/>
  <c r="D3592" i="4"/>
  <c r="D2864" i="4"/>
  <c r="D2817" i="4"/>
  <c r="D3618" i="4"/>
  <c r="D1130" i="4"/>
  <c r="D1384" i="4"/>
  <c r="D1441" i="4"/>
  <c r="D3879" i="4"/>
  <c r="D3492" i="4"/>
  <c r="D4638" i="4"/>
  <c r="D338" i="4"/>
  <c r="D2496" i="4"/>
  <c r="D2847" i="4"/>
  <c r="D1112" i="4"/>
  <c r="D4015" i="4"/>
  <c r="D2218" i="4"/>
  <c r="D3657" i="4"/>
  <c r="D1009" i="4"/>
  <c r="D4329" i="4"/>
  <c r="D4807" i="4"/>
  <c r="D3581" i="4"/>
  <c r="D1586" i="4"/>
  <c r="D736" i="4"/>
  <c r="D3789" i="4"/>
  <c r="D4991" i="4"/>
  <c r="D4447" i="4"/>
  <c r="D5003" i="4"/>
  <c r="D274" i="4"/>
  <c r="D2507" i="4"/>
  <c r="D3280" i="4"/>
  <c r="D537" i="4"/>
  <c r="D1374" i="4"/>
  <c r="D117" i="4"/>
  <c r="D773" i="4"/>
  <c r="D4452" i="4"/>
  <c r="D357" i="4"/>
  <c r="D4861" i="4"/>
  <c r="D2465" i="4"/>
  <c r="D4005" i="4"/>
  <c r="D1401" i="4"/>
  <c r="D4438" i="4"/>
  <c r="D2642" i="4"/>
  <c r="D4463" i="4"/>
  <c r="D2007" i="4"/>
  <c r="D100" i="4"/>
  <c r="D2570" i="4"/>
  <c r="D816" i="4"/>
  <c r="D5114" i="4"/>
  <c r="D252" i="4"/>
  <c r="D732" i="4"/>
  <c r="D374" i="4"/>
  <c r="D414" i="4"/>
  <c r="D4690" i="4"/>
  <c r="D3098" i="4"/>
  <c r="D423" i="4"/>
  <c r="D1425" i="4"/>
  <c r="D3109" i="4"/>
  <c r="D3724" i="4"/>
  <c r="D3219" i="4"/>
  <c r="D5126" i="4"/>
  <c r="D5030" i="4"/>
  <c r="D5067" i="4"/>
  <c r="D342" i="4"/>
  <c r="D2840" i="4"/>
  <c r="D4596" i="4"/>
  <c r="D1207" i="4"/>
  <c r="D4074" i="4"/>
  <c r="D2590" i="4"/>
  <c r="D2129" i="4"/>
  <c r="D3929" i="4"/>
  <c r="D381" i="4"/>
  <c r="D5013" i="4"/>
  <c r="D179" i="4"/>
  <c r="D5033" i="4"/>
  <c r="D246" i="4"/>
  <c r="D5175" i="4"/>
  <c r="D4934" i="4"/>
  <c r="D1227" i="4"/>
  <c r="D4899" i="4"/>
  <c r="D5065" i="4"/>
  <c r="D324" i="4"/>
  <c r="D4912" i="4"/>
  <c r="D2365" i="4"/>
  <c r="D3103" i="4"/>
  <c r="D1158" i="4"/>
  <c r="D5207" i="4"/>
  <c r="D4915" i="4"/>
  <c r="D3778" i="4"/>
  <c r="D676" i="4"/>
  <c r="D4400" i="4"/>
  <c r="D278" i="4"/>
  <c r="D465" i="4"/>
  <c r="D4401" i="4"/>
  <c r="D5152" i="4"/>
  <c r="D275" i="4"/>
  <c r="D3604" i="4"/>
  <c r="D678" i="4"/>
  <c r="D5140" i="4"/>
  <c r="D4971" i="4"/>
  <c r="D3100" i="4"/>
  <c r="D1997" i="4"/>
  <c r="D4601" i="4"/>
  <c r="D1558" i="4"/>
  <c r="D941" i="4"/>
  <c r="D4702" i="4"/>
  <c r="D53" i="4"/>
  <c r="D1131" i="4"/>
  <c r="D3632" i="4"/>
  <c r="D405" i="4"/>
  <c r="D4683" i="4"/>
  <c r="D368" i="4"/>
  <c r="D3203" i="4"/>
  <c r="D3761" i="4"/>
  <c r="D2405" i="4"/>
  <c r="D1996" i="4"/>
  <c r="D794" i="4"/>
  <c r="D3050" i="4"/>
  <c r="D668" i="4"/>
  <c r="D3801" i="4"/>
  <c r="D407" i="4"/>
  <c r="D31" i="4"/>
  <c r="D643" i="4"/>
  <c r="D224" i="4"/>
  <c r="D1978" i="4"/>
  <c r="D3532" i="4"/>
  <c r="D2808" i="4"/>
  <c r="D2295" i="4"/>
  <c r="D3605" i="4"/>
  <c r="D2228" i="4"/>
  <c r="D4000" i="4"/>
  <c r="D328" i="4"/>
  <c r="D4902" i="4"/>
  <c r="D3494" i="4"/>
  <c r="D2971" i="4"/>
  <c r="D1748" i="4"/>
  <c r="D2206" i="4"/>
  <c r="D977" i="4"/>
  <c r="D4692" i="4"/>
  <c r="D1872" i="4"/>
  <c r="D2671" i="4"/>
  <c r="D2240" i="4"/>
  <c r="D4775" i="4"/>
  <c r="D1296" i="4"/>
  <c r="D4543" i="4"/>
  <c r="D700" i="4"/>
  <c r="D1897" i="4"/>
  <c r="D3004" i="4"/>
  <c r="D2898" i="4"/>
  <c r="D890" i="4"/>
  <c r="D2759" i="4"/>
  <c r="D4627" i="4"/>
  <c r="D1726" i="4"/>
  <c r="D3814" i="4"/>
  <c r="D3214" i="4"/>
  <c r="D2201" i="4"/>
  <c r="D2344" i="4"/>
  <c r="D1323" i="4"/>
  <c r="D3347" i="4"/>
  <c r="D960" i="4"/>
  <c r="D3589" i="4"/>
  <c r="D4115" i="4"/>
  <c r="D3415" i="4"/>
  <c r="D1446" i="4"/>
  <c r="D2098" i="4"/>
  <c r="D3991" i="4"/>
  <c r="D590" i="4"/>
  <c r="D2924" i="4"/>
  <c r="D457" i="4"/>
  <c r="D2118" i="4"/>
  <c r="D4652" i="4"/>
  <c r="D2031" i="4"/>
  <c r="D3283" i="4"/>
  <c r="D1485" i="4"/>
  <c r="D3683" i="4"/>
  <c r="D1483" i="4"/>
  <c r="D2631" i="4"/>
  <c r="D1230" i="4"/>
  <c r="D3297" i="4"/>
  <c r="D3021" i="4"/>
  <c r="D3189" i="4"/>
  <c r="D2536" i="4"/>
  <c r="D3143" i="4"/>
  <c r="D2490" i="4"/>
  <c r="D3470" i="4"/>
  <c r="D1750" i="4"/>
  <c r="D1542" i="4"/>
  <c r="D376" i="4"/>
  <c r="D3457" i="4"/>
  <c r="D1858" i="4"/>
  <c r="D3029" i="4"/>
  <c r="D1689" i="4"/>
  <c r="D3938" i="4"/>
  <c r="D1670" i="4"/>
  <c r="D206" i="4"/>
  <c r="D2577" i="4"/>
  <c r="D1452" i="4"/>
  <c r="D4350" i="4"/>
  <c r="D2399" i="4"/>
  <c r="D525" i="4"/>
  <c r="D4521" i="4"/>
  <c r="D3020" i="4"/>
  <c r="D727" i="4"/>
  <c r="D2027" i="4"/>
  <c r="D3656" i="4"/>
  <c r="D1893" i="4"/>
  <c r="D489" i="4"/>
  <c r="D1239" i="4"/>
  <c r="D314" i="4"/>
  <c r="D3873" i="4"/>
  <c r="D2067" i="4"/>
  <c r="D4636" i="4"/>
  <c r="D1369" i="4"/>
  <c r="D2891" i="4"/>
  <c r="D3432" i="4"/>
  <c r="D4226" i="4"/>
  <c r="D2662" i="4"/>
  <c r="D2798" i="4"/>
  <c r="D3820" i="4"/>
  <c r="D2428" i="4"/>
  <c r="D1710" i="4"/>
  <c r="D1928" i="4"/>
  <c r="D2331" i="4"/>
  <c r="D3726" i="4"/>
  <c r="D2824" i="4"/>
  <c r="D2620" i="4"/>
  <c r="D3968" i="4"/>
  <c r="D4163" i="4"/>
  <c r="D2125" i="4"/>
  <c r="D1262" i="4"/>
  <c r="D4878" i="4"/>
  <c r="D4698" i="4"/>
  <c r="D2062" i="4"/>
  <c r="D4049" i="4"/>
  <c r="D1410" i="4"/>
  <c r="D3238" i="4"/>
  <c r="D4218" i="4"/>
  <c r="D1106" i="4"/>
  <c r="D2573" i="4"/>
  <c r="D1834" i="4"/>
  <c r="D3137" i="4"/>
  <c r="D2622" i="4"/>
  <c r="D4550" i="4"/>
  <c r="D4514" i="4"/>
  <c r="D4607" i="4"/>
  <c r="D3878" i="4"/>
  <c r="D3176" i="4"/>
  <c r="D778" i="4"/>
  <c r="D4526" i="4"/>
  <c r="D4349" i="4"/>
  <c r="D2281" i="4"/>
  <c r="D3025" i="4"/>
  <c r="D3089" i="4"/>
  <c r="D837" i="4"/>
  <c r="D2455" i="4"/>
  <c r="D3815" i="4"/>
  <c r="D1482" i="4"/>
  <c r="D3437" i="4"/>
  <c r="D1825" i="4"/>
  <c r="D3367" i="4"/>
  <c r="D3522" i="4"/>
  <c r="D1471" i="4"/>
  <c r="D1444" i="4"/>
  <c r="D2532" i="4"/>
  <c r="D833" i="4"/>
  <c r="D2663" i="4"/>
  <c r="D3035" i="4"/>
  <c r="D954" i="4"/>
  <c r="D4896" i="4"/>
  <c r="D2965" i="4"/>
  <c r="D2760" i="4"/>
  <c r="D1221" i="4"/>
  <c r="D3221" i="4"/>
  <c r="D2338" i="4"/>
  <c r="D1687" i="4"/>
  <c r="D854" i="4"/>
  <c r="D3541" i="4"/>
  <c r="D3398" i="4"/>
  <c r="D3704" i="4"/>
  <c r="D3324" i="4"/>
  <c r="D3403" i="4"/>
  <c r="D795" i="4"/>
  <c r="D1497" i="4"/>
  <c r="D3375" i="4"/>
  <c r="D1593" i="4"/>
  <c r="D2350" i="4"/>
  <c r="D4091" i="4"/>
  <c r="D1050" i="4"/>
  <c r="D4471" i="4"/>
  <c r="D1633" i="4"/>
  <c r="D3600" i="4"/>
  <c r="D1033" i="4"/>
  <c r="D2345" i="4"/>
  <c r="D2925" i="4"/>
  <c r="D1723" i="4"/>
  <c r="D2180" i="4"/>
  <c r="D3791" i="4"/>
  <c r="D1079" i="4"/>
  <c r="D3950" i="4"/>
  <c r="D2436" i="4"/>
  <c r="D4387" i="4"/>
  <c r="D4700" i="4"/>
  <c r="D297" i="4"/>
  <c r="D3526" i="4"/>
  <c r="D3236" i="4"/>
  <c r="D1776" i="4"/>
  <c r="D3667" i="4"/>
  <c r="D4772" i="4"/>
  <c r="D80" i="4"/>
  <c r="D242" i="4"/>
  <c r="D3063" i="4"/>
  <c r="D2619" i="4"/>
  <c r="D2863" i="4"/>
  <c r="D949" i="4"/>
  <c r="D1866" i="4"/>
  <c r="D3518" i="4"/>
  <c r="D2968" i="4"/>
  <c r="D3154" i="4"/>
  <c r="D3616" i="4"/>
  <c r="D2674" i="4"/>
  <c r="D4206" i="4"/>
  <c r="D415" i="4"/>
  <c r="D2448" i="4"/>
  <c r="D2892" i="4"/>
  <c r="D1930" i="4"/>
  <c r="D2867" i="4"/>
  <c r="D2123" i="4"/>
  <c r="D1069" i="4"/>
  <c r="D581" i="4"/>
  <c r="D4727" i="4"/>
  <c r="D807" i="4"/>
  <c r="D3744" i="4"/>
  <c r="D4378" i="4"/>
  <c r="D428" i="4"/>
  <c r="D4684" i="4"/>
  <c r="D4444" i="4"/>
  <c r="D2617" i="4"/>
  <c r="D618" i="4"/>
  <c r="D3560" i="4"/>
  <c r="D1487" i="4"/>
  <c r="D3079" i="4"/>
  <c r="D1979" i="4"/>
  <c r="D3862" i="4"/>
  <c r="D1496" i="4"/>
  <c r="D3999" i="4"/>
  <c r="D2506" i="4"/>
  <c r="D4384" i="4"/>
  <c r="D1390" i="4"/>
  <c r="D3908" i="4"/>
  <c r="D3488" i="4"/>
  <c r="D2301" i="4"/>
  <c r="D797" i="4"/>
  <c r="D4167" i="4"/>
  <c r="D128" i="4"/>
  <c r="D2052" i="4"/>
  <c r="D3768" i="4"/>
  <c r="D4095" i="4"/>
  <c r="D4731" i="4"/>
  <c r="D1699" i="4"/>
  <c r="D3261" i="4"/>
  <c r="D1768" i="4"/>
  <c r="D1123" i="4"/>
  <c r="D4087" i="4"/>
  <c r="D4314" i="4"/>
  <c r="D4441" i="4"/>
  <c r="D4437" i="4"/>
  <c r="D152" i="4"/>
  <c r="D1647" i="4"/>
  <c r="D930" i="4"/>
  <c r="D3225" i="4"/>
  <c r="D4985" i="4"/>
  <c r="D2973" i="4"/>
  <c r="D3399" i="4"/>
  <c r="D682" i="4"/>
  <c r="D3057" i="4"/>
  <c r="D2111" i="4"/>
  <c r="D1280" i="4"/>
  <c r="D1926" i="4"/>
  <c r="D4611" i="4"/>
  <c r="D572" i="4"/>
  <c r="D3766" i="4"/>
  <c r="D3641" i="4"/>
  <c r="D2361" i="4"/>
  <c r="D3314" i="4"/>
  <c r="D2919" i="4"/>
  <c r="D2039" i="4"/>
  <c r="D1731" i="4"/>
  <c r="D2081" i="4"/>
  <c r="D1381" i="4"/>
  <c r="D1206" i="4"/>
  <c r="D2403" i="4"/>
  <c r="D1342" i="4"/>
  <c r="D1579" i="4"/>
  <c r="D2762" i="4"/>
  <c r="D2777" i="4"/>
  <c r="D2579" i="4"/>
  <c r="D2234" i="4"/>
  <c r="D2029" i="4"/>
  <c r="D2262" i="4"/>
  <c r="D3128" i="4"/>
  <c r="D3299" i="4"/>
  <c r="D2521" i="4"/>
  <c r="D3340" i="4"/>
  <c r="D3682" i="4"/>
  <c r="D507" i="4"/>
  <c r="D1192" i="4"/>
  <c r="D2658" i="4"/>
  <c r="D3580" i="4"/>
  <c r="D2093" i="4"/>
  <c r="D4124" i="4"/>
  <c r="D2018" i="4"/>
  <c r="D3131" i="4"/>
  <c r="D644" i="4"/>
  <c r="D1840" i="4"/>
  <c r="D2856" i="4"/>
  <c r="D244" i="4"/>
  <c r="D2230" i="4"/>
  <c r="D2541" i="4"/>
  <c r="D4693" i="4"/>
  <c r="D4228" i="4"/>
  <c r="D1790" i="4"/>
  <c r="D1186" i="4"/>
  <c r="D4442" i="4"/>
  <c r="D1325" i="4"/>
  <c r="D3828" i="4"/>
  <c r="D4562" i="4"/>
  <c r="D1839" i="4"/>
  <c r="D4640" i="4"/>
  <c r="D204" i="4"/>
  <c r="D2859" i="4"/>
  <c r="D2050" i="4"/>
  <c r="D4309" i="4"/>
  <c r="D2477" i="4"/>
  <c r="D5071" i="4"/>
  <c r="D3649" i="4"/>
  <c r="D3911" i="4"/>
  <c r="D4598" i="4"/>
  <c r="D2606" i="4"/>
  <c r="D2382" i="4"/>
  <c r="D1648" i="4"/>
  <c r="D2379" i="4"/>
  <c r="D2459" i="4"/>
  <c r="D2322" i="4"/>
  <c r="D4174" i="4"/>
  <c r="D712" i="4"/>
  <c r="D3343" i="4"/>
  <c r="D2993" i="4"/>
  <c r="D1459" i="4"/>
  <c r="D844" i="4"/>
  <c r="D3885" i="4"/>
  <c r="D2171" i="4"/>
  <c r="D1058" i="4"/>
  <c r="D1270" i="4"/>
  <c r="D1172" i="4"/>
  <c r="D3533" i="4"/>
  <c r="D2103" i="4"/>
  <c r="D2575" i="4"/>
  <c r="D4923" i="4"/>
  <c r="D2763" i="4"/>
  <c r="D3995" i="4"/>
  <c r="D1713" i="4"/>
  <c r="D1178" i="4"/>
  <c r="D2216" i="4"/>
  <c r="D1180" i="4"/>
  <c r="D2080" i="4"/>
  <c r="D2544" i="4"/>
  <c r="D2574" i="4"/>
  <c r="D3537" i="4"/>
  <c r="D2675" i="4"/>
  <c r="D3319" i="4"/>
  <c r="D3653" i="4"/>
  <c r="D2334" i="4"/>
  <c r="D2270" i="4"/>
  <c r="D2440" i="4"/>
  <c r="D3145" i="4"/>
  <c r="D880" i="4"/>
  <c r="D1171" i="4"/>
  <c r="D3360" i="4"/>
  <c r="D3884" i="4"/>
  <c r="D262" i="4"/>
  <c r="D3441" i="4"/>
  <c r="D2815" i="4"/>
  <c r="D2143" i="4"/>
  <c r="D4565" i="4"/>
  <c r="D2594" i="4"/>
  <c r="D737" i="4"/>
  <c r="D3370" i="4"/>
  <c r="D2839" i="4"/>
  <c r="D3262" i="4"/>
  <c r="D4224" i="4"/>
  <c r="D1690" i="4"/>
  <c r="D4815" i="4"/>
  <c r="D4307" i="4"/>
  <c r="D1955" i="4"/>
  <c r="D4512" i="4"/>
  <c r="D1217" i="4"/>
  <c r="D4492" i="4"/>
  <c r="D953" i="4"/>
  <c r="D2411" i="4"/>
  <c r="D2134" i="4"/>
  <c r="D3266" i="4"/>
  <c r="D3602" i="4"/>
  <c r="D2275" i="4"/>
  <c r="D2442" i="4"/>
  <c r="D4491" i="4"/>
  <c r="D1329" i="4"/>
  <c r="D2482" i="4"/>
  <c r="D2190" i="4"/>
  <c r="D913" i="4"/>
  <c r="D4145" i="4"/>
  <c r="D3840" i="4"/>
  <c r="D1512" i="4"/>
  <c r="D2083" i="4"/>
  <c r="D3576" i="4"/>
  <c r="D3265" i="4"/>
  <c r="D991" i="4"/>
  <c r="D2515" i="4"/>
  <c r="D1022" i="4"/>
  <c r="D143" i="4"/>
  <c r="D3833" i="4"/>
  <c r="D4337" i="4"/>
  <c r="D4863" i="4"/>
  <c r="D4221" i="4"/>
  <c r="D546" i="4"/>
  <c r="D3847" i="4"/>
  <c r="D2838" i="4"/>
  <c r="D4489" i="4"/>
  <c r="D4757" i="4"/>
  <c r="D786" i="4"/>
  <c r="D4203" i="4"/>
  <c r="D2412" i="4"/>
  <c r="D3030" i="4"/>
  <c r="D3212" i="4"/>
  <c r="D4831" i="4"/>
  <c r="D1470" i="4"/>
  <c r="D3773" i="4"/>
  <c r="D1449" i="4"/>
  <c r="D600" i="4"/>
  <c r="D2656" i="4"/>
  <c r="D1434" i="4"/>
  <c r="D3182" i="4"/>
  <c r="D4725" i="4"/>
  <c r="D604" i="4"/>
  <c r="D2782" i="4"/>
  <c r="D3909" i="4"/>
  <c r="D1667" i="4"/>
  <c r="D1905" i="4"/>
  <c r="D845" i="4"/>
  <c r="D5104" i="4"/>
  <c r="D5217" i="4"/>
  <c r="D3209" i="4"/>
  <c r="D2307" i="4"/>
  <c r="D2384" i="4"/>
  <c r="D3374" i="4"/>
  <c r="D694" i="4"/>
  <c r="D3012" i="4"/>
  <c r="D1066" i="4"/>
  <c r="D2880" i="4"/>
  <c r="D2107" i="4"/>
  <c r="D4825" i="4"/>
  <c r="D142" i="4"/>
  <c r="D2095" i="4"/>
  <c r="D3306" i="4"/>
  <c r="D915" i="4"/>
  <c r="D989" i="4"/>
  <c r="D1547" i="4"/>
  <c r="D1204" i="4"/>
  <c r="D5019" i="4"/>
  <c r="D4372" i="4"/>
  <c r="D3964" i="4"/>
  <c r="D1815" i="4"/>
  <c r="D3676" i="4"/>
  <c r="D1103" i="4"/>
  <c r="D1261" i="4"/>
  <c r="D1059" i="4"/>
  <c r="D631" i="4"/>
  <c r="D2325" i="4"/>
  <c r="D4921" i="4"/>
  <c r="D4654" i="4"/>
  <c r="D2363" i="4"/>
  <c r="D3059" i="4"/>
  <c r="D4146" i="4"/>
  <c r="D4503" i="4"/>
  <c r="D3519" i="4"/>
  <c r="D4129" i="4"/>
  <c r="D1874" i="4"/>
  <c r="D3287" i="4"/>
  <c r="D2326" i="4"/>
  <c r="D1393" i="4"/>
  <c r="D3811" i="4"/>
  <c r="D4795" i="4"/>
  <c r="D1844" i="4"/>
  <c r="D3875" i="4"/>
  <c r="D1456" i="4"/>
  <c r="D1229" i="4"/>
  <c r="D1252" i="4"/>
  <c r="D4153" i="4"/>
  <c r="D627" i="4"/>
  <c r="D2883" i="4"/>
  <c r="D4430" i="4"/>
  <c r="D3407" i="4"/>
  <c r="D1265" i="4"/>
  <c r="D4616" i="4"/>
  <c r="D4366" i="4"/>
  <c r="D3845" i="4"/>
  <c r="D3336" i="4"/>
  <c r="D857" i="4"/>
  <c r="D1336" i="4"/>
  <c r="D2013" i="4"/>
  <c r="D307" i="4"/>
  <c r="D4170" i="4"/>
  <c r="D4176" i="4"/>
  <c r="D4159" i="4"/>
  <c r="D2644" i="4"/>
  <c r="D3379" i="4"/>
  <c r="D4411" i="4"/>
  <c r="D3171" i="4"/>
  <c r="D3491" i="4"/>
  <c r="D4339" i="4"/>
  <c r="D2761" i="4"/>
  <c r="D882" i="4"/>
  <c r="D4298" i="4"/>
  <c r="D3107" i="4"/>
  <c r="D1524" i="4"/>
  <c r="D2105" i="4"/>
  <c r="D4855" i="4"/>
  <c r="D4003" i="4"/>
  <c r="D1857" i="4"/>
  <c r="D3525" i="4"/>
  <c r="D4150" i="4"/>
  <c r="D1287" i="4"/>
  <c r="D3300" i="4"/>
  <c r="D1625" i="4"/>
  <c r="D3546" i="4"/>
  <c r="D541" i="4"/>
  <c r="D2661" i="4"/>
  <c r="D3959" i="4"/>
  <c r="D1680" i="4"/>
  <c r="D972" i="4"/>
  <c r="D4928" i="4"/>
  <c r="D4714" i="4"/>
  <c r="D384" i="4"/>
  <c r="D1003" i="4"/>
  <c r="D4058" i="4"/>
  <c r="D2676" i="4"/>
  <c r="D4164" i="4"/>
  <c r="D3587" i="4"/>
  <c r="D2154" i="4"/>
  <c r="D1819" i="4"/>
  <c r="D961" i="4"/>
  <c r="D924" i="4"/>
  <c r="D1777" i="4"/>
  <c r="D3573" i="4"/>
  <c r="D4427" i="4"/>
  <c r="D2660" i="4"/>
  <c r="D944" i="4"/>
  <c r="D3912" i="4"/>
  <c r="D514" i="4"/>
  <c r="D267" i="4"/>
  <c r="D2458" i="4"/>
  <c r="D5024" i="4"/>
  <c r="D1500" i="4"/>
  <c r="D1964" i="4"/>
  <c r="D619" i="4"/>
  <c r="D617" i="4"/>
  <c r="D3920" i="4"/>
  <c r="D286" i="4"/>
  <c r="D4566" i="4"/>
  <c r="D4620" i="4"/>
  <c r="D692" i="4"/>
  <c r="D4348" i="4"/>
  <c r="D4561" i="4"/>
  <c r="D3658" i="4"/>
  <c r="D3559" i="4"/>
  <c r="D1309" i="4"/>
  <c r="D1508" i="4"/>
  <c r="D3887" i="4"/>
  <c r="D362" i="4"/>
  <c r="D1962" i="4"/>
  <c r="D5063" i="4"/>
  <c r="D4759" i="4"/>
  <c r="D30" i="4"/>
  <c r="D490" i="4"/>
  <c r="D4106" i="4"/>
  <c r="D505" i="4"/>
  <c r="D2865" i="4"/>
  <c r="D1656" i="4"/>
  <c r="D3907" i="4"/>
  <c r="D2766" i="4"/>
  <c r="D4901" i="4"/>
  <c r="D492" i="4"/>
  <c r="D701" i="4"/>
  <c r="D174" i="4"/>
  <c r="D1016" i="4"/>
  <c r="D1391" i="4"/>
  <c r="D2789" i="4"/>
  <c r="D1628" i="4"/>
  <c r="D4453" i="4"/>
  <c r="D3294" i="4"/>
  <c r="D2296" i="4"/>
  <c r="D1063" i="4"/>
  <c r="D1715" i="4"/>
  <c r="D1763" i="4"/>
  <c r="D4853" i="4"/>
  <c r="D3153" i="4"/>
  <c r="D4393" i="4"/>
  <c r="D968" i="4"/>
  <c r="D1725" i="4"/>
  <c r="D2225" i="4"/>
  <c r="D2823" i="4"/>
  <c r="D4472" i="4"/>
  <c r="D1960" i="4"/>
  <c r="D850" i="4"/>
  <c r="D2630" i="4"/>
  <c r="D4169" i="4"/>
  <c r="D3298" i="4"/>
  <c r="D696" i="4"/>
  <c r="D1764" i="4"/>
  <c r="D1734" i="4"/>
  <c r="D597" i="4"/>
  <c r="D4645" i="4"/>
  <c r="D1209" i="4"/>
  <c r="D1388" i="4"/>
  <c r="D4125" i="4"/>
  <c r="D5149" i="4"/>
  <c r="D750" i="4"/>
  <c r="D2250" i="4"/>
  <c r="D1387" i="4"/>
  <c r="D4507" i="4"/>
  <c r="D4531" i="4"/>
  <c r="D1995" i="4"/>
  <c r="D192" i="4"/>
  <c r="D4545" i="4"/>
  <c r="D4958" i="4"/>
  <c r="D3694" i="4"/>
  <c r="D2942" i="4"/>
  <c r="D803" i="4"/>
  <c r="D861" i="4"/>
  <c r="D1386" i="4"/>
  <c r="D5153" i="4"/>
  <c r="D2415" i="4"/>
  <c r="D316" i="4"/>
  <c r="D340" i="4"/>
  <c r="D2988" i="4"/>
  <c r="D4540" i="4"/>
  <c r="D2315" i="4"/>
  <c r="D5116" i="4"/>
  <c r="D2903" i="4"/>
  <c r="D1432" i="4"/>
  <c r="D4242" i="4"/>
  <c r="D5123" i="4"/>
  <c r="D1194" i="4"/>
  <c r="D1589" i="4"/>
  <c r="D5060" i="4"/>
  <c r="D4876" i="4"/>
  <c r="D1931" i="4"/>
  <c r="D5040" i="4"/>
  <c r="D2764" i="4"/>
  <c r="D3249" i="4"/>
  <c r="D2389" i="4"/>
  <c r="D3031" i="4"/>
  <c r="D1660" i="4"/>
  <c r="D3868" i="4"/>
  <c r="D2643" i="4"/>
  <c r="D2390" i="4"/>
  <c r="D4038" i="4"/>
  <c r="D1956" i="4"/>
  <c r="D2309" i="4"/>
  <c r="D1073" i="4"/>
  <c r="D3513" i="4"/>
  <c r="D538" i="4"/>
  <c r="D4105" i="4"/>
  <c r="D416" i="4"/>
  <c r="D3807" i="4"/>
  <c r="D3507" i="4"/>
  <c r="D2985" i="4"/>
  <c r="D4742" i="4"/>
  <c r="D3346" i="4"/>
  <c r="D781" i="4"/>
  <c r="D4722" i="4"/>
  <c r="D4938" i="4"/>
  <c r="D638" i="4"/>
  <c r="D522" i="4"/>
  <c r="D4197" i="4"/>
  <c r="D4485" i="4"/>
  <c r="D783" i="4"/>
  <c r="D2439" i="4"/>
  <c r="D3320" i="4"/>
  <c r="D1684" i="4"/>
  <c r="D685" i="4"/>
  <c r="D654" i="4"/>
  <c r="D1134" i="4"/>
  <c r="D4940" i="4"/>
  <c r="D1237" i="4"/>
  <c r="D3770" i="4"/>
  <c r="D3282" i="4"/>
  <c r="D1908" i="4"/>
  <c r="D3993" i="4"/>
  <c r="D2813" i="4"/>
  <c r="D3102" i="4"/>
  <c r="D2044" i="4"/>
  <c r="D4046" i="4"/>
  <c r="D2386" i="4"/>
  <c r="D2121" i="4"/>
  <c r="D824" i="4"/>
  <c r="D940" i="4"/>
  <c r="D4992" i="4"/>
  <c r="D3168" i="4"/>
  <c r="D3474" i="4"/>
  <c r="D2837" i="4"/>
  <c r="D2178" i="4"/>
  <c r="D3273" i="4"/>
  <c r="D1727" i="4"/>
  <c r="D5020" i="4"/>
  <c r="D3174" i="4"/>
  <c r="D1621" i="4"/>
  <c r="D3647" i="4"/>
  <c r="D1364" i="4"/>
  <c r="D1744" i="4"/>
  <c r="D4328" i="4"/>
  <c r="D1361" i="4"/>
  <c r="D1980" i="4"/>
  <c r="D2576" i="4"/>
  <c r="D2890" i="4"/>
  <c r="D3268" i="4"/>
  <c r="D3779" i="4"/>
  <c r="D3315" i="4"/>
  <c r="D982" i="4"/>
  <c r="D1948" i="4"/>
  <c r="D5041" i="4"/>
  <c r="D2339" i="4"/>
  <c r="D2780" i="4"/>
  <c r="D1705" i="4"/>
  <c r="D756" i="4"/>
  <c r="D2268" i="4"/>
  <c r="D3951" i="4"/>
  <c r="D5072" i="4"/>
  <c r="D2051" i="4"/>
  <c r="D725" i="4"/>
  <c r="D172" i="4"/>
  <c r="D4141" i="4"/>
  <c r="D4968" i="4"/>
  <c r="D4493" i="4"/>
  <c r="D217" i="4"/>
  <c r="D1806" i="4"/>
  <c r="D2765" i="4"/>
  <c r="D5233" i="4"/>
  <c r="D2153" i="4"/>
  <c r="D2582" i="4"/>
  <c r="D4724" i="4"/>
  <c r="D2584" i="4"/>
  <c r="D348" i="4"/>
  <c r="D1415" i="4"/>
  <c r="D4844" i="4"/>
  <c r="D3453" i="4"/>
  <c r="D4680" i="4"/>
  <c r="D4258" i="4"/>
  <c r="D2565" i="4"/>
  <c r="D1655" i="4"/>
  <c r="D83" i="4"/>
  <c r="D1990" i="4"/>
  <c r="D3852" i="4"/>
  <c r="D2087" i="4"/>
  <c r="D1868" i="4"/>
  <c r="D4341" i="4"/>
  <c r="D3640" i="4"/>
  <c r="D2832" i="4"/>
  <c r="D3633" i="4"/>
  <c r="D2803" i="4"/>
  <c r="D4251" i="4"/>
  <c r="D1305" i="4"/>
  <c r="D435" i="4"/>
  <c r="D2209" i="4"/>
  <c r="D3247" i="4"/>
  <c r="D4364" i="4"/>
  <c r="D228" i="4"/>
  <c r="D910" i="4"/>
  <c r="D4625" i="4"/>
  <c r="D2398" i="4"/>
  <c r="D3620" i="4"/>
  <c r="D1675" i="4"/>
  <c r="D2199" i="4"/>
  <c r="D375" i="4"/>
  <c r="D4519" i="4"/>
  <c r="D1489" i="4"/>
  <c r="D895" i="4"/>
  <c r="D2132" i="4"/>
  <c r="D3295" i="4"/>
  <c r="D1149" i="4"/>
  <c r="D978" i="4"/>
  <c r="D2984" i="4"/>
  <c r="D2155" i="4"/>
  <c r="D1814" i="4"/>
  <c r="D1494" i="4"/>
  <c r="D212" i="4"/>
  <c r="D2534" i="4"/>
  <c r="D759" i="4"/>
  <c r="D2300" i="4"/>
  <c r="D3816" i="4"/>
  <c r="D2938" i="4"/>
  <c r="D1455" i="4"/>
  <c r="D4930" i="4"/>
  <c r="D1545" i="4"/>
  <c r="D4870" i="4"/>
  <c r="D4770" i="4"/>
  <c r="D4860" i="4"/>
  <c r="D1282" i="4"/>
  <c r="D3695" i="4"/>
  <c r="D1479" i="4"/>
  <c r="D3431" i="4"/>
  <c r="D1506" i="4"/>
  <c r="D1151" i="4"/>
  <c r="D454" i="4"/>
  <c r="D4748" i="4"/>
  <c r="D3076" i="4"/>
  <c r="D3292" i="4"/>
  <c r="D2166" i="4"/>
  <c r="D2085" i="4"/>
  <c r="D1403" i="4"/>
  <c r="D2215" i="4"/>
  <c r="D1013" i="4"/>
  <c r="D4429" i="4"/>
  <c r="D955" i="4"/>
  <c r="D4886" i="4"/>
  <c r="D3542" i="4"/>
  <c r="D1140" i="4"/>
  <c r="D169" i="4"/>
  <c r="D4362" i="4"/>
  <c r="D4486" i="4"/>
  <c r="D4604" i="4"/>
  <c r="D4933" i="4"/>
  <c r="D3257" i="4"/>
  <c r="D519" i="4"/>
  <c r="D4273" i="4"/>
  <c r="D2918" i="4"/>
  <c r="D4502" i="4"/>
  <c r="D4215" i="4"/>
  <c r="D2211" i="4"/>
  <c r="D5026" i="4"/>
  <c r="D1163" i="4"/>
  <c r="D2447" i="4"/>
  <c r="D4559" i="4"/>
  <c r="D184" i="4"/>
  <c r="D1946" i="4"/>
  <c r="D451" i="4"/>
  <c r="D2086" i="4"/>
  <c r="D3014" i="4"/>
  <c r="D1967" i="4"/>
  <c r="D1573" i="4"/>
  <c r="D4799" i="4"/>
  <c r="D1760" i="4"/>
  <c r="D4019" i="4"/>
  <c r="D1177" i="4"/>
  <c r="D5096" i="4"/>
  <c r="D5049" i="4"/>
  <c r="D2227" i="4"/>
  <c r="D110" i="4"/>
  <c r="D3384" i="4"/>
  <c r="D1975" i="4"/>
  <c r="D980" i="4"/>
  <c r="D1759" i="4"/>
  <c r="D5059" i="4"/>
  <c r="D329" i="4"/>
  <c r="D1372" i="4"/>
  <c r="D2636" i="4"/>
  <c r="D1867" i="4"/>
  <c r="D4013" i="4"/>
  <c r="D1755" i="4"/>
  <c r="D3243" i="4"/>
  <c r="D4446" i="4"/>
  <c r="D1418" i="4"/>
  <c r="D2537" i="4"/>
  <c r="D3531" i="4"/>
  <c r="D3702" i="4"/>
  <c r="D1631" i="4"/>
  <c r="D4779" i="4"/>
  <c r="D647" i="4"/>
  <c r="D4677" i="4"/>
  <c r="D1864" i="4"/>
  <c r="D190" i="4"/>
  <c r="D5193" i="4"/>
  <c r="D579" i="4"/>
  <c r="D2540" i="4"/>
  <c r="D1709" i="4"/>
  <c r="D832" i="4"/>
  <c r="D556" i="4"/>
  <c r="D3871" i="4"/>
  <c r="D371" i="4"/>
  <c r="D1138" i="4"/>
  <c r="D3244" i="4"/>
  <c r="D3101" i="4"/>
  <c r="D2677" i="4"/>
  <c r="D4551" i="4"/>
  <c r="D4445" i="4"/>
  <c r="D403" i="4"/>
  <c r="D1812" i="4"/>
  <c r="D3406" i="4"/>
  <c r="D35" i="4"/>
  <c r="D2010" i="4"/>
  <c r="D477" i="4"/>
  <c r="D3099" i="4"/>
  <c r="D1351" i="4"/>
  <c r="D898" i="4"/>
  <c r="D5052" i="4"/>
  <c r="D4418" i="4"/>
  <c r="D1348" i="4"/>
  <c r="D3554" i="4"/>
  <c r="D1783" i="4"/>
  <c r="D774" i="4"/>
  <c r="D3661" i="4"/>
  <c r="D1706" i="4"/>
  <c r="D4741" i="4"/>
  <c r="D1599" i="4"/>
  <c r="D951" i="4"/>
  <c r="D4609" i="4"/>
  <c r="D55" i="4"/>
  <c r="D4583" i="4"/>
  <c r="D5054" i="4"/>
  <c r="D4704" i="4"/>
  <c r="D3325" i="4"/>
  <c r="D4335" i="4"/>
  <c r="D3055" i="4"/>
  <c r="D3289" i="4"/>
  <c r="D4368" i="4"/>
  <c r="D3627" i="4"/>
  <c r="D2444" i="4"/>
  <c r="D1761" i="4"/>
  <c r="D4138" i="4"/>
  <c r="D612" i="4"/>
  <c r="D4126" i="4"/>
  <c r="D1181" i="4"/>
  <c r="D3954" i="4"/>
  <c r="D372" i="4"/>
  <c r="D377" i="4"/>
  <c r="D4805" i="4"/>
  <c r="D925" i="4"/>
  <c r="D2767" i="4"/>
  <c r="D4546" i="4"/>
  <c r="D649" i="4"/>
  <c r="D3216" i="4"/>
  <c r="D3923" i="4"/>
  <c r="D524" i="4"/>
  <c r="D1196" i="4"/>
  <c r="D3545" i="4"/>
  <c r="D1526" i="4"/>
  <c r="D4737" i="4"/>
  <c r="D765" i="4"/>
  <c r="D330" i="4"/>
  <c r="D1297" i="4"/>
  <c r="D555" i="4"/>
  <c r="D642" i="4"/>
  <c r="D4957" i="4"/>
  <c r="D388" i="4"/>
  <c r="D766" i="4"/>
  <c r="D2615" i="4"/>
  <c r="D4072" i="4"/>
  <c r="D4030" i="4"/>
  <c r="D2678" i="4"/>
  <c r="D3365" i="4"/>
  <c r="D4765" i="4"/>
  <c r="D3895" i="4"/>
  <c r="D2542" i="4"/>
  <c r="D1973" i="4"/>
  <c r="D4924" i="4"/>
  <c r="D3423" i="4"/>
  <c r="D1504" i="4"/>
  <c r="D4544" i="4"/>
  <c r="D3857" i="4"/>
  <c r="D2182" i="4"/>
  <c r="D611" i="4"/>
  <c r="D4614" i="4"/>
  <c r="D2084" i="4"/>
  <c r="D1615" i="4"/>
  <c r="D1986" i="4"/>
  <c r="D2006" i="4"/>
  <c r="D4613" i="4"/>
  <c r="D1953" i="4"/>
  <c r="D4053" i="4"/>
  <c r="D2621" i="4"/>
  <c r="D4114" i="4"/>
  <c r="D1818" i="4"/>
  <c r="D2060" i="4"/>
  <c r="D2510" i="4"/>
  <c r="D3795" i="4"/>
  <c r="D2327" i="4"/>
  <c r="D3068" i="4"/>
  <c r="D4865" i="4"/>
  <c r="D2432" i="4"/>
  <c r="D503" i="4"/>
  <c r="D710" i="4"/>
  <c r="D2110" i="4"/>
  <c r="D4036" i="4"/>
  <c r="D551" i="4"/>
  <c r="D4972" i="4"/>
  <c r="D1324" i="4"/>
  <c r="D393" i="4"/>
  <c r="D261" i="4"/>
  <c r="D434" i="4"/>
  <c r="D793" i="4"/>
  <c r="D4420" i="4"/>
  <c r="D966" i="4"/>
  <c r="D4287" i="4"/>
  <c r="D1133" i="4"/>
  <c r="D3671" i="4"/>
  <c r="D1428" i="4"/>
  <c r="D4909" i="4"/>
  <c r="D199" i="4"/>
  <c r="D1224" i="4"/>
  <c r="D3864" i="4"/>
  <c r="D456" i="4"/>
  <c r="D1999" i="4"/>
  <c r="D1816" i="4"/>
  <c r="D3510" i="4"/>
  <c r="D2770" i="4"/>
  <c r="D2679" i="4"/>
  <c r="D3049" i="4"/>
  <c r="D2842" i="4"/>
  <c r="D486" i="4"/>
  <c r="D4753" i="4"/>
  <c r="D2680" i="4"/>
  <c r="D3334" i="4"/>
  <c r="D1145" i="4"/>
  <c r="D3339" i="4"/>
  <c r="D1343" i="4"/>
  <c r="D3194" i="4"/>
  <c r="D305" i="4"/>
  <c r="D3163" i="4"/>
  <c r="D3139" i="4"/>
  <c r="D1576" i="4"/>
  <c r="D1082" i="4"/>
  <c r="D3612" i="4"/>
  <c r="D2596" i="4"/>
  <c r="D4099" i="4"/>
  <c r="D3563" i="4"/>
  <c r="D3960" i="4"/>
  <c r="D1498" i="4"/>
  <c r="D2208" i="4"/>
  <c r="D1721" i="4"/>
  <c r="D4034" i="4"/>
  <c r="D4687" i="4"/>
  <c r="D867" i="4"/>
  <c r="D4271" i="4"/>
  <c r="D1054" i="4"/>
  <c r="D3750" i="4"/>
  <c r="D1276" i="4"/>
  <c r="D448" i="4"/>
  <c r="D3435" i="4"/>
  <c r="D1848" i="4"/>
  <c r="D4881" i="4"/>
  <c r="D52" i="4"/>
  <c r="D4289" i="4"/>
  <c r="D1643" i="4"/>
  <c r="D2021" i="4"/>
  <c r="D4911" i="4"/>
  <c r="D4086" i="4"/>
  <c r="D1880" i="4"/>
  <c r="D1808" i="4"/>
  <c r="D801" i="4"/>
  <c r="D3863" i="4"/>
  <c r="D5092" i="4"/>
  <c r="D4028" i="4"/>
  <c r="D1987" i="4"/>
  <c r="D175" i="4"/>
  <c r="D1086" i="4"/>
  <c r="D2562" i="4"/>
  <c r="D1383" i="4"/>
  <c r="D3684" i="4"/>
  <c r="D2987" i="4"/>
  <c r="D3345" i="4"/>
  <c r="D1860" i="4"/>
  <c r="D1530" i="4"/>
  <c r="D4317" i="4"/>
  <c r="D1637" i="4"/>
  <c r="D2273" i="4"/>
  <c r="D2681" i="4"/>
  <c r="D3839" i="4"/>
  <c r="D1413" i="4"/>
  <c r="D3459" i="4"/>
  <c r="D2560" i="4"/>
  <c r="D2593" i="4"/>
  <c r="D3028" i="4"/>
  <c r="D4168" i="4"/>
  <c r="D3922" i="4"/>
  <c r="D3331" i="4"/>
  <c r="D620" i="4"/>
  <c r="D4872" i="4"/>
  <c r="D1438" i="4"/>
  <c r="D5066" i="4"/>
  <c r="D86" i="4"/>
  <c r="D2189" i="4"/>
  <c r="D1712" i="4"/>
  <c r="D2014" i="4"/>
  <c r="D1745" i="4"/>
  <c r="D4752" i="4"/>
  <c r="D3150" i="4"/>
  <c r="D1935" i="4"/>
  <c r="D1754" i="4"/>
  <c r="D1961" i="4"/>
  <c r="D713" i="4"/>
  <c r="D1085" i="4"/>
  <c r="D3842" i="4"/>
  <c r="D3903" i="4"/>
  <c r="D1290" i="4"/>
  <c r="D1560" i="4"/>
  <c r="D3774" i="4"/>
  <c r="D1718" i="4"/>
  <c r="D4383" i="4"/>
  <c r="D1314" i="4"/>
  <c r="D3675" i="4"/>
  <c r="D1567" i="4"/>
  <c r="D2649" i="4"/>
  <c r="D3254" i="4"/>
  <c r="D3206" i="4"/>
  <c r="D709" i="4"/>
  <c r="D3091" i="4"/>
  <c r="D2950" i="4"/>
  <c r="D4132" i="4"/>
  <c r="D3552" i="4"/>
  <c r="D1379" i="4"/>
  <c r="D5073" i="4"/>
  <c r="D1522" i="4"/>
  <c r="D1396" i="4"/>
  <c r="D2850" i="4"/>
  <c r="D1454" i="4"/>
  <c r="D2555" i="4"/>
  <c r="D707" i="4"/>
  <c r="D1357" i="4"/>
  <c r="D4830" i="4"/>
  <c r="D1164" i="4"/>
  <c r="D3568" i="4"/>
  <c r="D834" i="4"/>
  <c r="D251" i="4"/>
  <c r="D3558" i="4"/>
  <c r="D996" i="4"/>
  <c r="D1821" i="4"/>
  <c r="D5166" i="4"/>
  <c r="D4253" i="4"/>
  <c r="D892" i="4"/>
  <c r="D3427" i="4"/>
  <c r="D4529" i="4"/>
  <c r="D3717" i="4"/>
  <c r="D1244" i="4"/>
  <c r="D4895" i="4"/>
  <c r="D1918" i="4"/>
  <c r="D3515" i="4"/>
  <c r="D1534" i="4"/>
  <c r="D754" i="4"/>
  <c r="D849" i="4"/>
  <c r="D2548" i="4"/>
  <c r="D5038" i="4"/>
  <c r="D1370" i="4"/>
  <c r="D3417" i="4"/>
  <c r="D3737" i="4"/>
  <c r="D3208" i="4"/>
  <c r="D1440" i="4"/>
  <c r="D464" i="4"/>
  <c r="D2247" i="4"/>
  <c r="D2954" i="4"/>
  <c r="D706" i="4"/>
  <c r="D3888" i="4"/>
  <c r="D3144" i="4"/>
  <c r="D2294" i="4"/>
  <c r="D4297" i="4"/>
  <c r="D3794" i="4"/>
  <c r="D389" i="4"/>
  <c r="D2546" i="4"/>
  <c r="D2340" i="4"/>
  <c r="D1626" i="4"/>
  <c r="D2489" i="4"/>
  <c r="D4182" i="4"/>
  <c r="D4140" i="4"/>
  <c r="D1805" i="4"/>
  <c r="D843" i="4"/>
  <c r="D4361" i="4"/>
  <c r="D2591" i="4"/>
  <c r="D4376" i="4"/>
  <c r="D154" i="4"/>
  <c r="D2589" i="4"/>
  <c r="D485" i="4"/>
  <c r="D4573" i="4"/>
  <c r="D4358" i="4"/>
  <c r="D4371" i="4"/>
  <c r="D878" i="4"/>
  <c r="D3962" i="4"/>
  <c r="D820" i="4"/>
  <c r="D4605" i="4"/>
  <c r="D4956" i="4"/>
  <c r="D4439" i="4"/>
  <c r="D4469" i="4"/>
  <c r="D4791" i="4"/>
  <c r="D4096" i="4"/>
  <c r="D3269" i="4"/>
  <c r="D1559" i="4"/>
  <c r="D1113" i="4"/>
  <c r="D5136" i="4"/>
  <c r="D232" i="4"/>
  <c r="D2450" i="4"/>
  <c r="D4323" i="4"/>
  <c r="D89" i="4"/>
  <c r="D1548" i="4"/>
  <c r="D819" i="4"/>
  <c r="D4234" i="4"/>
  <c r="D3422" i="4"/>
  <c r="D2999" i="4"/>
  <c r="D3217" i="4"/>
  <c r="D2996" i="4"/>
  <c r="D3782" i="4"/>
  <c r="D1669" i="4"/>
  <c r="D3160" i="4"/>
  <c r="D1588" i="4"/>
  <c r="D1354" i="4"/>
  <c r="D3900" i="4"/>
  <c r="D3164" i="4"/>
  <c r="D872" i="4"/>
  <c r="D2592" i="4"/>
  <c r="D3619" i="4"/>
  <c r="D1608" i="4"/>
  <c r="D4097" i="4"/>
  <c r="D3528" i="4"/>
  <c r="D1854" i="4"/>
  <c r="D1817" i="4"/>
  <c r="D3827" i="4"/>
  <c r="D2552" i="4"/>
  <c r="D3337" i="4"/>
  <c r="D2900" i="4"/>
  <c r="D3333" i="4"/>
  <c r="D99" i="4"/>
  <c r="D3060" i="4"/>
  <c r="D5133" i="4"/>
  <c r="D185" i="4"/>
  <c r="D5012" i="4"/>
  <c r="D231" i="4"/>
  <c r="D623" i="4"/>
  <c r="D482" i="4"/>
  <c r="D3393" i="4"/>
  <c r="D2267" i="4"/>
  <c r="D94" i="4"/>
  <c r="D441" i="4"/>
  <c r="D4910" i="4"/>
  <c r="D5198" i="4"/>
  <c r="D5115" i="4"/>
  <c r="D5190" i="4"/>
  <c r="D3567" i="4"/>
  <c r="D3681" i="4"/>
  <c r="D248" i="4"/>
  <c r="D230" i="4"/>
  <c r="D404" i="4"/>
  <c r="D4708" i="4"/>
  <c r="D4917" i="4"/>
  <c r="D370" i="4"/>
  <c r="D2484" i="4"/>
  <c r="D4047" i="4"/>
  <c r="D4829" i="4"/>
  <c r="D4979" i="4"/>
  <c r="D4456" i="4"/>
  <c r="D1627" i="4"/>
  <c r="D4941" i="4"/>
  <c r="D401" i="4"/>
  <c r="D3133" i="4"/>
  <c r="D624" i="4"/>
  <c r="D4782" i="4"/>
  <c r="D250" i="4"/>
  <c r="D135" i="4"/>
  <c r="D1039" i="4"/>
  <c r="D4069" i="4"/>
  <c r="D498" i="4"/>
  <c r="D2019" i="4"/>
  <c r="D4345" i="4"/>
  <c r="D3631" i="4"/>
  <c r="D2217" i="4"/>
  <c r="D4240" i="4"/>
  <c r="D921" i="4"/>
  <c r="D1443" i="4"/>
  <c r="D2828" i="4"/>
  <c r="D2827" i="4"/>
  <c r="D1321" i="4"/>
  <c r="D1251" i="4"/>
  <c r="D2921" i="4"/>
  <c r="D4332" i="4"/>
  <c r="D2318" i="4"/>
  <c r="D484" i="4"/>
  <c r="D5029" i="4"/>
  <c r="D1925" i="4"/>
  <c r="D2775" i="4"/>
  <c r="D763" i="4"/>
  <c r="D886" i="4"/>
  <c r="D4792" i="4"/>
  <c r="D1461" i="4"/>
  <c r="D2104" i="4"/>
  <c r="D5119" i="4"/>
  <c r="D3204" i="4"/>
  <c r="D3156" i="4"/>
  <c r="D3460" i="4"/>
  <c r="D1889" i="4"/>
  <c r="D1246" i="4"/>
  <c r="D3258" i="4"/>
  <c r="D2870" i="4"/>
  <c r="D1877" i="4"/>
  <c r="D4421" i="4"/>
  <c r="D2417" i="4"/>
  <c r="D723" i="4"/>
  <c r="D4340" i="4"/>
  <c r="D876" i="4"/>
  <c r="D3553" i="4"/>
  <c r="D3747" i="4"/>
  <c r="D3894" i="4"/>
  <c r="D4637" i="4"/>
  <c r="D3277" i="4"/>
  <c r="D4346" i="4"/>
  <c r="D691" i="4"/>
  <c r="D738" i="4"/>
  <c r="D4866" i="4"/>
  <c r="D2862" i="4"/>
  <c r="D382" i="4"/>
  <c r="D4780" i="4"/>
  <c r="D34" i="4"/>
  <c r="D529" i="4"/>
  <c r="D1527" i="4"/>
  <c r="D2581" i="4"/>
  <c r="D1992" i="4"/>
  <c r="D493" i="4"/>
  <c r="D4292" i="4"/>
  <c r="D602" i="4"/>
  <c r="D852" i="4"/>
  <c r="D2781" i="4"/>
  <c r="D1550" i="4"/>
  <c r="D3419" i="4"/>
  <c r="D1594" i="4"/>
  <c r="D2210" i="4"/>
  <c r="D4104" i="4"/>
  <c r="D4773" i="4"/>
  <c r="D4107" i="4"/>
  <c r="D629" i="4"/>
  <c r="D4964" i="4"/>
  <c r="D589" i="4"/>
  <c r="D3308" i="4"/>
  <c r="D194" i="4"/>
  <c r="D592" i="4"/>
  <c r="D397" i="4"/>
  <c r="D4852" i="4"/>
  <c r="D2639" i="4"/>
  <c r="D4586" i="4"/>
  <c r="D2783" i="4"/>
  <c r="D4412" i="4"/>
  <c r="D2000" i="4"/>
  <c r="D339" i="4"/>
  <c r="D3685" i="4"/>
  <c r="D1519" i="4"/>
  <c r="D3485" i="4"/>
  <c r="D3893" i="4"/>
  <c r="D822" i="4"/>
  <c r="D2569" i="4"/>
  <c r="D3902" i="4"/>
  <c r="D133" i="4"/>
  <c r="D3665" i="4"/>
  <c r="D433" i="4"/>
  <c r="D4810" i="4"/>
  <c r="D2368" i="4"/>
  <c r="D2500" i="4"/>
  <c r="D4874" i="4"/>
  <c r="D1895" i="4"/>
  <c r="D3874" i="4"/>
  <c r="D2682" i="4"/>
  <c r="D2503" i="4"/>
  <c r="D4075" i="4"/>
  <c r="D3286" i="4"/>
  <c r="D2433" i="4"/>
  <c r="D3075" i="4"/>
  <c r="D500" i="4"/>
  <c r="D3084" i="4"/>
  <c r="D3442" i="4"/>
  <c r="D3983" i="4"/>
  <c r="D3630" i="4"/>
  <c r="D2640" i="4"/>
  <c r="D2508" i="4"/>
  <c r="D1657" i="4"/>
  <c r="D532" i="4"/>
  <c r="D3448" i="4"/>
  <c r="D3652" i="4"/>
  <c r="D735" i="4"/>
  <c r="D1052" i="4"/>
  <c r="D4070" i="4"/>
  <c r="D3748" i="4"/>
  <c r="D1024" i="4"/>
  <c r="D3714" i="4"/>
  <c r="D2963" i="4"/>
  <c r="D2501" i="4"/>
  <c r="D2310" i="4"/>
  <c r="D2786" i="4"/>
  <c r="D542" i="4"/>
  <c r="D4555" i="4"/>
  <c r="D2308" i="4"/>
  <c r="D3969" i="4"/>
  <c r="D1523" i="4"/>
  <c r="D2843" i="4"/>
  <c r="D3564" i="4"/>
  <c r="D3749" i="4"/>
  <c r="D2313" i="4"/>
  <c r="D2074" i="4"/>
  <c r="D2964" i="4"/>
  <c r="D1129" i="4"/>
  <c r="D4651" i="4"/>
  <c r="D1832" i="4"/>
  <c r="D1784" i="4"/>
  <c r="D3512" i="4"/>
  <c r="D2009" i="4"/>
  <c r="D4210" i="4"/>
  <c r="D1787" i="4"/>
  <c r="D3607" i="4"/>
  <c r="D2960" i="4"/>
  <c r="D2012" i="4"/>
  <c r="D4202" i="4"/>
  <c r="D2633" i="4"/>
  <c r="D1632" i="4"/>
  <c r="D2502" i="4"/>
  <c r="D2785" i="4"/>
  <c r="D1883" i="4"/>
  <c r="D2425" i="4"/>
  <c r="D1571" i="4"/>
  <c r="D757" i="4"/>
  <c r="D1091" i="4"/>
  <c r="D2414" i="4"/>
  <c r="D804" i="4"/>
  <c r="D3544" i="4"/>
  <c r="D4356" i="4"/>
  <c r="D1912" i="4"/>
  <c r="D3927" i="4"/>
  <c r="D3479" i="4"/>
  <c r="D4998" i="4"/>
  <c r="D285" i="4"/>
  <c r="D4834" i="4"/>
  <c r="D3615" i="4"/>
  <c r="D2242" i="4"/>
  <c r="D1566" i="4"/>
  <c r="D2499" i="4"/>
  <c r="D659" i="4"/>
  <c r="D2106" i="4"/>
  <c r="D2491" i="4"/>
  <c r="D2163" i="4"/>
  <c r="D3527" i="4"/>
  <c r="D5215" i="4"/>
  <c r="D2957" i="4"/>
  <c r="D630" i="4"/>
  <c r="D2372" i="4"/>
  <c r="D4259" i="4"/>
  <c r="D3080" i="4"/>
  <c r="D4721" i="4"/>
  <c r="D2641" i="4"/>
  <c r="D3523" i="4"/>
  <c r="D188" i="4"/>
  <c r="D1682" i="4"/>
  <c r="D4266" i="4"/>
  <c r="D3595" i="4"/>
  <c r="D3637" i="4"/>
  <c r="D287" i="4"/>
  <c r="D2566" i="4"/>
  <c r="D1728" i="4"/>
  <c r="D2683" i="4"/>
  <c r="D273" i="4"/>
  <c r="D2904" i="4"/>
  <c r="D3037" i="4"/>
  <c r="D3152" i="4"/>
  <c r="D3481" i="4"/>
  <c r="D1212" i="4"/>
  <c r="D3482" i="4"/>
  <c r="D2165" i="4"/>
  <c r="D4892" i="4"/>
  <c r="D2420" i="4"/>
  <c r="D4288" i="4"/>
  <c r="D4622" i="4"/>
  <c r="D1185" i="4"/>
  <c r="D1733" i="4"/>
  <c r="D1666" i="4"/>
  <c r="D2632" i="4"/>
  <c r="D3195" i="4"/>
  <c r="D463" i="4"/>
  <c r="D610" i="4"/>
  <c r="D4113" i="4"/>
  <c r="D3832" i="4"/>
  <c r="D385" i="4"/>
  <c r="D4031" i="4"/>
  <c r="D2907" i="4"/>
  <c r="D308" i="4"/>
  <c r="D2481" i="4"/>
  <c r="D2561" i="4"/>
  <c r="D2684" i="4"/>
  <c r="D1311" i="4"/>
  <c r="D5117" i="4"/>
  <c r="D3843" i="4"/>
  <c r="D335" i="4"/>
  <c r="D3053" i="4"/>
  <c r="D2025" i="4"/>
  <c r="D3450" i="4"/>
  <c r="D1322" i="4"/>
  <c r="D4754" i="4"/>
  <c r="D1382" i="4"/>
  <c r="D3281" i="4"/>
  <c r="D1075" i="4"/>
  <c r="D4136" i="4"/>
  <c r="D840" i="4"/>
  <c r="D936" i="4"/>
  <c r="D1214" i="4"/>
  <c r="D4869" i="4"/>
  <c r="D2082" i="4"/>
  <c r="D3356" i="4"/>
  <c r="D379" i="4"/>
  <c r="D3062" i="4"/>
  <c r="D2473" i="4"/>
  <c r="D673" i="4"/>
  <c r="D4109" i="4"/>
  <c r="D3373" i="4"/>
  <c r="D3173" i="4"/>
  <c r="D1914" i="4"/>
  <c r="D2995" i="4"/>
  <c r="D2852" i="4"/>
  <c r="D2625" i="4"/>
  <c r="D1510" i="4"/>
  <c r="D1308" i="4"/>
  <c r="D3723" i="4"/>
  <c r="D3716" i="4"/>
  <c r="D1845" i="4"/>
  <c r="D1606" i="4"/>
  <c r="D1993" i="4"/>
  <c r="D760" i="4"/>
  <c r="D3396" i="4"/>
  <c r="D3883" i="4"/>
  <c r="D417" i="4"/>
  <c r="D1283" i="4"/>
  <c r="D1509" i="4"/>
  <c r="D4951" i="4"/>
  <c r="D1431" i="4"/>
  <c r="D2545" i="4"/>
  <c r="D227" i="4"/>
  <c r="D1098" i="4"/>
  <c r="D1040" i="4"/>
  <c r="D4802" i="4"/>
  <c r="D4342" i="4"/>
  <c r="D93" i="4"/>
  <c r="D3381" i="4"/>
  <c r="D3562" i="4"/>
  <c r="D4118" i="4"/>
  <c r="D2150" i="4"/>
  <c r="D3549" i="4"/>
  <c r="D3301" i="4"/>
  <c r="D1376" i="4"/>
  <c r="D3734" i="4"/>
  <c r="D2374" i="4"/>
  <c r="D3302" i="4"/>
  <c r="D2375" i="4"/>
  <c r="D4147" i="4"/>
  <c r="D1092" i="4"/>
  <c r="D2297" i="4"/>
  <c r="D4354" i="4"/>
  <c r="D4842" i="4"/>
  <c r="D271" i="4"/>
  <c r="D4190" i="4"/>
  <c r="D3291" i="4"/>
  <c r="D1792" i="4"/>
  <c r="D4695" i="4"/>
  <c r="D1743" i="4"/>
  <c r="D1245" i="4"/>
  <c r="D5142" i="4"/>
  <c r="D4629" i="4"/>
  <c r="D588" i="4"/>
  <c r="D4186" i="4"/>
  <c r="D4294" i="4"/>
  <c r="D1538" i="4"/>
  <c r="D3074" i="4"/>
  <c r="D4080" i="4"/>
  <c r="D2929" i="4"/>
  <c r="D856" i="4"/>
  <c r="D2108" i="4"/>
  <c r="D3785" i="4"/>
  <c r="D442" i="4"/>
  <c r="D3696" i="4"/>
  <c r="D163" i="4"/>
  <c r="D2223" i="4"/>
  <c r="D1719" i="4"/>
  <c r="D4149" i="4"/>
  <c r="D3097" i="4"/>
  <c r="D2618" i="4"/>
  <c r="D3601" i="4"/>
  <c r="D1023" i="4"/>
  <c r="D711" i="4"/>
  <c r="D4918" i="4"/>
  <c r="D1333" i="4"/>
  <c r="D4476" i="4"/>
  <c r="D1850" i="4"/>
  <c r="D3017" i="4"/>
  <c r="D1915" i="4"/>
  <c r="D1326" i="4"/>
  <c r="D1071" i="4"/>
  <c r="D3624" i="4"/>
  <c r="D1899" i="4"/>
  <c r="D1697" i="4"/>
  <c r="D2613" i="4"/>
  <c r="D3501" i="4"/>
  <c r="D3853" i="4"/>
  <c r="D1477" i="4"/>
  <c r="D3958" i="4"/>
  <c r="D4280" i="4"/>
  <c r="D570" i="4"/>
  <c r="D4010" i="4"/>
  <c r="D1708" i="4"/>
  <c r="D1629" i="4"/>
  <c r="D3377" i="4"/>
  <c r="D1255" i="4"/>
  <c r="D5011" i="4"/>
  <c r="D2945" i="4"/>
  <c r="D1907" i="4"/>
  <c r="D1222" i="4"/>
  <c r="D2369" i="4"/>
  <c r="D2948" i="4"/>
  <c r="D471" i="4"/>
  <c r="D4803" i="4"/>
  <c r="D88" i="4"/>
  <c r="D3404" i="4"/>
  <c r="D3776" i="4"/>
  <c r="D2685" i="4"/>
  <c r="D808" i="4"/>
  <c r="D1409" i="4"/>
  <c r="D1638" i="4"/>
  <c r="D506" i="4"/>
  <c r="D686" i="4"/>
  <c r="D4574" i="4"/>
  <c r="D2686" i="4"/>
  <c r="D3992" i="4"/>
  <c r="D3353" i="4"/>
  <c r="D3420" i="4"/>
  <c r="D3926" i="4"/>
  <c r="D2343" i="4"/>
  <c r="D3611" i="4"/>
  <c r="D1198" i="4"/>
  <c r="D4191" i="4"/>
  <c r="D1971" i="4"/>
  <c r="D3414" i="4"/>
  <c r="D3472" i="4"/>
  <c r="D3123" i="4"/>
  <c r="D4121" i="4"/>
  <c r="D4296" i="4"/>
  <c r="D4098" i="4"/>
  <c r="D2360" i="4"/>
  <c r="D1989" i="4"/>
  <c r="D1327" i="4"/>
  <c r="D4817" i="4"/>
  <c r="D5028" i="4"/>
  <c r="D651" i="4"/>
  <c r="D743" i="4"/>
  <c r="D1942" i="4"/>
  <c r="D957" i="4"/>
  <c r="D3834" i="4"/>
  <c r="D367" i="4"/>
  <c r="D1514" i="4"/>
  <c r="D1781" i="4"/>
  <c r="D4845" i="4"/>
  <c r="D1096" i="4"/>
  <c r="D2183" i="4"/>
  <c r="D2423" i="4"/>
  <c r="D1564" i="4"/>
  <c r="D4832" i="4"/>
  <c r="D1146" i="4"/>
  <c r="D1704" i="4"/>
  <c r="D2097" i="4"/>
  <c r="D1122" i="4"/>
  <c r="D4165" i="4"/>
  <c r="D3693" i="4"/>
  <c r="D2884" i="4"/>
  <c r="D2100" i="4"/>
  <c r="D3689" i="4"/>
  <c r="D4600" i="4"/>
  <c r="D5022" i="4"/>
  <c r="D664" i="4"/>
  <c r="D552" i="4"/>
  <c r="D426" i="4"/>
  <c r="D3934" i="4"/>
  <c r="D4785" i="4"/>
  <c r="D4959" i="4"/>
  <c r="D1128" i="4"/>
  <c r="D2805" i="4"/>
  <c r="D3952" i="4"/>
  <c r="D2876" i="4"/>
  <c r="D2120" i="4"/>
  <c r="D2610" i="4"/>
  <c r="D2356" i="4"/>
  <c r="D4536" i="4"/>
  <c r="D1611" i="4"/>
  <c r="D63" i="4"/>
  <c r="D4847" i="4"/>
  <c r="D4220" i="4"/>
  <c r="D1730" i="4"/>
  <c r="D4254" i="4"/>
  <c r="D609" i="4"/>
  <c r="D4837" i="4"/>
  <c r="D3718" i="4"/>
  <c r="D2277" i="4"/>
  <c r="D3449" i="4"/>
  <c r="D2528" i="4"/>
  <c r="D2054" i="4"/>
  <c r="D3822" i="4"/>
  <c r="D1673" i="4"/>
  <c r="D4592" i="4"/>
  <c r="D4436" i="4"/>
  <c r="D2535" i="4"/>
  <c r="D1767" i="4"/>
  <c r="D2687" i="4"/>
  <c r="D3106" i="4"/>
  <c r="D1353" i="4"/>
  <c r="D4131" i="4"/>
  <c r="D4377" i="4"/>
  <c r="D4989" i="4"/>
  <c r="D466" i="4"/>
  <c r="D1582" i="4"/>
  <c r="D1476" i="4"/>
  <c r="D5107" i="4"/>
  <c r="D4250" i="4"/>
  <c r="D963" i="4"/>
  <c r="D4982" i="4"/>
  <c r="D3082" i="4"/>
  <c r="D1371" i="4"/>
  <c r="D1035" i="4"/>
  <c r="D2016" i="4"/>
  <c r="D4178" i="4"/>
  <c r="D5151" i="4"/>
  <c r="D1031" i="4"/>
  <c r="D1331" i="4"/>
  <c r="D888" i="4"/>
  <c r="D1610" i="4"/>
  <c r="D1737" i="4"/>
  <c r="D1060" i="4"/>
  <c r="D4649" i="4"/>
  <c r="D317" i="4"/>
  <c r="D4279" i="4"/>
  <c r="D1087" i="4"/>
  <c r="D699" i="4"/>
  <c r="D1458" i="4"/>
  <c r="D3113" i="4"/>
  <c r="D4308" i="4"/>
  <c r="D3858" i="4"/>
  <c r="D1414" i="4"/>
  <c r="D1154" i="4"/>
  <c r="D4890" i="4"/>
  <c r="D4410" i="4"/>
  <c r="D4919" i="4"/>
  <c r="D2092" i="4"/>
  <c r="D247" i="4"/>
  <c r="D4887" i="4"/>
  <c r="D5130" i="4"/>
  <c r="D2464" i="4"/>
  <c r="D4374" i="4"/>
  <c r="D2796" i="4"/>
  <c r="D999" i="4"/>
  <c r="D3146" i="4"/>
  <c r="D3980" i="4"/>
  <c r="D2177" i="4"/>
  <c r="D3073" i="4"/>
  <c r="D3140" i="4"/>
  <c r="D1344" i="4"/>
  <c r="D1822" i="4"/>
  <c r="D2936" i="4"/>
  <c r="D4181" i="4"/>
  <c r="D4569" i="4"/>
  <c r="D896" i="4"/>
  <c r="D4771" i="4"/>
  <c r="D4898" i="4"/>
  <c r="D2558" i="4"/>
  <c r="D491" i="4"/>
  <c r="D3487" i="4"/>
  <c r="D1102" i="4"/>
  <c r="D2795" i="4"/>
  <c r="D2471" i="4"/>
  <c r="D2255" i="4"/>
  <c r="D947" i="4"/>
  <c r="D4666" i="4"/>
  <c r="D3313" i="4"/>
  <c r="D4670" i="4"/>
  <c r="D4744" i="4"/>
  <c r="D906" i="4"/>
  <c r="D222" i="4"/>
  <c r="D2854" i="4"/>
  <c r="D3767" i="4"/>
  <c r="D3762" i="4"/>
  <c r="D1472" i="4"/>
  <c r="D3916" i="4"/>
  <c r="D959" i="4"/>
  <c r="D4653" i="4"/>
  <c r="D1739" i="4"/>
  <c r="D1906" i="4"/>
  <c r="D5068" i="4"/>
  <c r="D139" i="4"/>
  <c r="D134" i="4"/>
  <c r="D4063" i="4"/>
  <c r="D784" i="4"/>
  <c r="D571" i="4"/>
  <c r="D1328" i="4"/>
  <c r="D997" i="4"/>
  <c r="D3434" i="4"/>
  <c r="D2947" i="4"/>
  <c r="D2616" i="4"/>
  <c r="D216" i="4"/>
  <c r="D1602" i="4"/>
  <c r="D1801" i="4"/>
  <c r="D4755" i="4"/>
  <c r="D2358" i="4"/>
  <c r="D4668" i="4"/>
  <c r="D2205" i="4"/>
  <c r="D768" i="4"/>
  <c r="D2802" i="4"/>
  <c r="D3170" i="4"/>
  <c r="D3389" i="4"/>
  <c r="D2612" i="4"/>
  <c r="D360" i="4"/>
  <c r="D4119" i="4"/>
  <c r="D4888" i="4"/>
  <c r="D4127" i="4"/>
  <c r="D3027" i="4"/>
  <c r="D2366" i="4"/>
  <c r="D1695" i="4"/>
  <c r="D4467" i="4"/>
  <c r="D1898" i="4"/>
  <c r="D3026" i="4"/>
  <c r="D1574" i="4"/>
  <c r="D1562" i="4"/>
  <c r="D586" i="4"/>
  <c r="D3255" i="4"/>
  <c r="D396" i="4"/>
  <c r="D1851" i="4"/>
  <c r="D2426" i="4"/>
  <c r="D1511" i="4"/>
  <c r="D2101" i="4"/>
  <c r="D1127" i="4"/>
  <c r="D3985" i="4"/>
  <c r="D3348" i="4"/>
  <c r="D2099" i="4"/>
  <c r="D4194" i="4"/>
  <c r="D1635" i="4"/>
  <c r="D2807" i="4"/>
  <c r="D4090" i="4"/>
  <c r="D1350" i="4"/>
  <c r="D4826" i="4"/>
  <c r="D1099" i="4"/>
  <c r="D2961" i="4"/>
  <c r="D2185" i="4"/>
  <c r="D2604" i="4"/>
  <c r="D3859" i="4"/>
  <c r="D4018" i="4"/>
  <c r="D4712" i="4"/>
  <c r="D4952" i="4"/>
  <c r="D716" i="4"/>
  <c r="D2128" i="4"/>
  <c r="D1332" i="4"/>
  <c r="D1536" i="4"/>
  <c r="D2116" i="4"/>
  <c r="D2045" i="4"/>
  <c r="D574" i="4"/>
  <c r="D3341" i="4"/>
  <c r="D1782" i="4"/>
  <c r="D5168" i="4"/>
  <c r="D213" i="4"/>
  <c r="D102" i="4"/>
  <c r="D4662" i="4"/>
  <c r="D369" i="4"/>
  <c r="D1347" i="4"/>
  <c r="D2407" i="4"/>
  <c r="D4594" i="4"/>
  <c r="D3651" i="4"/>
  <c r="D2002" i="4"/>
  <c r="D3506" i="4"/>
  <c r="D3643" i="4"/>
  <c r="D2008" i="4"/>
  <c r="D3570" i="4"/>
  <c r="D263" i="4"/>
  <c r="D5201" i="4"/>
  <c r="D5089" i="4"/>
  <c r="D1587" i="4"/>
  <c r="D3330" i="4"/>
  <c r="D4301" i="4"/>
  <c r="D3654" i="4"/>
  <c r="D4320" i="4"/>
  <c r="D497" i="4"/>
  <c r="D4735" i="4"/>
  <c r="D2434" i="4"/>
  <c r="D3972" i="4"/>
  <c r="D4024" i="4"/>
  <c r="D948" i="4"/>
  <c r="D1046" i="4"/>
  <c r="D4277" i="4"/>
  <c r="D4628" i="4"/>
  <c r="D2367" i="4"/>
  <c r="D469" i="4"/>
  <c r="D2122" i="4"/>
  <c r="D1985" i="4"/>
  <c r="D1271" i="4"/>
  <c r="D3326" i="4"/>
  <c r="D4331" i="4"/>
  <c r="D2529" i="4"/>
  <c r="D2527" i="4"/>
  <c r="D2688" i="4"/>
  <c r="D1940" i="4"/>
  <c r="D4284" i="4"/>
  <c r="D1607" i="4"/>
  <c r="D4587" i="4"/>
  <c r="D533" i="4"/>
  <c r="D687" i="4"/>
  <c r="D937" i="4"/>
  <c r="D2882" i="4"/>
  <c r="D3609" i="4"/>
  <c r="D1405" i="4"/>
  <c r="D4800" i="4"/>
  <c r="D3596" i="4"/>
  <c r="D4424" i="4"/>
  <c r="D59" i="4"/>
  <c r="D729" i="4"/>
  <c r="D1253" i="4"/>
  <c r="D4788" i="4"/>
  <c r="D1901" i="4"/>
  <c r="D3278" i="4"/>
  <c r="D1213" i="4"/>
  <c r="D5036" i="4"/>
  <c r="D4461" i="4"/>
  <c r="D860" i="4"/>
  <c r="D333" i="4"/>
  <c r="D5131" i="4"/>
  <c r="D2034" i="4"/>
  <c r="D3413" i="4"/>
  <c r="D5157" i="4"/>
  <c r="D3970" i="4"/>
  <c r="D282" i="4"/>
  <c r="D3662" i="4"/>
  <c r="D2276" i="4"/>
  <c r="D2193" i="4"/>
  <c r="D2607" i="4"/>
  <c r="D3117" i="4"/>
  <c r="D1982" i="4"/>
  <c r="D5111" i="4"/>
  <c r="D4767" i="4"/>
  <c r="D1274" i="4"/>
  <c r="D2146" i="4"/>
  <c r="D3371" i="4"/>
  <c r="D787" i="4"/>
  <c r="D3439" i="4"/>
  <c r="D777" i="4"/>
  <c r="D4399" i="4"/>
  <c r="D4648" i="4"/>
  <c r="D1070" i="4"/>
  <c r="D4644" i="4"/>
  <c r="D4769" i="4"/>
  <c r="D3011" i="4"/>
  <c r="D4660" i="4"/>
  <c r="D1561" i="4"/>
  <c r="D3008" i="4"/>
  <c r="D4672" i="4"/>
  <c r="D1234" i="4"/>
  <c r="D1368" i="4"/>
  <c r="D473" i="4"/>
  <c r="D908" i="4"/>
  <c r="D4235" i="4"/>
  <c r="D1909" i="4"/>
  <c r="D1645" i="4"/>
  <c r="D4661" i="4"/>
  <c r="D5074" i="4"/>
  <c r="D4664" i="4"/>
  <c r="D842" i="4"/>
  <c r="D2543" i="4"/>
  <c r="D1048" i="4"/>
  <c r="D3409" i="4"/>
  <c r="D2233" i="4"/>
  <c r="D3086" i="4"/>
  <c r="D1303" i="4"/>
  <c r="D3465" i="4"/>
  <c r="D573" i="4"/>
  <c r="D2378" i="4"/>
  <c r="D4093" i="4"/>
  <c r="D1601" i="4"/>
  <c r="D1168" i="4"/>
  <c r="D495" i="4"/>
  <c r="D3380" i="4"/>
  <c r="D4617" i="4"/>
  <c r="D1903" i="4"/>
  <c r="D3967" i="4"/>
  <c r="D1041" i="4"/>
  <c r="D2075" i="4"/>
  <c r="D2654" i="4"/>
  <c r="D1770" i="4"/>
  <c r="D1888" i="4"/>
  <c r="D1028" i="4"/>
  <c r="D1869" i="4"/>
  <c r="D1012" i="4"/>
  <c r="D4813" i="4"/>
  <c r="D3252" i="4"/>
  <c r="D2282" i="4"/>
  <c r="D3786" i="4"/>
  <c r="D1398" i="4"/>
  <c r="D965" i="4"/>
  <c r="D1005" i="4"/>
  <c r="D3042" i="4"/>
  <c r="D2652" i="4"/>
  <c r="D1796" i="4"/>
  <c r="D4634" i="4"/>
  <c r="D4517" i="4"/>
  <c r="D3210" i="4"/>
  <c r="D5137" i="4"/>
  <c r="D1121" i="4"/>
  <c r="D934" i="4"/>
  <c r="D2248" i="4"/>
  <c r="D4618" i="4"/>
  <c r="D4849" i="4"/>
  <c r="D1922" i="4"/>
  <c r="D3821" i="4"/>
  <c r="D1700" i="4"/>
  <c r="D1879" i="4"/>
  <c r="D3421" i="4"/>
  <c r="D1878" i="4"/>
  <c r="D826" i="4"/>
  <c r="D1238" i="4"/>
  <c r="D714" i="4"/>
  <c r="D2280" i="4"/>
  <c r="D4875" i="4"/>
  <c r="D4823" i="4"/>
  <c r="D432" i="4"/>
  <c r="D628" i="4"/>
  <c r="D2124" i="4"/>
  <c r="D3610" i="4"/>
  <c r="D637" i="4"/>
  <c r="D2231" i="4"/>
  <c r="D215" i="4"/>
  <c r="D363" i="4"/>
  <c r="D4689" i="4"/>
  <c r="D1614" i="4"/>
  <c r="D4135" i="4"/>
  <c r="D4044" i="4"/>
  <c r="D1742" i="4"/>
  <c r="D3548" i="4"/>
  <c r="D2602" i="4"/>
  <c r="D4929" i="4"/>
  <c r="D792" i="4"/>
  <c r="D1876" i="4"/>
  <c r="D315" i="4"/>
  <c r="D1367" i="4"/>
  <c r="D1881" i="4"/>
  <c r="D3721" i="4"/>
  <c r="D2651" i="4"/>
  <c r="D319" i="4"/>
  <c r="D3071" i="4"/>
  <c r="D772" i="4"/>
  <c r="D5001" i="4"/>
  <c r="D3332" i="4"/>
  <c r="D4454" i="4"/>
  <c r="D395" i="4"/>
  <c r="D5143" i="4"/>
  <c r="D1826" i="4"/>
  <c r="D392" i="4"/>
  <c r="D347" i="4"/>
  <c r="D2066" i="4"/>
  <c r="D3429" i="4"/>
  <c r="D4548" i="4"/>
  <c r="D2030" i="4"/>
  <c r="D5196" i="4"/>
  <c r="D883" i="4"/>
  <c r="D655" i="4"/>
  <c r="D2283" i="4"/>
  <c r="D1462" i="4"/>
  <c r="D3557" i="4"/>
  <c r="D1865" i="4"/>
  <c r="D967" i="4"/>
  <c r="D2404" i="4"/>
  <c r="D2453" i="4"/>
  <c r="D2064" i="4"/>
  <c r="D1958" i="4"/>
  <c r="D2317" i="4"/>
  <c r="D2402" i="4"/>
  <c r="D4848" i="4"/>
  <c r="D2323" i="4"/>
  <c r="D1378" i="4"/>
  <c r="D3722" i="4"/>
  <c r="D1663" i="4"/>
  <c r="D148" i="4"/>
  <c r="D605" i="4"/>
  <c r="D3765" i="4"/>
  <c r="D394" i="4"/>
  <c r="D277" i="4"/>
  <c r="D2773" i="4"/>
  <c r="D4398" i="4"/>
  <c r="D1855" i="4"/>
  <c r="D5056" i="4"/>
  <c r="D279" i="4"/>
  <c r="D2328" i="4"/>
  <c r="D2648" i="4"/>
  <c r="D4970" i="4"/>
  <c r="D3316" i="4"/>
  <c r="D2858" i="4"/>
  <c r="D2430" i="4"/>
  <c r="D4246" i="4"/>
  <c r="D3430" i="4"/>
  <c r="D4534" i="4"/>
  <c r="D4495" i="4"/>
  <c r="D3087" i="4"/>
  <c r="D1831" i="4"/>
  <c r="D1137" i="4"/>
  <c r="D3093" i="4"/>
  <c r="D1460" i="4"/>
  <c r="D2249" i="4"/>
  <c r="D3458" i="4"/>
  <c r="D2553" i="4"/>
  <c r="D818" i="4"/>
  <c r="D1600" i="4"/>
  <c r="D3948" i="4"/>
  <c r="D4839" i="4"/>
  <c r="D1515" i="4"/>
  <c r="D2435" i="4"/>
  <c r="D4227" i="4"/>
  <c r="D2819" i="4"/>
  <c r="D4260" i="4"/>
  <c r="D4525" i="4"/>
  <c r="D3971" i="4"/>
  <c r="D1698" i="4"/>
  <c r="D210" i="4"/>
  <c r="D2253" i="4"/>
  <c r="D1659" i="4"/>
  <c r="D418" i="4"/>
  <c r="D3919" i="4"/>
  <c r="D292" i="4"/>
  <c r="D979" i="4"/>
  <c r="D517" i="4"/>
  <c r="D4675" i="4"/>
  <c r="D2036" i="4"/>
  <c r="D3781" i="4"/>
  <c r="D4528" i="4"/>
  <c r="D1055" i="4"/>
  <c r="D4717" i="4"/>
  <c r="D1696" i="4"/>
  <c r="D4039" i="4"/>
  <c r="D2335" i="4"/>
  <c r="D2861" i="4"/>
  <c r="D4994" i="4"/>
  <c r="D1335" i="4"/>
  <c r="D1671" i="4"/>
  <c r="D4914" i="4"/>
  <c r="D810" i="4"/>
  <c r="D447" i="4"/>
  <c r="D805" i="4"/>
  <c r="D3622" i="4"/>
  <c r="D4626" i="4"/>
  <c r="D3110" i="4"/>
  <c r="D2909" i="4"/>
  <c r="D3006" i="4"/>
  <c r="D3147" i="4"/>
  <c r="D1756" i="4"/>
  <c r="D3520" i="4"/>
  <c r="D2148" i="4"/>
  <c r="D2337" i="4"/>
  <c r="D4391" i="4"/>
  <c r="D2905" i="4"/>
  <c r="D2857" i="4"/>
  <c r="D4819" i="4"/>
  <c r="D663" i="4"/>
  <c r="D2822" i="4"/>
  <c r="D1837" i="4"/>
  <c r="D3104" i="4"/>
  <c r="D1630" i="4"/>
  <c r="D4553" i="4"/>
  <c r="D48" i="4"/>
  <c r="D5035" i="4"/>
  <c r="D3561" i="4"/>
  <c r="D3636" i="4"/>
  <c r="D3550" i="4"/>
  <c r="D3172" i="4"/>
  <c r="D76" i="4"/>
  <c r="D1124" i="4"/>
  <c r="D5146" i="4"/>
  <c r="D4564" i="4"/>
  <c r="D3674" i="4"/>
  <c r="D717" i="4"/>
  <c r="D3405" i="4"/>
  <c r="D3597" i="4"/>
  <c r="D1144" i="4"/>
  <c r="D268" i="4"/>
  <c r="D294" i="4"/>
  <c r="D1188" i="4"/>
  <c r="D2408" i="4"/>
  <c r="D2196" i="4"/>
  <c r="D3861" i="4"/>
  <c r="D3771" i="4"/>
  <c r="D616" i="4"/>
  <c r="D3961" i="4"/>
  <c r="D4067" i="4"/>
  <c r="D632" i="4"/>
  <c r="D51" i="4"/>
  <c r="D4061" i="4"/>
  <c r="D5122" i="4"/>
  <c r="D197" i="4"/>
  <c r="D4610" i="4"/>
  <c r="D2834" i="4"/>
  <c r="D769" i="4"/>
  <c r="D2131" i="4"/>
  <c r="D65" i="4"/>
  <c r="D4524" i="4"/>
  <c r="D2392" i="4"/>
  <c r="D4255" i="4"/>
  <c r="D4183" i="4"/>
  <c r="D4027" i="4"/>
  <c r="D1473" i="4"/>
  <c r="D4688" i="4"/>
  <c r="D594" i="4"/>
  <c r="D180" i="4"/>
  <c r="D3982" i="4"/>
  <c r="D976" i="4"/>
  <c r="D987" i="4"/>
  <c r="D1095" i="4"/>
  <c r="D1269" i="4"/>
  <c r="D298" i="4"/>
  <c r="D2175" i="4"/>
  <c r="D2117" i="4"/>
  <c r="D4945" i="4"/>
  <c r="D1407" i="4"/>
  <c r="D4932" i="4"/>
  <c r="D5077" i="4"/>
  <c r="D3788" i="4"/>
  <c r="D4023" i="4"/>
  <c r="D201" i="4"/>
  <c r="D167" i="4"/>
  <c r="D196" i="4"/>
  <c r="D2493" i="4"/>
  <c r="D927" i="4"/>
  <c r="D4946" i="4"/>
  <c r="D2059" i="4"/>
  <c r="D666" i="4"/>
  <c r="D1488" i="4"/>
  <c r="D1617" i="4"/>
  <c r="D1018" i="4"/>
  <c r="D4981" i="4"/>
  <c r="D1842" i="4"/>
  <c r="D5161" i="4"/>
  <c r="D2173" i="4"/>
  <c r="D1105" i="4"/>
  <c r="D4818" i="4"/>
  <c r="D4796" i="4"/>
  <c r="D4522" i="4"/>
  <c r="D4798" i="4"/>
  <c r="D5075" i="4"/>
  <c r="D2446" i="4"/>
  <c r="D1795" i="4"/>
  <c r="D1397" i="4"/>
  <c r="D1785" i="4"/>
  <c r="D2049" i="4"/>
  <c r="D2512" i="4"/>
  <c r="D634" i="4"/>
  <c r="D325" i="4"/>
  <c r="D4978" i="4"/>
  <c r="D2381" i="4"/>
  <c r="D705" i="4"/>
  <c r="D5062" i="4"/>
  <c r="D516" i="4"/>
  <c r="D2784" i="4"/>
  <c r="D677" i="4"/>
  <c r="D3180" i="4"/>
  <c r="D4261" i="4"/>
  <c r="D2136" i="4"/>
  <c r="D847" i="4"/>
  <c r="D671" i="4"/>
  <c r="D4965" i="4"/>
  <c r="D1139" i="4"/>
  <c r="D4414" i="4"/>
  <c r="D2187" i="4"/>
  <c r="D95" i="4"/>
  <c r="D4315" i="4"/>
  <c r="D437" i="4"/>
  <c r="D693" i="4"/>
  <c r="D2347" i="4"/>
  <c r="D474" i="4"/>
  <c r="D1491" i="4"/>
  <c r="D2137" i="4"/>
  <c r="D739" i="4"/>
  <c r="D809" i="4"/>
  <c r="D2056" i="4"/>
  <c r="D4632" i="4"/>
  <c r="D2624" i="4"/>
  <c r="D3311" i="4"/>
  <c r="D1285" i="4"/>
  <c r="D2853" i="4"/>
  <c r="D922" i="4"/>
  <c r="D1004" i="4"/>
  <c r="D4948" i="4"/>
  <c r="D2689" i="4"/>
  <c r="D1605" i="4"/>
  <c r="D310" i="4"/>
  <c r="D1692" i="4"/>
  <c r="D4432" i="4"/>
  <c r="D3003" i="4"/>
  <c r="D5016" i="4"/>
  <c r="D1267" i="4"/>
  <c r="D4682" i="4"/>
  <c r="D219" i="4"/>
  <c r="D3975" i="4"/>
  <c r="D4395" i="4"/>
  <c r="D2922" i="4"/>
  <c r="D4188" i="4"/>
  <c r="D23" i="4"/>
  <c r="D4082" i="4"/>
  <c r="D4655" i="4"/>
  <c r="D2860" i="4"/>
  <c r="D4943" i="4"/>
  <c r="D1032" i="4"/>
  <c r="D1203" i="4"/>
  <c r="D124" i="4"/>
  <c r="D2690" i="4"/>
  <c r="D2691" i="4"/>
  <c r="D636" i="4"/>
  <c r="D3691" i="4"/>
  <c r="D527" i="4"/>
  <c r="D4518" i="4"/>
  <c r="D5180" i="4"/>
  <c r="D931" i="4"/>
  <c r="D356" i="4"/>
  <c r="D3793" i="4"/>
  <c r="D67" i="4"/>
  <c r="D3660" i="4"/>
  <c r="D535" i="4"/>
  <c r="D3529" i="4"/>
  <c r="D904" i="4"/>
  <c r="D920" i="4"/>
  <c r="D755" i="4"/>
  <c r="D4621" i="4"/>
  <c r="D3272" i="4"/>
  <c r="D4764" i="4"/>
  <c r="D4641" i="4"/>
  <c r="D107" i="4"/>
  <c r="D1020" i="4"/>
  <c r="D4257" i="4"/>
  <c r="D560" i="4"/>
  <c r="D4460" i="4"/>
  <c r="D1056" i="4"/>
  <c r="D2597" i="4"/>
  <c r="D4659" i="4"/>
  <c r="D2970" i="4"/>
  <c r="D1902" i="4"/>
  <c r="D2886" i="4"/>
  <c r="D326" i="4"/>
  <c r="D550" i="4"/>
  <c r="D2069" i="4"/>
  <c r="D1711" i="4"/>
  <c r="D1703" i="4"/>
  <c r="D1429" i="4"/>
  <c r="D4790" i="4"/>
  <c r="D4056" i="4"/>
  <c r="D4102" i="4"/>
  <c r="D3066" i="4"/>
  <c r="D905" i="4"/>
  <c r="D2983" i="4"/>
  <c r="D3925" i="4"/>
  <c r="D2076" i="4"/>
  <c r="D4155" i="4"/>
  <c r="D2979" i="4"/>
  <c r="D2241" i="4"/>
  <c r="D4142" i="4"/>
  <c r="D1591" i="4"/>
  <c r="D2810" i="4"/>
  <c r="D1950" i="4"/>
  <c r="D2239" i="4"/>
  <c r="D3067" i="4"/>
  <c r="D1803" i="4"/>
  <c r="D380" i="4"/>
  <c r="D1849" i="4"/>
  <c r="D1242" i="4"/>
  <c r="D2991" i="4"/>
  <c r="D364" i="4"/>
  <c r="D4511" i="4"/>
  <c r="D4193" i="4"/>
  <c r="D4380" i="4"/>
  <c r="D2320" i="4"/>
  <c r="D545" i="4"/>
  <c r="D5199" i="4"/>
  <c r="D1228" i="4"/>
  <c r="D2071" i="4"/>
  <c r="D4209" i="4"/>
  <c r="D2692" i="4"/>
  <c r="D1174" i="4"/>
  <c r="D3386" i="4"/>
  <c r="D399" i="4"/>
  <c r="D1779" i="4"/>
  <c r="D815" i="4"/>
  <c r="D753" i="4"/>
  <c r="D3094" i="4"/>
  <c r="D1210" i="4"/>
  <c r="D2024" i="4"/>
  <c r="D1884" i="4"/>
  <c r="D2492" i="4"/>
  <c r="D511" i="4"/>
  <c r="D4980" i="4"/>
  <c r="D3503" i="4"/>
  <c r="D2495" i="4"/>
  <c r="D1813" i="4"/>
  <c r="D690" i="4"/>
  <c r="D475" i="4"/>
  <c r="D848" i="4"/>
  <c r="D1841" i="4"/>
  <c r="D536" i="4"/>
  <c r="D4975" i="4"/>
  <c r="D4593" i="4"/>
  <c r="D4578" i="4"/>
  <c r="D4423" i="4"/>
  <c r="D2693" i="4"/>
  <c r="D1358" i="4"/>
  <c r="D5147" i="4"/>
  <c r="D186" i="4"/>
  <c r="D136" i="4"/>
  <c r="D2694" i="4"/>
  <c r="D4937" i="4"/>
  <c r="D29" i="4"/>
  <c r="D2053" i="4"/>
  <c r="D3138" i="4"/>
  <c r="D5205" i="4"/>
  <c r="D3987" i="4"/>
  <c r="D5164" i="4"/>
  <c r="D5010" i="4"/>
  <c r="D3256" i="4"/>
  <c r="D2042" i="4"/>
  <c r="D5214" i="4"/>
  <c r="D81" i="4"/>
  <c r="D4671" i="4"/>
  <c r="D4076" i="4"/>
  <c r="D1142" i="4"/>
  <c r="D37" i="4"/>
  <c r="D1420" i="4"/>
  <c r="D8" i="4"/>
  <c r="D660" i="4"/>
  <c r="D5230" i="4"/>
  <c r="D5235" i="4"/>
  <c r="D1933" i="4"/>
  <c r="D3535" i="4"/>
  <c r="D3285" i="4"/>
  <c r="D4041" i="4"/>
  <c r="D985" i="4"/>
  <c r="D554" i="4"/>
  <c r="D3122" i="4"/>
  <c r="D2916" i="4"/>
  <c r="D4351" i="4"/>
  <c r="D5231" i="4"/>
  <c r="D4029" i="4"/>
  <c r="D4293" i="4"/>
  <c r="D4811" i="4"/>
  <c r="D1991" i="4"/>
  <c r="D4572" i="4"/>
  <c r="D187" i="4"/>
  <c r="D4231" i="4"/>
  <c r="D719" i="4"/>
  <c r="D4336" i="4"/>
  <c r="D988" i="4"/>
  <c r="D5156" i="4"/>
  <c r="D480" i="4"/>
  <c r="D521" i="4"/>
  <c r="D4996" i="4"/>
  <c r="D1499" i="4"/>
  <c r="D3941" i="4"/>
  <c r="D3230" i="4"/>
  <c r="D2986" i="4"/>
  <c r="D5009" i="4"/>
  <c r="D4953" i="4"/>
  <c r="D4241" i="4"/>
  <c r="D3480" i="4"/>
  <c r="D2424" i="4"/>
  <c r="D3799" i="4"/>
  <c r="D127" i="4"/>
  <c r="D645" i="4"/>
  <c r="D1125" i="4"/>
  <c r="D2695" i="4"/>
  <c r="D3669" i="4"/>
  <c r="D1284" i="4"/>
  <c r="D1716" i="4"/>
  <c r="D884" i="4"/>
  <c r="D5103" i="4"/>
  <c r="D902" i="4"/>
  <c r="D5154" i="4"/>
  <c r="D341" i="4"/>
  <c r="D2237" i="4"/>
  <c r="D2812" i="4"/>
  <c r="D3730" i="4"/>
  <c r="D870" i="4"/>
  <c r="D2696" i="4"/>
  <c r="D2697" i="4"/>
  <c r="D4857" i="4"/>
  <c r="D2330" i="4"/>
  <c r="D836" i="4"/>
  <c r="D2698" i="4"/>
  <c r="D3446" i="4"/>
  <c r="D708" i="4"/>
  <c r="D5145" i="4"/>
  <c r="D1597" i="4"/>
  <c r="D791" i="4"/>
  <c r="D4243" i="4"/>
  <c r="D718" i="4"/>
  <c r="D1938" i="4"/>
  <c r="D1447" i="4"/>
  <c r="D1304" i="4"/>
  <c r="D4588" i="4"/>
  <c r="D5170" i="4"/>
  <c r="D3764" i="4"/>
  <c r="D3629" i="4"/>
  <c r="D104" i="4"/>
  <c r="D27" i="4"/>
  <c r="D146" i="4"/>
  <c r="D3184" i="4"/>
  <c r="D119" i="4"/>
  <c r="D332" i="4"/>
  <c r="D5225" i="4"/>
  <c r="D429" i="4"/>
  <c r="D2914" i="4"/>
  <c r="D5183" i="4"/>
  <c r="D5211" i="4"/>
  <c r="D3083" i="4"/>
  <c r="D4286" i="4"/>
  <c r="D5129" i="4"/>
  <c r="D5159" i="4"/>
  <c r="D4370" i="4"/>
  <c r="D4589" i="4"/>
  <c r="D2609" i="4"/>
  <c r="D2608" i="4"/>
  <c r="D2355" i="4"/>
  <c r="D2804" i="4"/>
  <c r="D1307" i="4"/>
  <c r="D975" i="4"/>
  <c r="D2605" i="4"/>
  <c r="D1572" i="4"/>
  <c r="D3127" i="4"/>
  <c r="D2422" i="4"/>
  <c r="D1231" i="4"/>
  <c r="D4515" i="4"/>
  <c r="D3475" i="4"/>
  <c r="D558" i="4"/>
  <c r="D2600" i="4"/>
  <c r="D293" i="4"/>
  <c r="D2410" i="4"/>
  <c r="D4973" i="4"/>
  <c r="D4793" i="4"/>
  <c r="D4230" i="4"/>
  <c r="D2699" i="4"/>
  <c r="D4484" i="4"/>
  <c r="D3118" i="4"/>
  <c r="D3259" i="4"/>
  <c r="D2119" i="4"/>
  <c r="D4158" i="4"/>
  <c r="D2953" i="4"/>
  <c r="D5144" i="4"/>
  <c r="D4846" i="4"/>
  <c r="D4995" i="4"/>
  <c r="D731" i="4"/>
  <c r="D2312" i="4"/>
  <c r="D1503" i="4"/>
  <c r="D2015" i="4"/>
  <c r="D1240" i="4"/>
  <c r="D4570" i="4"/>
  <c r="D1155" i="4"/>
  <c r="D2303" i="4"/>
  <c r="D4969" i="4"/>
  <c r="D5187" i="4"/>
  <c r="D221" i="4"/>
  <c r="D410" i="4"/>
  <c r="D2538" i="4"/>
  <c r="D1492" i="4"/>
  <c r="D3668" i="4"/>
  <c r="D4663" i="4"/>
  <c r="D4694" i="4"/>
  <c r="D2243" i="4"/>
  <c r="D82" i="4"/>
  <c r="D1584" i="4"/>
  <c r="D4686" i="4"/>
  <c r="D3534" i="4"/>
  <c r="D5135" i="4"/>
  <c r="D450" i="4"/>
  <c r="D313" i="4"/>
  <c r="D4389" i="4"/>
  <c r="D131" i="4"/>
  <c r="D68" i="4"/>
  <c r="D513" i="4"/>
  <c r="D4835" i="4"/>
  <c r="D658" i="4"/>
  <c r="D5047" i="4"/>
  <c r="D2191" i="4"/>
  <c r="D5095" i="4"/>
  <c r="D971" i="4"/>
  <c r="D1318" i="4"/>
  <c r="D2959" i="4"/>
  <c r="D4734" i="4"/>
  <c r="D599" i="4"/>
  <c r="D1592" i="4"/>
  <c r="D4431" i="4"/>
  <c r="D413" i="4"/>
  <c r="D5007" i="4"/>
  <c r="D4893" i="4"/>
  <c r="D943" i="4"/>
  <c r="D4743" i="4"/>
  <c r="D322" i="4"/>
  <c r="D1319" i="4"/>
  <c r="D2877" i="4"/>
  <c r="D113" i="4"/>
  <c r="D2599" i="4"/>
  <c r="D3979" i="4"/>
  <c r="D704" i="4"/>
  <c r="D2887" i="4"/>
  <c r="D2341" i="4"/>
  <c r="D5223" i="4"/>
  <c r="D992" i="4"/>
  <c r="D3400" i="4"/>
  <c r="D4650" i="4"/>
  <c r="D1392" i="4"/>
  <c r="D153" i="4"/>
  <c r="D118" i="4"/>
  <c r="D5208" i="4"/>
  <c r="D5097" i="4"/>
  <c r="D1232" i="4"/>
  <c r="D4750" i="4"/>
  <c r="D3312" i="4"/>
  <c r="D767" i="4"/>
  <c r="D10" i="4"/>
  <c r="D5243" i="4"/>
  <c r="D5236" i="4"/>
  <c r="D1089" i="4"/>
  <c r="D3188" i="4"/>
  <c r="D4506" i="4"/>
  <c r="D1552" i="4"/>
  <c r="D1833" i="4"/>
  <c r="D3963" i="4"/>
  <c r="D5167" i="4"/>
  <c r="D3569" i="4"/>
  <c r="D5174" i="4"/>
  <c r="D354" i="4"/>
  <c r="D420" i="4"/>
  <c r="D780" i="4"/>
  <c r="D3124" i="4"/>
  <c r="D518" i="4"/>
  <c r="D1665" i="4"/>
  <c r="D1141" i="4"/>
  <c r="D4567" i="4"/>
  <c r="D952" i="4"/>
  <c r="D1539" i="4"/>
  <c r="D3621" i="4"/>
  <c r="D2112" i="4"/>
  <c r="D4740" i="4"/>
  <c r="D5206" i="4"/>
  <c r="D1205" i="4"/>
  <c r="D4327" i="4"/>
  <c r="D1549" i="4"/>
  <c r="D4812" i="4"/>
  <c r="D2487" i="4"/>
  <c r="D70" i="4"/>
  <c r="D3650" i="4"/>
  <c r="D123" i="4"/>
  <c r="D1436" i="4"/>
  <c r="D3329" i="4"/>
  <c r="D928" i="4"/>
  <c r="D4267" i="4"/>
  <c r="D2700" i="4"/>
  <c r="D3200" i="4"/>
  <c r="D3733" i="4"/>
  <c r="D443" i="4"/>
  <c r="D4001" i="4"/>
  <c r="D5220" i="4"/>
  <c r="D5227" i="4"/>
  <c r="D9" i="4"/>
  <c r="D195" i="4"/>
  <c r="D1920" i="4"/>
  <c r="D1916" i="4"/>
  <c r="D3361" i="4"/>
  <c r="D3477" i="4"/>
  <c r="D1150" i="4"/>
  <c r="D1531" i="4"/>
  <c r="D3023" i="4"/>
  <c r="D1904" i="4"/>
  <c r="D4488" i="4"/>
  <c r="D4092" i="4"/>
  <c r="D4375" i="4"/>
  <c r="D3009" i="4"/>
  <c r="D4851" i="4"/>
  <c r="D189" i="4"/>
  <c r="D3759" i="4"/>
  <c r="D2232" i="4"/>
  <c r="D207" i="4"/>
  <c r="D2078" i="4"/>
  <c r="D1778" i="4"/>
  <c r="D494" i="4"/>
  <c r="D4920" i="4"/>
  <c r="D5083" i="4"/>
  <c r="D1156" i="4"/>
  <c r="D2944" i="4"/>
  <c r="D4302" i="4"/>
  <c r="D4787" i="4"/>
  <c r="D390" i="4"/>
  <c r="D3593" i="4"/>
  <c r="D4676" i="4"/>
  <c r="D814" i="4"/>
  <c r="D458" i="4"/>
  <c r="D3672" i="4"/>
  <c r="D526" i="4"/>
  <c r="D5148" i="4"/>
  <c r="D2799" i="4"/>
  <c r="D3463" i="4"/>
  <c r="D1406" i="4"/>
  <c r="D1970" i="4"/>
  <c r="D2701" i="4"/>
  <c r="D3965" i="4"/>
  <c r="D234" i="4"/>
  <c r="D4353" i="4"/>
  <c r="D3357" i="4"/>
  <c r="D813" i="4"/>
  <c r="D1644" i="4"/>
  <c r="D161" i="4"/>
  <c r="D3823" i="4"/>
  <c r="D3391" i="4"/>
  <c r="D3755" i="4"/>
  <c r="D1202" i="4"/>
  <c r="D2611" i="4"/>
  <c r="D3169" i="4"/>
  <c r="D4402" i="4"/>
  <c r="D1294" i="4"/>
  <c r="D1394" i="4"/>
  <c r="D3253" i="4"/>
  <c r="D1751" i="4"/>
  <c r="D3819" i="4"/>
  <c r="D2875" i="4"/>
  <c r="D1943" i="4"/>
  <c r="D3394" i="4"/>
  <c r="D863" i="4"/>
  <c r="D1312" i="4"/>
  <c r="D5093" i="4"/>
  <c r="D4816" i="4"/>
  <c r="D752" i="4"/>
  <c r="D4509" i="4"/>
  <c r="D2441" i="4"/>
  <c r="D724" i="4"/>
  <c r="D4513" i="4"/>
  <c r="D459" i="4"/>
  <c r="D3388" i="4"/>
  <c r="D1199" i="4"/>
  <c r="D5169" i="4"/>
  <c r="D562" i="4"/>
  <c r="D741" i="4"/>
  <c r="D5150" i="4"/>
  <c r="D145" i="4"/>
  <c r="D2359" i="4"/>
  <c r="D2279" i="4"/>
  <c r="D4642" i="4"/>
  <c r="D3804" i="4"/>
  <c r="D440" i="4"/>
  <c r="D5015" i="4"/>
  <c r="D1259" i="4"/>
  <c r="D3741" i="4"/>
  <c r="D4533" i="4"/>
  <c r="D2079" i="4"/>
  <c r="D4276" i="4"/>
  <c r="D109" i="4"/>
  <c r="D4758" i="4"/>
  <c r="D1161" i="4"/>
  <c r="D3504" i="4"/>
  <c r="D3740" i="4"/>
  <c r="D1570" i="4"/>
  <c r="D3436" i="4"/>
  <c r="D4462" i="4"/>
  <c r="D1266" i="4"/>
  <c r="D3555" i="4"/>
  <c r="D4002" i="4"/>
  <c r="D564" i="4"/>
  <c r="D257" i="4"/>
  <c r="D5082" i="4"/>
  <c r="D3307" i="4"/>
  <c r="D576" i="4"/>
  <c r="D2200" i="4"/>
  <c r="D4089" i="4"/>
  <c r="D2133" i="4"/>
  <c r="D584" i="4"/>
  <c r="D1375" i="4"/>
  <c r="D3119" i="4"/>
  <c r="D4060" i="4"/>
  <c r="D3986" i="4"/>
  <c r="D3445" i="4"/>
  <c r="D1143" i="4"/>
  <c r="D566" i="4"/>
  <c r="D4716" i="4"/>
  <c r="D745" i="4"/>
  <c r="D4520" i="4"/>
  <c r="D1804" i="4"/>
  <c r="D276" i="4"/>
  <c r="D4738" i="4"/>
  <c r="D1359" i="4"/>
  <c r="D2702" i="4"/>
  <c r="D1639" i="4"/>
  <c r="D990" i="4"/>
  <c r="D200" i="4"/>
  <c r="D635" i="4"/>
  <c r="D3385" i="4"/>
  <c r="D1862" i="4"/>
  <c r="D5100" i="4"/>
  <c r="D3638" i="4"/>
  <c r="D3566" i="4"/>
  <c r="D3425" i="4"/>
  <c r="D4726" i="4"/>
  <c r="D2181" i="4"/>
  <c r="D3051" i="4"/>
  <c r="D1072" i="4"/>
  <c r="D2017" i="4"/>
  <c r="D5051" i="4"/>
  <c r="D4390" i="4"/>
  <c r="D2524" i="4"/>
  <c r="D496" i="4"/>
  <c r="D3125" i="4"/>
  <c r="D5046" i="4"/>
  <c r="D1225" i="4"/>
  <c r="D61" i="4"/>
  <c r="D2251" i="4"/>
  <c r="D1757" i="4"/>
  <c r="D3707" i="4"/>
  <c r="D1823" i="4"/>
  <c r="D2164" i="4"/>
  <c r="D1885" i="4"/>
  <c r="D4633" i="4"/>
  <c r="D858" i="4"/>
  <c r="D3215" i="4"/>
  <c r="D2974" i="4"/>
  <c r="D4784" i="4"/>
  <c r="D92" i="4"/>
  <c r="D3069" i="4"/>
  <c r="D2811" i="4"/>
  <c r="D4984" i="4"/>
  <c r="D304" i="4"/>
  <c r="D162" i="4"/>
  <c r="D171" i="4"/>
  <c r="D4120" i="4"/>
  <c r="D1749" i="4"/>
  <c r="D4987" i="4"/>
  <c r="D3543" i="4"/>
  <c r="D4763" i="4"/>
  <c r="D891" i="4"/>
  <c r="D4516" i="4"/>
  <c r="D4858" i="4"/>
  <c r="D1585" i="4"/>
  <c r="D2409" i="4"/>
  <c r="D4385" i="4"/>
  <c r="D5209" i="4"/>
  <c r="D933" i="4"/>
  <c r="D4710" i="4"/>
  <c r="D4014" i="4"/>
  <c r="D3837" i="4"/>
  <c r="D1313" i="4"/>
  <c r="D4603" i="4"/>
  <c r="D5213" i="4"/>
  <c r="D191" i="4"/>
  <c r="D4894" i="4"/>
  <c r="D3229" i="4"/>
  <c r="D159" i="4"/>
  <c r="D1081" i="4"/>
  <c r="D4674" i="4"/>
  <c r="D4840" i="4"/>
  <c r="D3905" i="4"/>
  <c r="D4549" i="4"/>
  <c r="D1337" i="4"/>
  <c r="D170" i="4"/>
  <c r="D1008" i="4"/>
  <c r="D3712" i="4"/>
  <c r="D621" i="4"/>
  <c r="D5055" i="4"/>
  <c r="D7" i="4"/>
  <c r="D5245" i="4"/>
  <c r="D761" i="4"/>
  <c r="D3792" i="4"/>
  <c r="D5165" i="4"/>
  <c r="D4304" i="4"/>
  <c r="D15" i="4"/>
  <c r="D1575" i="4"/>
  <c r="D1919" i="4"/>
  <c r="D3352" i="4"/>
  <c r="D1153" i="4"/>
  <c r="D901" i="4"/>
  <c r="D4300" i="4"/>
  <c r="D2578" i="4"/>
  <c r="D2939" i="4"/>
  <c r="D4274" i="4"/>
  <c r="D2421" i="4"/>
  <c r="D147" i="4"/>
  <c r="D2043" i="4"/>
  <c r="D1752" i="4"/>
  <c r="D2304" i="4"/>
  <c r="D2703" i="4"/>
  <c r="D1291" i="4"/>
  <c r="D1977" i="4"/>
  <c r="D1065" i="4"/>
  <c r="D4428" i="4"/>
  <c r="D4283" i="4"/>
  <c r="D4352" i="4"/>
  <c r="D1104" i="4"/>
  <c r="D1053" i="4"/>
  <c r="D942" i="4"/>
  <c r="D1377" i="4"/>
  <c r="D4658" i="4"/>
  <c r="D4381" i="4"/>
  <c r="D3115" i="4"/>
  <c r="D2397" i="4"/>
  <c r="D3769" i="4"/>
  <c r="D4148" i="4"/>
  <c r="D3288" i="4"/>
  <c r="D383" i="4"/>
  <c r="D467" i="4"/>
  <c r="D4392" i="4"/>
  <c r="D4161" i="4"/>
  <c r="D641" i="4"/>
  <c r="D2572" i="4"/>
  <c r="D3803" i="4"/>
  <c r="D2224" i="4"/>
  <c r="D626" i="4"/>
  <c r="D4313" i="4"/>
  <c r="D4833" i="4"/>
  <c r="D4705" i="4"/>
  <c r="D4673" i="4"/>
  <c r="D893" i="4"/>
  <c r="D2289" i="4"/>
  <c r="D3516" i="4"/>
  <c r="D3270" i="4"/>
  <c r="D4057" i="4"/>
  <c r="D2835" i="4"/>
  <c r="D3780" i="4"/>
  <c r="D4426" i="4"/>
  <c r="D1195" i="4"/>
  <c r="D929" i="4"/>
  <c r="D241" i="4"/>
  <c r="D2704" i="4"/>
  <c r="D2791" i="4"/>
  <c r="D3547" i="4"/>
  <c r="D4415" i="4"/>
  <c r="D178" i="4"/>
  <c r="D1235" i="4"/>
  <c r="D3802" i="4"/>
  <c r="D697" i="4"/>
  <c r="D3362" i="4"/>
  <c r="D970" i="4"/>
  <c r="D4703" i="4"/>
  <c r="D1027" i="4"/>
  <c r="D2774" i="4"/>
  <c r="D4409" i="4"/>
  <c r="D798" i="4"/>
  <c r="D1481" i="4"/>
  <c r="D1167" i="4"/>
  <c r="D2157" i="4"/>
  <c r="D4747" i="4"/>
  <c r="D1788" i="4"/>
  <c r="D1268" i="4"/>
  <c r="D3130" i="4"/>
  <c r="D4701" i="4"/>
  <c r="D639" i="4"/>
  <c r="D2705" i="4"/>
  <c r="D4838" i="4"/>
  <c r="D958" i="4"/>
  <c r="D4455" i="4"/>
  <c r="D2003" i="4"/>
  <c r="D587" i="4"/>
  <c r="D528" i="4"/>
  <c r="D5191" i="4"/>
  <c r="D3456" i="4"/>
  <c r="D3359" i="4"/>
  <c r="D4577" i="4"/>
  <c r="D3397" i="4"/>
  <c r="D56" i="4"/>
  <c r="D2271" i="4"/>
  <c r="D4365" i="4"/>
  <c r="D2567" i="4"/>
  <c r="D3276" i="4"/>
  <c r="D1679" i="4"/>
  <c r="D2516" i="4"/>
  <c r="D1302" i="4"/>
  <c r="D4730" i="4"/>
  <c r="D2706" i="4"/>
  <c r="D4713" i="4"/>
  <c r="D2825" i="4"/>
  <c r="D1026" i="4"/>
  <c r="D366" i="4"/>
  <c r="D2707" i="4"/>
  <c r="D2708" i="4"/>
  <c r="D4443" i="4"/>
  <c r="D1672" i="4"/>
  <c r="D1636" i="4"/>
  <c r="D2088" i="4"/>
  <c r="D559" i="4"/>
  <c r="D3945" i="4"/>
  <c r="D1160" i="4"/>
  <c r="D2090" i="4"/>
  <c r="D4560" i="4"/>
  <c r="D4330" i="4"/>
  <c r="D3984" i="4"/>
  <c r="D331" i="4"/>
  <c r="D1516" i="4"/>
  <c r="D1422" i="4"/>
  <c r="D5224" i="4"/>
  <c r="D112" i="4"/>
  <c r="D5232" i="4"/>
  <c r="D1513" i="4"/>
  <c r="D4707" i="4"/>
  <c r="D3882" i="4"/>
  <c r="D1797" i="4"/>
  <c r="D2470" i="4"/>
  <c r="D270" i="4"/>
  <c r="D140" i="4"/>
  <c r="D4903" i="4"/>
  <c r="D4050" i="4"/>
  <c r="D598" i="4"/>
  <c r="D5025" i="4"/>
  <c r="D1775" i="4"/>
  <c r="D2170" i="4"/>
  <c r="D47" i="4"/>
  <c r="D272" i="4"/>
  <c r="D4196" i="4"/>
  <c r="D4931" i="4"/>
  <c r="D1362" i="4"/>
  <c r="D349" i="4"/>
  <c r="D802" i="4"/>
  <c r="D5004" i="4"/>
  <c r="D283" i="4"/>
  <c r="D715" i="4"/>
  <c r="D17" i="4"/>
  <c r="D4205" i="4"/>
  <c r="D5212" i="4"/>
  <c r="D3267" i="4"/>
  <c r="D13" i="4"/>
  <c r="D5242" i="4"/>
  <c r="D3471" i="4"/>
  <c r="D1563" i="4"/>
  <c r="D4238" i="4"/>
  <c r="D296" i="4"/>
  <c r="D5228" i="4"/>
  <c r="D5218" i="4"/>
  <c r="D5194" i="4"/>
  <c r="D2821" i="4"/>
  <c r="D21" i="4"/>
  <c r="D728" i="4"/>
  <c r="D669" i="4"/>
  <c r="D483" i="4"/>
  <c r="D5032" i="4"/>
  <c r="D5229" i="4"/>
  <c r="D5234" i="4"/>
  <c r="D3703" i="4"/>
  <c r="D54" i="4"/>
  <c r="D5237" i="4"/>
  <c r="D120" i="4"/>
  <c r="D1281" i="4"/>
  <c r="D85" i="4"/>
  <c r="D4184" i="4"/>
  <c r="D2871" i="4"/>
  <c r="D3070" i="4"/>
  <c r="D4563" i="4"/>
  <c r="D1556" i="4"/>
  <c r="D1118" i="4"/>
  <c r="D11" i="4"/>
  <c r="D78" i="4"/>
  <c r="D1300" i="4"/>
  <c r="D5139" i="4"/>
  <c r="D427" i="4"/>
  <c r="D3342" i="4"/>
  <c r="D1518" i="4"/>
  <c r="D3328" i="4"/>
  <c r="D126" i="4"/>
  <c r="D3013" i="4"/>
  <c r="D3848" i="4"/>
  <c r="D4756" i="4"/>
  <c r="D563" i="4"/>
  <c r="D4935" i="4"/>
  <c r="D2370" i="4"/>
  <c r="D79" i="4"/>
  <c r="D1184" i="4"/>
  <c r="D1363" i="4"/>
  <c r="D1183" i="4"/>
  <c r="D899" i="4"/>
  <c r="D2709" i="4"/>
  <c r="D4004" i="4"/>
  <c r="D386" i="4"/>
  <c r="D302" i="4"/>
  <c r="D5121" i="4"/>
  <c r="D4925" i="4"/>
  <c r="D1735" i="4"/>
  <c r="D4862" i="4"/>
  <c r="D208" i="4"/>
  <c r="D994" i="4"/>
  <c r="D166" i="4"/>
  <c r="D2057" i="4"/>
  <c r="D1356" i="4"/>
  <c r="D4864" i="4"/>
  <c r="D5057" i="4"/>
  <c r="D1216" i="4"/>
  <c r="D2346" i="4"/>
  <c r="D137" i="4"/>
  <c r="D1117" i="4"/>
  <c r="D2629" i="4"/>
  <c r="D4728" i="4"/>
  <c r="D1892" i="4"/>
  <c r="D1119" i="4"/>
  <c r="D1189" i="4"/>
  <c r="D2238" i="4"/>
  <c r="D3855" i="4"/>
  <c r="D4966" i="4"/>
  <c r="D4117" i="4"/>
  <c r="D1408" i="4"/>
  <c r="D4497" i="4"/>
  <c r="D3914" i="4"/>
  <c r="D4679" i="4"/>
  <c r="D1084" i="4"/>
  <c r="D4530" i="4"/>
  <c r="D157" i="4"/>
  <c r="D4020" i="4"/>
  <c r="D3129" i="4"/>
  <c r="D4997" i="4"/>
  <c r="D680" i="4"/>
  <c r="D77" i="4"/>
  <c r="D256" i="4"/>
  <c r="D4359" i="4"/>
  <c r="D2169" i="4"/>
  <c r="D4012" i="4"/>
  <c r="D1263" i="4"/>
  <c r="D4871" i="4"/>
  <c r="D2517" i="4"/>
  <c r="D3064" i="4"/>
  <c r="D3041" i="4"/>
  <c r="D3509" i="4"/>
  <c r="D3016" i="4"/>
  <c r="D1613" i="4"/>
  <c r="D214" i="4"/>
  <c r="D150" i="4"/>
  <c r="D4760" i="4"/>
  <c r="D4768" i="4"/>
  <c r="D2272" i="4"/>
  <c r="D1007" i="4"/>
  <c r="D398" i="4"/>
  <c r="D155" i="4"/>
  <c r="D1654" i="4"/>
  <c r="D1794" i="4"/>
  <c r="D4993" i="4"/>
  <c r="D995" i="4"/>
  <c r="D821" i="4"/>
  <c r="D1025" i="4"/>
  <c r="D3946" i="4"/>
  <c r="D409" i="4"/>
  <c r="D353" i="4"/>
  <c r="D5181" i="4"/>
  <c r="D4173" i="4"/>
  <c r="D373" i="4"/>
  <c r="D2478" i="4"/>
  <c r="D3831" i="4"/>
  <c r="D66" i="4"/>
  <c r="D114" i="4"/>
  <c r="D3019" i="4"/>
  <c r="D4619" i="4"/>
  <c r="D625" i="4"/>
  <c r="D2603" i="4"/>
  <c r="D3798" i="4"/>
  <c r="D5027" i="4"/>
  <c r="D265" i="4"/>
  <c r="D431" i="4"/>
  <c r="D828" i="4"/>
  <c r="D4547" i="4"/>
  <c r="D4778" i="4"/>
  <c r="D2058" i="4"/>
  <c r="D3760" i="4"/>
  <c r="D57" i="4"/>
  <c r="D2388" i="4"/>
  <c r="D2547" i="4"/>
  <c r="D1423" i="4"/>
  <c r="D2951" i="4"/>
  <c r="D4883" i="4"/>
  <c r="D3366" i="4"/>
  <c r="D1218" i="4"/>
  <c r="D2710" i="4"/>
  <c r="D3317" i="4"/>
  <c r="D69" i="4"/>
  <c r="D5128" i="4"/>
  <c r="D4783" i="4"/>
  <c r="D4986" i="4"/>
  <c r="D444" i="4"/>
  <c r="D4854" i="4"/>
  <c r="D91" i="4"/>
  <c r="D5203" i="4"/>
  <c r="D1179" i="4"/>
  <c r="D5118" i="4"/>
  <c r="D18" i="4"/>
  <c r="D4624" i="4"/>
  <c r="D2065" i="4"/>
  <c r="D2061" i="4"/>
  <c r="D4201" i="4"/>
  <c r="D593" i="4"/>
  <c r="D3402" i="4"/>
  <c r="D5023" i="4"/>
  <c r="D568" i="4"/>
  <c r="D585" i="4"/>
  <c r="D2235" i="4"/>
  <c r="D4285" i="4"/>
  <c r="D607" i="4"/>
  <c r="D4407" i="4"/>
  <c r="D20" i="4"/>
  <c r="D4988" i="4"/>
  <c r="D5112" i="4"/>
  <c r="D4172" i="4"/>
  <c r="D4475" i="4"/>
  <c r="D3891" i="4"/>
  <c r="D4037" i="4"/>
  <c r="D284" i="4"/>
  <c r="D2952" i="4"/>
  <c r="D255" i="4"/>
  <c r="D2926" i="4"/>
  <c r="D1664" i="4"/>
  <c r="D1002" i="4"/>
  <c r="D4233" i="4"/>
  <c r="D1373" i="4"/>
  <c r="D829" i="4"/>
  <c r="D3279" i="4"/>
  <c r="D1175" i="4"/>
  <c r="D1043" i="4"/>
  <c r="D2943" i="4"/>
  <c r="D4112" i="4"/>
  <c r="D122" i="4"/>
  <c r="D1941" i="4"/>
  <c r="D5048" i="4"/>
  <c r="D3880" i="4"/>
  <c r="D4789" i="4"/>
  <c r="D4500" i="4"/>
  <c r="D3056" i="4"/>
  <c r="D3998" i="4"/>
  <c r="D269" i="4"/>
  <c r="D1345" i="4"/>
  <c r="D203" i="4"/>
  <c r="D4718" i="4"/>
  <c r="D4523" i="4"/>
  <c r="D4739" i="4"/>
  <c r="D748" i="4"/>
  <c r="D3372" i="4"/>
  <c r="D726" i="4"/>
  <c r="D344" i="4"/>
  <c r="D5188" i="4"/>
  <c r="D2670" i="4"/>
  <c r="D2418" i="4"/>
  <c r="D2149" i="4"/>
  <c r="D1598" i="4"/>
  <c r="D3575" i="4"/>
  <c r="D141" i="4"/>
  <c r="D320" i="4"/>
  <c r="D4156" i="4"/>
  <c r="D1077" i="4"/>
  <c r="D1298" i="4"/>
  <c r="D5200" i="4"/>
  <c r="D19" i="4"/>
  <c r="D4166" i="4"/>
  <c r="D2427" i="4"/>
  <c r="D596" i="4"/>
  <c r="D4216" i="4"/>
  <c r="D1949" i="4"/>
  <c r="D3231" i="4"/>
  <c r="D720" i="4"/>
  <c r="D1871" i="4"/>
  <c r="D240" i="4"/>
  <c r="D2115" i="4"/>
  <c r="D5182" i="4"/>
  <c r="D346" i="4"/>
  <c r="D2895" i="4"/>
  <c r="D2068" i="4"/>
  <c r="D1215" i="4"/>
  <c r="D846" i="4"/>
  <c r="D4967" i="4"/>
  <c r="D2127" i="4"/>
  <c r="D3551" i="4"/>
  <c r="D3957" i="4"/>
  <c r="D225" i="4"/>
  <c r="D4406" i="4"/>
  <c r="D4204" i="4"/>
  <c r="D4083" i="4"/>
  <c r="D1870" i="4"/>
  <c r="D3455" i="4"/>
  <c r="D670" i="4"/>
  <c r="D2976" i="4"/>
  <c r="D2940" i="4"/>
  <c r="D1529" i="4"/>
  <c r="D1736" i="4"/>
  <c r="D1220" i="4"/>
  <c r="D4647" i="4"/>
  <c r="D264" i="4"/>
  <c r="D3489" i="4"/>
  <c r="D1501" i="4"/>
  <c r="D2037" i="4"/>
  <c r="D2290" i="4"/>
  <c r="D914" i="4"/>
  <c r="D3673" i="4"/>
  <c r="D4806" i="4"/>
  <c r="D2711" i="4"/>
  <c r="D2712" i="4"/>
  <c r="D2713" i="4"/>
  <c r="D1746" i="4"/>
  <c r="D3881" i="4"/>
  <c r="D789" i="4"/>
  <c r="D509" i="4"/>
  <c r="D1988" i="4"/>
  <c r="D3116" i="4"/>
  <c r="D3709" i="4"/>
  <c r="D130" i="4"/>
  <c r="D5031" i="4"/>
  <c r="D422" i="4"/>
  <c r="D488" i="4"/>
  <c r="D1000" i="4"/>
  <c r="D3915" i="4"/>
  <c r="D3810" i="4"/>
  <c r="D1223" i="4"/>
  <c r="D3010" i="4"/>
  <c r="D5132" i="4"/>
  <c r="D259" i="4"/>
  <c r="D5186" i="4"/>
  <c r="D220" i="4"/>
  <c r="D547" i="4"/>
  <c r="D1191" i="4"/>
  <c r="D4263" i="4"/>
  <c r="D823" i="4"/>
  <c r="D3142" i="4"/>
  <c r="D3401" i="4"/>
  <c r="D648" i="4"/>
  <c r="D3743" i="4"/>
  <c r="D1385" i="4"/>
  <c r="D1917" i="4"/>
  <c r="D3304" i="4"/>
  <c r="D2980" i="4"/>
  <c r="D3989" i="4"/>
  <c r="D1355" i="4"/>
  <c r="D5178" i="4"/>
  <c r="D5102" i="4"/>
  <c r="D3994" i="4"/>
  <c r="D2485" i="4"/>
  <c r="D3034" i="4"/>
  <c r="D2653" i="4"/>
  <c r="D1939" i="4"/>
  <c r="D2526" i="4"/>
  <c r="D869" i="4"/>
  <c r="D5070" i="4"/>
  <c r="D1419" i="4"/>
  <c r="D4214" i="4"/>
  <c r="D873" i="4"/>
  <c r="D182" i="4"/>
  <c r="D1288" i="4"/>
  <c r="D4073" i="4"/>
  <c r="D3476" i="4"/>
  <c r="D211" i="4"/>
  <c r="D301" i="4"/>
  <c r="D306" i="4"/>
  <c r="D1981" i="4"/>
  <c r="D3077" i="4"/>
  <c r="D1006" i="4"/>
  <c r="D4363" i="4"/>
  <c r="D3464" i="4"/>
  <c r="D3944" i="4"/>
  <c r="D387" i="4"/>
  <c r="D4139" i="4"/>
  <c r="D889" i="4"/>
  <c r="D446" i="4"/>
  <c r="D4474" i="4"/>
  <c r="D1135" i="4"/>
  <c r="D4809" i="4"/>
  <c r="D2400" i="4"/>
  <c r="D4403" i="4"/>
  <c r="D160" i="4"/>
  <c r="D181" i="4"/>
  <c r="D1157" i="4"/>
  <c r="D4939" i="4"/>
  <c r="D33" i="4"/>
  <c r="D73" i="4"/>
  <c r="D1927" i="4"/>
  <c r="D87" i="4"/>
  <c r="D5219" i="4"/>
  <c r="D1569" i="4"/>
  <c r="D1299" i="4"/>
  <c r="D1686" i="4"/>
  <c r="D5125" i="4"/>
  <c r="D4207" i="4"/>
  <c r="D900" i="4"/>
  <c r="D3497" i="4"/>
  <c r="D2830" i="4"/>
  <c r="D424" i="4"/>
  <c r="D5155" i="4"/>
  <c r="D4781" i="4"/>
  <c r="D887" i="4"/>
  <c r="D202" i="4"/>
  <c r="D164" i="4"/>
  <c r="D1349" i="4"/>
  <c r="D2997" i="4"/>
  <c r="D998" i="4"/>
  <c r="D3157" i="4"/>
  <c r="D3727" i="4"/>
  <c r="D3493" i="4"/>
  <c r="D1090" i="4"/>
  <c r="D1653" i="4"/>
  <c r="D4052" i="4"/>
  <c r="D3889" i="4"/>
  <c r="D2451" i="4"/>
  <c r="D4110" i="4"/>
  <c r="D327" i="4"/>
  <c r="D4505" i="4"/>
  <c r="D4859" i="4"/>
  <c r="D2994" i="4"/>
  <c r="D4576" i="4"/>
  <c r="D4880" i="4"/>
  <c r="D138" i="4"/>
  <c r="D4580" i="4"/>
  <c r="D5171" i="4"/>
  <c r="D254" i="4"/>
  <c r="D2714" i="4"/>
  <c r="D44" i="4"/>
  <c r="D1109" i="4"/>
  <c r="D345" i="4"/>
  <c r="D4904" i="4"/>
  <c r="D3910" i="4"/>
  <c r="D5005" i="4"/>
  <c r="D3742" i="4"/>
  <c r="D4223" i="4"/>
  <c r="D2715" i="4"/>
  <c r="D1827" i="4"/>
  <c r="D2881" i="4"/>
  <c r="D855" i="4"/>
  <c r="D4905" i="4"/>
  <c r="D5061" i="4"/>
  <c r="D2982" i="4"/>
  <c r="D295" i="4"/>
  <c r="D1650" i="4"/>
  <c r="D22" i="4"/>
  <c r="D909" i="4"/>
  <c r="D41" i="4"/>
  <c r="D776" i="4"/>
  <c r="D3322" i="4"/>
  <c r="D460" i="4"/>
  <c r="D3044" i="4"/>
  <c r="D2716" i="4"/>
  <c r="D2846" i="4"/>
  <c r="D4295" i="4"/>
  <c r="D3582" i="4"/>
  <c r="D111" i="4"/>
  <c r="D4388" i="4"/>
  <c r="D2563" i="4"/>
  <c r="D4568" i="4"/>
  <c r="D3390" i="4"/>
  <c r="D3787" i="4"/>
  <c r="D3323" i="4"/>
  <c r="D758" i="4"/>
  <c r="D2159" i="4"/>
  <c r="D662" i="4"/>
  <c r="D4128" i="4"/>
  <c r="D3711" i="4"/>
  <c r="D1674" i="4"/>
  <c r="D3849" i="4"/>
  <c r="D2628" i="4"/>
  <c r="D3892" i="4"/>
  <c r="D2975" i="4"/>
  <c r="D1532" i="4"/>
  <c r="D2220" i="4"/>
  <c r="D1951" i="4"/>
  <c r="D2349" i="4"/>
  <c r="D986" i="4"/>
  <c r="D4177" i="4"/>
  <c r="D4451" i="4"/>
  <c r="D1525" i="4"/>
  <c r="D106" i="4"/>
  <c r="D3364" i="4"/>
  <c r="D2559" i="4"/>
  <c r="D950" i="4"/>
  <c r="D1067" i="4"/>
  <c r="D4487" i="4"/>
  <c r="D1159" i="4"/>
  <c r="D3175" i="4"/>
  <c r="D2329" i="4"/>
  <c r="D1278" i="4"/>
  <c r="D2254" i="4"/>
  <c r="D4066" i="4"/>
  <c r="D3486" i="4"/>
  <c r="D176" i="4"/>
  <c r="D4949" i="4"/>
  <c r="D1603" i="4"/>
  <c r="D2551" i="4"/>
  <c r="D4635" i="4"/>
  <c r="D173" i="4"/>
  <c r="D3201" i="4"/>
  <c r="D3735" i="4"/>
  <c r="D4942" i="4"/>
  <c r="D4711" i="4"/>
  <c r="D2004" i="4"/>
  <c r="D3976" i="4"/>
  <c r="D742" i="4"/>
  <c r="D650" i="4"/>
  <c r="D243" i="4"/>
  <c r="D4908" i="4"/>
  <c r="D4542" i="4"/>
  <c r="D3867" i="4"/>
  <c r="D3065" i="4"/>
  <c r="D4247" i="4"/>
  <c r="D4774" i="4"/>
  <c r="D539" i="4"/>
  <c r="D3061" i="4"/>
  <c r="D2717" i="4"/>
  <c r="D4527" i="4"/>
  <c r="D4762" i="4"/>
  <c r="D115" i="4"/>
  <c r="D2333" i="4"/>
  <c r="D3850" i="4"/>
  <c r="D4582" i="4"/>
  <c r="D3626" i="4"/>
  <c r="D156" i="4"/>
  <c r="D42" i="4"/>
  <c r="D841" i="4"/>
  <c r="D782" i="4"/>
  <c r="D838" i="4"/>
  <c r="D5039" i="4"/>
  <c r="D3015" i="4"/>
  <c r="D601" i="4"/>
  <c r="D5058" i="4"/>
  <c r="D681" i="4"/>
  <c r="D149" i="4"/>
  <c r="D3805" i="4"/>
  <c r="D4425" i="4"/>
  <c r="D4557" i="4"/>
  <c r="D5158" i="4"/>
  <c r="D5098" i="4"/>
  <c r="D4459" i="4"/>
  <c r="D249" i="4"/>
  <c r="D2176" i="4"/>
  <c r="D5244" i="4"/>
  <c r="D5195" i="4"/>
  <c r="D543" i="4"/>
  <c r="D614" i="4"/>
  <c r="D964" i="4"/>
  <c r="D105" i="4"/>
  <c r="D75" i="4"/>
  <c r="D3869" i="4"/>
  <c r="D5042" i="4"/>
  <c r="D1799" i="4"/>
  <c r="D462" i="4"/>
  <c r="D4597" i="4"/>
  <c r="D4021" i="4"/>
  <c r="D4180" i="4"/>
  <c r="D4801" i="4"/>
  <c r="D3192" i="4"/>
  <c r="D665" i="4"/>
  <c r="D2299" i="4"/>
  <c r="D4265" i="4"/>
  <c r="D168" i="4"/>
  <c r="D24" i="4"/>
  <c r="D5238" i="4"/>
  <c r="D4291" i="4"/>
  <c r="D1824" i="4"/>
  <c r="D5124" i="4"/>
  <c r="D5094" i="4"/>
  <c r="D3120" i="4"/>
  <c r="D4643" i="4"/>
  <c r="D1554" i="4"/>
  <c r="D4347" i="4"/>
  <c r="D46" i="4"/>
  <c r="D4333" i="4"/>
  <c r="D1451" i="4"/>
  <c r="D36" i="4"/>
  <c r="D4508" i="4"/>
  <c r="D5018" i="4"/>
  <c r="D4422" i="4"/>
  <c r="D1021" i="4"/>
  <c r="D2429" i="4"/>
  <c r="D5084" i="4"/>
  <c r="D96" i="4"/>
  <c r="D3183" i="4"/>
  <c r="D4496" i="4"/>
  <c r="D2718" i="4"/>
  <c r="D28" i="4"/>
  <c r="D2977" i="4"/>
  <c r="D2719" i="4"/>
  <c r="D4602" i="4"/>
  <c r="D3917" i="4"/>
  <c r="D4556" i="4"/>
  <c r="D3190" i="4"/>
  <c r="D4450" i="4"/>
  <c r="D4907" i="4"/>
  <c r="D508" i="4"/>
  <c r="D866" i="4"/>
  <c r="D455" i="4"/>
  <c r="D549" i="4"/>
  <c r="D1062" i="4"/>
  <c r="D318" i="4"/>
  <c r="D1490" i="4"/>
  <c r="D2135" i="4"/>
  <c r="D1339" i="4"/>
  <c r="D4804" i="4"/>
  <c r="D4303" i="4"/>
  <c r="D2151" i="4"/>
  <c r="D5221" i="4"/>
  <c r="D4599" i="4"/>
  <c r="D4947" i="4"/>
  <c r="D2635" i="4"/>
  <c r="D3078" i="4"/>
  <c r="D4473" i="4"/>
  <c r="D652" i="4"/>
  <c r="D5002" i="4"/>
  <c r="D770" i="4"/>
  <c r="D2720" i="4"/>
  <c r="D4334" i="4"/>
  <c r="D1609" i="4"/>
  <c r="D1057" i="4"/>
  <c r="D5053" i="4"/>
  <c r="D1045" i="4"/>
  <c r="D4906" i="4"/>
  <c r="D5043" i="4"/>
  <c r="D1661" i="4"/>
  <c r="D2998" i="4"/>
  <c r="D3579" i="4"/>
  <c r="D2396" i="4"/>
  <c r="D3355" i="4"/>
  <c r="D1467" i="4"/>
  <c r="D1293" i="4"/>
  <c r="D3500" i="4"/>
  <c r="D1047" i="4"/>
  <c r="D3772" i="4"/>
  <c r="D5076" i="4"/>
  <c r="D125" i="4"/>
  <c r="D4477" i="4"/>
  <c r="D2721" i="4"/>
  <c r="D5086" i="4"/>
  <c r="D4719" i="4"/>
  <c r="D4885" i="4"/>
  <c r="D430" i="4"/>
  <c r="D2722" i="4"/>
  <c r="D71" i="4"/>
  <c r="D1074" i="4"/>
  <c r="D5240" i="4"/>
  <c r="D4306" i="4"/>
  <c r="D2866" i="4"/>
  <c r="D1771" i="4"/>
  <c r="D299" i="4"/>
  <c r="D2533" i="4"/>
  <c r="D2874" i="4"/>
  <c r="D1243" i="4"/>
  <c r="D4733" i="4"/>
  <c r="D336" i="4"/>
  <c r="D5141" i="4"/>
  <c r="D3997" i="4"/>
  <c r="D3022" i="4"/>
  <c r="D32" i="4"/>
  <c r="D1753" i="4"/>
  <c r="D3645" i="4"/>
  <c r="D5197" i="4"/>
  <c r="D2072" i="4"/>
  <c r="D300" i="4"/>
  <c r="D2723" i="4"/>
  <c r="D540" i="4"/>
  <c r="D5160" i="4"/>
  <c r="D1279" i="4"/>
  <c r="D72" i="4"/>
  <c r="D2457" i="4"/>
  <c r="D722" i="4"/>
  <c r="D993" i="4"/>
  <c r="D16" i="4"/>
  <c r="D2901" i="4"/>
  <c r="D2498" i="4"/>
  <c r="D4715" i="4"/>
  <c r="D1366" i="4"/>
  <c r="D50" i="4"/>
  <c r="D2035" i="4"/>
  <c r="D3443" i="4"/>
  <c r="D932" i="4"/>
  <c r="D343" i="4"/>
  <c r="D291" i="4"/>
  <c r="D4498" i="4"/>
  <c r="D1910" i="4"/>
  <c r="D2724" i="4"/>
  <c r="D868" i="4"/>
  <c r="D4466" i="4"/>
  <c r="D2257" i="4"/>
  <c r="D4776" i="4"/>
  <c r="D4824" i="4"/>
  <c r="D1875" i="4"/>
  <c r="D235" i="4"/>
  <c r="D5192" i="4"/>
  <c r="D2792" i="4"/>
  <c r="D4571" i="4"/>
  <c r="D1676" i="4"/>
  <c r="D1786" i="4"/>
  <c r="D472" i="4"/>
  <c r="D811" i="4"/>
  <c r="D58" i="4"/>
  <c r="D897" i="4"/>
  <c r="D1507" i="4"/>
  <c r="D2725" i="4"/>
  <c r="D3088" i="4"/>
  <c r="D1747" i="4"/>
  <c r="D3349" i="4"/>
  <c r="D108" i="4"/>
  <c r="D1256" i="4"/>
  <c r="D5034" i="4"/>
  <c r="D84" i="4"/>
  <c r="D4884" i="4"/>
  <c r="D2873" i="4"/>
  <c r="D3240" i="4"/>
  <c r="D3495" i="4"/>
  <c r="D1365" i="4"/>
  <c r="D288" i="4"/>
  <c r="D1315" i="4"/>
  <c r="D3461" i="4"/>
  <c r="D2523" i="4"/>
  <c r="D4379" i="4"/>
  <c r="D4275" i="4"/>
  <c r="D3508" i="4"/>
  <c r="D2204" i="4"/>
  <c r="D2726" i="4"/>
  <c r="D3108" i="4"/>
  <c r="D350" i="4"/>
  <c r="D4200" i="4"/>
  <c r="D1187" i="4"/>
  <c r="D2525" i="4"/>
  <c r="D2431" i="4"/>
  <c r="D311" i="4"/>
  <c r="D4681" i="4"/>
  <c r="D695" i="4"/>
  <c r="D2026" i="4"/>
  <c r="D2260" i="4"/>
  <c r="D25" i="4"/>
  <c r="D5241" i="4"/>
  <c r="D4040" i="4"/>
  <c r="D4581" i="4"/>
  <c r="D4244" i="4"/>
  <c r="D864" i="4"/>
  <c r="D4786" i="4"/>
  <c r="D1273" i="4"/>
  <c r="D3687" i="4"/>
  <c r="D4836" i="4"/>
  <c r="D4736" i="4"/>
  <c r="D1807" i="4"/>
  <c r="D4889" i="4"/>
  <c r="D400" i="4"/>
  <c r="D2160" i="4"/>
  <c r="D98" i="4"/>
  <c r="D5210" i="4"/>
  <c r="D2028" i="4"/>
  <c r="D3410" i="4"/>
  <c r="D1974" i="4"/>
  <c r="D5202" i="4"/>
  <c r="D640" i="4"/>
  <c r="D2727" i="4"/>
  <c r="D97" i="4"/>
  <c r="D158" i="4"/>
  <c r="D4256" i="4"/>
  <c r="D4761" i="4"/>
  <c r="D62" i="4"/>
  <c r="D233" i="4"/>
  <c r="D2962" i="4"/>
  <c r="D5088" i="4"/>
  <c r="D43" i="4"/>
  <c r="D2969" i="4"/>
  <c r="D1691" i="4"/>
  <c r="D1896" i="4"/>
  <c r="D2518" i="4"/>
  <c r="D193" i="4"/>
  <c r="D734" i="4"/>
  <c r="D218" i="4"/>
  <c r="D438" i="4"/>
  <c r="D3988" i="4"/>
  <c r="D4175" i="4"/>
  <c r="D4977" i="4"/>
  <c r="D5113" i="4"/>
  <c r="D1399" i="4"/>
  <c r="D565" i="4"/>
  <c r="D1200" i="4"/>
  <c r="D323" i="4"/>
  <c r="D1286" i="4"/>
  <c r="D4552" i="4"/>
  <c r="D5138" i="4"/>
  <c r="D2509" i="4"/>
  <c r="D3521" i="4"/>
  <c r="D5184" i="4"/>
  <c r="D26" i="4"/>
  <c r="D14" i="4"/>
  <c r="D2728" i="4"/>
  <c r="D591" i="4"/>
  <c r="D2476" i="4"/>
  <c r="D3635" i="4"/>
  <c r="D4133" i="4"/>
  <c r="D3198" i="4"/>
  <c r="D2172" i="4"/>
  <c r="D1250" i="4"/>
  <c r="D2373" i="4"/>
  <c r="D165" i="4"/>
  <c r="D1810" i="4"/>
  <c r="D3824" i="4"/>
  <c r="D3898" i="4"/>
  <c r="D4584" i="4"/>
  <c r="D1165" i="4"/>
  <c r="D229" i="4"/>
  <c r="D3836" i="4"/>
  <c r="D3036" i="4"/>
  <c r="D1193" i="4"/>
  <c r="D5080" i="4"/>
  <c r="D402" i="4"/>
  <c r="D38" i="4"/>
  <c r="D3634" i="4"/>
  <c r="D2449" i="4"/>
  <c r="D3058" i="4"/>
  <c r="D49" i="4"/>
  <c r="D4867" i="4"/>
  <c r="D1623" i="4"/>
  <c r="D3745" i="4"/>
  <c r="D2437" i="4"/>
  <c r="D3565" i="4"/>
  <c r="D45" i="4"/>
  <c r="D183" i="4"/>
  <c r="D1541" i="4"/>
  <c r="D1634" i="4"/>
  <c r="D744" i="4"/>
  <c r="D2033" i="4"/>
  <c r="D4343" i="4"/>
  <c r="D4189" i="4"/>
  <c r="D4974" i="4"/>
  <c r="D3974" i="4"/>
  <c r="D151" i="4"/>
  <c r="D2729" i="4"/>
  <c r="D3218" i="4"/>
  <c r="D2844" i="4"/>
  <c r="D3213" i="4"/>
  <c r="D622" i="4"/>
  <c r="D4541" i="4"/>
  <c r="D4777" i="4"/>
  <c r="D4554" i="4"/>
  <c r="D4212" i="4"/>
  <c r="D2730" i="4"/>
  <c r="D2841" i="4"/>
  <c r="D4962" i="4"/>
  <c r="D2194" i="4"/>
  <c r="D830" i="4"/>
  <c r="D871" i="4"/>
  <c r="D4891" i="4"/>
  <c r="D3081" i="4"/>
  <c r="D425" i="4"/>
  <c r="D4535" i="4"/>
  <c r="D974" i="4"/>
  <c r="D132" i="4"/>
  <c r="D129" i="4"/>
  <c r="D5172" i="4"/>
  <c r="D2047" i="4"/>
  <c r="D5216" i="4"/>
  <c r="D4828" i="4"/>
  <c r="D2321" i="4"/>
  <c r="D4016" i="4"/>
  <c r="D3757" i="4"/>
  <c r="D3924" i="4"/>
  <c r="D4843" i="4"/>
  <c r="D2731" i="4"/>
  <c r="D2445" i="4"/>
  <c r="D2732" i="4"/>
  <c r="D2336" i="4"/>
  <c r="D3896" i="4"/>
  <c r="D4696" i="4"/>
  <c r="D4344" i="4"/>
  <c r="D3697" i="4"/>
  <c r="D2733" i="4"/>
  <c r="D3046" i="4"/>
  <c r="D2351" i="4"/>
  <c r="D2734" i="4"/>
  <c r="D1029" i="4"/>
  <c r="D1677" i="4"/>
  <c r="D1580" i="4"/>
  <c r="D5079" i="4"/>
  <c r="D3424" i="4"/>
  <c r="D2833" i="4"/>
  <c r="D2935" i="4"/>
  <c r="D3235" i="4"/>
  <c r="D1707" i="4"/>
  <c r="D747" i="4"/>
  <c r="D4272" i="4"/>
  <c r="D2735" i="4"/>
  <c r="D3846" i="4"/>
  <c r="D1965" i="4"/>
  <c r="D4490" i="4"/>
  <c r="D3499" i="4"/>
  <c r="D3412" i="4"/>
  <c r="D4229" i="4"/>
  <c r="D4448" i="4"/>
  <c r="D436" i="4"/>
  <c r="D3666" i="4"/>
  <c r="D4656" i="4"/>
  <c r="D4008" i="4"/>
  <c r="D534" i="4"/>
  <c r="D5017" i="4"/>
  <c r="D4936" i="4"/>
  <c r="D5120" i="4"/>
  <c r="D2023" i="4"/>
  <c r="D633" i="4"/>
  <c r="D258" i="4"/>
  <c r="D290" i="4"/>
  <c r="D60" i="4"/>
  <c r="D3246" i="4"/>
  <c r="D2463" i="4"/>
  <c r="D4382" i="4"/>
  <c r="D1468" i="4"/>
  <c r="D1793" i="4"/>
  <c r="D2736" i="4"/>
  <c r="D2580" i="4"/>
  <c r="D3047" i="4"/>
  <c r="D2462" i="4"/>
  <c r="D2937" i="4"/>
  <c r="D2352" i="4"/>
  <c r="D2461" i="4"/>
  <c r="D3428" i="4"/>
  <c r="D3511" i="4"/>
  <c r="D2353" i="4"/>
  <c r="D2737" i="4"/>
  <c r="D2138" i="4"/>
  <c r="D3692" i="4"/>
  <c r="D3237" i="4"/>
  <c r="D3038" i="4"/>
  <c r="D674" i="4"/>
  <c r="D3606" i="4"/>
  <c r="D3043" i="4"/>
  <c r="D2738" i="4"/>
  <c r="D2739" i="4"/>
  <c r="D3239" i="4"/>
  <c r="D3841" i="4"/>
  <c r="D2831" i="4"/>
  <c r="D2933" i="4"/>
  <c r="D2466" i="4"/>
  <c r="D945" i="4"/>
  <c r="D4732" i="4"/>
  <c r="D1714" i="4"/>
  <c r="D2934" i="4"/>
  <c r="D2740" i="4"/>
  <c r="D3751" i="4"/>
  <c r="D2932" i="4"/>
  <c r="D865" i="4"/>
  <c r="D3039" i="4"/>
  <c r="D3505" i="4"/>
  <c r="D3141" i="4"/>
  <c r="D2741" i="4"/>
  <c r="D762" i="4"/>
  <c r="D3241" i="4"/>
  <c r="D2278" i="4"/>
  <c r="D3913" i="4"/>
  <c r="D1890" i="4"/>
  <c r="D2742" i="4"/>
  <c r="D3502" i="4"/>
  <c r="D3228" i="4"/>
  <c r="D2743" i="4"/>
  <c r="D2930" i="4"/>
  <c r="D1132" i="4"/>
  <c r="D1051" i="4"/>
  <c r="D4494" i="4"/>
  <c r="D3418" i="4"/>
  <c r="D3496" i="4"/>
  <c r="D2357" i="4"/>
  <c r="D2744" i="4"/>
  <c r="D2745" i="4"/>
  <c r="D3033" i="4"/>
  <c r="D2927" i="4"/>
  <c r="D2252" i="4"/>
  <c r="D2931" i="4"/>
  <c r="D2746" i="4"/>
  <c r="D2928" i="4"/>
  <c r="D2747" i="4"/>
  <c r="D2468" i="4"/>
  <c r="D2748" i="4"/>
  <c r="D3411" i="4"/>
  <c r="D2469" i="4"/>
  <c r="D3490" i="4"/>
  <c r="D4457" i="4"/>
  <c r="D2364" i="4"/>
  <c r="D1083" i="4"/>
  <c r="D2749" i="4"/>
  <c r="D3223" i="4"/>
  <c r="D4657" i="4"/>
  <c r="D2917" i="4"/>
  <c r="D1577" i="4"/>
  <c r="D3478" i="4"/>
  <c r="D1289" i="4"/>
  <c r="D1078" i="4"/>
  <c r="D3408" i="4"/>
  <c r="D4585" i="4"/>
  <c r="D4011" i="4"/>
  <c r="D4137" i="4"/>
  <c r="D1453" i="4"/>
  <c r="D3996" i="4"/>
  <c r="D2750" i="4"/>
  <c r="D3202" i="4"/>
  <c r="D2751" i="4"/>
  <c r="D3977" i="4"/>
  <c r="D3376" i="4"/>
  <c r="D2752" i="4"/>
  <c r="D2912" i="4"/>
  <c r="D3187" i="4"/>
  <c r="D1147" i="4"/>
  <c r="D3378" i="4"/>
  <c r="D2483" i="4"/>
  <c r="D2587" i="4"/>
  <c r="D4449" i="4"/>
  <c r="D2910" i="4"/>
  <c r="D1275" i="4"/>
  <c r="D3447" i="4"/>
  <c r="D2753" i="4"/>
  <c r="D3114" i="4"/>
  <c r="D3185" i="4"/>
  <c r="D2284" i="4"/>
  <c r="D2754" i="4"/>
  <c r="D4100" i="4"/>
  <c r="D583" i="4"/>
  <c r="D3614" i="4"/>
  <c r="D260" i="4"/>
  <c r="D5189" i="4"/>
  <c r="D1619" i="4"/>
  <c r="D3111" i="4"/>
  <c r="D606" i="4"/>
  <c r="D2174" i="4"/>
  <c r="D355" i="4"/>
  <c r="D1360" i="4"/>
  <c r="D4325" i="4"/>
  <c r="D4950" i="4"/>
  <c r="D4827" i="4"/>
  <c r="D515" i="4"/>
  <c r="D3290" i="4"/>
  <c r="D4281" i="4"/>
  <c r="D5185" i="4"/>
  <c r="D3166" i="4"/>
  <c r="D1389" i="4"/>
  <c r="D4665" i="4"/>
  <c r="D3775" i="4"/>
  <c r="D4699" i="4"/>
  <c r="D3242" i="4"/>
  <c r="D4123" i="4"/>
  <c r="D3876" i="4"/>
  <c r="D4900" i="4"/>
  <c r="D121" i="4"/>
  <c r="D303" i="4"/>
  <c r="D3159" i="4"/>
  <c r="D2755" i="4"/>
  <c r="D2756" i="4"/>
  <c r="D3514" i="4"/>
  <c r="M11" i="1"/>
  <c r="L11" i="1"/>
  <c r="K11" i="1"/>
  <c r="G11" i="1"/>
  <c r="Q32" i="1" s="1"/>
  <c r="E11" i="1"/>
  <c r="Q34" i="1" s="1"/>
  <c r="D11" i="1"/>
  <c r="E12" i="1"/>
  <c r="B11" i="1"/>
  <c r="C11" i="1"/>
  <c r="M20" i="1"/>
  <c r="M19" i="1"/>
  <c r="M18" i="1"/>
  <c r="M17" i="1"/>
  <c r="M16" i="1"/>
  <c r="M15" i="1"/>
  <c r="M14" i="1"/>
  <c r="M13" i="1"/>
  <c r="M12" i="1"/>
  <c r="L20" i="1"/>
  <c r="K20" i="1"/>
  <c r="L19" i="1"/>
  <c r="K19" i="1"/>
  <c r="L18" i="1"/>
  <c r="K18" i="1"/>
  <c r="L17" i="1"/>
  <c r="K17" i="1"/>
  <c r="L16" i="1"/>
  <c r="K16" i="1"/>
  <c r="L15" i="1"/>
  <c r="K15" i="1"/>
  <c r="L14" i="1"/>
  <c r="K14" i="1"/>
  <c r="L13" i="1"/>
  <c r="K13" i="1"/>
  <c r="L12" i="1"/>
  <c r="K12" i="1"/>
  <c r="G20" i="1"/>
  <c r="G19" i="1"/>
  <c r="G18" i="1"/>
  <c r="G17" i="1"/>
  <c r="G16" i="1"/>
  <c r="G15" i="1"/>
  <c r="G14" i="1"/>
  <c r="G13" i="1"/>
  <c r="G12" i="1"/>
  <c r="H12" i="2"/>
  <c r="H11" i="2"/>
  <c r="H10" i="2"/>
  <c r="H9" i="2"/>
  <c r="H8" i="2"/>
  <c r="H7" i="2"/>
  <c r="H6" i="2"/>
  <c r="H5" i="2"/>
  <c r="H4" i="2"/>
  <c r="H3" i="2"/>
  <c r="E20" i="1"/>
  <c r="E19" i="1"/>
  <c r="E18" i="1"/>
  <c r="E17" i="1"/>
  <c r="E16" i="1"/>
  <c r="E15" i="1"/>
  <c r="E14" i="1"/>
  <c r="E13" i="1"/>
  <c r="D20" i="1"/>
  <c r="D19" i="1"/>
  <c r="D18" i="1"/>
  <c r="D17" i="1"/>
  <c r="D16" i="1"/>
  <c r="D15" i="1"/>
  <c r="D14" i="1"/>
  <c r="D13" i="1"/>
  <c r="D12" i="1"/>
  <c r="C12" i="1"/>
  <c r="C20" i="1"/>
  <c r="C19" i="1"/>
  <c r="C18" i="1"/>
  <c r="C17" i="1"/>
  <c r="C16" i="1"/>
  <c r="C15" i="1"/>
  <c r="C14" i="1"/>
  <c r="C13" i="1"/>
  <c r="B20" i="1"/>
  <c r="B19" i="1"/>
  <c r="B18" i="1"/>
  <c r="B17" i="1"/>
  <c r="B16" i="1"/>
  <c r="B15" i="1"/>
  <c r="B14" i="1"/>
  <c r="B13" i="1"/>
  <c r="B12" i="1"/>
  <c r="O10" i="2"/>
  <c r="O9" i="2"/>
  <c r="O6" i="2"/>
  <c r="O5" i="2"/>
  <c r="O4" i="2"/>
  <c r="O3" i="2"/>
  <c r="O7" i="2"/>
  <c r="O8" i="2"/>
  <c r="O12" i="2"/>
  <c r="O11" i="2"/>
  <c r="J3" i="2"/>
  <c r="G12" i="2"/>
  <c r="J12" i="2" s="1"/>
  <c r="G11" i="2"/>
  <c r="J11" i="2" s="1"/>
  <c r="G10" i="2"/>
  <c r="J10" i="2" s="1"/>
  <c r="G9" i="2"/>
  <c r="J9" i="2" s="1"/>
  <c r="G8" i="2"/>
  <c r="J8" i="2" s="1"/>
  <c r="G7" i="2"/>
  <c r="J7" i="2" s="1"/>
  <c r="G6" i="2"/>
  <c r="J6" i="2" s="1"/>
  <c r="G5" i="2"/>
  <c r="J5" i="2" s="1"/>
  <c r="G4" i="2"/>
  <c r="J4" i="2" s="1"/>
  <c r="G3" i="2"/>
  <c r="G90" i="6" l="1"/>
  <c r="G74" i="6"/>
  <c r="E74" i="6"/>
  <c r="D74" i="6"/>
  <c r="F74" i="6"/>
  <c r="C72" i="6"/>
  <c r="C74" i="6" s="1"/>
  <c r="G80" i="6"/>
  <c r="H87" i="6"/>
  <c r="H93" i="6" s="1"/>
  <c r="H74" i="6"/>
  <c r="E90" i="6"/>
  <c r="E91" i="6" s="1"/>
  <c r="C93" i="6"/>
  <c r="F93" i="6"/>
  <c r="I93" i="6"/>
  <c r="D87" i="6"/>
  <c r="D93" i="6" s="1"/>
  <c r="E80" i="6"/>
  <c r="E87" i="6"/>
  <c r="C80" i="6"/>
  <c r="G87" i="6"/>
  <c r="H80" i="6"/>
  <c r="G91" i="6"/>
  <c r="D80" i="6"/>
  <c r="H8255" i="5"/>
  <c r="H10004" i="5"/>
  <c r="H9992" i="5"/>
  <c r="H9980" i="5"/>
  <c r="H9968" i="5"/>
  <c r="H9956" i="5"/>
  <c r="H9944" i="5"/>
  <c r="H9932" i="5"/>
  <c r="H9920" i="5"/>
  <c r="H9908" i="5"/>
  <c r="H9896" i="5"/>
  <c r="H9884" i="5"/>
  <c r="H9872" i="5"/>
  <c r="H9860" i="5"/>
  <c r="H9848" i="5"/>
  <c r="H9836" i="5"/>
  <c r="H9824" i="5"/>
  <c r="H9812" i="5"/>
  <c r="H9800" i="5"/>
  <c r="H9788" i="5"/>
  <c r="H9776" i="5"/>
  <c r="H9764" i="5"/>
  <c r="H9752" i="5"/>
  <c r="H9740" i="5"/>
  <c r="H9728" i="5"/>
  <c r="H9716" i="5"/>
  <c r="H9704" i="5"/>
  <c r="H9692" i="5"/>
  <c r="H9680" i="5"/>
  <c r="H9668" i="5"/>
  <c r="H9656" i="5"/>
  <c r="H9644" i="5"/>
  <c r="H9632" i="5"/>
  <c r="H9620" i="5"/>
  <c r="H9608" i="5"/>
  <c r="H9596" i="5"/>
  <c r="H9584" i="5"/>
  <c r="H9572" i="5"/>
  <c r="H9560" i="5"/>
  <c r="H9548" i="5"/>
  <c r="H9536" i="5"/>
  <c r="H9524" i="5"/>
  <c r="H9512" i="5"/>
  <c r="H9500" i="5"/>
  <c r="H9488" i="5"/>
  <c r="H9476" i="5"/>
  <c r="H9464" i="5"/>
  <c r="H9452" i="5"/>
  <c r="H9440" i="5"/>
  <c r="H9428" i="5"/>
  <c r="H9416" i="5"/>
  <c r="H9404" i="5"/>
  <c r="H9392" i="5"/>
  <c r="H9380" i="5"/>
  <c r="H9368" i="5"/>
  <c r="H9356" i="5"/>
  <c r="H9344" i="5"/>
  <c r="H9332" i="5"/>
  <c r="H9320" i="5"/>
  <c r="H9308" i="5"/>
  <c r="H9296" i="5"/>
  <c r="H9284" i="5"/>
  <c r="H9272" i="5"/>
  <c r="H9260" i="5"/>
  <c r="H9248" i="5"/>
  <c r="H9236" i="5"/>
  <c r="H9224" i="5"/>
  <c r="H9212" i="5"/>
  <c r="H9200" i="5"/>
  <c r="H9188" i="5"/>
  <c r="H9176" i="5"/>
  <c r="H9164" i="5"/>
  <c r="H9152" i="5"/>
  <c r="H9140" i="5"/>
  <c r="H9128" i="5"/>
  <c r="H9116" i="5"/>
  <c r="H9104" i="5"/>
  <c r="H9092" i="5"/>
  <c r="H9080" i="5"/>
  <c r="H9068" i="5"/>
  <c r="H9056" i="5"/>
  <c r="H9044" i="5"/>
  <c r="H9032" i="5"/>
  <c r="H9020" i="5"/>
  <c r="H9008" i="5"/>
  <c r="H8996" i="5"/>
  <c r="H8984" i="5"/>
  <c r="H8972" i="5"/>
  <c r="H8960" i="5"/>
  <c r="H8948" i="5"/>
  <c r="H8936" i="5"/>
  <c r="H8924" i="5"/>
  <c r="H8912" i="5"/>
  <c r="H8900" i="5"/>
  <c r="H8888" i="5"/>
  <c r="H8876" i="5"/>
  <c r="H8864" i="5"/>
  <c r="H8852" i="5"/>
  <c r="H8840" i="5"/>
  <c r="H8828" i="5"/>
  <c r="H8816" i="5"/>
  <c r="H8804" i="5"/>
  <c r="H8792" i="5"/>
  <c r="H8780" i="5"/>
  <c r="H8768" i="5"/>
  <c r="H8756" i="5"/>
  <c r="H8744" i="5"/>
  <c r="H8732" i="5"/>
  <c r="H8720" i="5"/>
  <c r="H8708" i="5"/>
  <c r="H8696" i="5"/>
  <c r="H8683" i="5"/>
  <c r="H8670" i="5"/>
  <c r="H8657" i="5"/>
  <c r="H8644" i="5"/>
  <c r="H8630" i="5"/>
  <c r="H8617" i="5"/>
  <c r="H8604" i="5"/>
  <c r="H8591" i="5"/>
  <c r="H8578" i="5"/>
  <c r="H8565" i="5"/>
  <c r="H8552" i="5"/>
  <c r="H8539" i="5"/>
  <c r="H8526" i="5"/>
  <c r="H8513" i="5"/>
  <c r="H8500" i="5"/>
  <c r="H8486" i="5"/>
  <c r="H8473" i="5"/>
  <c r="H8459" i="5"/>
  <c r="H8445" i="5"/>
  <c r="H8431" i="5"/>
  <c r="H8417" i="5"/>
  <c r="H8401" i="5"/>
  <c r="H8387" i="5"/>
  <c r="H8371" i="5"/>
  <c r="H8351" i="5"/>
  <c r="H8327" i="5"/>
  <c r="H8279" i="5"/>
  <c r="H10003" i="5"/>
  <c r="H9991" i="5"/>
  <c r="H9979" i="5"/>
  <c r="H9967" i="5"/>
  <c r="H9955" i="5"/>
  <c r="H9943" i="5"/>
  <c r="H9931" i="5"/>
  <c r="H9919" i="5"/>
  <c r="H9907" i="5"/>
  <c r="H9895" i="5"/>
  <c r="H9883" i="5"/>
  <c r="H9871" i="5"/>
  <c r="H9859" i="5"/>
  <c r="H9847" i="5"/>
  <c r="H9835" i="5"/>
  <c r="H9823" i="5"/>
  <c r="H9811" i="5"/>
  <c r="H9799" i="5"/>
  <c r="H9787" i="5"/>
  <c r="H9775" i="5"/>
  <c r="H9763" i="5"/>
  <c r="H9751" i="5"/>
  <c r="H9739" i="5"/>
  <c r="H9727" i="5"/>
  <c r="H9715" i="5"/>
  <c r="H9703" i="5"/>
  <c r="H9691" i="5"/>
  <c r="H9679" i="5"/>
  <c r="H9667" i="5"/>
  <c r="H9655" i="5"/>
  <c r="H9643" i="5"/>
  <c r="H9631" i="5"/>
  <c r="H9619" i="5"/>
  <c r="H9607" i="5"/>
  <c r="H9595" i="5"/>
  <c r="H9583" i="5"/>
  <c r="H9571" i="5"/>
  <c r="H9559" i="5"/>
  <c r="H9547" i="5"/>
  <c r="H9535" i="5"/>
  <c r="H9523" i="5"/>
  <c r="H9511" i="5"/>
  <c r="H9499" i="5"/>
  <c r="H9487" i="5"/>
  <c r="H9475" i="5"/>
  <c r="H9463" i="5"/>
  <c r="H9451" i="5"/>
  <c r="H9439" i="5"/>
  <c r="H9427" i="5"/>
  <c r="H9415" i="5"/>
  <c r="H9403" i="5"/>
  <c r="H9391" i="5"/>
  <c r="H9379" i="5"/>
  <c r="H9367" i="5"/>
  <c r="H9355" i="5"/>
  <c r="H9343" i="5"/>
  <c r="H9331" i="5"/>
  <c r="H9319" i="5"/>
  <c r="H9307" i="5"/>
  <c r="H9295" i="5"/>
  <c r="H9283" i="5"/>
  <c r="H9271" i="5"/>
  <c r="H9259" i="5"/>
  <c r="H9247" i="5"/>
  <c r="H9235" i="5"/>
  <c r="H9223" i="5"/>
  <c r="H9211" i="5"/>
  <c r="H9199" i="5"/>
  <c r="H9187" i="5"/>
  <c r="H9175" i="5"/>
  <c r="H9163" i="5"/>
  <c r="H9151" i="5"/>
  <c r="H9139" i="5"/>
  <c r="H9127" i="5"/>
  <c r="H9115" i="5"/>
  <c r="H9103" i="5"/>
  <c r="H9091" i="5"/>
  <c r="H9079" i="5"/>
  <c r="H9067" i="5"/>
  <c r="H9055" i="5"/>
  <c r="H9043" i="5"/>
  <c r="H9031" i="5"/>
  <c r="H9019" i="5"/>
  <c r="H9007" i="5"/>
  <c r="H8995" i="5"/>
  <c r="H8983" i="5"/>
  <c r="H8971" i="5"/>
  <c r="H8959" i="5"/>
  <c r="H8947" i="5"/>
  <c r="H8935" i="5"/>
  <c r="H8923" i="5"/>
  <c r="H8911" i="5"/>
  <c r="H8899" i="5"/>
  <c r="H8887" i="5"/>
  <c r="H8875" i="5"/>
  <c r="H8863" i="5"/>
  <c r="H8851" i="5"/>
  <c r="H8839" i="5"/>
  <c r="H8827" i="5"/>
  <c r="H8815" i="5"/>
  <c r="H8803" i="5"/>
  <c r="H8791" i="5"/>
  <c r="H8779" i="5"/>
  <c r="H8767" i="5"/>
  <c r="H8755" i="5"/>
  <c r="H8743" i="5"/>
  <c r="H8731" i="5"/>
  <c r="H8719" i="5"/>
  <c r="H8707" i="5"/>
  <c r="H8695" i="5"/>
  <c r="H8682" i="5"/>
  <c r="H8669" i="5"/>
  <c r="H8656" i="5"/>
  <c r="H8642" i="5"/>
  <c r="H8629" i="5"/>
  <c r="H8616" i="5"/>
  <c r="H8603" i="5"/>
  <c r="H8590" i="5"/>
  <c r="H8577" i="5"/>
  <c r="H8564" i="5"/>
  <c r="H8551" i="5"/>
  <c r="H8538" i="5"/>
  <c r="H8525" i="5"/>
  <c r="H8512" i="5"/>
  <c r="H8498" i="5"/>
  <c r="H8485" i="5"/>
  <c r="H8472" i="5"/>
  <c r="H8458" i="5"/>
  <c r="H8444" i="5"/>
  <c r="H8430" i="5"/>
  <c r="H8414" i="5"/>
  <c r="H8400" i="5"/>
  <c r="H8386" i="5"/>
  <c r="H8370" i="5"/>
  <c r="H8350" i="5"/>
  <c r="H8317" i="5"/>
  <c r="H8269" i="5"/>
  <c r="H10002" i="5"/>
  <c r="H9990" i="5"/>
  <c r="H9978" i="5"/>
  <c r="H9966" i="5"/>
  <c r="H9954" i="5"/>
  <c r="H9942" i="5"/>
  <c r="H9930" i="5"/>
  <c r="H9918" i="5"/>
  <c r="H9906" i="5"/>
  <c r="H9894" i="5"/>
  <c r="H9882" i="5"/>
  <c r="H9870" i="5"/>
  <c r="H9858" i="5"/>
  <c r="H9846" i="5"/>
  <c r="H9834" i="5"/>
  <c r="H9822" i="5"/>
  <c r="H9810" i="5"/>
  <c r="H9798" i="5"/>
  <c r="H9786" i="5"/>
  <c r="H9774" i="5"/>
  <c r="H9762" i="5"/>
  <c r="H9750" i="5"/>
  <c r="H9738" i="5"/>
  <c r="H9726" i="5"/>
  <c r="H9714" i="5"/>
  <c r="H9702" i="5"/>
  <c r="H9690" i="5"/>
  <c r="H9678" i="5"/>
  <c r="H9666" i="5"/>
  <c r="H9654" i="5"/>
  <c r="H9642" i="5"/>
  <c r="H9630" i="5"/>
  <c r="H9618" i="5"/>
  <c r="H9606" i="5"/>
  <c r="H9594" i="5"/>
  <c r="H9582" i="5"/>
  <c r="H9570" i="5"/>
  <c r="H9558" i="5"/>
  <c r="H9546" i="5"/>
  <c r="H9534" i="5"/>
  <c r="H9522" i="5"/>
  <c r="H9510" i="5"/>
  <c r="H9498" i="5"/>
  <c r="H9486" i="5"/>
  <c r="H9474" i="5"/>
  <c r="H9462" i="5"/>
  <c r="H9450" i="5"/>
  <c r="H9438" i="5"/>
  <c r="H9426" i="5"/>
  <c r="H9414" i="5"/>
  <c r="H9402" i="5"/>
  <c r="H9390" i="5"/>
  <c r="H9378" i="5"/>
  <c r="H9366" i="5"/>
  <c r="H9354" i="5"/>
  <c r="H9342" i="5"/>
  <c r="H9330" i="5"/>
  <c r="H9318" i="5"/>
  <c r="H9306" i="5"/>
  <c r="H9294" i="5"/>
  <c r="H9282" i="5"/>
  <c r="H9270" i="5"/>
  <c r="H9258" i="5"/>
  <c r="H9246" i="5"/>
  <c r="H9234" i="5"/>
  <c r="H9222" i="5"/>
  <c r="H9210" i="5"/>
  <c r="H9198" i="5"/>
  <c r="H9186" i="5"/>
  <c r="H9174" i="5"/>
  <c r="H9162" i="5"/>
  <c r="H9150" i="5"/>
  <c r="H9138" i="5"/>
  <c r="H9126" i="5"/>
  <c r="H9114" i="5"/>
  <c r="H9102" i="5"/>
  <c r="H9090" i="5"/>
  <c r="H9078" i="5"/>
  <c r="H9066" i="5"/>
  <c r="H9054" i="5"/>
  <c r="H9042" i="5"/>
  <c r="H9030" i="5"/>
  <c r="H9018" i="5"/>
  <c r="H9006" i="5"/>
  <c r="H8994" i="5"/>
  <c r="H8982" i="5"/>
  <c r="H8970" i="5"/>
  <c r="H8958" i="5"/>
  <c r="H8946" i="5"/>
  <c r="H8934" i="5"/>
  <c r="H8922" i="5"/>
  <c r="H8910" i="5"/>
  <c r="H8898" i="5"/>
  <c r="H8886" i="5"/>
  <c r="H8874" i="5"/>
  <c r="H8862" i="5"/>
  <c r="H8850" i="5"/>
  <c r="H8838" i="5"/>
  <c r="H8826" i="5"/>
  <c r="H8814" i="5"/>
  <c r="H8802" i="5"/>
  <c r="H8790" i="5"/>
  <c r="H8778" i="5"/>
  <c r="H8766" i="5"/>
  <c r="H8754" i="5"/>
  <c r="H8742" i="5"/>
  <c r="H8730" i="5"/>
  <c r="H8718" i="5"/>
  <c r="H8706" i="5"/>
  <c r="H8694" i="5"/>
  <c r="H8681" i="5"/>
  <c r="H8668" i="5"/>
  <c r="H8654" i="5"/>
  <c r="H8641" i="5"/>
  <c r="H8628" i="5"/>
  <c r="H8615" i="5"/>
  <c r="H8602" i="5"/>
  <c r="H8589" i="5"/>
  <c r="H8576" i="5"/>
  <c r="H8563" i="5"/>
  <c r="H8550" i="5"/>
  <c r="H8537" i="5"/>
  <c r="H8524" i="5"/>
  <c r="H8510" i="5"/>
  <c r="H8497" i="5"/>
  <c r="H8484" i="5"/>
  <c r="H8471" i="5"/>
  <c r="H8457" i="5"/>
  <c r="H8443" i="5"/>
  <c r="H8429" i="5"/>
  <c r="H8413" i="5"/>
  <c r="H8399" i="5"/>
  <c r="H8385" i="5"/>
  <c r="H8366" i="5"/>
  <c r="H8346" i="5"/>
  <c r="H8316" i="5"/>
  <c r="H8268" i="5"/>
  <c r="H10001" i="5"/>
  <c r="H9989" i="5"/>
  <c r="H9977" i="5"/>
  <c r="H9965" i="5"/>
  <c r="H9953" i="5"/>
  <c r="H9941" i="5"/>
  <c r="H9929" i="5"/>
  <c r="H9917" i="5"/>
  <c r="H9905" i="5"/>
  <c r="H9893" i="5"/>
  <c r="H9881" i="5"/>
  <c r="H9869" i="5"/>
  <c r="H9857" i="5"/>
  <c r="H9845" i="5"/>
  <c r="H9833" i="5"/>
  <c r="H9821" i="5"/>
  <c r="H9809" i="5"/>
  <c r="H9797" i="5"/>
  <c r="H9785" i="5"/>
  <c r="H9773" i="5"/>
  <c r="H9761" i="5"/>
  <c r="H9749" i="5"/>
  <c r="H9737" i="5"/>
  <c r="H9725" i="5"/>
  <c r="H9713" i="5"/>
  <c r="H9701" i="5"/>
  <c r="H9689" i="5"/>
  <c r="H9677" i="5"/>
  <c r="H9665" i="5"/>
  <c r="H9653" i="5"/>
  <c r="H9641" i="5"/>
  <c r="H9629" i="5"/>
  <c r="H9617" i="5"/>
  <c r="H9605" i="5"/>
  <c r="H9593" i="5"/>
  <c r="H9581" i="5"/>
  <c r="H9569" i="5"/>
  <c r="H9557" i="5"/>
  <c r="H9545" i="5"/>
  <c r="H9533" i="5"/>
  <c r="H9521" i="5"/>
  <c r="H9509" i="5"/>
  <c r="H9497" i="5"/>
  <c r="H9485" i="5"/>
  <c r="H9473" i="5"/>
  <c r="H9461" i="5"/>
  <c r="H9449" i="5"/>
  <c r="H9437" i="5"/>
  <c r="H9425" i="5"/>
  <c r="H9413" i="5"/>
  <c r="H9401" i="5"/>
  <c r="H9389" i="5"/>
  <c r="H9377" i="5"/>
  <c r="H9365" i="5"/>
  <c r="H9353" i="5"/>
  <c r="H9341" i="5"/>
  <c r="H9329" i="5"/>
  <c r="H9317" i="5"/>
  <c r="H9305" i="5"/>
  <c r="H9293" i="5"/>
  <c r="H9281" i="5"/>
  <c r="H9269" i="5"/>
  <c r="H9257" i="5"/>
  <c r="H9245" i="5"/>
  <c r="H9233" i="5"/>
  <c r="H9221" i="5"/>
  <c r="H9209" i="5"/>
  <c r="H9197" i="5"/>
  <c r="H9185" i="5"/>
  <c r="H9173" i="5"/>
  <c r="H9161" i="5"/>
  <c r="H9149" i="5"/>
  <c r="H9137" i="5"/>
  <c r="H9125" i="5"/>
  <c r="H9113" i="5"/>
  <c r="H9101" i="5"/>
  <c r="H9089" i="5"/>
  <c r="H9077" i="5"/>
  <c r="H9065" i="5"/>
  <c r="H9053" i="5"/>
  <c r="H9041" i="5"/>
  <c r="H9029" i="5"/>
  <c r="H9017" i="5"/>
  <c r="H9005" i="5"/>
  <c r="H8993" i="5"/>
  <c r="H8981" i="5"/>
  <c r="H8969" i="5"/>
  <c r="H8957" i="5"/>
  <c r="H8945" i="5"/>
  <c r="H8933" i="5"/>
  <c r="H8921" i="5"/>
  <c r="H8909" i="5"/>
  <c r="H8897" i="5"/>
  <c r="H8885" i="5"/>
  <c r="H8873" i="5"/>
  <c r="H8861" i="5"/>
  <c r="H8849" i="5"/>
  <c r="H8837" i="5"/>
  <c r="H8825" i="5"/>
  <c r="H8813" i="5"/>
  <c r="H8801" i="5"/>
  <c r="H8789" i="5"/>
  <c r="H8777" i="5"/>
  <c r="H8765" i="5"/>
  <c r="H8753" i="5"/>
  <c r="H8741" i="5"/>
  <c r="H8729" i="5"/>
  <c r="H8717" i="5"/>
  <c r="H8705" i="5"/>
  <c r="H8693" i="5"/>
  <c r="H8680" i="5"/>
  <c r="H8666" i="5"/>
  <c r="H8653" i="5"/>
  <c r="H8640" i="5"/>
  <c r="H8627" i="5"/>
  <c r="H8614" i="5"/>
  <c r="H8601" i="5"/>
  <c r="H8588" i="5"/>
  <c r="H8575" i="5"/>
  <c r="H8562" i="5"/>
  <c r="H8549" i="5"/>
  <c r="H8536" i="5"/>
  <c r="H8522" i="5"/>
  <c r="H8509" i="5"/>
  <c r="H8496" i="5"/>
  <c r="H8483" i="5"/>
  <c r="H8470" i="5"/>
  <c r="H8456" i="5"/>
  <c r="H8442" i="5"/>
  <c r="H8426" i="5"/>
  <c r="H8412" i="5"/>
  <c r="H8398" i="5"/>
  <c r="H8384" i="5"/>
  <c r="H8365" i="5"/>
  <c r="H8342" i="5"/>
  <c r="H8315" i="5"/>
  <c r="H8267" i="5"/>
  <c r="H10000" i="5"/>
  <c r="H9988" i="5"/>
  <c r="H9976" i="5"/>
  <c r="H9964" i="5"/>
  <c r="H9952" i="5"/>
  <c r="H9940" i="5"/>
  <c r="H9928" i="5"/>
  <c r="H9916" i="5"/>
  <c r="H9904" i="5"/>
  <c r="H9892" i="5"/>
  <c r="H9880" i="5"/>
  <c r="H9868" i="5"/>
  <c r="H9856" i="5"/>
  <c r="H9844" i="5"/>
  <c r="H9832" i="5"/>
  <c r="H9820" i="5"/>
  <c r="H9808" i="5"/>
  <c r="H9796" i="5"/>
  <c r="H9784" i="5"/>
  <c r="H9772" i="5"/>
  <c r="H9760" i="5"/>
  <c r="H9748" i="5"/>
  <c r="H9736" i="5"/>
  <c r="H9724" i="5"/>
  <c r="H9712" i="5"/>
  <c r="H9700" i="5"/>
  <c r="H9688" i="5"/>
  <c r="H9676" i="5"/>
  <c r="H9664" i="5"/>
  <c r="H9652" i="5"/>
  <c r="H9640" i="5"/>
  <c r="H9628" i="5"/>
  <c r="H9616" i="5"/>
  <c r="H9604" i="5"/>
  <c r="H9592" i="5"/>
  <c r="H9580" i="5"/>
  <c r="H9568" i="5"/>
  <c r="H9556" i="5"/>
  <c r="H9544" i="5"/>
  <c r="H9532" i="5"/>
  <c r="H9520" i="5"/>
  <c r="H9508" i="5"/>
  <c r="H9496" i="5"/>
  <c r="H9484" i="5"/>
  <c r="H9472" i="5"/>
  <c r="H9460" i="5"/>
  <c r="H9448" i="5"/>
  <c r="H9436" i="5"/>
  <c r="H9424" i="5"/>
  <c r="H9412" i="5"/>
  <c r="H9400" i="5"/>
  <c r="H9388" i="5"/>
  <c r="H9376" i="5"/>
  <c r="H9364" i="5"/>
  <c r="H9352" i="5"/>
  <c r="H9340" i="5"/>
  <c r="H9328" i="5"/>
  <c r="H9316" i="5"/>
  <c r="H9304" i="5"/>
  <c r="H9292" i="5"/>
  <c r="H9280" i="5"/>
  <c r="H9268" i="5"/>
  <c r="H9256" i="5"/>
  <c r="H9244" i="5"/>
  <c r="H9232" i="5"/>
  <c r="H9220" i="5"/>
  <c r="H9208" i="5"/>
  <c r="H9196" i="5"/>
  <c r="H9184" i="5"/>
  <c r="H9172" i="5"/>
  <c r="H9160" i="5"/>
  <c r="H9148" i="5"/>
  <c r="H9136" i="5"/>
  <c r="H9124" i="5"/>
  <c r="H9112" i="5"/>
  <c r="H9100" i="5"/>
  <c r="H9088" i="5"/>
  <c r="H9076" i="5"/>
  <c r="H9064" i="5"/>
  <c r="H9052" i="5"/>
  <c r="H9040" i="5"/>
  <c r="H9028" i="5"/>
  <c r="H9016" i="5"/>
  <c r="H9004" i="5"/>
  <c r="H8992" i="5"/>
  <c r="H8980" i="5"/>
  <c r="H8968" i="5"/>
  <c r="H8956" i="5"/>
  <c r="H8944" i="5"/>
  <c r="H8932" i="5"/>
  <c r="H8920" i="5"/>
  <c r="H8908" i="5"/>
  <c r="H8896" i="5"/>
  <c r="H8884" i="5"/>
  <c r="H8872" i="5"/>
  <c r="H8860" i="5"/>
  <c r="H8848" i="5"/>
  <c r="H8836" i="5"/>
  <c r="H8824" i="5"/>
  <c r="H8812" i="5"/>
  <c r="H8800" i="5"/>
  <c r="H8788" i="5"/>
  <c r="H8776" i="5"/>
  <c r="H8764" i="5"/>
  <c r="H8752" i="5"/>
  <c r="H8740" i="5"/>
  <c r="H8728" i="5"/>
  <c r="H8716" i="5"/>
  <c r="H8704" i="5"/>
  <c r="H8692" i="5"/>
  <c r="H8678" i="5"/>
  <c r="H8665" i="5"/>
  <c r="H8652" i="5"/>
  <c r="H8639" i="5"/>
  <c r="H8626" i="5"/>
  <c r="H8613" i="5"/>
  <c r="H8600" i="5"/>
  <c r="H8587" i="5"/>
  <c r="H8574" i="5"/>
  <c r="H8561" i="5"/>
  <c r="H8548" i="5"/>
  <c r="H8534" i="5"/>
  <c r="H8521" i="5"/>
  <c r="H8508" i="5"/>
  <c r="H8495" i="5"/>
  <c r="H8482" i="5"/>
  <c r="H8469" i="5"/>
  <c r="H8455" i="5"/>
  <c r="H8441" i="5"/>
  <c r="H8425" i="5"/>
  <c r="H8411" i="5"/>
  <c r="H8397" i="5"/>
  <c r="H8383" i="5"/>
  <c r="H8364" i="5"/>
  <c r="H8341" i="5"/>
  <c r="H8305" i="5"/>
  <c r="H8257" i="5"/>
  <c r="H9999" i="5"/>
  <c r="H9987" i="5"/>
  <c r="H9975" i="5"/>
  <c r="H9963" i="5"/>
  <c r="H9951" i="5"/>
  <c r="H9939" i="5"/>
  <c r="H9927" i="5"/>
  <c r="H9915" i="5"/>
  <c r="H9903" i="5"/>
  <c r="H9891" i="5"/>
  <c r="H9879" i="5"/>
  <c r="H9867" i="5"/>
  <c r="H9855" i="5"/>
  <c r="H9843" i="5"/>
  <c r="H9831" i="5"/>
  <c r="H9819" i="5"/>
  <c r="H9807" i="5"/>
  <c r="H9795" i="5"/>
  <c r="H9783" i="5"/>
  <c r="H9771" i="5"/>
  <c r="H9759" i="5"/>
  <c r="H9747" i="5"/>
  <c r="H9735" i="5"/>
  <c r="H9723" i="5"/>
  <c r="H9711" i="5"/>
  <c r="H9699" i="5"/>
  <c r="H9687" i="5"/>
  <c r="H9675" i="5"/>
  <c r="H9663" i="5"/>
  <c r="H9651" i="5"/>
  <c r="H9639" i="5"/>
  <c r="H9627" i="5"/>
  <c r="H9615" i="5"/>
  <c r="H9603" i="5"/>
  <c r="H9591" i="5"/>
  <c r="H9579" i="5"/>
  <c r="H9567" i="5"/>
  <c r="H9555" i="5"/>
  <c r="H9543" i="5"/>
  <c r="H9531" i="5"/>
  <c r="H9519" i="5"/>
  <c r="H9507" i="5"/>
  <c r="H9495" i="5"/>
  <c r="H9483" i="5"/>
  <c r="H9471" i="5"/>
  <c r="H9459" i="5"/>
  <c r="H9447" i="5"/>
  <c r="H9435" i="5"/>
  <c r="H9423" i="5"/>
  <c r="H9411" i="5"/>
  <c r="H9399" i="5"/>
  <c r="H9387" i="5"/>
  <c r="H9375" i="5"/>
  <c r="H9363" i="5"/>
  <c r="H9351" i="5"/>
  <c r="H9339" i="5"/>
  <c r="H9327" i="5"/>
  <c r="H9315" i="5"/>
  <c r="H9303" i="5"/>
  <c r="H9291" i="5"/>
  <c r="H9279" i="5"/>
  <c r="H9267" i="5"/>
  <c r="H9255" i="5"/>
  <c r="H9243" i="5"/>
  <c r="H9231" i="5"/>
  <c r="H9219" i="5"/>
  <c r="H9207" i="5"/>
  <c r="H9195" i="5"/>
  <c r="H9183" i="5"/>
  <c r="H9171" i="5"/>
  <c r="H9159" i="5"/>
  <c r="H9147" i="5"/>
  <c r="H9135" i="5"/>
  <c r="H9123" i="5"/>
  <c r="H9111" i="5"/>
  <c r="H9099" i="5"/>
  <c r="H9087" i="5"/>
  <c r="H9075" i="5"/>
  <c r="H9063" i="5"/>
  <c r="H9051" i="5"/>
  <c r="H9039" i="5"/>
  <c r="H9027" i="5"/>
  <c r="H9015" i="5"/>
  <c r="H9003" i="5"/>
  <c r="H8991" i="5"/>
  <c r="H8979" i="5"/>
  <c r="H8967" i="5"/>
  <c r="H8955" i="5"/>
  <c r="H8943" i="5"/>
  <c r="H8931" i="5"/>
  <c r="H8919" i="5"/>
  <c r="H8907" i="5"/>
  <c r="H8895" i="5"/>
  <c r="H8883" i="5"/>
  <c r="H8871" i="5"/>
  <c r="H8859" i="5"/>
  <c r="H8847" i="5"/>
  <c r="H8835" i="5"/>
  <c r="H8823" i="5"/>
  <c r="H8811" i="5"/>
  <c r="H8799" i="5"/>
  <c r="H8787" i="5"/>
  <c r="H8775" i="5"/>
  <c r="H8763" i="5"/>
  <c r="H8751" i="5"/>
  <c r="H8739" i="5"/>
  <c r="H8727" i="5"/>
  <c r="H8715" i="5"/>
  <c r="H8703" i="5"/>
  <c r="H8690" i="5"/>
  <c r="H8677" i="5"/>
  <c r="H8664" i="5"/>
  <c r="H8651" i="5"/>
  <c r="H8638" i="5"/>
  <c r="H8625" i="5"/>
  <c r="H8612" i="5"/>
  <c r="H8599" i="5"/>
  <c r="H8586" i="5"/>
  <c r="H8573" i="5"/>
  <c r="H8560" i="5"/>
  <c r="H8546" i="5"/>
  <c r="H8533" i="5"/>
  <c r="H8520" i="5"/>
  <c r="H8507" i="5"/>
  <c r="H8494" i="5"/>
  <c r="H8481" i="5"/>
  <c r="H8468" i="5"/>
  <c r="H8454" i="5"/>
  <c r="H8438" i="5"/>
  <c r="H8424" i="5"/>
  <c r="H8410" i="5"/>
  <c r="H8396" i="5"/>
  <c r="H8382" i="5"/>
  <c r="H8363" i="5"/>
  <c r="H8340" i="5"/>
  <c r="H8304" i="5"/>
  <c r="H8256" i="5"/>
  <c r="H9998" i="5"/>
  <c r="H9986" i="5"/>
  <c r="H9974" i="5"/>
  <c r="H9962" i="5"/>
  <c r="H9950" i="5"/>
  <c r="H9938" i="5"/>
  <c r="H9926" i="5"/>
  <c r="H9914" i="5"/>
  <c r="H9902" i="5"/>
  <c r="H9890" i="5"/>
  <c r="H9878" i="5"/>
  <c r="H9866" i="5"/>
  <c r="H9854" i="5"/>
  <c r="H9842" i="5"/>
  <c r="H9830" i="5"/>
  <c r="H9818" i="5"/>
  <c r="H9806" i="5"/>
  <c r="H9794" i="5"/>
  <c r="H9782" i="5"/>
  <c r="H9770" i="5"/>
  <c r="H9758" i="5"/>
  <c r="H9746" i="5"/>
  <c r="H9734" i="5"/>
  <c r="H9722" i="5"/>
  <c r="H9710" i="5"/>
  <c r="H9698" i="5"/>
  <c r="H9686" i="5"/>
  <c r="H9674" i="5"/>
  <c r="H9662" i="5"/>
  <c r="H9650" i="5"/>
  <c r="H9638" i="5"/>
  <c r="H9626" i="5"/>
  <c r="H9614" i="5"/>
  <c r="H9602" i="5"/>
  <c r="H9590" i="5"/>
  <c r="H9578" i="5"/>
  <c r="H9566" i="5"/>
  <c r="H9554" i="5"/>
  <c r="H9542" i="5"/>
  <c r="H9530" i="5"/>
  <c r="H9518" i="5"/>
  <c r="H9506" i="5"/>
  <c r="H9494" i="5"/>
  <c r="H9482" i="5"/>
  <c r="H9470" i="5"/>
  <c r="H9458" i="5"/>
  <c r="H9446" i="5"/>
  <c r="H9434" i="5"/>
  <c r="H9422" i="5"/>
  <c r="H9410" i="5"/>
  <c r="H9398" i="5"/>
  <c r="H9386" i="5"/>
  <c r="H9374" i="5"/>
  <c r="H9362" i="5"/>
  <c r="H9350" i="5"/>
  <c r="H9338" i="5"/>
  <c r="H9326" i="5"/>
  <c r="H9314" i="5"/>
  <c r="H9302" i="5"/>
  <c r="H9290" i="5"/>
  <c r="H9278" i="5"/>
  <c r="H9266" i="5"/>
  <c r="H9254" i="5"/>
  <c r="H9242" i="5"/>
  <c r="H9230" i="5"/>
  <c r="H9218" i="5"/>
  <c r="H9206" i="5"/>
  <c r="H9194" i="5"/>
  <c r="H9182" i="5"/>
  <c r="H9170" i="5"/>
  <c r="H9158" i="5"/>
  <c r="H9146" i="5"/>
  <c r="H9134" i="5"/>
  <c r="H9122" i="5"/>
  <c r="H9110" i="5"/>
  <c r="H9098" i="5"/>
  <c r="H9086" i="5"/>
  <c r="H9074" i="5"/>
  <c r="H9062" i="5"/>
  <c r="H9050" i="5"/>
  <c r="H9038" i="5"/>
  <c r="H9026" i="5"/>
  <c r="H9014" i="5"/>
  <c r="H9002" i="5"/>
  <c r="H8990" i="5"/>
  <c r="H8978" i="5"/>
  <c r="H8966" i="5"/>
  <c r="H8954" i="5"/>
  <c r="H8942" i="5"/>
  <c r="H8930" i="5"/>
  <c r="H8918" i="5"/>
  <c r="H8906" i="5"/>
  <c r="H8894" i="5"/>
  <c r="H8882" i="5"/>
  <c r="H8870" i="5"/>
  <c r="H8858" i="5"/>
  <c r="H8846" i="5"/>
  <c r="H8834" i="5"/>
  <c r="H8822" i="5"/>
  <c r="H8810" i="5"/>
  <c r="H8798" i="5"/>
  <c r="H8786" i="5"/>
  <c r="H8774" i="5"/>
  <c r="H8762" i="5"/>
  <c r="H8750" i="5"/>
  <c r="H8738" i="5"/>
  <c r="H8726" i="5"/>
  <c r="H8714" i="5"/>
  <c r="H8702" i="5"/>
  <c r="H8689" i="5"/>
  <c r="H8676" i="5"/>
  <c r="H8663" i="5"/>
  <c r="H8650" i="5"/>
  <c r="H8637" i="5"/>
  <c r="H8624" i="5"/>
  <c r="H8611" i="5"/>
  <c r="H8598" i="5"/>
  <c r="H8585" i="5"/>
  <c r="H8572" i="5"/>
  <c r="H8558" i="5"/>
  <c r="H8545" i="5"/>
  <c r="H8532" i="5"/>
  <c r="H8519" i="5"/>
  <c r="H8506" i="5"/>
  <c r="H8493" i="5"/>
  <c r="H8480" i="5"/>
  <c r="H8467" i="5"/>
  <c r="H8453" i="5"/>
  <c r="H8437" i="5"/>
  <c r="H8423" i="5"/>
  <c r="H8409" i="5"/>
  <c r="H8395" i="5"/>
  <c r="H8381" i="5"/>
  <c r="H8362" i="5"/>
  <c r="H8339" i="5"/>
  <c r="H8303" i="5"/>
  <c r="H9" i="5"/>
  <c r="H20" i="5"/>
  <c r="H32" i="5"/>
  <c r="H44" i="5"/>
  <c r="H56" i="5"/>
  <c r="H68" i="5"/>
  <c r="H80" i="5"/>
  <c r="H92" i="5"/>
  <c r="H104" i="5"/>
  <c r="H116" i="5"/>
  <c r="H128" i="5"/>
  <c r="H140" i="5"/>
  <c r="H152" i="5"/>
  <c r="H164" i="5"/>
  <c r="H176" i="5"/>
  <c r="H188" i="5"/>
  <c r="H200" i="5"/>
  <c r="H212" i="5"/>
  <c r="H224" i="5"/>
  <c r="H236" i="5"/>
  <c r="H248" i="5"/>
  <c r="H260" i="5"/>
  <c r="H272" i="5"/>
  <c r="H284" i="5"/>
  <c r="H296" i="5"/>
  <c r="H308" i="5"/>
  <c r="H320" i="5"/>
  <c r="H332" i="5"/>
  <c r="H344" i="5"/>
  <c r="H356" i="5"/>
  <c r="H368" i="5"/>
  <c r="H380" i="5"/>
  <c r="H392" i="5"/>
  <c r="H404" i="5"/>
  <c r="H416" i="5"/>
  <c r="H428" i="5"/>
  <c r="H440" i="5"/>
  <c r="H452" i="5"/>
  <c r="H464" i="5"/>
  <c r="H476" i="5"/>
  <c r="H488" i="5"/>
  <c r="H500" i="5"/>
  <c r="H512" i="5"/>
  <c r="H524" i="5"/>
  <c r="H536" i="5"/>
  <c r="H548" i="5"/>
  <c r="H560" i="5"/>
  <c r="H572" i="5"/>
  <c r="H584" i="5"/>
  <c r="H596" i="5"/>
  <c r="H608" i="5"/>
  <c r="H620" i="5"/>
  <c r="H632" i="5"/>
  <c r="H644" i="5"/>
  <c r="H656" i="5"/>
  <c r="H668" i="5"/>
  <c r="H680" i="5"/>
  <c r="H692" i="5"/>
  <c r="H704" i="5"/>
  <c r="H716" i="5"/>
  <c r="H728" i="5"/>
  <c r="H740" i="5"/>
  <c r="H752" i="5"/>
  <c r="H764" i="5"/>
  <c r="H776" i="5"/>
  <c r="H788" i="5"/>
  <c r="H800" i="5"/>
  <c r="H812" i="5"/>
  <c r="H824" i="5"/>
  <c r="H836" i="5"/>
  <c r="H848" i="5"/>
  <c r="H860" i="5"/>
  <c r="H872" i="5"/>
  <c r="H884" i="5"/>
  <c r="H896" i="5"/>
  <c r="H908" i="5"/>
  <c r="H920" i="5"/>
  <c r="H932" i="5"/>
  <c r="H944" i="5"/>
  <c r="H956" i="5"/>
  <c r="H968" i="5"/>
  <c r="H980" i="5"/>
  <c r="H992" i="5"/>
  <c r="H1004" i="5"/>
  <c r="H1016" i="5"/>
  <c r="H8" i="5"/>
  <c r="H21" i="5"/>
  <c r="H33" i="5"/>
  <c r="H45" i="5"/>
  <c r="H57" i="5"/>
  <c r="H69" i="5"/>
  <c r="H81" i="5"/>
  <c r="H93" i="5"/>
  <c r="H105" i="5"/>
  <c r="H117" i="5"/>
  <c r="H129" i="5"/>
  <c r="H141" i="5"/>
  <c r="H153" i="5"/>
  <c r="H165" i="5"/>
  <c r="H177" i="5"/>
  <c r="H189" i="5"/>
  <c r="H201" i="5"/>
  <c r="H213" i="5"/>
  <c r="H225" i="5"/>
  <c r="H237" i="5"/>
  <c r="H249" i="5"/>
  <c r="H261" i="5"/>
  <c r="H273" i="5"/>
  <c r="H285" i="5"/>
  <c r="H297" i="5"/>
  <c r="H309" i="5"/>
  <c r="H321" i="5"/>
  <c r="H333" i="5"/>
  <c r="H345" i="5"/>
  <c r="H357" i="5"/>
  <c r="H369" i="5"/>
  <c r="H381" i="5"/>
  <c r="H393" i="5"/>
  <c r="H405" i="5"/>
  <c r="H417" i="5"/>
  <c r="H429" i="5"/>
  <c r="H441" i="5"/>
  <c r="H453" i="5"/>
  <c r="H465" i="5"/>
  <c r="H477" i="5"/>
  <c r="H489" i="5"/>
  <c r="H501" i="5"/>
  <c r="H513" i="5"/>
  <c r="H525" i="5"/>
  <c r="H537" i="5"/>
  <c r="H549" i="5"/>
  <c r="H561" i="5"/>
  <c r="H573" i="5"/>
  <c r="H585" i="5"/>
  <c r="H597" i="5"/>
  <c r="H609" i="5"/>
  <c r="H621" i="5"/>
  <c r="H633" i="5"/>
  <c r="H645" i="5"/>
  <c r="H657" i="5"/>
  <c r="H669" i="5"/>
  <c r="H681" i="5"/>
  <c r="H693" i="5"/>
  <c r="H705" i="5"/>
  <c r="H717" i="5"/>
  <c r="H729" i="5"/>
  <c r="H741" i="5"/>
  <c r="H753" i="5"/>
  <c r="H765" i="5"/>
  <c r="H777" i="5"/>
  <c r="H789" i="5"/>
  <c r="H801" i="5"/>
  <c r="H813" i="5"/>
  <c r="H825" i="5"/>
  <c r="H837" i="5"/>
  <c r="H849" i="5"/>
  <c r="H861" i="5"/>
  <c r="H873" i="5"/>
  <c r="H885" i="5"/>
  <c r="H897" i="5"/>
  <c r="H909" i="5"/>
  <c r="H921" i="5"/>
  <c r="H933" i="5"/>
  <c r="H945" i="5"/>
  <c r="H957" i="5"/>
  <c r="H969" i="5"/>
  <c r="H981" i="5"/>
  <c r="H993" i="5"/>
  <c r="H10" i="5"/>
  <c r="H22" i="5"/>
  <c r="H34" i="5"/>
  <c r="H46" i="5"/>
  <c r="H58" i="5"/>
  <c r="H70" i="5"/>
  <c r="H82" i="5"/>
  <c r="H94" i="5"/>
  <c r="H106" i="5"/>
  <c r="H118" i="5"/>
  <c r="H130" i="5"/>
  <c r="H142" i="5"/>
  <c r="H11" i="5"/>
  <c r="H23" i="5"/>
  <c r="H35" i="5"/>
  <c r="H47" i="5"/>
  <c r="H59" i="5"/>
  <c r="H71" i="5"/>
  <c r="H83" i="5"/>
  <c r="H95" i="5"/>
  <c r="H107" i="5"/>
  <c r="H119" i="5"/>
  <c r="H131" i="5"/>
  <c r="H143" i="5"/>
  <c r="H155" i="5"/>
  <c r="H167" i="5"/>
  <c r="H179" i="5"/>
  <c r="H191" i="5"/>
  <c r="H203" i="5"/>
  <c r="H215" i="5"/>
  <c r="H227" i="5"/>
  <c r="H239" i="5"/>
  <c r="H251" i="5"/>
  <c r="H263" i="5"/>
  <c r="H275" i="5"/>
  <c r="H287" i="5"/>
  <c r="H299" i="5"/>
  <c r="H311" i="5"/>
  <c r="H323" i="5"/>
  <c r="H335" i="5"/>
  <c r="H347" i="5"/>
  <c r="H359" i="5"/>
  <c r="H371" i="5"/>
  <c r="H383" i="5"/>
  <c r="H395" i="5"/>
  <c r="H407" i="5"/>
  <c r="H419" i="5"/>
  <c r="H431" i="5"/>
  <c r="H443" i="5"/>
  <c r="H455" i="5"/>
  <c r="H467" i="5"/>
  <c r="H479" i="5"/>
  <c r="H491" i="5"/>
  <c r="H503" i="5"/>
  <c r="H515" i="5"/>
  <c r="H527" i="5"/>
  <c r="H539" i="5"/>
  <c r="H551" i="5"/>
  <c r="H563" i="5"/>
  <c r="H575" i="5"/>
  <c r="H587" i="5"/>
  <c r="H599" i="5"/>
  <c r="H611" i="5"/>
  <c r="H623" i="5"/>
  <c r="H635" i="5"/>
  <c r="H12" i="5"/>
  <c r="H24" i="5"/>
  <c r="H36" i="5"/>
  <c r="H48" i="5"/>
  <c r="H60" i="5"/>
  <c r="H72" i="5"/>
  <c r="H84" i="5"/>
  <c r="H96" i="5"/>
  <c r="H108" i="5"/>
  <c r="H120" i="5"/>
  <c r="H132" i="5"/>
  <c r="H144" i="5"/>
  <c r="H156" i="5"/>
  <c r="H168" i="5"/>
  <c r="H180" i="5"/>
  <c r="H192" i="5"/>
  <c r="H204" i="5"/>
  <c r="H216" i="5"/>
  <c r="H228" i="5"/>
  <c r="H240" i="5"/>
  <c r="H252" i="5"/>
  <c r="H264" i="5"/>
  <c r="H276" i="5"/>
  <c r="H288" i="5"/>
  <c r="H300" i="5"/>
  <c r="H312" i="5"/>
  <c r="H324" i="5"/>
  <c r="H336" i="5"/>
  <c r="H348" i="5"/>
  <c r="H360" i="5"/>
  <c r="H372" i="5"/>
  <c r="H13" i="5"/>
  <c r="H25" i="5"/>
  <c r="H37" i="5"/>
  <c r="H49" i="5"/>
  <c r="H61" i="5"/>
  <c r="H73" i="5"/>
  <c r="H85" i="5"/>
  <c r="H97" i="5"/>
  <c r="H109" i="5"/>
  <c r="H121" i="5"/>
  <c r="H133" i="5"/>
  <c r="H145" i="5"/>
  <c r="H157" i="5"/>
  <c r="H169" i="5"/>
  <c r="H181" i="5"/>
  <c r="H193" i="5"/>
  <c r="H205" i="5"/>
  <c r="H217" i="5"/>
  <c r="H229" i="5"/>
  <c r="H241" i="5"/>
  <c r="H253" i="5"/>
  <c r="H265" i="5"/>
  <c r="H277" i="5"/>
  <c r="H289" i="5"/>
  <c r="H301" i="5"/>
  <c r="H313" i="5"/>
  <c r="H325" i="5"/>
  <c r="H337" i="5"/>
  <c r="H349" i="5"/>
  <c r="H361" i="5"/>
  <c r="H373" i="5"/>
  <c r="H385" i="5"/>
  <c r="H397" i="5"/>
  <c r="H409" i="5"/>
  <c r="H421" i="5"/>
  <c r="H433" i="5"/>
  <c r="H445" i="5"/>
  <c r="H457" i="5"/>
  <c r="H469" i="5"/>
  <c r="H481" i="5"/>
  <c r="H493" i="5"/>
  <c r="H505" i="5"/>
  <c r="H517" i="5"/>
  <c r="H529" i="5"/>
  <c r="H541" i="5"/>
  <c r="H553" i="5"/>
  <c r="H565" i="5"/>
  <c r="H577" i="5"/>
  <c r="H589" i="5"/>
  <c r="H601" i="5"/>
  <c r="H613" i="5"/>
  <c r="H625" i="5"/>
  <c r="H637" i="5"/>
  <c r="H649" i="5"/>
  <c r="H661" i="5"/>
  <c r="H673" i="5"/>
  <c r="H685" i="5"/>
  <c r="H697" i="5"/>
  <c r="H709" i="5"/>
  <c r="H721" i="5"/>
  <c r="H733" i="5"/>
  <c r="H745" i="5"/>
  <c r="H757" i="5"/>
  <c r="H769" i="5"/>
  <c r="H781" i="5"/>
  <c r="H793" i="5"/>
  <c r="H805" i="5"/>
  <c r="H817" i="5"/>
  <c r="H829" i="5"/>
  <c r="H841" i="5"/>
  <c r="H853" i="5"/>
  <c r="H865" i="5"/>
  <c r="H877" i="5"/>
  <c r="H889" i="5"/>
  <c r="H901" i="5"/>
  <c r="H913" i="5"/>
  <c r="H925" i="5"/>
  <c r="H937" i="5"/>
  <c r="H949" i="5"/>
  <c r="H961" i="5"/>
  <c r="H973" i="5"/>
  <c r="H14" i="5"/>
  <c r="H26" i="5"/>
  <c r="H38" i="5"/>
  <c r="H50" i="5"/>
  <c r="H62" i="5"/>
  <c r="H74" i="5"/>
  <c r="H86" i="5"/>
  <c r="H98" i="5"/>
  <c r="H110" i="5"/>
  <c r="H122" i="5"/>
  <c r="H134" i="5"/>
  <c r="H146" i="5"/>
  <c r="H158" i="5"/>
  <c r="H170" i="5"/>
  <c r="H182" i="5"/>
  <c r="H194" i="5"/>
  <c r="H206" i="5"/>
  <c r="H218" i="5"/>
  <c r="H230" i="5"/>
  <c r="H242" i="5"/>
  <c r="H254" i="5"/>
  <c r="H266" i="5"/>
  <c r="H278" i="5"/>
  <c r="H290" i="5"/>
  <c r="H302" i="5"/>
  <c r="H314" i="5"/>
  <c r="H326" i="5"/>
  <c r="H338" i="5"/>
  <c r="H350" i="5"/>
  <c r="H362" i="5"/>
  <c r="H374" i="5"/>
  <c r="H386" i="5"/>
  <c r="H398" i="5"/>
  <c r="H410" i="5"/>
  <c r="H422" i="5"/>
  <c r="H434" i="5"/>
  <c r="H446" i="5"/>
  <c r="H458" i="5"/>
  <c r="H470" i="5"/>
  <c r="H482" i="5"/>
  <c r="H494" i="5"/>
  <c r="H506" i="5"/>
  <c r="H518" i="5"/>
  <c r="H530" i="5"/>
  <c r="H542" i="5"/>
  <c r="H554" i="5"/>
  <c r="H566" i="5"/>
  <c r="H578" i="5"/>
  <c r="H590" i="5"/>
  <c r="H602" i="5"/>
  <c r="H614" i="5"/>
  <c r="H626" i="5"/>
  <c r="H638" i="5"/>
  <c r="H650" i="5"/>
  <c r="H662" i="5"/>
  <c r="H674" i="5"/>
  <c r="H686" i="5"/>
  <c r="H698" i="5"/>
  <c r="H15" i="5"/>
  <c r="H27" i="5"/>
  <c r="H39" i="5"/>
  <c r="H51" i="5"/>
  <c r="H63" i="5"/>
  <c r="H75" i="5"/>
  <c r="H87" i="5"/>
  <c r="H99" i="5"/>
  <c r="H111" i="5"/>
  <c r="H123" i="5"/>
  <c r="H135" i="5"/>
  <c r="H147" i="5"/>
  <c r="H159" i="5"/>
  <c r="H171" i="5"/>
  <c r="H183" i="5"/>
  <c r="H195" i="5"/>
  <c r="H207" i="5"/>
  <c r="H219" i="5"/>
  <c r="H231" i="5"/>
  <c r="H243" i="5"/>
  <c r="H255" i="5"/>
  <c r="H267" i="5"/>
  <c r="H279" i="5"/>
  <c r="H291" i="5"/>
  <c r="H303" i="5"/>
  <c r="H315" i="5"/>
  <c r="H327" i="5"/>
  <c r="H339" i="5"/>
  <c r="H351" i="5"/>
  <c r="H363" i="5"/>
  <c r="H375" i="5"/>
  <c r="H387" i="5"/>
  <c r="H399" i="5"/>
  <c r="H411" i="5"/>
  <c r="H423" i="5"/>
  <c r="H435" i="5"/>
  <c r="H447" i="5"/>
  <c r="H459" i="5"/>
  <c r="H471" i="5"/>
  <c r="H483" i="5"/>
  <c r="H495" i="5"/>
  <c r="H507" i="5"/>
  <c r="H519" i="5"/>
  <c r="H531" i="5"/>
  <c r="H543" i="5"/>
  <c r="H555" i="5"/>
  <c r="H567" i="5"/>
  <c r="H579" i="5"/>
  <c r="H591" i="5"/>
  <c r="H603" i="5"/>
  <c r="H615" i="5"/>
  <c r="H627" i="5"/>
  <c r="H639" i="5"/>
  <c r="H651" i="5"/>
  <c r="H663" i="5"/>
  <c r="H675" i="5"/>
  <c r="H687" i="5"/>
  <c r="H699" i="5"/>
  <c r="H711" i="5"/>
  <c r="H16" i="5"/>
  <c r="K16" i="5" s="1"/>
  <c r="H28" i="5"/>
  <c r="H40" i="5"/>
  <c r="H52" i="5"/>
  <c r="H64" i="5"/>
  <c r="H76" i="5"/>
  <c r="H88" i="5"/>
  <c r="H100" i="5"/>
  <c r="H112" i="5"/>
  <c r="H124" i="5"/>
  <c r="H136" i="5"/>
  <c r="H148" i="5"/>
  <c r="H160" i="5"/>
  <c r="H172" i="5"/>
  <c r="H184" i="5"/>
  <c r="H196" i="5"/>
  <c r="H208" i="5"/>
  <c r="H220" i="5"/>
  <c r="H232" i="5"/>
  <c r="H244" i="5"/>
  <c r="H256" i="5"/>
  <c r="H268" i="5"/>
  <c r="H280" i="5"/>
  <c r="H292" i="5"/>
  <c r="H304" i="5"/>
  <c r="H316" i="5"/>
  <c r="H328" i="5"/>
  <c r="H340" i="5"/>
  <c r="H352" i="5"/>
  <c r="H364" i="5"/>
  <c r="H376" i="5"/>
  <c r="H388" i="5"/>
  <c r="H400" i="5"/>
  <c r="H412" i="5"/>
  <c r="H424" i="5"/>
  <c r="H436" i="5"/>
  <c r="H448" i="5"/>
  <c r="H460" i="5"/>
  <c r="H472" i="5"/>
  <c r="H484" i="5"/>
  <c r="H496" i="5"/>
  <c r="H508" i="5"/>
  <c r="H520" i="5"/>
  <c r="H532" i="5"/>
  <c r="H544" i="5"/>
  <c r="H17" i="5"/>
  <c r="H29" i="5"/>
  <c r="H41" i="5"/>
  <c r="H53" i="5"/>
  <c r="H65" i="5"/>
  <c r="H77" i="5"/>
  <c r="H89" i="5"/>
  <c r="H101" i="5"/>
  <c r="H113" i="5"/>
  <c r="H125" i="5"/>
  <c r="H137" i="5"/>
  <c r="H149" i="5"/>
  <c r="H161" i="5"/>
  <c r="H173" i="5"/>
  <c r="H185" i="5"/>
  <c r="H197" i="5"/>
  <c r="H209" i="5"/>
  <c r="H221" i="5"/>
  <c r="H233" i="5"/>
  <c r="H245" i="5"/>
  <c r="H257" i="5"/>
  <c r="H269" i="5"/>
  <c r="H281" i="5"/>
  <c r="H293" i="5"/>
  <c r="H305" i="5"/>
  <c r="H317" i="5"/>
  <c r="H329" i="5"/>
  <c r="H341" i="5"/>
  <c r="H353" i="5"/>
  <c r="H365" i="5"/>
  <c r="H377" i="5"/>
  <c r="H389" i="5"/>
  <c r="H401" i="5"/>
  <c r="H413" i="5"/>
  <c r="H425" i="5"/>
  <c r="H437" i="5"/>
  <c r="H449" i="5"/>
  <c r="H461" i="5"/>
  <c r="H473" i="5"/>
  <c r="H485" i="5"/>
  <c r="H497" i="5"/>
  <c r="H509" i="5"/>
  <c r="H521" i="5"/>
  <c r="H533" i="5"/>
  <c r="H545" i="5"/>
  <c r="H557" i="5"/>
  <c r="H569" i="5"/>
  <c r="H581" i="5"/>
  <c r="H593" i="5"/>
  <c r="H605" i="5"/>
  <c r="H617" i="5"/>
  <c r="H629" i="5"/>
  <c r="H641" i="5"/>
  <c r="H18" i="5"/>
  <c r="H30" i="5"/>
  <c r="H42" i="5"/>
  <c r="H54" i="5"/>
  <c r="H66" i="5"/>
  <c r="H78" i="5"/>
  <c r="H90" i="5"/>
  <c r="H102" i="5"/>
  <c r="H114" i="5"/>
  <c r="H126" i="5"/>
  <c r="H138" i="5"/>
  <c r="H150" i="5"/>
  <c r="H162" i="5"/>
  <c r="H174" i="5"/>
  <c r="H186" i="5"/>
  <c r="H198" i="5"/>
  <c r="H210" i="5"/>
  <c r="H222" i="5"/>
  <c r="H234" i="5"/>
  <c r="H246" i="5"/>
  <c r="H258" i="5"/>
  <c r="H270" i="5"/>
  <c r="H282" i="5"/>
  <c r="H294" i="5"/>
  <c r="H306" i="5"/>
  <c r="H318" i="5"/>
  <c r="H330" i="5"/>
  <c r="H342" i="5"/>
  <c r="H354" i="5"/>
  <c r="H366" i="5"/>
  <c r="H378" i="5"/>
  <c r="H390" i="5"/>
  <c r="H19" i="5"/>
  <c r="H154" i="5"/>
  <c r="H226" i="5"/>
  <c r="H298" i="5"/>
  <c r="H370" i="5"/>
  <c r="H415" i="5"/>
  <c r="H451" i="5"/>
  <c r="H487" i="5"/>
  <c r="H523" i="5"/>
  <c r="H558" i="5"/>
  <c r="H586" i="5"/>
  <c r="H616" i="5"/>
  <c r="H643" i="5"/>
  <c r="H665" i="5"/>
  <c r="H684" i="5"/>
  <c r="H706" i="5"/>
  <c r="H723" i="5"/>
  <c r="H738" i="5"/>
  <c r="H755" i="5"/>
  <c r="H771" i="5"/>
  <c r="H786" i="5"/>
  <c r="H803" i="5"/>
  <c r="H819" i="5"/>
  <c r="H834" i="5"/>
  <c r="H851" i="5"/>
  <c r="H867" i="5"/>
  <c r="H882" i="5"/>
  <c r="H899" i="5"/>
  <c r="H915" i="5"/>
  <c r="H930" i="5"/>
  <c r="H947" i="5"/>
  <c r="H963" i="5"/>
  <c r="H978" i="5"/>
  <c r="H994" i="5"/>
  <c r="H1007" i="5"/>
  <c r="H1020" i="5"/>
  <c r="H1032" i="5"/>
  <c r="H1044" i="5"/>
  <c r="H1056" i="5"/>
  <c r="H1068" i="5"/>
  <c r="H1080" i="5"/>
  <c r="H1092" i="5"/>
  <c r="H1104" i="5"/>
  <c r="H1116" i="5"/>
  <c r="H1128" i="5"/>
  <c r="H1140" i="5"/>
  <c r="H1152" i="5"/>
  <c r="H1164" i="5"/>
  <c r="H1176" i="5"/>
  <c r="H1188" i="5"/>
  <c r="H1200" i="5"/>
  <c r="H1212" i="5"/>
  <c r="H1224" i="5"/>
  <c r="H1236" i="5"/>
  <c r="H1248" i="5"/>
  <c r="H1260" i="5"/>
  <c r="H1272" i="5"/>
  <c r="H1284" i="5"/>
  <c r="H1296" i="5"/>
  <c r="H1308" i="5"/>
  <c r="H1320" i="5"/>
  <c r="H1332" i="5"/>
  <c r="H1344" i="5"/>
  <c r="H1356" i="5"/>
  <c r="H1368" i="5"/>
  <c r="H1380" i="5"/>
  <c r="H1392" i="5"/>
  <c r="H1404" i="5"/>
  <c r="H1416" i="5"/>
  <c r="H1428" i="5"/>
  <c r="H1440" i="5"/>
  <c r="H1452" i="5"/>
  <c r="H1464" i="5"/>
  <c r="H1476" i="5"/>
  <c r="H1488" i="5"/>
  <c r="H1500" i="5"/>
  <c r="H1512" i="5"/>
  <c r="H1524" i="5"/>
  <c r="H1536" i="5"/>
  <c r="H1548" i="5"/>
  <c r="H1560" i="5"/>
  <c r="H1572" i="5"/>
  <c r="H1584" i="5"/>
  <c r="H1596" i="5"/>
  <c r="H1608" i="5"/>
  <c r="H1620" i="5"/>
  <c r="H1632" i="5"/>
  <c r="H31" i="5"/>
  <c r="H163" i="5"/>
  <c r="H235" i="5"/>
  <c r="H307" i="5"/>
  <c r="H379" i="5"/>
  <c r="H418" i="5"/>
  <c r="H454" i="5"/>
  <c r="H490" i="5"/>
  <c r="H526" i="5"/>
  <c r="H559" i="5"/>
  <c r="H588" i="5"/>
  <c r="H618" i="5"/>
  <c r="H646" i="5"/>
  <c r="H666" i="5"/>
  <c r="H688" i="5"/>
  <c r="H707" i="5"/>
  <c r="H724" i="5"/>
  <c r="H739" i="5"/>
  <c r="H756" i="5"/>
  <c r="H772" i="5"/>
  <c r="H787" i="5"/>
  <c r="H804" i="5"/>
  <c r="H820" i="5"/>
  <c r="H835" i="5"/>
  <c r="H852" i="5"/>
  <c r="H868" i="5"/>
  <c r="H883" i="5"/>
  <c r="H900" i="5"/>
  <c r="H916" i="5"/>
  <c r="H931" i="5"/>
  <c r="H948" i="5"/>
  <c r="H964" i="5"/>
  <c r="H979" i="5"/>
  <c r="H995" i="5"/>
  <c r="H1008" i="5"/>
  <c r="H1021" i="5"/>
  <c r="H1033" i="5"/>
  <c r="H1045" i="5"/>
  <c r="H1057" i="5"/>
  <c r="H1069" i="5"/>
  <c r="H1081" i="5"/>
  <c r="H1093" i="5"/>
  <c r="H1105" i="5"/>
  <c r="H1117" i="5"/>
  <c r="H1129" i="5"/>
  <c r="H1141" i="5"/>
  <c r="H1153" i="5"/>
  <c r="H1165" i="5"/>
  <c r="H1177" i="5"/>
  <c r="H1189" i="5"/>
  <c r="H1201" i="5"/>
  <c r="H1213" i="5"/>
  <c r="H1225" i="5"/>
  <c r="H1237" i="5"/>
  <c r="H1249" i="5"/>
  <c r="H1261" i="5"/>
  <c r="H1273" i="5"/>
  <c r="H1285" i="5"/>
  <c r="H1297" i="5"/>
  <c r="H1309" i="5"/>
  <c r="H1321" i="5"/>
  <c r="H1333" i="5"/>
  <c r="H1345" i="5"/>
  <c r="H1357" i="5"/>
  <c r="H1369" i="5"/>
  <c r="H1381" i="5"/>
  <c r="H1393" i="5"/>
  <c r="H1405" i="5"/>
  <c r="H1417" i="5"/>
  <c r="H1429" i="5"/>
  <c r="H1441" i="5"/>
  <c r="H1453" i="5"/>
  <c r="H1465" i="5"/>
  <c r="H1477" i="5"/>
  <c r="H1489" i="5"/>
  <c r="H1501" i="5"/>
  <c r="H1513" i="5"/>
  <c r="H1525" i="5"/>
  <c r="H1537" i="5"/>
  <c r="H1549" i="5"/>
  <c r="H1561" i="5"/>
  <c r="H43" i="5"/>
  <c r="H166" i="5"/>
  <c r="H238" i="5"/>
  <c r="H310" i="5"/>
  <c r="H382" i="5"/>
  <c r="H420" i="5"/>
  <c r="H456" i="5"/>
  <c r="H492" i="5"/>
  <c r="H528" i="5"/>
  <c r="H562" i="5"/>
  <c r="H592" i="5"/>
  <c r="H619" i="5"/>
  <c r="H647" i="5"/>
  <c r="H667" i="5"/>
  <c r="H689" i="5"/>
  <c r="H708" i="5"/>
  <c r="H725" i="5"/>
  <c r="H742" i="5"/>
  <c r="H758" i="5"/>
  <c r="H773" i="5"/>
  <c r="H790" i="5"/>
  <c r="H806" i="5"/>
  <c r="H821" i="5"/>
  <c r="H838" i="5"/>
  <c r="H854" i="5"/>
  <c r="H869" i="5"/>
  <c r="H886" i="5"/>
  <c r="H902" i="5"/>
  <c r="H917" i="5"/>
  <c r="H934" i="5"/>
  <c r="H950" i="5"/>
  <c r="H965" i="5"/>
  <c r="H982" i="5"/>
  <c r="H996" i="5"/>
  <c r="H1009" i="5"/>
  <c r="H1022" i="5"/>
  <c r="H1034" i="5"/>
  <c r="H1046" i="5"/>
  <c r="H1058" i="5"/>
  <c r="H1070" i="5"/>
  <c r="H1082" i="5"/>
  <c r="H1094" i="5"/>
  <c r="H1106" i="5"/>
  <c r="H1118" i="5"/>
  <c r="H1130" i="5"/>
  <c r="H1142" i="5"/>
  <c r="H1154" i="5"/>
  <c r="H1166" i="5"/>
  <c r="H1178" i="5"/>
  <c r="H1190" i="5"/>
  <c r="H1202" i="5"/>
  <c r="H1214" i="5"/>
  <c r="H1226" i="5"/>
  <c r="H1238" i="5"/>
  <c r="H1250" i="5"/>
  <c r="H1262" i="5"/>
  <c r="H1274" i="5"/>
  <c r="H1286" i="5"/>
  <c r="H1298" i="5"/>
  <c r="H1310" i="5"/>
  <c r="H1322" i="5"/>
  <c r="H1334" i="5"/>
  <c r="H1346" i="5"/>
  <c r="H1358" i="5"/>
  <c r="H1370" i="5"/>
  <c r="H1382" i="5"/>
  <c r="H1394" i="5"/>
  <c r="H1406" i="5"/>
  <c r="H1418" i="5"/>
  <c r="H1430" i="5"/>
  <c r="H1442" i="5"/>
  <c r="H1454" i="5"/>
  <c r="H1466" i="5"/>
  <c r="H1478" i="5"/>
  <c r="H1490" i="5"/>
  <c r="H1502" i="5"/>
  <c r="H1514" i="5"/>
  <c r="H1526" i="5"/>
  <c r="H1538" i="5"/>
  <c r="H1550" i="5"/>
  <c r="H1562" i="5"/>
  <c r="H1574" i="5"/>
  <c r="H1586" i="5"/>
  <c r="H55" i="5"/>
  <c r="H175" i="5"/>
  <c r="H247" i="5"/>
  <c r="H319" i="5"/>
  <c r="H384" i="5"/>
  <c r="H426" i="5"/>
  <c r="H462" i="5"/>
  <c r="H498" i="5"/>
  <c r="H534" i="5"/>
  <c r="H564" i="5"/>
  <c r="H594" i="5"/>
  <c r="H622" i="5"/>
  <c r="H648" i="5"/>
  <c r="H670" i="5"/>
  <c r="H690" i="5"/>
  <c r="H710" i="5"/>
  <c r="H726" i="5"/>
  <c r="H743" i="5"/>
  <c r="H759" i="5"/>
  <c r="H774" i="5"/>
  <c r="H791" i="5"/>
  <c r="H807" i="5"/>
  <c r="H822" i="5"/>
  <c r="H839" i="5"/>
  <c r="H855" i="5"/>
  <c r="H870" i="5"/>
  <c r="H887" i="5"/>
  <c r="H903" i="5"/>
  <c r="H918" i="5"/>
  <c r="H935" i="5"/>
  <c r="H951" i="5"/>
  <c r="H966" i="5"/>
  <c r="H983" i="5"/>
  <c r="H997" i="5"/>
  <c r="H1010" i="5"/>
  <c r="H1023" i="5"/>
  <c r="H1035" i="5"/>
  <c r="H1047" i="5"/>
  <c r="H1059" i="5"/>
  <c r="H1071" i="5"/>
  <c r="H67" i="5"/>
  <c r="H178" i="5"/>
  <c r="H250" i="5"/>
  <c r="H322" i="5"/>
  <c r="H391" i="5"/>
  <c r="H427" i="5"/>
  <c r="H463" i="5"/>
  <c r="H499" i="5"/>
  <c r="H535" i="5"/>
  <c r="H568" i="5"/>
  <c r="H595" i="5"/>
  <c r="H624" i="5"/>
  <c r="H652" i="5"/>
  <c r="H671" i="5"/>
  <c r="H691" i="5"/>
  <c r="H712" i="5"/>
  <c r="H727" i="5"/>
  <c r="H744" i="5"/>
  <c r="H760" i="5"/>
  <c r="H775" i="5"/>
  <c r="H792" i="5"/>
  <c r="H808" i="5"/>
  <c r="H823" i="5"/>
  <c r="H840" i="5"/>
  <c r="H856" i="5"/>
  <c r="H871" i="5"/>
  <c r="H888" i="5"/>
  <c r="H904" i="5"/>
  <c r="H919" i="5"/>
  <c r="H936" i="5"/>
  <c r="H952" i="5"/>
  <c r="H967" i="5"/>
  <c r="H984" i="5"/>
  <c r="H998" i="5"/>
  <c r="H1011" i="5"/>
  <c r="H1024" i="5"/>
  <c r="H1036" i="5"/>
  <c r="H1048" i="5"/>
  <c r="H1060" i="5"/>
  <c r="H1072" i="5"/>
  <c r="H1084" i="5"/>
  <c r="H1096" i="5"/>
  <c r="H1108" i="5"/>
  <c r="H79" i="5"/>
  <c r="H187" i="5"/>
  <c r="H259" i="5"/>
  <c r="H331" i="5"/>
  <c r="H394" i="5"/>
  <c r="H430" i="5"/>
  <c r="H466" i="5"/>
  <c r="H502" i="5"/>
  <c r="H538" i="5"/>
  <c r="H570" i="5"/>
  <c r="H598" i="5"/>
  <c r="H628" i="5"/>
  <c r="H653" i="5"/>
  <c r="H672" i="5"/>
  <c r="H694" i="5"/>
  <c r="H713" i="5"/>
  <c r="H730" i="5"/>
  <c r="H746" i="5"/>
  <c r="H761" i="5"/>
  <c r="H778" i="5"/>
  <c r="H794" i="5"/>
  <c r="H809" i="5"/>
  <c r="H826" i="5"/>
  <c r="H842" i="5"/>
  <c r="H857" i="5"/>
  <c r="H874" i="5"/>
  <c r="H890" i="5"/>
  <c r="H905" i="5"/>
  <c r="H922" i="5"/>
  <c r="H938" i="5"/>
  <c r="H953" i="5"/>
  <c r="H970" i="5"/>
  <c r="H985" i="5"/>
  <c r="H999" i="5"/>
  <c r="H1012" i="5"/>
  <c r="H1025" i="5"/>
  <c r="H1037" i="5"/>
  <c r="H1049" i="5"/>
  <c r="H1061" i="5"/>
  <c r="H1073" i="5"/>
  <c r="H1085" i="5"/>
  <c r="H1097" i="5"/>
  <c r="H1109" i="5"/>
  <c r="H1121" i="5"/>
  <c r="H1133" i="5"/>
  <c r="H1145" i="5"/>
  <c r="H1157" i="5"/>
  <c r="H1169" i="5"/>
  <c r="H1181" i="5"/>
  <c r="H1193" i="5"/>
  <c r="H1205" i="5"/>
  <c r="H1217" i="5"/>
  <c r="H1229" i="5"/>
  <c r="H1241" i="5"/>
  <c r="H1253" i="5"/>
  <c r="H1265" i="5"/>
  <c r="H1277" i="5"/>
  <c r="H1289" i="5"/>
  <c r="H1301" i="5"/>
  <c r="H1313" i="5"/>
  <c r="H1325" i="5"/>
  <c r="H1337" i="5"/>
  <c r="H1349" i="5"/>
  <c r="H1361" i="5"/>
  <c r="H1373" i="5"/>
  <c r="H1385" i="5"/>
  <c r="H1397" i="5"/>
  <c r="H1409" i="5"/>
  <c r="H1421" i="5"/>
  <c r="H1433" i="5"/>
  <c r="H1445" i="5"/>
  <c r="H1457" i="5"/>
  <c r="H1469" i="5"/>
  <c r="H1481" i="5"/>
  <c r="H1493" i="5"/>
  <c r="H1505" i="5"/>
  <c r="H1517" i="5"/>
  <c r="H1529" i="5"/>
  <c r="H1541" i="5"/>
  <c r="H1553" i="5"/>
  <c r="H1565" i="5"/>
  <c r="H1577" i="5"/>
  <c r="H1589" i="5"/>
  <c r="H1601" i="5"/>
  <c r="H1613" i="5"/>
  <c r="H91" i="5"/>
  <c r="H190" i="5"/>
  <c r="H262" i="5"/>
  <c r="H334" i="5"/>
  <c r="H396" i="5"/>
  <c r="H432" i="5"/>
  <c r="H468" i="5"/>
  <c r="H504" i="5"/>
  <c r="H540" i="5"/>
  <c r="H571" i="5"/>
  <c r="H600" i="5"/>
  <c r="H630" i="5"/>
  <c r="H654" i="5"/>
  <c r="H676" i="5"/>
  <c r="H695" i="5"/>
  <c r="H714" i="5"/>
  <c r="H731" i="5"/>
  <c r="H747" i="5"/>
  <c r="H762" i="5"/>
  <c r="H779" i="5"/>
  <c r="H795" i="5"/>
  <c r="H810" i="5"/>
  <c r="H827" i="5"/>
  <c r="H843" i="5"/>
  <c r="H858" i="5"/>
  <c r="H875" i="5"/>
  <c r="H891" i="5"/>
  <c r="H906" i="5"/>
  <c r="H923" i="5"/>
  <c r="H939" i="5"/>
  <c r="H954" i="5"/>
  <c r="H971" i="5"/>
  <c r="H986" i="5"/>
  <c r="H1000" i="5"/>
  <c r="H1013" i="5"/>
  <c r="H1026" i="5"/>
  <c r="H1038" i="5"/>
  <c r="H1050" i="5"/>
  <c r="H1062" i="5"/>
  <c r="H1074" i="5"/>
  <c r="H1086" i="5"/>
  <c r="H1098" i="5"/>
  <c r="H1110" i="5"/>
  <c r="H1122" i="5"/>
  <c r="H1134" i="5"/>
  <c r="H1146" i="5"/>
  <c r="H1158" i="5"/>
  <c r="H1170" i="5"/>
  <c r="H1182" i="5"/>
  <c r="H1194" i="5"/>
  <c r="H1206" i="5"/>
  <c r="H1218" i="5"/>
  <c r="H1230" i="5"/>
  <c r="H1242" i="5"/>
  <c r="H1254" i="5"/>
  <c r="H1266" i="5"/>
  <c r="H1278" i="5"/>
  <c r="H1290" i="5"/>
  <c r="H1302" i="5"/>
  <c r="H1314" i="5"/>
  <c r="H1326" i="5"/>
  <c r="H1338" i="5"/>
  <c r="H1350" i="5"/>
  <c r="H1362" i="5"/>
  <c r="H1374" i="5"/>
  <c r="H1386" i="5"/>
  <c r="H1398" i="5"/>
  <c r="H1410" i="5"/>
  <c r="H1422" i="5"/>
  <c r="H1434" i="5"/>
  <c r="H1446" i="5"/>
  <c r="H1458" i="5"/>
  <c r="H1470" i="5"/>
  <c r="H1482" i="5"/>
  <c r="H1494" i="5"/>
  <c r="H103" i="5"/>
  <c r="H199" i="5"/>
  <c r="H271" i="5"/>
  <c r="H343" i="5"/>
  <c r="H402" i="5"/>
  <c r="H438" i="5"/>
  <c r="H474" i="5"/>
  <c r="H510" i="5"/>
  <c r="H546" i="5"/>
  <c r="H574" i="5"/>
  <c r="H604" i="5"/>
  <c r="H631" i="5"/>
  <c r="H655" i="5"/>
  <c r="H677" i="5"/>
  <c r="H696" i="5"/>
  <c r="H715" i="5"/>
  <c r="H732" i="5"/>
  <c r="H748" i="5"/>
  <c r="H763" i="5"/>
  <c r="H780" i="5"/>
  <c r="H796" i="5"/>
  <c r="H811" i="5"/>
  <c r="H828" i="5"/>
  <c r="H844" i="5"/>
  <c r="H859" i="5"/>
  <c r="H876" i="5"/>
  <c r="H892" i="5"/>
  <c r="H907" i="5"/>
  <c r="H924" i="5"/>
  <c r="H940" i="5"/>
  <c r="H955" i="5"/>
  <c r="H972" i="5"/>
  <c r="H987" i="5"/>
  <c r="H1001" i="5"/>
  <c r="H1014" i="5"/>
  <c r="H1027" i="5"/>
  <c r="H1039" i="5"/>
  <c r="H1051" i="5"/>
  <c r="H1063" i="5"/>
  <c r="H1075" i="5"/>
  <c r="H1087" i="5"/>
  <c r="H1099" i="5"/>
  <c r="H1111" i="5"/>
  <c r="H1123" i="5"/>
  <c r="H1135" i="5"/>
  <c r="H1147" i="5"/>
  <c r="H1159" i="5"/>
  <c r="H1171" i="5"/>
  <c r="H1183" i="5"/>
  <c r="H1195" i="5"/>
  <c r="H1207" i="5"/>
  <c r="H1219" i="5"/>
  <c r="H1231" i="5"/>
  <c r="H1243" i="5"/>
  <c r="H1255" i="5"/>
  <c r="H1267" i="5"/>
  <c r="H1279" i="5"/>
  <c r="H1291" i="5"/>
  <c r="H1303" i="5"/>
  <c r="H1315" i="5"/>
  <c r="H1327" i="5"/>
  <c r="H1339" i="5"/>
  <c r="H1351" i="5"/>
  <c r="H1363" i="5"/>
  <c r="H1375" i="5"/>
  <c r="H1387" i="5"/>
  <c r="H1399" i="5"/>
  <c r="H1411" i="5"/>
  <c r="H1423" i="5"/>
  <c r="H1435" i="5"/>
  <c r="H1447" i="5"/>
  <c r="H1459" i="5"/>
  <c r="H1471" i="5"/>
  <c r="H1483" i="5"/>
  <c r="H1495" i="5"/>
  <c r="H115" i="5"/>
  <c r="H202" i="5"/>
  <c r="H274" i="5"/>
  <c r="H346" i="5"/>
  <c r="H403" i="5"/>
  <c r="H439" i="5"/>
  <c r="H475" i="5"/>
  <c r="H511" i="5"/>
  <c r="H547" i="5"/>
  <c r="H576" i="5"/>
  <c r="H606" i="5"/>
  <c r="H634" i="5"/>
  <c r="H658" i="5"/>
  <c r="H678" i="5"/>
  <c r="H700" i="5"/>
  <c r="H718" i="5"/>
  <c r="H734" i="5"/>
  <c r="H749" i="5"/>
  <c r="H766" i="5"/>
  <c r="H782" i="5"/>
  <c r="H797" i="5"/>
  <c r="H814" i="5"/>
  <c r="H830" i="5"/>
  <c r="H845" i="5"/>
  <c r="H862" i="5"/>
  <c r="H878" i="5"/>
  <c r="H893" i="5"/>
  <c r="H910" i="5"/>
  <c r="H926" i="5"/>
  <c r="H941" i="5"/>
  <c r="H958" i="5"/>
  <c r="H974" i="5"/>
  <c r="H988" i="5"/>
  <c r="H1002" i="5"/>
  <c r="H1015" i="5"/>
  <c r="H1028" i="5"/>
  <c r="H1040" i="5"/>
  <c r="H1052" i="5"/>
  <c r="H1064" i="5"/>
  <c r="H1076" i="5"/>
  <c r="H1088" i="5"/>
  <c r="H1100" i="5"/>
  <c r="H1112" i="5"/>
  <c r="H1124" i="5"/>
  <c r="H1136" i="5"/>
  <c r="H1148" i="5"/>
  <c r="H1160" i="5"/>
  <c r="H1172" i="5"/>
  <c r="H1184" i="5"/>
  <c r="H1196" i="5"/>
  <c r="H1208" i="5"/>
  <c r="H1220" i="5"/>
  <c r="H1232" i="5"/>
  <c r="H1244" i="5"/>
  <c r="H1256" i="5"/>
  <c r="H1268" i="5"/>
  <c r="H1280" i="5"/>
  <c r="H1292" i="5"/>
  <c r="H1304" i="5"/>
  <c r="H1316" i="5"/>
  <c r="H1328" i="5"/>
  <c r="H1340" i="5"/>
  <c r="H1352" i="5"/>
  <c r="H1364" i="5"/>
  <c r="H1376" i="5"/>
  <c r="H1388" i="5"/>
  <c r="H1400" i="5"/>
  <c r="H1412" i="5"/>
  <c r="H1424" i="5"/>
  <c r="H1436" i="5"/>
  <c r="H1448" i="5"/>
  <c r="H1460" i="5"/>
  <c r="H1472" i="5"/>
  <c r="H1484" i="5"/>
  <c r="H127" i="5"/>
  <c r="H211" i="5"/>
  <c r="H283" i="5"/>
  <c r="H355" i="5"/>
  <c r="H406" i="5"/>
  <c r="H442" i="5"/>
  <c r="H478" i="5"/>
  <c r="H514" i="5"/>
  <c r="H550" i="5"/>
  <c r="H580" i="5"/>
  <c r="H607" i="5"/>
  <c r="H636" i="5"/>
  <c r="H659" i="5"/>
  <c r="H679" i="5"/>
  <c r="H701" i="5"/>
  <c r="H719" i="5"/>
  <c r="H735" i="5"/>
  <c r="H750" i="5"/>
  <c r="H767" i="5"/>
  <c r="H783" i="5"/>
  <c r="H798" i="5"/>
  <c r="H815" i="5"/>
  <c r="H831" i="5"/>
  <c r="H846" i="5"/>
  <c r="H863" i="5"/>
  <c r="H879" i="5"/>
  <c r="H894" i="5"/>
  <c r="H911" i="5"/>
  <c r="H927" i="5"/>
  <c r="H942" i="5"/>
  <c r="H959" i="5"/>
  <c r="H975" i="5"/>
  <c r="H989" i="5"/>
  <c r="H1003" i="5"/>
  <c r="H1017" i="5"/>
  <c r="H1029" i="5"/>
  <c r="H1041" i="5"/>
  <c r="H1053" i="5"/>
  <c r="H1065" i="5"/>
  <c r="H1077" i="5"/>
  <c r="H1089" i="5"/>
  <c r="H139" i="5"/>
  <c r="H214" i="5"/>
  <c r="H286" i="5"/>
  <c r="H358" i="5"/>
  <c r="H408" i="5"/>
  <c r="H444" i="5"/>
  <c r="H480" i="5"/>
  <c r="H516" i="5"/>
  <c r="H552" i="5"/>
  <c r="H582" i="5"/>
  <c r="H610" i="5"/>
  <c r="H640" i="5"/>
  <c r="H660" i="5"/>
  <c r="H682" i="5"/>
  <c r="H702" i="5"/>
  <c r="H720" i="5"/>
  <c r="H736" i="5"/>
  <c r="H751" i="5"/>
  <c r="H768" i="5"/>
  <c r="H784" i="5"/>
  <c r="H799" i="5"/>
  <c r="H816" i="5"/>
  <c r="H832" i="5"/>
  <c r="H847" i="5"/>
  <c r="H864" i="5"/>
  <c r="H880" i="5"/>
  <c r="H895" i="5"/>
  <c r="H912" i="5"/>
  <c r="H928" i="5"/>
  <c r="H943" i="5"/>
  <c r="H960" i="5"/>
  <c r="H976" i="5"/>
  <c r="H990" i="5"/>
  <c r="H1005" i="5"/>
  <c r="H1018" i="5"/>
  <c r="H1030" i="5"/>
  <c r="H1042" i="5"/>
  <c r="H1054" i="5"/>
  <c r="H1066" i="5"/>
  <c r="H1078" i="5"/>
  <c r="H1090" i="5"/>
  <c r="H1102" i="5"/>
  <c r="H1114" i="5"/>
  <c r="H151" i="5"/>
  <c r="H223" i="5"/>
  <c r="H295" i="5"/>
  <c r="H367" i="5"/>
  <c r="H414" i="5"/>
  <c r="H450" i="5"/>
  <c r="H486" i="5"/>
  <c r="H522" i="5"/>
  <c r="H556" i="5"/>
  <c r="H583" i="5"/>
  <c r="H612" i="5"/>
  <c r="H642" i="5"/>
  <c r="H664" i="5"/>
  <c r="H683" i="5"/>
  <c r="H703" i="5"/>
  <c r="H722" i="5"/>
  <c r="H737" i="5"/>
  <c r="H754" i="5"/>
  <c r="H770" i="5"/>
  <c r="H785" i="5"/>
  <c r="H802" i="5"/>
  <c r="H818" i="5"/>
  <c r="H833" i="5"/>
  <c r="H850" i="5"/>
  <c r="H866" i="5"/>
  <c r="H881" i="5"/>
  <c r="H898" i="5"/>
  <c r="H914" i="5"/>
  <c r="H929" i="5"/>
  <c r="H946" i="5"/>
  <c r="H962" i="5"/>
  <c r="H977" i="5"/>
  <c r="H991" i="5"/>
  <c r="H1006" i="5"/>
  <c r="H1019" i="5"/>
  <c r="H1031" i="5"/>
  <c r="H1043" i="5"/>
  <c r="H1055" i="5"/>
  <c r="H1067" i="5"/>
  <c r="H1079" i="5"/>
  <c r="H1091" i="5"/>
  <c r="H1103" i="5"/>
  <c r="H1115" i="5"/>
  <c r="H1127" i="5"/>
  <c r="H1139" i="5"/>
  <c r="H1151" i="5"/>
  <c r="H1163" i="5"/>
  <c r="H1175" i="5"/>
  <c r="H1187" i="5"/>
  <c r="H1199" i="5"/>
  <c r="H1211" i="5"/>
  <c r="H1223" i="5"/>
  <c r="H1235" i="5"/>
  <c r="H1247" i="5"/>
  <c r="H1259" i="5"/>
  <c r="H1271" i="5"/>
  <c r="H1283" i="5"/>
  <c r="H1295" i="5"/>
  <c r="H1307" i="5"/>
  <c r="H1319" i="5"/>
  <c r="H1331" i="5"/>
  <c r="H1343" i="5"/>
  <c r="H1355" i="5"/>
  <c r="H1367" i="5"/>
  <c r="H1379" i="5"/>
  <c r="H1391" i="5"/>
  <c r="H1403" i="5"/>
  <c r="H1415" i="5"/>
  <c r="H1427" i="5"/>
  <c r="H1439" i="5"/>
  <c r="H1451" i="5"/>
  <c r="H1463" i="5"/>
  <c r="H1475" i="5"/>
  <c r="H1487" i="5"/>
  <c r="H1499" i="5"/>
  <c r="H1511" i="5"/>
  <c r="H1523" i="5"/>
  <c r="H1535" i="5"/>
  <c r="H1547" i="5"/>
  <c r="H1559" i="5"/>
  <c r="H1083" i="5"/>
  <c r="H1138" i="5"/>
  <c r="H1174" i="5"/>
  <c r="H1210" i="5"/>
  <c r="H1246" i="5"/>
  <c r="H1282" i="5"/>
  <c r="H1318" i="5"/>
  <c r="H1354" i="5"/>
  <c r="H1390" i="5"/>
  <c r="H1426" i="5"/>
  <c r="H1462" i="5"/>
  <c r="H1497" i="5"/>
  <c r="H1519" i="5"/>
  <c r="H1540" i="5"/>
  <c r="H1558" i="5"/>
  <c r="H1578" i="5"/>
  <c r="H1593" i="5"/>
  <c r="H1607" i="5"/>
  <c r="H1622" i="5"/>
  <c r="H1635" i="5"/>
  <c r="H1647" i="5"/>
  <c r="H1659" i="5"/>
  <c r="H1671" i="5"/>
  <c r="H1683" i="5"/>
  <c r="H1695" i="5"/>
  <c r="H1707" i="5"/>
  <c r="H1719" i="5"/>
  <c r="H1731" i="5"/>
  <c r="H1743" i="5"/>
  <c r="H1755" i="5"/>
  <c r="H1767" i="5"/>
  <c r="H1779" i="5"/>
  <c r="H1791" i="5"/>
  <c r="H1803" i="5"/>
  <c r="H1815" i="5"/>
  <c r="H1827" i="5"/>
  <c r="H1839" i="5"/>
  <c r="H1851" i="5"/>
  <c r="H1863" i="5"/>
  <c r="H1875" i="5"/>
  <c r="H1887" i="5"/>
  <c r="H1899" i="5"/>
  <c r="H1911" i="5"/>
  <c r="H1923" i="5"/>
  <c r="H1935" i="5"/>
  <c r="H1947" i="5"/>
  <c r="H1959" i="5"/>
  <c r="H1971" i="5"/>
  <c r="H1983" i="5"/>
  <c r="H1995" i="5"/>
  <c r="H2007" i="5"/>
  <c r="H2019" i="5"/>
  <c r="H2031" i="5"/>
  <c r="H2043" i="5"/>
  <c r="H2055" i="5"/>
  <c r="H2067" i="5"/>
  <c r="H2079" i="5"/>
  <c r="H2091" i="5"/>
  <c r="H2103" i="5"/>
  <c r="H2115" i="5"/>
  <c r="H2127" i="5"/>
  <c r="H2139" i="5"/>
  <c r="H2151" i="5"/>
  <c r="H2163" i="5"/>
  <c r="H2175" i="5"/>
  <c r="H2187" i="5"/>
  <c r="H2199" i="5"/>
  <c r="H2211" i="5"/>
  <c r="H2223" i="5"/>
  <c r="H2235" i="5"/>
  <c r="H2247" i="5"/>
  <c r="H2259" i="5"/>
  <c r="H2271" i="5"/>
  <c r="H2283" i="5"/>
  <c r="H2295" i="5"/>
  <c r="H2307" i="5"/>
  <c r="H2319" i="5"/>
  <c r="H2331" i="5"/>
  <c r="H2343" i="5"/>
  <c r="H2355" i="5"/>
  <c r="H2367" i="5"/>
  <c r="H2379" i="5"/>
  <c r="H2391" i="5"/>
  <c r="H2403" i="5"/>
  <c r="H2415" i="5"/>
  <c r="H2427" i="5"/>
  <c r="H2439" i="5"/>
  <c r="H2451" i="5"/>
  <c r="H2463" i="5"/>
  <c r="H2475" i="5"/>
  <c r="H2487" i="5"/>
  <c r="H2499" i="5"/>
  <c r="H2511" i="5"/>
  <c r="H2523" i="5"/>
  <c r="H2535" i="5"/>
  <c r="H1095" i="5"/>
  <c r="H1143" i="5"/>
  <c r="H1179" i="5"/>
  <c r="H1215" i="5"/>
  <c r="H1251" i="5"/>
  <c r="H1287" i="5"/>
  <c r="H1323" i="5"/>
  <c r="H1359" i="5"/>
  <c r="H1395" i="5"/>
  <c r="H1431" i="5"/>
  <c r="H1467" i="5"/>
  <c r="H1498" i="5"/>
  <c r="H1520" i="5"/>
  <c r="H1542" i="5"/>
  <c r="H1563" i="5"/>
  <c r="H1579" i="5"/>
  <c r="H1594" i="5"/>
  <c r="H1609" i="5"/>
  <c r="H1623" i="5"/>
  <c r="H1636" i="5"/>
  <c r="H1648" i="5"/>
  <c r="H1660" i="5"/>
  <c r="H1672" i="5"/>
  <c r="H1684" i="5"/>
  <c r="H1696" i="5"/>
  <c r="H1708" i="5"/>
  <c r="H1720" i="5"/>
  <c r="H1732" i="5"/>
  <c r="H1744" i="5"/>
  <c r="H1756" i="5"/>
  <c r="H1768" i="5"/>
  <c r="H1780" i="5"/>
  <c r="H1792" i="5"/>
  <c r="H1804" i="5"/>
  <c r="H1816" i="5"/>
  <c r="H1828" i="5"/>
  <c r="H1840" i="5"/>
  <c r="H1852" i="5"/>
  <c r="H1864" i="5"/>
  <c r="H1876" i="5"/>
  <c r="H1888" i="5"/>
  <c r="H1900" i="5"/>
  <c r="H1912" i="5"/>
  <c r="H1924" i="5"/>
  <c r="H1936" i="5"/>
  <c r="H1948" i="5"/>
  <c r="H1960" i="5"/>
  <c r="H1972" i="5"/>
  <c r="H1984" i="5"/>
  <c r="H1996" i="5"/>
  <c r="H2008" i="5"/>
  <c r="H2020" i="5"/>
  <c r="H2032" i="5"/>
  <c r="H2044" i="5"/>
  <c r="H2056" i="5"/>
  <c r="H2068" i="5"/>
  <c r="H2080" i="5"/>
  <c r="H2092" i="5"/>
  <c r="H2104" i="5"/>
  <c r="H2116" i="5"/>
  <c r="H2128" i="5"/>
  <c r="H2140" i="5"/>
  <c r="H2152" i="5"/>
  <c r="H2164" i="5"/>
  <c r="H2176" i="5"/>
  <c r="H2188" i="5"/>
  <c r="H2200" i="5"/>
  <c r="H2212" i="5"/>
  <c r="H2224" i="5"/>
  <c r="H2236" i="5"/>
  <c r="H2248" i="5"/>
  <c r="H2260" i="5"/>
  <c r="H2272" i="5"/>
  <c r="H2284" i="5"/>
  <c r="H2296" i="5"/>
  <c r="H2308" i="5"/>
  <c r="H2320" i="5"/>
  <c r="H2332" i="5"/>
  <c r="H2344" i="5"/>
  <c r="H2356" i="5"/>
  <c r="H2368" i="5"/>
  <c r="H2380" i="5"/>
  <c r="H2392" i="5"/>
  <c r="H2404" i="5"/>
  <c r="H2416" i="5"/>
  <c r="H1101" i="5"/>
  <c r="H1144" i="5"/>
  <c r="H1180" i="5"/>
  <c r="H1216" i="5"/>
  <c r="H1252" i="5"/>
  <c r="H1288" i="5"/>
  <c r="H1324" i="5"/>
  <c r="H1360" i="5"/>
  <c r="H1396" i="5"/>
  <c r="H1432" i="5"/>
  <c r="H1468" i="5"/>
  <c r="H1503" i="5"/>
  <c r="H1521" i="5"/>
  <c r="H1543" i="5"/>
  <c r="H1564" i="5"/>
  <c r="H1580" i="5"/>
  <c r="H1595" i="5"/>
  <c r="H1610" i="5"/>
  <c r="H1624" i="5"/>
  <c r="H1637" i="5"/>
  <c r="H1649" i="5"/>
  <c r="H1661" i="5"/>
  <c r="H1673" i="5"/>
  <c r="H1685" i="5"/>
  <c r="H1697" i="5"/>
  <c r="H1709" i="5"/>
  <c r="H1721" i="5"/>
  <c r="H1733" i="5"/>
  <c r="H1745" i="5"/>
  <c r="H1757" i="5"/>
  <c r="H1769" i="5"/>
  <c r="H1781" i="5"/>
  <c r="H1793" i="5"/>
  <c r="H1805" i="5"/>
  <c r="H1817" i="5"/>
  <c r="H1829" i="5"/>
  <c r="H1841" i="5"/>
  <c r="H1853" i="5"/>
  <c r="H1865" i="5"/>
  <c r="H1877" i="5"/>
  <c r="H1889" i="5"/>
  <c r="H1901" i="5"/>
  <c r="H1913" i="5"/>
  <c r="H1925" i="5"/>
  <c r="H1937" i="5"/>
  <c r="H1949" i="5"/>
  <c r="H1961" i="5"/>
  <c r="H1973" i="5"/>
  <c r="H1985" i="5"/>
  <c r="H1997" i="5"/>
  <c r="H2009" i="5"/>
  <c r="H2021" i="5"/>
  <c r="H2033" i="5"/>
  <c r="H2045" i="5"/>
  <c r="H2057" i="5"/>
  <c r="H2069" i="5"/>
  <c r="H2081" i="5"/>
  <c r="H2093" i="5"/>
  <c r="H2105" i="5"/>
  <c r="H2117" i="5"/>
  <c r="H2129" i="5"/>
  <c r="H2141" i="5"/>
  <c r="H2153" i="5"/>
  <c r="H2165" i="5"/>
  <c r="H2177" i="5"/>
  <c r="H2189" i="5"/>
  <c r="H2201" i="5"/>
  <c r="H2213" i="5"/>
  <c r="H2225" i="5"/>
  <c r="H2237" i="5"/>
  <c r="H2249" i="5"/>
  <c r="H2261" i="5"/>
  <c r="H2273" i="5"/>
  <c r="H2285" i="5"/>
  <c r="H2297" i="5"/>
  <c r="H2309" i="5"/>
  <c r="H2321" i="5"/>
  <c r="H2333" i="5"/>
  <c r="H2345" i="5"/>
  <c r="H2357" i="5"/>
  <c r="H1107" i="5"/>
  <c r="H1149" i="5"/>
  <c r="H1185" i="5"/>
  <c r="H1221" i="5"/>
  <c r="H1257" i="5"/>
  <c r="H1293" i="5"/>
  <c r="H1329" i="5"/>
  <c r="H1365" i="5"/>
  <c r="H1401" i="5"/>
  <c r="H1437" i="5"/>
  <c r="H1473" i="5"/>
  <c r="H1504" i="5"/>
  <c r="H1522" i="5"/>
  <c r="H1544" i="5"/>
  <c r="H1566" i="5"/>
  <c r="H1581" i="5"/>
  <c r="H1597" i="5"/>
  <c r="H1611" i="5"/>
  <c r="H1625" i="5"/>
  <c r="H1638" i="5"/>
  <c r="H1650" i="5"/>
  <c r="H1662" i="5"/>
  <c r="H1674" i="5"/>
  <c r="H1686" i="5"/>
  <c r="H1698" i="5"/>
  <c r="H1710" i="5"/>
  <c r="H1722" i="5"/>
  <c r="H1734" i="5"/>
  <c r="H1746" i="5"/>
  <c r="H1758" i="5"/>
  <c r="H1770" i="5"/>
  <c r="H1782" i="5"/>
  <c r="H1794" i="5"/>
  <c r="H1806" i="5"/>
  <c r="H1818" i="5"/>
  <c r="H1830" i="5"/>
  <c r="H1842" i="5"/>
  <c r="H1854" i="5"/>
  <c r="H1866" i="5"/>
  <c r="H1878" i="5"/>
  <c r="H1890" i="5"/>
  <c r="H1902" i="5"/>
  <c r="H1914" i="5"/>
  <c r="H1926" i="5"/>
  <c r="H1938" i="5"/>
  <c r="H1950" i="5"/>
  <c r="H1962" i="5"/>
  <c r="H1974" i="5"/>
  <c r="H1986" i="5"/>
  <c r="H1998" i="5"/>
  <c r="H2010" i="5"/>
  <c r="H2022" i="5"/>
  <c r="H2034" i="5"/>
  <c r="H2046" i="5"/>
  <c r="H2058" i="5"/>
  <c r="H2070" i="5"/>
  <c r="H2082" i="5"/>
  <c r="H2094" i="5"/>
  <c r="H2106" i="5"/>
  <c r="H2118" i="5"/>
  <c r="H2130" i="5"/>
  <c r="H2142" i="5"/>
  <c r="H2154" i="5"/>
  <c r="H2166" i="5"/>
  <c r="H2178" i="5"/>
  <c r="H1113" i="5"/>
  <c r="H1150" i="5"/>
  <c r="H1186" i="5"/>
  <c r="H1222" i="5"/>
  <c r="H1258" i="5"/>
  <c r="H1294" i="5"/>
  <c r="H1330" i="5"/>
  <c r="H1366" i="5"/>
  <c r="H1402" i="5"/>
  <c r="H1438" i="5"/>
  <c r="H1474" i="5"/>
  <c r="H1506" i="5"/>
  <c r="H1527" i="5"/>
  <c r="H1545" i="5"/>
  <c r="H1567" i="5"/>
  <c r="H1582" i="5"/>
  <c r="H1598" i="5"/>
  <c r="H1612" i="5"/>
  <c r="H1626" i="5"/>
  <c r="H1639" i="5"/>
  <c r="H1651" i="5"/>
  <c r="H1663" i="5"/>
  <c r="H1119" i="5"/>
  <c r="H1155" i="5"/>
  <c r="H1191" i="5"/>
  <c r="H1227" i="5"/>
  <c r="H1263" i="5"/>
  <c r="H1299" i="5"/>
  <c r="H1335" i="5"/>
  <c r="H1371" i="5"/>
  <c r="H1407" i="5"/>
  <c r="H1443" i="5"/>
  <c r="H1479" i="5"/>
  <c r="H1507" i="5"/>
  <c r="H1528" i="5"/>
  <c r="H1546" i="5"/>
  <c r="H1568" i="5"/>
  <c r="H1583" i="5"/>
  <c r="H1599" i="5"/>
  <c r="H1614" i="5"/>
  <c r="H1627" i="5"/>
  <c r="H1640" i="5"/>
  <c r="H1652" i="5"/>
  <c r="H1664" i="5"/>
  <c r="H1676" i="5"/>
  <c r="H1688" i="5"/>
  <c r="H1700" i="5"/>
  <c r="H1712" i="5"/>
  <c r="H1724" i="5"/>
  <c r="H1736" i="5"/>
  <c r="H1748" i="5"/>
  <c r="H1760" i="5"/>
  <c r="H1772" i="5"/>
  <c r="H1784" i="5"/>
  <c r="H1796" i="5"/>
  <c r="H1808" i="5"/>
  <c r="H1820" i="5"/>
  <c r="H1832" i="5"/>
  <c r="H1844" i="5"/>
  <c r="H1856" i="5"/>
  <c r="H1868" i="5"/>
  <c r="H1880" i="5"/>
  <c r="H1892" i="5"/>
  <c r="H1904" i="5"/>
  <c r="H1916" i="5"/>
  <c r="H1928" i="5"/>
  <c r="H1940" i="5"/>
  <c r="H1952" i="5"/>
  <c r="H1964" i="5"/>
  <c r="H1976" i="5"/>
  <c r="H1988" i="5"/>
  <c r="H2000" i="5"/>
  <c r="H2012" i="5"/>
  <c r="H2024" i="5"/>
  <c r="H2036" i="5"/>
  <c r="H2048" i="5"/>
  <c r="H2060" i="5"/>
  <c r="H2072" i="5"/>
  <c r="H2084" i="5"/>
  <c r="H2096" i="5"/>
  <c r="H2108" i="5"/>
  <c r="H2120" i="5"/>
  <c r="H2132" i="5"/>
  <c r="H2144" i="5"/>
  <c r="H2156" i="5"/>
  <c r="H2168" i="5"/>
  <c r="H2180" i="5"/>
  <c r="H2192" i="5"/>
  <c r="H2204" i="5"/>
  <c r="H2216" i="5"/>
  <c r="H2228" i="5"/>
  <c r="H2240" i="5"/>
  <c r="H2252" i="5"/>
  <c r="H2264" i="5"/>
  <c r="H2276" i="5"/>
  <c r="H2288" i="5"/>
  <c r="H2300" i="5"/>
  <c r="H2312" i="5"/>
  <c r="H2324" i="5"/>
  <c r="H2336" i="5"/>
  <c r="H2348" i="5"/>
  <c r="H2360" i="5"/>
  <c r="H2372" i="5"/>
  <c r="H1120" i="5"/>
  <c r="H1156" i="5"/>
  <c r="H1192" i="5"/>
  <c r="H1228" i="5"/>
  <c r="H1264" i="5"/>
  <c r="H1300" i="5"/>
  <c r="H1336" i="5"/>
  <c r="H1372" i="5"/>
  <c r="H1408" i="5"/>
  <c r="H1444" i="5"/>
  <c r="H1480" i="5"/>
  <c r="H1508" i="5"/>
  <c r="H1530" i="5"/>
  <c r="H1551" i="5"/>
  <c r="H1569" i="5"/>
  <c r="H1585" i="5"/>
  <c r="H1600" i="5"/>
  <c r="H1615" i="5"/>
  <c r="H1628" i="5"/>
  <c r="H1641" i="5"/>
  <c r="H1653" i="5"/>
  <c r="H1665" i="5"/>
  <c r="H1677" i="5"/>
  <c r="H1689" i="5"/>
  <c r="H1701" i="5"/>
  <c r="H1713" i="5"/>
  <c r="H1725" i="5"/>
  <c r="H1737" i="5"/>
  <c r="H1749" i="5"/>
  <c r="H1761" i="5"/>
  <c r="H1773" i="5"/>
  <c r="H1785" i="5"/>
  <c r="H1797" i="5"/>
  <c r="H1809" i="5"/>
  <c r="H1821" i="5"/>
  <c r="H1833" i="5"/>
  <c r="H1845" i="5"/>
  <c r="H1857" i="5"/>
  <c r="H1869" i="5"/>
  <c r="H1881" i="5"/>
  <c r="H1893" i="5"/>
  <c r="H1905" i="5"/>
  <c r="H1917" i="5"/>
  <c r="H1929" i="5"/>
  <c r="H1941" i="5"/>
  <c r="H1953" i="5"/>
  <c r="H1965" i="5"/>
  <c r="H1977" i="5"/>
  <c r="H1989" i="5"/>
  <c r="H2001" i="5"/>
  <c r="H2013" i="5"/>
  <c r="H2025" i="5"/>
  <c r="H2037" i="5"/>
  <c r="H2049" i="5"/>
  <c r="H2061" i="5"/>
  <c r="H2073" i="5"/>
  <c r="H2085" i="5"/>
  <c r="H2097" i="5"/>
  <c r="H2109" i="5"/>
  <c r="H2121" i="5"/>
  <c r="H2133" i="5"/>
  <c r="H2145" i="5"/>
  <c r="H2157" i="5"/>
  <c r="H2169" i="5"/>
  <c r="H2181" i="5"/>
  <c r="H2193" i="5"/>
  <c r="H2205" i="5"/>
  <c r="H2217" i="5"/>
  <c r="H2229" i="5"/>
  <c r="H2241" i="5"/>
  <c r="H2253" i="5"/>
  <c r="H2265" i="5"/>
  <c r="H2277" i="5"/>
  <c r="H1125" i="5"/>
  <c r="H1161" i="5"/>
  <c r="H1197" i="5"/>
  <c r="H1233" i="5"/>
  <c r="H1269" i="5"/>
  <c r="H1305" i="5"/>
  <c r="H1341" i="5"/>
  <c r="H1377" i="5"/>
  <c r="H1413" i="5"/>
  <c r="H1449" i="5"/>
  <c r="H1485" i="5"/>
  <c r="H1509" i="5"/>
  <c r="H1531" i="5"/>
  <c r="H1552" i="5"/>
  <c r="H1570" i="5"/>
  <c r="H1587" i="5"/>
  <c r="H1602" i="5"/>
  <c r="H1616" i="5"/>
  <c r="H1629" i="5"/>
  <c r="H1642" i="5"/>
  <c r="H1654" i="5"/>
  <c r="H1666" i="5"/>
  <c r="H1678" i="5"/>
  <c r="H1690" i="5"/>
  <c r="H1702" i="5"/>
  <c r="H1714" i="5"/>
  <c r="H1726" i="5"/>
  <c r="H1738" i="5"/>
  <c r="H1750" i="5"/>
  <c r="H1762" i="5"/>
  <c r="H1774" i="5"/>
  <c r="H1786" i="5"/>
  <c r="H1798" i="5"/>
  <c r="H1810" i="5"/>
  <c r="H1822" i="5"/>
  <c r="H1834" i="5"/>
  <c r="H1846" i="5"/>
  <c r="H1858" i="5"/>
  <c r="H1870" i="5"/>
  <c r="H1882" i="5"/>
  <c r="H1894" i="5"/>
  <c r="H1906" i="5"/>
  <c r="H1918" i="5"/>
  <c r="H1930" i="5"/>
  <c r="H1942" i="5"/>
  <c r="H1954" i="5"/>
  <c r="H1966" i="5"/>
  <c r="H1978" i="5"/>
  <c r="H1990" i="5"/>
  <c r="H2002" i="5"/>
  <c r="H2014" i="5"/>
  <c r="H2026" i="5"/>
  <c r="H2038" i="5"/>
  <c r="H2050" i="5"/>
  <c r="H2062" i="5"/>
  <c r="H2074" i="5"/>
  <c r="H2086" i="5"/>
  <c r="H2098" i="5"/>
  <c r="H2110" i="5"/>
  <c r="H2122" i="5"/>
  <c r="H2134" i="5"/>
  <c r="H2146" i="5"/>
  <c r="H2158" i="5"/>
  <c r="H2170" i="5"/>
  <c r="H2182" i="5"/>
  <c r="H2194" i="5"/>
  <c r="H2206" i="5"/>
  <c r="H2218" i="5"/>
  <c r="H2230" i="5"/>
  <c r="H2242" i="5"/>
  <c r="H2254" i="5"/>
  <c r="H1126" i="5"/>
  <c r="H1162" i="5"/>
  <c r="H1198" i="5"/>
  <c r="H1234" i="5"/>
  <c r="H1270" i="5"/>
  <c r="H1306" i="5"/>
  <c r="H1342" i="5"/>
  <c r="H1378" i="5"/>
  <c r="H1414" i="5"/>
  <c r="H1450" i="5"/>
  <c r="H1486" i="5"/>
  <c r="H1510" i="5"/>
  <c r="H1532" i="5"/>
  <c r="H1554" i="5"/>
  <c r="H1571" i="5"/>
  <c r="H1588" i="5"/>
  <c r="H1603" i="5"/>
  <c r="H1617" i="5"/>
  <c r="H1630" i="5"/>
  <c r="H1643" i="5"/>
  <c r="H1655" i="5"/>
  <c r="H1667" i="5"/>
  <c r="H1679" i="5"/>
  <c r="H1691" i="5"/>
  <c r="H1703" i="5"/>
  <c r="H1715" i="5"/>
  <c r="H1727" i="5"/>
  <c r="H1739" i="5"/>
  <c r="H1751" i="5"/>
  <c r="H1763" i="5"/>
  <c r="H1775" i="5"/>
  <c r="H1787" i="5"/>
  <c r="H1799" i="5"/>
  <c r="H1811" i="5"/>
  <c r="H1823" i="5"/>
  <c r="H1835" i="5"/>
  <c r="H1847" i="5"/>
  <c r="H1859" i="5"/>
  <c r="H1871" i="5"/>
  <c r="H1883" i="5"/>
  <c r="H1895" i="5"/>
  <c r="H1907" i="5"/>
  <c r="H1919" i="5"/>
  <c r="H1931" i="5"/>
  <c r="H1943" i="5"/>
  <c r="H1955" i="5"/>
  <c r="H1967" i="5"/>
  <c r="H1979" i="5"/>
  <c r="H1991" i="5"/>
  <c r="H2003" i="5"/>
  <c r="H2015" i="5"/>
  <c r="H2027" i="5"/>
  <c r="H2039" i="5"/>
  <c r="H2051" i="5"/>
  <c r="H2063" i="5"/>
  <c r="H2075" i="5"/>
  <c r="H2087" i="5"/>
  <c r="H2099" i="5"/>
  <c r="H2111" i="5"/>
  <c r="H2123" i="5"/>
  <c r="H2135" i="5"/>
  <c r="H2147" i="5"/>
  <c r="H2159" i="5"/>
  <c r="H2171" i="5"/>
  <c r="H2183" i="5"/>
  <c r="H2195" i="5"/>
  <c r="H2207" i="5"/>
  <c r="H2219" i="5"/>
  <c r="H1131" i="5"/>
  <c r="H1167" i="5"/>
  <c r="H1203" i="5"/>
  <c r="H1239" i="5"/>
  <c r="H1275" i="5"/>
  <c r="H1311" i="5"/>
  <c r="H1347" i="5"/>
  <c r="H1383" i="5"/>
  <c r="H1419" i="5"/>
  <c r="H1455" i="5"/>
  <c r="H1491" i="5"/>
  <c r="H1515" i="5"/>
  <c r="H1533" i="5"/>
  <c r="H1555" i="5"/>
  <c r="H1573" i="5"/>
  <c r="H1590" i="5"/>
  <c r="H1604" i="5"/>
  <c r="H1618" i="5"/>
  <c r="H1631" i="5"/>
  <c r="H1644" i="5"/>
  <c r="H1656" i="5"/>
  <c r="H1668" i="5"/>
  <c r="H1680" i="5"/>
  <c r="H1692" i="5"/>
  <c r="H1704" i="5"/>
  <c r="H1716" i="5"/>
  <c r="H1728" i="5"/>
  <c r="H1740" i="5"/>
  <c r="H1752" i="5"/>
  <c r="H1764" i="5"/>
  <c r="H1776" i="5"/>
  <c r="H1788" i="5"/>
  <c r="H1800" i="5"/>
  <c r="H1812" i="5"/>
  <c r="H1824" i="5"/>
  <c r="H1836" i="5"/>
  <c r="H1848" i="5"/>
  <c r="H1860" i="5"/>
  <c r="H1872" i="5"/>
  <c r="H1884" i="5"/>
  <c r="H1896" i="5"/>
  <c r="H1908" i="5"/>
  <c r="H1920" i="5"/>
  <c r="H1932" i="5"/>
  <c r="H1944" i="5"/>
  <c r="H1956" i="5"/>
  <c r="H1968" i="5"/>
  <c r="H1980" i="5"/>
  <c r="H1992" i="5"/>
  <c r="H2004" i="5"/>
  <c r="H2016" i="5"/>
  <c r="H2028" i="5"/>
  <c r="H2040" i="5"/>
  <c r="H2052" i="5"/>
  <c r="H2064" i="5"/>
  <c r="H2076" i="5"/>
  <c r="H2088" i="5"/>
  <c r="H2100" i="5"/>
  <c r="H2112" i="5"/>
  <c r="H2124" i="5"/>
  <c r="H2136" i="5"/>
  <c r="H2148" i="5"/>
  <c r="H2160" i="5"/>
  <c r="H2172" i="5"/>
  <c r="H2184" i="5"/>
  <c r="H1132" i="5"/>
  <c r="H1168" i="5"/>
  <c r="H1204" i="5"/>
  <c r="H1240" i="5"/>
  <c r="H1276" i="5"/>
  <c r="H1312" i="5"/>
  <c r="H1348" i="5"/>
  <c r="H1384" i="5"/>
  <c r="H1420" i="5"/>
  <c r="H1456" i="5"/>
  <c r="H1492" i="5"/>
  <c r="H1516" i="5"/>
  <c r="H1534" i="5"/>
  <c r="H1556" i="5"/>
  <c r="H1575" i="5"/>
  <c r="H1591" i="5"/>
  <c r="H1605" i="5"/>
  <c r="H1619" i="5"/>
  <c r="H1633" i="5"/>
  <c r="H1645" i="5"/>
  <c r="H1657" i="5"/>
  <c r="H1137" i="5"/>
  <c r="H1173" i="5"/>
  <c r="H1209" i="5"/>
  <c r="H1245" i="5"/>
  <c r="H1281" i="5"/>
  <c r="H1317" i="5"/>
  <c r="H1353" i="5"/>
  <c r="H1389" i="5"/>
  <c r="H1425" i="5"/>
  <c r="H1461" i="5"/>
  <c r="H1496" i="5"/>
  <c r="H1518" i="5"/>
  <c r="H1539" i="5"/>
  <c r="H1557" i="5"/>
  <c r="H1576" i="5"/>
  <c r="H1592" i="5"/>
  <c r="H1606" i="5"/>
  <c r="H1621" i="5"/>
  <c r="H1634" i="5"/>
  <c r="H1646" i="5"/>
  <c r="H1658" i="5"/>
  <c r="H1670" i="5"/>
  <c r="H1682" i="5"/>
  <c r="H1694" i="5"/>
  <c r="H1706" i="5"/>
  <c r="H1718" i="5"/>
  <c r="H1730" i="5"/>
  <c r="H1742" i="5"/>
  <c r="H1754" i="5"/>
  <c r="H1766" i="5"/>
  <c r="H1778" i="5"/>
  <c r="H1790" i="5"/>
  <c r="H1802" i="5"/>
  <c r="H1814" i="5"/>
  <c r="H1826" i="5"/>
  <c r="H1838" i="5"/>
  <c r="H1850" i="5"/>
  <c r="H1862" i="5"/>
  <c r="H1874" i="5"/>
  <c r="H1886" i="5"/>
  <c r="H1898" i="5"/>
  <c r="H1910" i="5"/>
  <c r="H1922" i="5"/>
  <c r="H1934" i="5"/>
  <c r="H1946" i="5"/>
  <c r="H1958" i="5"/>
  <c r="H1970" i="5"/>
  <c r="H1982" i="5"/>
  <c r="H1994" i="5"/>
  <c r="H2006" i="5"/>
  <c r="H2018" i="5"/>
  <c r="H2030" i="5"/>
  <c r="H2042" i="5"/>
  <c r="H2054" i="5"/>
  <c r="H2066" i="5"/>
  <c r="H2078" i="5"/>
  <c r="H2090" i="5"/>
  <c r="H2102" i="5"/>
  <c r="H2114" i="5"/>
  <c r="H2126" i="5"/>
  <c r="H2138" i="5"/>
  <c r="H2150" i="5"/>
  <c r="H2162" i="5"/>
  <c r="H2174" i="5"/>
  <c r="H2186" i="5"/>
  <c r="H1669" i="5"/>
  <c r="H1741" i="5"/>
  <c r="H1813" i="5"/>
  <c r="H1885" i="5"/>
  <c r="H1957" i="5"/>
  <c r="H2029" i="5"/>
  <c r="H2101" i="5"/>
  <c r="H2173" i="5"/>
  <c r="H2210" i="5"/>
  <c r="H2238" i="5"/>
  <c r="H2262" i="5"/>
  <c r="H2281" i="5"/>
  <c r="H2301" i="5"/>
  <c r="H2317" i="5"/>
  <c r="H2337" i="5"/>
  <c r="H2353" i="5"/>
  <c r="H2371" i="5"/>
  <c r="H2386" i="5"/>
  <c r="H2400" i="5"/>
  <c r="H2414" i="5"/>
  <c r="H2429" i="5"/>
  <c r="H2442" i="5"/>
  <c r="H2455" i="5"/>
  <c r="H2468" i="5"/>
  <c r="H2481" i="5"/>
  <c r="H2494" i="5"/>
  <c r="H2507" i="5"/>
  <c r="H2520" i="5"/>
  <c r="H2533" i="5"/>
  <c r="H2546" i="5"/>
  <c r="H2558" i="5"/>
  <c r="H2570" i="5"/>
  <c r="H2582" i="5"/>
  <c r="H2594" i="5"/>
  <c r="H2606" i="5"/>
  <c r="H2618" i="5"/>
  <c r="H2630" i="5"/>
  <c r="H2642" i="5"/>
  <c r="H2654" i="5"/>
  <c r="H2666" i="5"/>
  <c r="H2678" i="5"/>
  <c r="H2690" i="5"/>
  <c r="H2702" i="5"/>
  <c r="H2714" i="5"/>
  <c r="H2726" i="5"/>
  <c r="H2738" i="5"/>
  <c r="H2750" i="5"/>
  <c r="H2762" i="5"/>
  <c r="H2774" i="5"/>
  <c r="H2786" i="5"/>
  <c r="H2798" i="5"/>
  <c r="H2810" i="5"/>
  <c r="H2822" i="5"/>
  <c r="H2834" i="5"/>
  <c r="H2846" i="5"/>
  <c r="H2858" i="5"/>
  <c r="H2870" i="5"/>
  <c r="H2882" i="5"/>
  <c r="H2894" i="5"/>
  <c r="H2906" i="5"/>
  <c r="H2918" i="5"/>
  <c r="H2930" i="5"/>
  <c r="H2942" i="5"/>
  <c r="H2954" i="5"/>
  <c r="H2966" i="5"/>
  <c r="H2978" i="5"/>
  <c r="H2990" i="5"/>
  <c r="H3002" i="5"/>
  <c r="H3014" i="5"/>
  <c r="H3026" i="5"/>
  <c r="H3038" i="5"/>
  <c r="H3050" i="5"/>
  <c r="H3062" i="5"/>
  <c r="H3074" i="5"/>
  <c r="H3086" i="5"/>
  <c r="H3098" i="5"/>
  <c r="H3110" i="5"/>
  <c r="H3122" i="5"/>
  <c r="H3134" i="5"/>
  <c r="H3146" i="5"/>
  <c r="H3158" i="5"/>
  <c r="H3170" i="5"/>
  <c r="H3182" i="5"/>
  <c r="H3194" i="5"/>
  <c r="H3206" i="5"/>
  <c r="H3218" i="5"/>
  <c r="H3230" i="5"/>
  <c r="H3242" i="5"/>
  <c r="H3254" i="5"/>
  <c r="H3266" i="5"/>
  <c r="H3278" i="5"/>
  <c r="H3290" i="5"/>
  <c r="H3302" i="5"/>
  <c r="H3314" i="5"/>
  <c r="H3326" i="5"/>
  <c r="H3338" i="5"/>
  <c r="H3350" i="5"/>
  <c r="H3362" i="5"/>
  <c r="H3374" i="5"/>
  <c r="H3386" i="5"/>
  <c r="H3398" i="5"/>
  <c r="H3410" i="5"/>
  <c r="H3422" i="5"/>
  <c r="H3434" i="5"/>
  <c r="H3446" i="5"/>
  <c r="H1675" i="5"/>
  <c r="H1747" i="5"/>
  <c r="H1819" i="5"/>
  <c r="H1891" i="5"/>
  <c r="H1963" i="5"/>
  <c r="H2035" i="5"/>
  <c r="H2107" i="5"/>
  <c r="H2179" i="5"/>
  <c r="H2214" i="5"/>
  <c r="H2239" i="5"/>
  <c r="H2263" i="5"/>
  <c r="H2282" i="5"/>
  <c r="H2302" i="5"/>
  <c r="H2318" i="5"/>
  <c r="H2338" i="5"/>
  <c r="H2354" i="5"/>
  <c r="H2373" i="5"/>
  <c r="H2387" i="5"/>
  <c r="H2401" i="5"/>
  <c r="H2417" i="5"/>
  <c r="H2430" i="5"/>
  <c r="H2443" i="5"/>
  <c r="H2456" i="5"/>
  <c r="H2469" i="5"/>
  <c r="H2482" i="5"/>
  <c r="H2495" i="5"/>
  <c r="H2508" i="5"/>
  <c r="H2521" i="5"/>
  <c r="H2534" i="5"/>
  <c r="H2547" i="5"/>
  <c r="H2559" i="5"/>
  <c r="H2571" i="5"/>
  <c r="H2583" i="5"/>
  <c r="H2595" i="5"/>
  <c r="H2607" i="5"/>
  <c r="H2619" i="5"/>
  <c r="H2631" i="5"/>
  <c r="H2643" i="5"/>
  <c r="H2655" i="5"/>
  <c r="H2667" i="5"/>
  <c r="H2679" i="5"/>
  <c r="H2691" i="5"/>
  <c r="H2703" i="5"/>
  <c r="H2715" i="5"/>
  <c r="H2727" i="5"/>
  <c r="H2739" i="5"/>
  <c r="H2751" i="5"/>
  <c r="H2763" i="5"/>
  <c r="H2775" i="5"/>
  <c r="H2787" i="5"/>
  <c r="H2799" i="5"/>
  <c r="H2811" i="5"/>
  <c r="H2823" i="5"/>
  <c r="H2835" i="5"/>
  <c r="H2847" i="5"/>
  <c r="H2859" i="5"/>
  <c r="H2871" i="5"/>
  <c r="H2883" i="5"/>
  <c r="H2895" i="5"/>
  <c r="H2907" i="5"/>
  <c r="H2919" i="5"/>
  <c r="H2931" i="5"/>
  <c r="H2943" i="5"/>
  <c r="H2955" i="5"/>
  <c r="H2967" i="5"/>
  <c r="H2979" i="5"/>
  <c r="H2991" i="5"/>
  <c r="H3003" i="5"/>
  <c r="H3015" i="5"/>
  <c r="H3027" i="5"/>
  <c r="H3039" i="5"/>
  <c r="H3051" i="5"/>
  <c r="H3063" i="5"/>
  <c r="H3075" i="5"/>
  <c r="H3087" i="5"/>
  <c r="H3099" i="5"/>
  <c r="H3111" i="5"/>
  <c r="H3123" i="5"/>
  <c r="H3135" i="5"/>
  <c r="H1681" i="5"/>
  <c r="H1753" i="5"/>
  <c r="H1825" i="5"/>
  <c r="H1897" i="5"/>
  <c r="H1969" i="5"/>
  <c r="H2041" i="5"/>
  <c r="H2113" i="5"/>
  <c r="H2185" i="5"/>
  <c r="H2215" i="5"/>
  <c r="H2243" i="5"/>
  <c r="H2266" i="5"/>
  <c r="H2286" i="5"/>
  <c r="H2303" i="5"/>
  <c r="H2322" i="5"/>
  <c r="H2339" i="5"/>
  <c r="H2358" i="5"/>
  <c r="H2374" i="5"/>
  <c r="H2388" i="5"/>
  <c r="H2402" i="5"/>
  <c r="H2418" i="5"/>
  <c r="H2431" i="5"/>
  <c r="H2444" i="5"/>
  <c r="H2457" i="5"/>
  <c r="H2470" i="5"/>
  <c r="H2483" i="5"/>
  <c r="H2496" i="5"/>
  <c r="H2509" i="5"/>
  <c r="H2522" i="5"/>
  <c r="H2536" i="5"/>
  <c r="H2548" i="5"/>
  <c r="H2560" i="5"/>
  <c r="H2572" i="5"/>
  <c r="H2584" i="5"/>
  <c r="H2596" i="5"/>
  <c r="H2608" i="5"/>
  <c r="H2620" i="5"/>
  <c r="H2632" i="5"/>
  <c r="H2644" i="5"/>
  <c r="H2656" i="5"/>
  <c r="H2668" i="5"/>
  <c r="H2680" i="5"/>
  <c r="H2692" i="5"/>
  <c r="H2704" i="5"/>
  <c r="H2716" i="5"/>
  <c r="H2728" i="5"/>
  <c r="H2740" i="5"/>
  <c r="H2752" i="5"/>
  <c r="H2764" i="5"/>
  <c r="H2776" i="5"/>
  <c r="H2788" i="5"/>
  <c r="H2800" i="5"/>
  <c r="H2812" i="5"/>
  <c r="H2824" i="5"/>
  <c r="H2836" i="5"/>
  <c r="H2848" i="5"/>
  <c r="H2860" i="5"/>
  <c r="H2872" i="5"/>
  <c r="H2884" i="5"/>
  <c r="H2896" i="5"/>
  <c r="H2908" i="5"/>
  <c r="H2920" i="5"/>
  <c r="H2932" i="5"/>
  <c r="H2944" i="5"/>
  <c r="H2956" i="5"/>
  <c r="H2968" i="5"/>
  <c r="H2980" i="5"/>
  <c r="H2992" i="5"/>
  <c r="H3004" i="5"/>
  <c r="H3016" i="5"/>
  <c r="H3028" i="5"/>
  <c r="H3040" i="5"/>
  <c r="H3052" i="5"/>
  <c r="H3064" i="5"/>
  <c r="H3076" i="5"/>
  <c r="H3088" i="5"/>
  <c r="H3100" i="5"/>
  <c r="H3112" i="5"/>
  <c r="H3124" i="5"/>
  <c r="H3136" i="5"/>
  <c r="H3148" i="5"/>
  <c r="H3160" i="5"/>
  <c r="H3172" i="5"/>
  <c r="H3184" i="5"/>
  <c r="H3196" i="5"/>
  <c r="H3208" i="5"/>
  <c r="H1687" i="5"/>
  <c r="H1759" i="5"/>
  <c r="H1831" i="5"/>
  <c r="H1903" i="5"/>
  <c r="H1975" i="5"/>
  <c r="H2047" i="5"/>
  <c r="H2119" i="5"/>
  <c r="H2190" i="5"/>
  <c r="H2220" i="5"/>
  <c r="H2244" i="5"/>
  <c r="H2267" i="5"/>
  <c r="H2287" i="5"/>
  <c r="H2304" i="5"/>
  <c r="H2323" i="5"/>
  <c r="H2340" i="5"/>
  <c r="H2359" i="5"/>
  <c r="H2375" i="5"/>
  <c r="H2389" i="5"/>
  <c r="H2405" i="5"/>
  <c r="H2419" i="5"/>
  <c r="H2432" i="5"/>
  <c r="H2445" i="5"/>
  <c r="H2458" i="5"/>
  <c r="H2471" i="5"/>
  <c r="H2484" i="5"/>
  <c r="H2497" i="5"/>
  <c r="H2510" i="5"/>
  <c r="H2524" i="5"/>
  <c r="H2537" i="5"/>
  <c r="H2549" i="5"/>
  <c r="H2561" i="5"/>
  <c r="H2573" i="5"/>
  <c r="H2585" i="5"/>
  <c r="H2597" i="5"/>
  <c r="H2609" i="5"/>
  <c r="H2621" i="5"/>
  <c r="H2633" i="5"/>
  <c r="H2645" i="5"/>
  <c r="H2657" i="5"/>
  <c r="H1693" i="5"/>
  <c r="H1765" i="5"/>
  <c r="H1837" i="5"/>
  <c r="H1909" i="5"/>
  <c r="H1981" i="5"/>
  <c r="H2053" i="5"/>
  <c r="H2125" i="5"/>
  <c r="H2191" i="5"/>
  <c r="H2221" i="5"/>
  <c r="H2245" i="5"/>
  <c r="H2268" i="5"/>
  <c r="H2289" i="5"/>
  <c r="H2305" i="5"/>
  <c r="H2325" i="5"/>
  <c r="H2341" i="5"/>
  <c r="H2361" i="5"/>
  <c r="H2376" i="5"/>
  <c r="H2390" i="5"/>
  <c r="H2406" i="5"/>
  <c r="H2420" i="5"/>
  <c r="H2433" i="5"/>
  <c r="H2446" i="5"/>
  <c r="H2459" i="5"/>
  <c r="H2472" i="5"/>
  <c r="H2485" i="5"/>
  <c r="H2498" i="5"/>
  <c r="H2512" i="5"/>
  <c r="H2525" i="5"/>
  <c r="H2538" i="5"/>
  <c r="H2550" i="5"/>
  <c r="H2562" i="5"/>
  <c r="H2574" i="5"/>
  <c r="H2586" i="5"/>
  <c r="H2598" i="5"/>
  <c r="H2610" i="5"/>
  <c r="H2622" i="5"/>
  <c r="H2634" i="5"/>
  <c r="H2646" i="5"/>
  <c r="H2658" i="5"/>
  <c r="H2670" i="5"/>
  <c r="H2682" i="5"/>
  <c r="H2694" i="5"/>
  <c r="H2706" i="5"/>
  <c r="H2718" i="5"/>
  <c r="H2730" i="5"/>
  <c r="H2742" i="5"/>
  <c r="H2754" i="5"/>
  <c r="H2766" i="5"/>
  <c r="H2778" i="5"/>
  <c r="H2790" i="5"/>
  <c r="H2802" i="5"/>
  <c r="H2814" i="5"/>
  <c r="H2826" i="5"/>
  <c r="H2838" i="5"/>
  <c r="H2850" i="5"/>
  <c r="H2862" i="5"/>
  <c r="H2874" i="5"/>
  <c r="H2886" i="5"/>
  <c r="H2898" i="5"/>
  <c r="H2910" i="5"/>
  <c r="H2922" i="5"/>
  <c r="H2934" i="5"/>
  <c r="H2946" i="5"/>
  <c r="H2958" i="5"/>
  <c r="H2970" i="5"/>
  <c r="H2982" i="5"/>
  <c r="H2994" i="5"/>
  <c r="H3006" i="5"/>
  <c r="H3018" i="5"/>
  <c r="H3030" i="5"/>
  <c r="H3042" i="5"/>
  <c r="H3054" i="5"/>
  <c r="H3066" i="5"/>
  <c r="H3078" i="5"/>
  <c r="H3090" i="5"/>
  <c r="H3102" i="5"/>
  <c r="H3114" i="5"/>
  <c r="H1699" i="5"/>
  <c r="H1771" i="5"/>
  <c r="H1843" i="5"/>
  <c r="H1915" i="5"/>
  <c r="H1987" i="5"/>
  <c r="H2059" i="5"/>
  <c r="H2131" i="5"/>
  <c r="H2196" i="5"/>
  <c r="H2222" i="5"/>
  <c r="H2246" i="5"/>
  <c r="H2269" i="5"/>
  <c r="H2290" i="5"/>
  <c r="H2306" i="5"/>
  <c r="H2326" i="5"/>
  <c r="H2342" i="5"/>
  <c r="H2362" i="5"/>
  <c r="H2377" i="5"/>
  <c r="H2393" i="5"/>
  <c r="H2407" i="5"/>
  <c r="H2421" i="5"/>
  <c r="H2434" i="5"/>
  <c r="H2447" i="5"/>
  <c r="H2460" i="5"/>
  <c r="H2473" i="5"/>
  <c r="H2486" i="5"/>
  <c r="H2500" i="5"/>
  <c r="H2513" i="5"/>
  <c r="H2526" i="5"/>
  <c r="H2539" i="5"/>
  <c r="H2551" i="5"/>
  <c r="H2563" i="5"/>
  <c r="H2575" i="5"/>
  <c r="H2587" i="5"/>
  <c r="H2599" i="5"/>
  <c r="H2611" i="5"/>
  <c r="H2623" i="5"/>
  <c r="H2635" i="5"/>
  <c r="H2647" i="5"/>
  <c r="H2659" i="5"/>
  <c r="H2671" i="5"/>
  <c r="H2683" i="5"/>
  <c r="H2695" i="5"/>
  <c r="H2707" i="5"/>
  <c r="H2719" i="5"/>
  <c r="H2731" i="5"/>
  <c r="H2743" i="5"/>
  <c r="H2755" i="5"/>
  <c r="H2767" i="5"/>
  <c r="H2779" i="5"/>
  <c r="H2791" i="5"/>
  <c r="H2803" i="5"/>
  <c r="H2815" i="5"/>
  <c r="H2827" i="5"/>
  <c r="H2839" i="5"/>
  <c r="H2851" i="5"/>
  <c r="H2863" i="5"/>
  <c r="H2875" i="5"/>
  <c r="H2887" i="5"/>
  <c r="H2899" i="5"/>
  <c r="H2911" i="5"/>
  <c r="H2923" i="5"/>
  <c r="H2935" i="5"/>
  <c r="H2947" i="5"/>
  <c r="H2959" i="5"/>
  <c r="H2971" i="5"/>
  <c r="H2983" i="5"/>
  <c r="H2995" i="5"/>
  <c r="H3007" i="5"/>
  <c r="H3019" i="5"/>
  <c r="H3031" i="5"/>
  <c r="H3043" i="5"/>
  <c r="H3055" i="5"/>
  <c r="H3067" i="5"/>
  <c r="H3079" i="5"/>
  <c r="H3091" i="5"/>
  <c r="H3103" i="5"/>
  <c r="H3115" i="5"/>
  <c r="H3127" i="5"/>
  <c r="H3139" i="5"/>
  <c r="H3151" i="5"/>
  <c r="H3163" i="5"/>
  <c r="H3175" i="5"/>
  <c r="H3187" i="5"/>
  <c r="H3199" i="5"/>
  <c r="H3211" i="5"/>
  <c r="H3223" i="5"/>
  <c r="H1705" i="5"/>
  <c r="H1777" i="5"/>
  <c r="H1849" i="5"/>
  <c r="H1921" i="5"/>
  <c r="H1993" i="5"/>
  <c r="H2065" i="5"/>
  <c r="H2137" i="5"/>
  <c r="H2197" i="5"/>
  <c r="H2226" i="5"/>
  <c r="H2250" i="5"/>
  <c r="H2270" i="5"/>
  <c r="H2291" i="5"/>
  <c r="H2310" i="5"/>
  <c r="H2327" i="5"/>
  <c r="H2346" i="5"/>
  <c r="H2363" i="5"/>
  <c r="H2378" i="5"/>
  <c r="H2394" i="5"/>
  <c r="H2408" i="5"/>
  <c r="H2422" i="5"/>
  <c r="H2435" i="5"/>
  <c r="H2448" i="5"/>
  <c r="H2461" i="5"/>
  <c r="H2474" i="5"/>
  <c r="H2488" i="5"/>
  <c r="H2501" i="5"/>
  <c r="H2514" i="5"/>
  <c r="H2527" i="5"/>
  <c r="H2540" i="5"/>
  <c r="H2552" i="5"/>
  <c r="H2564" i="5"/>
  <c r="H2576" i="5"/>
  <c r="H2588" i="5"/>
  <c r="H2600" i="5"/>
  <c r="H2612" i="5"/>
  <c r="H2624" i="5"/>
  <c r="H2636" i="5"/>
  <c r="H2648" i="5"/>
  <c r="H2660" i="5"/>
  <c r="H2672" i="5"/>
  <c r="H2684" i="5"/>
  <c r="H2696" i="5"/>
  <c r="H2708" i="5"/>
  <c r="H2720" i="5"/>
  <c r="H2732" i="5"/>
  <c r="H2744" i="5"/>
  <c r="H2756" i="5"/>
  <c r="H2768" i="5"/>
  <c r="H2780" i="5"/>
  <c r="H2792" i="5"/>
  <c r="H2804" i="5"/>
  <c r="H2816" i="5"/>
  <c r="H2828" i="5"/>
  <c r="H2840" i="5"/>
  <c r="H2852" i="5"/>
  <c r="H2864" i="5"/>
  <c r="H2876" i="5"/>
  <c r="H2888" i="5"/>
  <c r="H2900" i="5"/>
  <c r="H2912" i="5"/>
  <c r="H2924" i="5"/>
  <c r="H2936" i="5"/>
  <c r="H2948" i="5"/>
  <c r="H2960" i="5"/>
  <c r="H2972" i="5"/>
  <c r="H2984" i="5"/>
  <c r="H2996" i="5"/>
  <c r="H3008" i="5"/>
  <c r="H3020" i="5"/>
  <c r="H3032" i="5"/>
  <c r="H3044" i="5"/>
  <c r="H3056" i="5"/>
  <c r="H3068" i="5"/>
  <c r="H3080" i="5"/>
  <c r="H3092" i="5"/>
  <c r="H3104" i="5"/>
  <c r="H3116" i="5"/>
  <c r="H1711" i="5"/>
  <c r="H1783" i="5"/>
  <c r="H1855" i="5"/>
  <c r="H1927" i="5"/>
  <c r="H1999" i="5"/>
  <c r="H2071" i="5"/>
  <c r="H2143" i="5"/>
  <c r="H2198" i="5"/>
  <c r="H2227" i="5"/>
  <c r="H2251" i="5"/>
  <c r="H2274" i="5"/>
  <c r="H2292" i="5"/>
  <c r="H2311" i="5"/>
  <c r="H2328" i="5"/>
  <c r="H2347" i="5"/>
  <c r="H2364" i="5"/>
  <c r="H2381" i="5"/>
  <c r="H2395" i="5"/>
  <c r="H2409" i="5"/>
  <c r="H2423" i="5"/>
  <c r="H2436" i="5"/>
  <c r="H2449" i="5"/>
  <c r="H2462" i="5"/>
  <c r="H2476" i="5"/>
  <c r="H2489" i="5"/>
  <c r="H2502" i="5"/>
  <c r="H2515" i="5"/>
  <c r="H2528" i="5"/>
  <c r="H2541" i="5"/>
  <c r="H2553" i="5"/>
  <c r="H2565" i="5"/>
  <c r="H2577" i="5"/>
  <c r="H2589" i="5"/>
  <c r="H2601" i="5"/>
  <c r="H2613" i="5"/>
  <c r="H2625" i="5"/>
  <c r="H2637" i="5"/>
  <c r="H2649" i="5"/>
  <c r="H2661" i="5"/>
  <c r="H2673" i="5"/>
  <c r="H2685" i="5"/>
  <c r="H2697" i="5"/>
  <c r="H2709" i="5"/>
  <c r="H2721" i="5"/>
  <c r="H2733" i="5"/>
  <c r="H2745" i="5"/>
  <c r="H2757" i="5"/>
  <c r="H2769" i="5"/>
  <c r="H2781" i="5"/>
  <c r="H2793" i="5"/>
  <c r="H2805" i="5"/>
  <c r="H2817" i="5"/>
  <c r="H2829" i="5"/>
  <c r="H2841" i="5"/>
  <c r="H2853" i="5"/>
  <c r="H2865" i="5"/>
  <c r="H2877" i="5"/>
  <c r="H2889" i="5"/>
  <c r="H2901" i="5"/>
  <c r="H2913" i="5"/>
  <c r="H2925" i="5"/>
  <c r="H2937" i="5"/>
  <c r="H2949" i="5"/>
  <c r="H2961" i="5"/>
  <c r="H2973" i="5"/>
  <c r="H2985" i="5"/>
  <c r="H2997" i="5"/>
  <c r="H3009" i="5"/>
  <c r="H3021" i="5"/>
  <c r="H3033" i="5"/>
  <c r="H3045" i="5"/>
  <c r="H3057" i="5"/>
  <c r="H3069" i="5"/>
  <c r="H3081" i="5"/>
  <c r="H3093" i="5"/>
  <c r="H3105" i="5"/>
  <c r="H3117" i="5"/>
  <c r="H1717" i="5"/>
  <c r="H1789" i="5"/>
  <c r="H1861" i="5"/>
  <c r="H1933" i="5"/>
  <c r="H2005" i="5"/>
  <c r="H2077" i="5"/>
  <c r="H2149" i="5"/>
  <c r="H2202" i="5"/>
  <c r="H2231" i="5"/>
  <c r="H2255" i="5"/>
  <c r="H2275" i="5"/>
  <c r="H2293" i="5"/>
  <c r="H2313" i="5"/>
  <c r="H2329" i="5"/>
  <c r="H2349" i="5"/>
  <c r="H2365" i="5"/>
  <c r="H2382" i="5"/>
  <c r="H2396" i="5"/>
  <c r="H2410" i="5"/>
  <c r="H2424" i="5"/>
  <c r="H2437" i="5"/>
  <c r="H2450" i="5"/>
  <c r="H2464" i="5"/>
  <c r="H2477" i="5"/>
  <c r="H2490" i="5"/>
  <c r="H2503" i="5"/>
  <c r="H2516" i="5"/>
  <c r="H2529" i="5"/>
  <c r="H2542" i="5"/>
  <c r="H2554" i="5"/>
  <c r="H2566" i="5"/>
  <c r="H2578" i="5"/>
  <c r="H2590" i="5"/>
  <c r="H2602" i="5"/>
  <c r="H2614" i="5"/>
  <c r="H2626" i="5"/>
  <c r="H2638" i="5"/>
  <c r="H2650" i="5"/>
  <c r="H2662" i="5"/>
  <c r="H2674" i="5"/>
  <c r="H2686" i="5"/>
  <c r="H2698" i="5"/>
  <c r="H2710" i="5"/>
  <c r="H2722" i="5"/>
  <c r="H2734" i="5"/>
  <c r="H2746" i="5"/>
  <c r="H2758" i="5"/>
  <c r="H2770" i="5"/>
  <c r="H2782" i="5"/>
  <c r="H2794" i="5"/>
  <c r="H2806" i="5"/>
  <c r="H2818" i="5"/>
  <c r="H2830" i="5"/>
  <c r="H2842" i="5"/>
  <c r="H2854" i="5"/>
  <c r="H2866" i="5"/>
  <c r="H2878" i="5"/>
  <c r="H2890" i="5"/>
  <c r="H2902" i="5"/>
  <c r="H2914" i="5"/>
  <c r="H2926" i="5"/>
  <c r="H2938" i="5"/>
  <c r="H2950" i="5"/>
  <c r="H2962" i="5"/>
  <c r="H2974" i="5"/>
  <c r="H2986" i="5"/>
  <c r="H2998" i="5"/>
  <c r="H3010" i="5"/>
  <c r="H3022" i="5"/>
  <c r="H3034" i="5"/>
  <c r="H3046" i="5"/>
  <c r="H1723" i="5"/>
  <c r="H1795" i="5"/>
  <c r="H1867" i="5"/>
  <c r="H1939" i="5"/>
  <c r="H2011" i="5"/>
  <c r="H2083" i="5"/>
  <c r="H2155" i="5"/>
  <c r="H2203" i="5"/>
  <c r="H2232" i="5"/>
  <c r="H2256" i="5"/>
  <c r="H2278" i="5"/>
  <c r="H2294" i="5"/>
  <c r="H2314" i="5"/>
  <c r="H2330" i="5"/>
  <c r="H2350" i="5"/>
  <c r="H2366" i="5"/>
  <c r="H2383" i="5"/>
  <c r="H2397" i="5"/>
  <c r="H2411" i="5"/>
  <c r="H2425" i="5"/>
  <c r="H2438" i="5"/>
  <c r="H2452" i="5"/>
  <c r="H2465" i="5"/>
  <c r="H2478" i="5"/>
  <c r="H2491" i="5"/>
  <c r="H2504" i="5"/>
  <c r="H2517" i="5"/>
  <c r="H2530" i="5"/>
  <c r="H2543" i="5"/>
  <c r="H2555" i="5"/>
  <c r="H2567" i="5"/>
  <c r="H2579" i="5"/>
  <c r="H2591" i="5"/>
  <c r="H2603" i="5"/>
  <c r="H2615" i="5"/>
  <c r="H2627" i="5"/>
  <c r="H2639" i="5"/>
  <c r="H2651" i="5"/>
  <c r="H2663" i="5"/>
  <c r="H1729" i="5"/>
  <c r="H1801" i="5"/>
  <c r="H1873" i="5"/>
  <c r="H1945" i="5"/>
  <c r="H2017" i="5"/>
  <c r="H2089" i="5"/>
  <c r="H2161" i="5"/>
  <c r="H2208" i="5"/>
  <c r="H2233" i="5"/>
  <c r="H2257" i="5"/>
  <c r="H2279" i="5"/>
  <c r="H2298" i="5"/>
  <c r="H2315" i="5"/>
  <c r="H2334" i="5"/>
  <c r="H2351" i="5"/>
  <c r="H2369" i="5"/>
  <c r="H2384" i="5"/>
  <c r="H2398" i="5"/>
  <c r="H2412" i="5"/>
  <c r="H2426" i="5"/>
  <c r="H2440" i="5"/>
  <c r="H2453" i="5"/>
  <c r="H2466" i="5"/>
  <c r="H2479" i="5"/>
  <c r="H2492" i="5"/>
  <c r="H2505" i="5"/>
  <c r="H2518" i="5"/>
  <c r="H2531" i="5"/>
  <c r="H2544" i="5"/>
  <c r="H2556" i="5"/>
  <c r="H2568" i="5"/>
  <c r="H2580" i="5"/>
  <c r="H2592" i="5"/>
  <c r="H2604" i="5"/>
  <c r="H2616" i="5"/>
  <c r="H2628" i="5"/>
  <c r="H2640" i="5"/>
  <c r="H2652" i="5"/>
  <c r="H2664" i="5"/>
  <c r="H2676" i="5"/>
  <c r="H2688" i="5"/>
  <c r="H2700" i="5"/>
  <c r="H2712" i="5"/>
  <c r="H2724" i="5"/>
  <c r="H2736" i="5"/>
  <c r="H2748" i="5"/>
  <c r="H2760" i="5"/>
  <c r="H2772" i="5"/>
  <c r="H2784" i="5"/>
  <c r="H2796" i="5"/>
  <c r="H2808" i="5"/>
  <c r="H2820" i="5"/>
  <c r="H2832" i="5"/>
  <c r="H2844" i="5"/>
  <c r="H2856" i="5"/>
  <c r="H2868" i="5"/>
  <c r="H2880" i="5"/>
  <c r="H2892" i="5"/>
  <c r="H2904" i="5"/>
  <c r="H2916" i="5"/>
  <c r="H2928" i="5"/>
  <c r="H2940" i="5"/>
  <c r="H2952" i="5"/>
  <c r="H2964" i="5"/>
  <c r="H2976" i="5"/>
  <c r="H2988" i="5"/>
  <c r="H3000" i="5"/>
  <c r="H1735" i="5"/>
  <c r="H1807" i="5"/>
  <c r="H1879" i="5"/>
  <c r="H1951" i="5"/>
  <c r="H2023" i="5"/>
  <c r="H2095" i="5"/>
  <c r="H2167" i="5"/>
  <c r="H2209" i="5"/>
  <c r="H2234" i="5"/>
  <c r="H2258" i="5"/>
  <c r="H2280" i="5"/>
  <c r="H2299" i="5"/>
  <c r="H2316" i="5"/>
  <c r="H2335" i="5"/>
  <c r="H2352" i="5"/>
  <c r="H2370" i="5"/>
  <c r="H2385" i="5"/>
  <c r="H2399" i="5"/>
  <c r="H2413" i="5"/>
  <c r="H2428" i="5"/>
  <c r="H2441" i="5"/>
  <c r="H2454" i="5"/>
  <c r="H2467" i="5"/>
  <c r="H2480" i="5"/>
  <c r="H2493" i="5"/>
  <c r="H2506" i="5"/>
  <c r="H2519" i="5"/>
  <c r="H2532" i="5"/>
  <c r="H2545" i="5"/>
  <c r="H2557" i="5"/>
  <c r="H2569" i="5"/>
  <c r="H2581" i="5"/>
  <c r="H2593" i="5"/>
  <c r="H2605" i="5"/>
  <c r="H2617" i="5"/>
  <c r="H2629" i="5"/>
  <c r="H2641" i="5"/>
  <c r="H2653" i="5"/>
  <c r="H2665" i="5"/>
  <c r="H2677" i="5"/>
  <c r="H2689" i="5"/>
  <c r="H2701" i="5"/>
  <c r="H2713" i="5"/>
  <c r="H2725" i="5"/>
  <c r="H2737" i="5"/>
  <c r="H2749" i="5"/>
  <c r="H2761" i="5"/>
  <c r="H2773" i="5"/>
  <c r="H2785" i="5"/>
  <c r="H2797" i="5"/>
  <c r="H2809" i="5"/>
  <c r="H2821" i="5"/>
  <c r="H2833" i="5"/>
  <c r="H2845" i="5"/>
  <c r="H2857" i="5"/>
  <c r="H2869" i="5"/>
  <c r="H2881" i="5"/>
  <c r="H2893" i="5"/>
  <c r="H2905" i="5"/>
  <c r="H2917" i="5"/>
  <c r="H2929" i="5"/>
  <c r="H2941" i="5"/>
  <c r="H2953" i="5"/>
  <c r="H2965" i="5"/>
  <c r="H2977" i="5"/>
  <c r="H2989" i="5"/>
  <c r="H3001" i="5"/>
  <c r="H3013" i="5"/>
  <c r="H3025" i="5"/>
  <c r="H3037" i="5"/>
  <c r="H3049" i="5"/>
  <c r="H3061" i="5"/>
  <c r="H2669" i="5"/>
  <c r="H2741" i="5"/>
  <c r="H2813" i="5"/>
  <c r="H2885" i="5"/>
  <c r="H2957" i="5"/>
  <c r="H3023" i="5"/>
  <c r="H3065" i="5"/>
  <c r="H3095" i="5"/>
  <c r="H3121" i="5"/>
  <c r="H3141" i="5"/>
  <c r="H3156" i="5"/>
  <c r="H3173" i="5"/>
  <c r="H3189" i="5"/>
  <c r="H3204" i="5"/>
  <c r="H3220" i="5"/>
  <c r="H3234" i="5"/>
  <c r="H3247" i="5"/>
  <c r="H3260" i="5"/>
  <c r="H3273" i="5"/>
  <c r="H3286" i="5"/>
  <c r="H3299" i="5"/>
  <c r="H3312" i="5"/>
  <c r="H3325" i="5"/>
  <c r="H3339" i="5"/>
  <c r="H3352" i="5"/>
  <c r="H3365" i="5"/>
  <c r="H3378" i="5"/>
  <c r="H3391" i="5"/>
  <c r="H3404" i="5"/>
  <c r="H3417" i="5"/>
  <c r="H3430" i="5"/>
  <c r="H3443" i="5"/>
  <c r="H3456" i="5"/>
  <c r="H3468" i="5"/>
  <c r="H3480" i="5"/>
  <c r="H3492" i="5"/>
  <c r="H3504" i="5"/>
  <c r="H3516" i="5"/>
  <c r="H3528" i="5"/>
  <c r="H3540" i="5"/>
  <c r="H3552" i="5"/>
  <c r="H3564" i="5"/>
  <c r="H3576" i="5"/>
  <c r="H3588" i="5"/>
  <c r="H3600" i="5"/>
  <c r="H3612" i="5"/>
  <c r="H3624" i="5"/>
  <c r="H3636" i="5"/>
  <c r="H3648" i="5"/>
  <c r="H3660" i="5"/>
  <c r="H3672" i="5"/>
  <c r="H3684" i="5"/>
  <c r="H3696" i="5"/>
  <c r="H3708" i="5"/>
  <c r="H3720" i="5"/>
  <c r="H3732" i="5"/>
  <c r="H3744" i="5"/>
  <c r="H3756" i="5"/>
  <c r="H3768" i="5"/>
  <c r="H3780" i="5"/>
  <c r="H3792" i="5"/>
  <c r="H3804" i="5"/>
  <c r="H3816" i="5"/>
  <c r="H3828" i="5"/>
  <c r="H3840" i="5"/>
  <c r="H3852" i="5"/>
  <c r="H3864" i="5"/>
  <c r="H3876" i="5"/>
  <c r="H3888" i="5"/>
  <c r="H3900" i="5"/>
  <c r="H3912" i="5"/>
  <c r="H3924" i="5"/>
  <c r="H3936" i="5"/>
  <c r="H3948" i="5"/>
  <c r="H3960" i="5"/>
  <c r="H3972" i="5"/>
  <c r="H3984" i="5"/>
  <c r="H3996" i="5"/>
  <c r="H4008" i="5"/>
  <c r="H4020" i="5"/>
  <c r="H4032" i="5"/>
  <c r="H4044" i="5"/>
  <c r="H4056" i="5"/>
  <c r="H4068" i="5"/>
  <c r="H4080" i="5"/>
  <c r="H4092" i="5"/>
  <c r="H4104" i="5"/>
  <c r="H4116" i="5"/>
  <c r="H4128" i="5"/>
  <c r="H4140" i="5"/>
  <c r="H4152" i="5"/>
  <c r="H4164" i="5"/>
  <c r="H4176" i="5"/>
  <c r="H4188" i="5"/>
  <c r="H4200" i="5"/>
  <c r="H4212" i="5"/>
  <c r="H4224" i="5"/>
  <c r="H4236" i="5"/>
  <c r="H4248" i="5"/>
  <c r="H4260" i="5"/>
  <c r="H4272" i="5"/>
  <c r="H4284" i="5"/>
  <c r="H4296" i="5"/>
  <c r="H4308" i="5"/>
  <c r="H4320" i="5"/>
  <c r="H4332" i="5"/>
  <c r="H4344" i="5"/>
  <c r="H4356" i="5"/>
  <c r="H4368" i="5"/>
  <c r="H4380" i="5"/>
  <c r="H2675" i="5"/>
  <c r="H2747" i="5"/>
  <c r="H2819" i="5"/>
  <c r="H2891" i="5"/>
  <c r="H2963" i="5"/>
  <c r="H3024" i="5"/>
  <c r="H3070" i="5"/>
  <c r="H3096" i="5"/>
  <c r="H3125" i="5"/>
  <c r="H3142" i="5"/>
  <c r="H3157" i="5"/>
  <c r="H3174" i="5"/>
  <c r="H3190" i="5"/>
  <c r="H3205" i="5"/>
  <c r="H3221" i="5"/>
  <c r="H3235" i="5"/>
  <c r="H3248" i="5"/>
  <c r="H3261" i="5"/>
  <c r="H3274" i="5"/>
  <c r="H3287" i="5"/>
  <c r="H3300" i="5"/>
  <c r="H3313" i="5"/>
  <c r="H3327" i="5"/>
  <c r="H3340" i="5"/>
  <c r="H3353" i="5"/>
  <c r="H3366" i="5"/>
  <c r="H3379" i="5"/>
  <c r="H3392" i="5"/>
  <c r="H3405" i="5"/>
  <c r="H3418" i="5"/>
  <c r="H3431" i="5"/>
  <c r="H3444" i="5"/>
  <c r="H3457" i="5"/>
  <c r="H3469" i="5"/>
  <c r="H3481" i="5"/>
  <c r="H3493" i="5"/>
  <c r="H3505" i="5"/>
  <c r="H3517" i="5"/>
  <c r="H3529" i="5"/>
  <c r="H3541" i="5"/>
  <c r="H3553" i="5"/>
  <c r="H3565" i="5"/>
  <c r="H3577" i="5"/>
  <c r="H3589" i="5"/>
  <c r="H3601" i="5"/>
  <c r="H3613" i="5"/>
  <c r="H3625" i="5"/>
  <c r="H3637" i="5"/>
  <c r="H3649" i="5"/>
  <c r="H3661" i="5"/>
  <c r="H3673" i="5"/>
  <c r="H3685" i="5"/>
  <c r="H3697" i="5"/>
  <c r="H3709" i="5"/>
  <c r="H3721" i="5"/>
  <c r="H3733" i="5"/>
  <c r="H3745" i="5"/>
  <c r="H3757" i="5"/>
  <c r="H3769" i="5"/>
  <c r="H3781" i="5"/>
  <c r="H3793" i="5"/>
  <c r="H3805" i="5"/>
  <c r="H3817" i="5"/>
  <c r="H3829" i="5"/>
  <c r="H3841" i="5"/>
  <c r="H3853" i="5"/>
  <c r="H3865" i="5"/>
  <c r="H3877" i="5"/>
  <c r="H3889" i="5"/>
  <c r="H3901" i="5"/>
  <c r="H3913" i="5"/>
  <c r="H3925" i="5"/>
  <c r="H3937" i="5"/>
  <c r="H3949" i="5"/>
  <c r="H3961" i="5"/>
  <c r="H3973" i="5"/>
  <c r="H3985" i="5"/>
  <c r="H3997" i="5"/>
  <c r="H4009" i="5"/>
  <c r="H4021" i="5"/>
  <c r="H4033" i="5"/>
  <c r="H4045" i="5"/>
  <c r="H4057" i="5"/>
  <c r="H4069" i="5"/>
  <c r="H4081" i="5"/>
  <c r="H4093" i="5"/>
  <c r="H4105" i="5"/>
  <c r="H4117" i="5"/>
  <c r="H4129" i="5"/>
  <c r="H4141" i="5"/>
  <c r="H4153" i="5"/>
  <c r="H4165" i="5"/>
  <c r="H4177" i="5"/>
  <c r="H2681" i="5"/>
  <c r="H2753" i="5"/>
  <c r="H2825" i="5"/>
  <c r="H2897" i="5"/>
  <c r="H2969" i="5"/>
  <c r="H3029" i="5"/>
  <c r="H3071" i="5"/>
  <c r="H3097" i="5"/>
  <c r="H3126" i="5"/>
  <c r="H3143" i="5"/>
  <c r="H3159" i="5"/>
  <c r="H3176" i="5"/>
  <c r="H3191" i="5"/>
  <c r="H3207" i="5"/>
  <c r="H3222" i="5"/>
  <c r="H3236" i="5"/>
  <c r="H3249" i="5"/>
  <c r="H3262" i="5"/>
  <c r="H3275" i="5"/>
  <c r="H3288" i="5"/>
  <c r="H3301" i="5"/>
  <c r="H3315" i="5"/>
  <c r="H3328" i="5"/>
  <c r="H3341" i="5"/>
  <c r="H3354" i="5"/>
  <c r="H3367" i="5"/>
  <c r="H3380" i="5"/>
  <c r="H3393" i="5"/>
  <c r="H3406" i="5"/>
  <c r="H3419" i="5"/>
  <c r="H3432" i="5"/>
  <c r="H3445" i="5"/>
  <c r="H3458" i="5"/>
  <c r="H3470" i="5"/>
  <c r="H3482" i="5"/>
  <c r="H3494" i="5"/>
  <c r="H3506" i="5"/>
  <c r="H3518" i="5"/>
  <c r="H3530" i="5"/>
  <c r="H3542" i="5"/>
  <c r="H3554" i="5"/>
  <c r="H3566" i="5"/>
  <c r="H3578" i="5"/>
  <c r="H3590" i="5"/>
  <c r="H3602" i="5"/>
  <c r="H3614" i="5"/>
  <c r="H3626" i="5"/>
  <c r="H3638" i="5"/>
  <c r="H3650" i="5"/>
  <c r="H3662" i="5"/>
  <c r="H3674" i="5"/>
  <c r="H3686" i="5"/>
  <c r="H3698" i="5"/>
  <c r="H3710" i="5"/>
  <c r="H3722" i="5"/>
  <c r="H3734" i="5"/>
  <c r="H3746" i="5"/>
  <c r="H3758" i="5"/>
  <c r="H3770" i="5"/>
  <c r="H3782" i="5"/>
  <c r="H3794" i="5"/>
  <c r="H3806" i="5"/>
  <c r="H3818" i="5"/>
  <c r="H3830" i="5"/>
  <c r="H3842" i="5"/>
  <c r="H3854" i="5"/>
  <c r="H3866" i="5"/>
  <c r="H3878" i="5"/>
  <c r="H3890" i="5"/>
  <c r="H3902" i="5"/>
  <c r="H3914" i="5"/>
  <c r="H3926" i="5"/>
  <c r="H3938" i="5"/>
  <c r="H3950" i="5"/>
  <c r="H3962" i="5"/>
  <c r="H3974" i="5"/>
  <c r="H3986" i="5"/>
  <c r="H3998" i="5"/>
  <c r="H4010" i="5"/>
  <c r="H4022" i="5"/>
  <c r="H4034" i="5"/>
  <c r="H4046" i="5"/>
  <c r="H4058" i="5"/>
  <c r="H4070" i="5"/>
  <c r="H4082" i="5"/>
  <c r="H4094" i="5"/>
  <c r="H4106" i="5"/>
  <c r="H4118" i="5"/>
  <c r="H4130" i="5"/>
  <c r="H2687" i="5"/>
  <c r="H2759" i="5"/>
  <c r="H2831" i="5"/>
  <c r="H2903" i="5"/>
  <c r="H2975" i="5"/>
  <c r="H3035" i="5"/>
  <c r="H3072" i="5"/>
  <c r="H3101" i="5"/>
  <c r="H3128" i="5"/>
  <c r="H3144" i="5"/>
  <c r="H3161" i="5"/>
  <c r="H3177" i="5"/>
  <c r="H3192" i="5"/>
  <c r="H3209" i="5"/>
  <c r="H3224" i="5"/>
  <c r="H3237" i="5"/>
  <c r="H3250" i="5"/>
  <c r="H3263" i="5"/>
  <c r="H3276" i="5"/>
  <c r="H3289" i="5"/>
  <c r="H3303" i="5"/>
  <c r="H3316" i="5"/>
  <c r="H3329" i="5"/>
  <c r="H3342" i="5"/>
  <c r="H3355" i="5"/>
  <c r="H3368" i="5"/>
  <c r="H3381" i="5"/>
  <c r="H3394" i="5"/>
  <c r="H3407" i="5"/>
  <c r="H3420" i="5"/>
  <c r="H3433" i="5"/>
  <c r="H3447" i="5"/>
  <c r="H3459" i="5"/>
  <c r="H3471" i="5"/>
  <c r="H3483" i="5"/>
  <c r="H3495" i="5"/>
  <c r="H3507" i="5"/>
  <c r="H3519" i="5"/>
  <c r="H3531" i="5"/>
  <c r="H3543" i="5"/>
  <c r="H3555" i="5"/>
  <c r="H3567" i="5"/>
  <c r="H3579" i="5"/>
  <c r="H3591" i="5"/>
  <c r="H2693" i="5"/>
  <c r="H2765" i="5"/>
  <c r="H2837" i="5"/>
  <c r="H2909" i="5"/>
  <c r="H2981" i="5"/>
  <c r="H3036" i="5"/>
  <c r="H3073" i="5"/>
  <c r="H3106" i="5"/>
  <c r="H3129" i="5"/>
  <c r="H3145" i="5"/>
  <c r="H3162" i="5"/>
  <c r="H3178" i="5"/>
  <c r="H3193" i="5"/>
  <c r="H3210" i="5"/>
  <c r="H3225" i="5"/>
  <c r="H3238" i="5"/>
  <c r="H3251" i="5"/>
  <c r="H3264" i="5"/>
  <c r="H3277" i="5"/>
  <c r="H3291" i="5"/>
  <c r="H3304" i="5"/>
  <c r="H3317" i="5"/>
  <c r="H3330" i="5"/>
  <c r="H3343" i="5"/>
  <c r="H3356" i="5"/>
  <c r="H3369" i="5"/>
  <c r="H3382" i="5"/>
  <c r="H3395" i="5"/>
  <c r="H3408" i="5"/>
  <c r="H3421" i="5"/>
  <c r="H3435" i="5"/>
  <c r="H3448" i="5"/>
  <c r="H3460" i="5"/>
  <c r="H3472" i="5"/>
  <c r="H3484" i="5"/>
  <c r="H3496" i="5"/>
  <c r="H3508" i="5"/>
  <c r="H3520" i="5"/>
  <c r="H3532" i="5"/>
  <c r="H3544" i="5"/>
  <c r="H3556" i="5"/>
  <c r="H3568" i="5"/>
  <c r="H3580" i="5"/>
  <c r="H3592" i="5"/>
  <c r="H3604" i="5"/>
  <c r="H3616" i="5"/>
  <c r="H3628" i="5"/>
  <c r="H3640" i="5"/>
  <c r="H3652" i="5"/>
  <c r="H3664" i="5"/>
  <c r="H3676" i="5"/>
  <c r="H3688" i="5"/>
  <c r="H3700" i="5"/>
  <c r="H3712" i="5"/>
  <c r="H3724" i="5"/>
  <c r="H3736" i="5"/>
  <c r="H3748" i="5"/>
  <c r="H3760" i="5"/>
  <c r="H3772" i="5"/>
  <c r="H3784" i="5"/>
  <c r="H3796" i="5"/>
  <c r="H3808" i="5"/>
  <c r="H3820" i="5"/>
  <c r="H3832" i="5"/>
  <c r="H3844" i="5"/>
  <c r="H3856" i="5"/>
  <c r="H3868" i="5"/>
  <c r="H3880" i="5"/>
  <c r="H3892" i="5"/>
  <c r="H3904" i="5"/>
  <c r="H3916" i="5"/>
  <c r="H3928" i="5"/>
  <c r="H3940" i="5"/>
  <c r="H3952" i="5"/>
  <c r="H3964" i="5"/>
  <c r="H3976" i="5"/>
  <c r="H3988" i="5"/>
  <c r="H4000" i="5"/>
  <c r="H4012" i="5"/>
  <c r="H4024" i="5"/>
  <c r="H4036" i="5"/>
  <c r="H4048" i="5"/>
  <c r="H4060" i="5"/>
  <c r="H4072" i="5"/>
  <c r="H4084" i="5"/>
  <c r="H2699" i="5"/>
  <c r="H2771" i="5"/>
  <c r="H2843" i="5"/>
  <c r="H2915" i="5"/>
  <c r="H2987" i="5"/>
  <c r="H3041" i="5"/>
  <c r="H3077" i="5"/>
  <c r="H3107" i="5"/>
  <c r="H3130" i="5"/>
  <c r="H3147" i="5"/>
  <c r="H3164" i="5"/>
  <c r="H3179" i="5"/>
  <c r="H3195" i="5"/>
  <c r="H3212" i="5"/>
  <c r="H3226" i="5"/>
  <c r="H3239" i="5"/>
  <c r="H3252" i="5"/>
  <c r="H3265" i="5"/>
  <c r="H3279" i="5"/>
  <c r="H3292" i="5"/>
  <c r="H3305" i="5"/>
  <c r="H3318" i="5"/>
  <c r="H3331" i="5"/>
  <c r="H3344" i="5"/>
  <c r="H3357" i="5"/>
  <c r="H3370" i="5"/>
  <c r="H3383" i="5"/>
  <c r="H3396" i="5"/>
  <c r="H3409" i="5"/>
  <c r="H3423" i="5"/>
  <c r="H3436" i="5"/>
  <c r="H3449" i="5"/>
  <c r="H3461" i="5"/>
  <c r="H3473" i="5"/>
  <c r="H3485" i="5"/>
  <c r="H3497" i="5"/>
  <c r="H3509" i="5"/>
  <c r="H3521" i="5"/>
  <c r="H3533" i="5"/>
  <c r="H3545" i="5"/>
  <c r="H3557" i="5"/>
  <c r="H3569" i="5"/>
  <c r="H3581" i="5"/>
  <c r="H3593" i="5"/>
  <c r="H3605" i="5"/>
  <c r="H3617" i="5"/>
  <c r="H3629" i="5"/>
  <c r="H3641" i="5"/>
  <c r="H3653" i="5"/>
  <c r="H3665" i="5"/>
  <c r="H3677" i="5"/>
  <c r="H3689" i="5"/>
  <c r="H3701" i="5"/>
  <c r="H3713" i="5"/>
  <c r="H3725" i="5"/>
  <c r="H3737" i="5"/>
  <c r="H3749" i="5"/>
  <c r="H3761" i="5"/>
  <c r="H3773" i="5"/>
  <c r="H3785" i="5"/>
  <c r="H3797" i="5"/>
  <c r="H3809" i="5"/>
  <c r="H3821" i="5"/>
  <c r="H3833" i="5"/>
  <c r="H3845" i="5"/>
  <c r="H3857" i="5"/>
  <c r="H3869" i="5"/>
  <c r="H3881" i="5"/>
  <c r="H3893" i="5"/>
  <c r="H3905" i="5"/>
  <c r="H3917" i="5"/>
  <c r="H3929" i="5"/>
  <c r="H3941" i="5"/>
  <c r="H3953" i="5"/>
  <c r="H3965" i="5"/>
  <c r="H3977" i="5"/>
  <c r="H3989" i="5"/>
  <c r="H4001" i="5"/>
  <c r="H4013" i="5"/>
  <c r="H4025" i="5"/>
  <c r="H4037" i="5"/>
  <c r="H4049" i="5"/>
  <c r="H4061" i="5"/>
  <c r="H4073" i="5"/>
  <c r="H4085" i="5"/>
  <c r="H4097" i="5"/>
  <c r="H4109" i="5"/>
  <c r="H2705" i="5"/>
  <c r="H2777" i="5"/>
  <c r="H2849" i="5"/>
  <c r="H2921" i="5"/>
  <c r="H2993" i="5"/>
  <c r="H3047" i="5"/>
  <c r="H3082" i="5"/>
  <c r="H3108" i="5"/>
  <c r="H3131" i="5"/>
  <c r="H3149" i="5"/>
  <c r="H3165" i="5"/>
  <c r="H3180" i="5"/>
  <c r="H3197" i="5"/>
  <c r="H3213" i="5"/>
  <c r="H3227" i="5"/>
  <c r="H3240" i="5"/>
  <c r="H3253" i="5"/>
  <c r="H3267" i="5"/>
  <c r="H3280" i="5"/>
  <c r="H3293" i="5"/>
  <c r="H3306" i="5"/>
  <c r="H3319" i="5"/>
  <c r="H3332" i="5"/>
  <c r="H3345" i="5"/>
  <c r="H3358" i="5"/>
  <c r="H3371" i="5"/>
  <c r="H3384" i="5"/>
  <c r="H3397" i="5"/>
  <c r="H3411" i="5"/>
  <c r="H3424" i="5"/>
  <c r="H3437" i="5"/>
  <c r="H3450" i="5"/>
  <c r="H3462" i="5"/>
  <c r="H3474" i="5"/>
  <c r="H3486" i="5"/>
  <c r="H3498" i="5"/>
  <c r="H3510" i="5"/>
  <c r="H3522" i="5"/>
  <c r="H3534" i="5"/>
  <c r="H3546" i="5"/>
  <c r="H3558" i="5"/>
  <c r="H3570" i="5"/>
  <c r="H3582" i="5"/>
  <c r="H3594" i="5"/>
  <c r="H3606" i="5"/>
  <c r="H3618" i="5"/>
  <c r="H3630" i="5"/>
  <c r="H3642" i="5"/>
  <c r="H3654" i="5"/>
  <c r="H3666" i="5"/>
  <c r="H3678" i="5"/>
  <c r="H3690" i="5"/>
  <c r="H3702" i="5"/>
  <c r="H3714" i="5"/>
  <c r="H3726" i="5"/>
  <c r="H3738" i="5"/>
  <c r="H3750" i="5"/>
  <c r="H3762" i="5"/>
  <c r="H3774" i="5"/>
  <c r="H3786" i="5"/>
  <c r="H3798" i="5"/>
  <c r="H3810" i="5"/>
  <c r="H3822" i="5"/>
  <c r="H3834" i="5"/>
  <c r="H3846" i="5"/>
  <c r="H3858" i="5"/>
  <c r="H3870" i="5"/>
  <c r="H3882" i="5"/>
  <c r="H3894" i="5"/>
  <c r="H3906" i="5"/>
  <c r="H3918" i="5"/>
  <c r="H3930" i="5"/>
  <c r="H3942" i="5"/>
  <c r="H3954" i="5"/>
  <c r="H3966" i="5"/>
  <c r="H3978" i="5"/>
  <c r="H3990" i="5"/>
  <c r="H4002" i="5"/>
  <c r="H4014" i="5"/>
  <c r="H4026" i="5"/>
  <c r="H4038" i="5"/>
  <c r="H4050" i="5"/>
  <c r="H4062" i="5"/>
  <c r="H4074" i="5"/>
  <c r="H4086" i="5"/>
  <c r="H2711" i="5"/>
  <c r="H2783" i="5"/>
  <c r="H2855" i="5"/>
  <c r="H2927" i="5"/>
  <c r="H2999" i="5"/>
  <c r="H3048" i="5"/>
  <c r="H3083" i="5"/>
  <c r="H3109" i="5"/>
  <c r="H3132" i="5"/>
  <c r="H3150" i="5"/>
  <c r="H3166" i="5"/>
  <c r="H3181" i="5"/>
  <c r="H3198" i="5"/>
  <c r="H3214" i="5"/>
  <c r="H3228" i="5"/>
  <c r="H3241" i="5"/>
  <c r="H3255" i="5"/>
  <c r="H3268" i="5"/>
  <c r="H3281" i="5"/>
  <c r="H3294" i="5"/>
  <c r="H3307" i="5"/>
  <c r="H3320" i="5"/>
  <c r="H3333" i="5"/>
  <c r="H3346" i="5"/>
  <c r="H3359" i="5"/>
  <c r="H3372" i="5"/>
  <c r="H3385" i="5"/>
  <c r="H3399" i="5"/>
  <c r="H3412" i="5"/>
  <c r="H3425" i="5"/>
  <c r="H3438" i="5"/>
  <c r="H3451" i="5"/>
  <c r="H3463" i="5"/>
  <c r="H3475" i="5"/>
  <c r="H3487" i="5"/>
  <c r="H3499" i="5"/>
  <c r="H3511" i="5"/>
  <c r="H3523" i="5"/>
  <c r="H3535" i="5"/>
  <c r="H3547" i="5"/>
  <c r="H3559" i="5"/>
  <c r="H3571" i="5"/>
  <c r="H3583" i="5"/>
  <c r="H3595" i="5"/>
  <c r="H3607" i="5"/>
  <c r="H3619" i="5"/>
  <c r="H3631" i="5"/>
  <c r="H3643" i="5"/>
  <c r="H3655" i="5"/>
  <c r="H3667" i="5"/>
  <c r="H3679" i="5"/>
  <c r="H3691" i="5"/>
  <c r="H3703" i="5"/>
  <c r="H3715" i="5"/>
  <c r="H3727" i="5"/>
  <c r="H3739" i="5"/>
  <c r="H3751" i="5"/>
  <c r="H3763" i="5"/>
  <c r="H3775" i="5"/>
  <c r="H3787" i="5"/>
  <c r="H3799" i="5"/>
  <c r="H3811" i="5"/>
  <c r="H3823" i="5"/>
  <c r="H3835" i="5"/>
  <c r="H3847" i="5"/>
  <c r="H3859" i="5"/>
  <c r="H3871" i="5"/>
  <c r="H3883" i="5"/>
  <c r="H3895" i="5"/>
  <c r="H3907" i="5"/>
  <c r="H3919" i="5"/>
  <c r="H3931" i="5"/>
  <c r="H3943" i="5"/>
  <c r="H3955" i="5"/>
  <c r="H3967" i="5"/>
  <c r="H3979" i="5"/>
  <c r="H3991" i="5"/>
  <c r="H4003" i="5"/>
  <c r="H2717" i="5"/>
  <c r="H2789" i="5"/>
  <c r="H2861" i="5"/>
  <c r="H2933" i="5"/>
  <c r="H3005" i="5"/>
  <c r="H3053" i="5"/>
  <c r="H3084" i="5"/>
  <c r="H3113" i="5"/>
  <c r="H3133" i="5"/>
  <c r="H3152" i="5"/>
  <c r="H3167" i="5"/>
  <c r="H3183" i="5"/>
  <c r="H3200" i="5"/>
  <c r="H3215" i="5"/>
  <c r="H3229" i="5"/>
  <c r="H3243" i="5"/>
  <c r="H3256" i="5"/>
  <c r="H3269" i="5"/>
  <c r="H3282" i="5"/>
  <c r="H3295" i="5"/>
  <c r="H3308" i="5"/>
  <c r="H3321" i="5"/>
  <c r="H3334" i="5"/>
  <c r="H3347" i="5"/>
  <c r="H3360" i="5"/>
  <c r="H3373" i="5"/>
  <c r="H3387" i="5"/>
  <c r="H3400" i="5"/>
  <c r="H3413" i="5"/>
  <c r="H3426" i="5"/>
  <c r="H3439" i="5"/>
  <c r="H3452" i="5"/>
  <c r="H3464" i="5"/>
  <c r="H3476" i="5"/>
  <c r="H3488" i="5"/>
  <c r="H3500" i="5"/>
  <c r="H3512" i="5"/>
  <c r="H3524" i="5"/>
  <c r="H3536" i="5"/>
  <c r="H3548" i="5"/>
  <c r="H3560" i="5"/>
  <c r="H3572" i="5"/>
  <c r="H3584" i="5"/>
  <c r="H3596" i="5"/>
  <c r="H3608" i="5"/>
  <c r="H3620" i="5"/>
  <c r="H2723" i="5"/>
  <c r="H2795" i="5"/>
  <c r="H2867" i="5"/>
  <c r="H2939" i="5"/>
  <c r="H3011" i="5"/>
  <c r="H3058" i="5"/>
  <c r="H3085" i="5"/>
  <c r="H3118" i="5"/>
  <c r="H3137" i="5"/>
  <c r="H3153" i="5"/>
  <c r="H3168" i="5"/>
  <c r="H3185" i="5"/>
  <c r="H3201" i="5"/>
  <c r="H3216" i="5"/>
  <c r="H3231" i="5"/>
  <c r="H3244" i="5"/>
  <c r="H3257" i="5"/>
  <c r="H3270" i="5"/>
  <c r="H3283" i="5"/>
  <c r="H3296" i="5"/>
  <c r="H3309" i="5"/>
  <c r="H3322" i="5"/>
  <c r="H3335" i="5"/>
  <c r="H3348" i="5"/>
  <c r="H3361" i="5"/>
  <c r="H3375" i="5"/>
  <c r="H3388" i="5"/>
  <c r="H3401" i="5"/>
  <c r="H3414" i="5"/>
  <c r="H3427" i="5"/>
  <c r="H3440" i="5"/>
  <c r="H3453" i="5"/>
  <c r="H3465" i="5"/>
  <c r="H3477" i="5"/>
  <c r="H3489" i="5"/>
  <c r="H3501" i="5"/>
  <c r="H3513" i="5"/>
  <c r="H3525" i="5"/>
  <c r="H3537" i="5"/>
  <c r="H3549" i="5"/>
  <c r="H3561" i="5"/>
  <c r="H3573" i="5"/>
  <c r="H3585" i="5"/>
  <c r="H3597" i="5"/>
  <c r="H3609" i="5"/>
  <c r="H3621" i="5"/>
  <c r="H3633" i="5"/>
  <c r="H3645" i="5"/>
  <c r="H3657" i="5"/>
  <c r="H3669" i="5"/>
  <c r="H3681" i="5"/>
  <c r="H3693" i="5"/>
  <c r="H3705" i="5"/>
  <c r="H3717" i="5"/>
  <c r="H3729" i="5"/>
  <c r="H3741" i="5"/>
  <c r="H3753" i="5"/>
  <c r="H3765" i="5"/>
  <c r="H3777" i="5"/>
  <c r="H3789" i="5"/>
  <c r="H3801" i="5"/>
  <c r="H3813" i="5"/>
  <c r="H3825" i="5"/>
  <c r="H3837" i="5"/>
  <c r="H3849" i="5"/>
  <c r="H3861" i="5"/>
  <c r="H3873" i="5"/>
  <c r="H2729" i="5"/>
  <c r="H2801" i="5"/>
  <c r="H2873" i="5"/>
  <c r="H2945" i="5"/>
  <c r="H3012" i="5"/>
  <c r="H3059" i="5"/>
  <c r="H3089" i="5"/>
  <c r="H3119" i="5"/>
  <c r="H3138" i="5"/>
  <c r="H3154" i="5"/>
  <c r="H3169" i="5"/>
  <c r="H3186" i="5"/>
  <c r="H3202" i="5"/>
  <c r="H3217" i="5"/>
  <c r="H3232" i="5"/>
  <c r="H3245" i="5"/>
  <c r="H3258" i="5"/>
  <c r="H3271" i="5"/>
  <c r="H3284" i="5"/>
  <c r="H3297" i="5"/>
  <c r="H3310" i="5"/>
  <c r="H3323" i="5"/>
  <c r="H3336" i="5"/>
  <c r="H3349" i="5"/>
  <c r="H3363" i="5"/>
  <c r="H3376" i="5"/>
  <c r="H3389" i="5"/>
  <c r="H3402" i="5"/>
  <c r="H3415" i="5"/>
  <c r="H3428" i="5"/>
  <c r="H3441" i="5"/>
  <c r="H3454" i="5"/>
  <c r="H3466" i="5"/>
  <c r="H3478" i="5"/>
  <c r="H3490" i="5"/>
  <c r="H3502" i="5"/>
  <c r="H3514" i="5"/>
  <c r="H3526" i="5"/>
  <c r="H3538" i="5"/>
  <c r="H3550" i="5"/>
  <c r="H3562" i="5"/>
  <c r="H3574" i="5"/>
  <c r="H3586" i="5"/>
  <c r="H3598" i="5"/>
  <c r="H3610" i="5"/>
  <c r="H3622" i="5"/>
  <c r="H3634" i="5"/>
  <c r="H3646" i="5"/>
  <c r="H3658" i="5"/>
  <c r="H3670" i="5"/>
  <c r="H3682" i="5"/>
  <c r="H3694" i="5"/>
  <c r="H3706" i="5"/>
  <c r="H3718" i="5"/>
  <c r="H3730" i="5"/>
  <c r="H3742" i="5"/>
  <c r="H3754" i="5"/>
  <c r="H3766" i="5"/>
  <c r="H3778" i="5"/>
  <c r="H3790" i="5"/>
  <c r="H3802" i="5"/>
  <c r="H3814" i="5"/>
  <c r="H3826" i="5"/>
  <c r="H3838" i="5"/>
  <c r="H3850" i="5"/>
  <c r="H3862" i="5"/>
  <c r="H3874" i="5"/>
  <c r="H2735" i="5"/>
  <c r="H2807" i="5"/>
  <c r="H2879" i="5"/>
  <c r="H2951" i="5"/>
  <c r="H3017" i="5"/>
  <c r="H3060" i="5"/>
  <c r="H3094" i="5"/>
  <c r="H3120" i="5"/>
  <c r="H3140" i="5"/>
  <c r="H3155" i="5"/>
  <c r="H3171" i="5"/>
  <c r="H3188" i="5"/>
  <c r="H3203" i="5"/>
  <c r="H3219" i="5"/>
  <c r="H3233" i="5"/>
  <c r="H3246" i="5"/>
  <c r="H3259" i="5"/>
  <c r="H3272" i="5"/>
  <c r="H3285" i="5"/>
  <c r="H3298" i="5"/>
  <c r="H3311" i="5"/>
  <c r="H3324" i="5"/>
  <c r="H3337" i="5"/>
  <c r="H3351" i="5"/>
  <c r="H3364" i="5"/>
  <c r="H3377" i="5"/>
  <c r="H3390" i="5"/>
  <c r="H3403" i="5"/>
  <c r="H3416" i="5"/>
  <c r="H3429" i="5"/>
  <c r="H3442" i="5"/>
  <c r="H3455" i="5"/>
  <c r="H3467" i="5"/>
  <c r="H3479" i="5"/>
  <c r="H3491" i="5"/>
  <c r="H3503" i="5"/>
  <c r="H3515" i="5"/>
  <c r="H3527" i="5"/>
  <c r="H3539" i="5"/>
  <c r="H3551" i="5"/>
  <c r="H3563" i="5"/>
  <c r="H3575" i="5"/>
  <c r="H3587" i="5"/>
  <c r="H3599" i="5"/>
  <c r="H3611" i="5"/>
  <c r="H3623" i="5"/>
  <c r="H3635" i="5"/>
  <c r="H3647" i="5"/>
  <c r="H3659" i="5"/>
  <c r="H3671" i="5"/>
  <c r="H3683" i="5"/>
  <c r="H3695" i="5"/>
  <c r="H3707" i="5"/>
  <c r="H3719" i="5"/>
  <c r="H3731" i="5"/>
  <c r="H3743" i="5"/>
  <c r="H3755" i="5"/>
  <c r="H3767" i="5"/>
  <c r="H3779" i="5"/>
  <c r="H3791" i="5"/>
  <c r="H3803" i="5"/>
  <c r="H3815" i="5"/>
  <c r="H3827" i="5"/>
  <c r="H3839" i="5"/>
  <c r="H3851" i="5"/>
  <c r="H3863" i="5"/>
  <c r="H3875" i="5"/>
  <c r="H3887" i="5"/>
  <c r="H3899" i="5"/>
  <c r="H3911" i="5"/>
  <c r="H3923" i="5"/>
  <c r="H3935" i="5"/>
  <c r="H3947" i="5"/>
  <c r="H3959" i="5"/>
  <c r="H3971" i="5"/>
  <c r="H3983" i="5"/>
  <c r="H3995" i="5"/>
  <c r="H4007" i="5"/>
  <c r="H4019" i="5"/>
  <c r="H3603" i="5"/>
  <c r="H3687" i="5"/>
  <c r="H3759" i="5"/>
  <c r="H3831" i="5"/>
  <c r="H3891" i="5"/>
  <c r="H3927" i="5"/>
  <c r="H3963" i="5"/>
  <c r="H3999" i="5"/>
  <c r="H4029" i="5"/>
  <c r="H4053" i="5"/>
  <c r="H4077" i="5"/>
  <c r="H4099" i="5"/>
  <c r="H4115" i="5"/>
  <c r="H4133" i="5"/>
  <c r="H4147" i="5"/>
  <c r="H4161" i="5"/>
  <c r="H4175" i="5"/>
  <c r="H4190" i="5"/>
  <c r="H4203" i="5"/>
  <c r="H4216" i="5"/>
  <c r="H4229" i="5"/>
  <c r="H4242" i="5"/>
  <c r="H4255" i="5"/>
  <c r="H4268" i="5"/>
  <c r="H4281" i="5"/>
  <c r="H4294" i="5"/>
  <c r="H4307" i="5"/>
  <c r="H4321" i="5"/>
  <c r="H4334" i="5"/>
  <c r="H4347" i="5"/>
  <c r="H4360" i="5"/>
  <c r="H4373" i="5"/>
  <c r="H4386" i="5"/>
  <c r="H4398" i="5"/>
  <c r="H4410" i="5"/>
  <c r="H4422" i="5"/>
  <c r="H4434" i="5"/>
  <c r="H4446" i="5"/>
  <c r="H4458" i="5"/>
  <c r="H4470" i="5"/>
  <c r="H4482" i="5"/>
  <c r="H4494" i="5"/>
  <c r="H4506" i="5"/>
  <c r="H4518" i="5"/>
  <c r="H4530" i="5"/>
  <c r="H4542" i="5"/>
  <c r="H4554" i="5"/>
  <c r="H4566" i="5"/>
  <c r="H4578" i="5"/>
  <c r="H4590" i="5"/>
  <c r="H4602" i="5"/>
  <c r="H4614" i="5"/>
  <c r="H4626" i="5"/>
  <c r="H4638" i="5"/>
  <c r="H4650" i="5"/>
  <c r="H4662" i="5"/>
  <c r="H4674" i="5"/>
  <c r="H4686" i="5"/>
  <c r="H4698" i="5"/>
  <c r="H4710" i="5"/>
  <c r="H4722" i="5"/>
  <c r="H4734" i="5"/>
  <c r="H4746" i="5"/>
  <c r="H4758" i="5"/>
  <c r="H4770" i="5"/>
  <c r="H4782" i="5"/>
  <c r="H4794" i="5"/>
  <c r="H4806" i="5"/>
  <c r="H4818" i="5"/>
  <c r="H4830" i="5"/>
  <c r="H4842" i="5"/>
  <c r="H4854" i="5"/>
  <c r="H4866" i="5"/>
  <c r="H4878" i="5"/>
  <c r="H4890" i="5"/>
  <c r="H4902" i="5"/>
  <c r="H4914" i="5"/>
  <c r="H4926" i="5"/>
  <c r="H4938" i="5"/>
  <c r="H4950" i="5"/>
  <c r="H4962" i="5"/>
  <c r="H4974" i="5"/>
  <c r="H4986" i="5"/>
  <c r="H4998" i="5"/>
  <c r="H5010" i="5"/>
  <c r="H5022" i="5"/>
  <c r="H5034" i="5"/>
  <c r="H5046" i="5"/>
  <c r="H5058" i="5"/>
  <c r="H5070" i="5"/>
  <c r="H5082" i="5"/>
  <c r="H5094" i="5"/>
  <c r="H5106" i="5"/>
  <c r="H5118" i="5"/>
  <c r="H5130" i="5"/>
  <c r="H5142" i="5"/>
  <c r="H5154" i="5"/>
  <c r="H5166" i="5"/>
  <c r="H5178" i="5"/>
  <c r="H5190" i="5"/>
  <c r="H5202" i="5"/>
  <c r="H5214" i="5"/>
  <c r="H5226" i="5"/>
  <c r="H5238" i="5"/>
  <c r="H5250" i="5"/>
  <c r="H5262" i="5"/>
  <c r="H5274" i="5"/>
  <c r="H5286" i="5"/>
  <c r="H5298" i="5"/>
  <c r="H5310" i="5"/>
  <c r="H3615" i="5"/>
  <c r="H3692" i="5"/>
  <c r="H3764" i="5"/>
  <c r="H3836" i="5"/>
  <c r="H3896" i="5"/>
  <c r="H3932" i="5"/>
  <c r="H3968" i="5"/>
  <c r="H4004" i="5"/>
  <c r="H4030" i="5"/>
  <c r="H4054" i="5"/>
  <c r="H4078" i="5"/>
  <c r="H4100" i="5"/>
  <c r="H4119" i="5"/>
  <c r="H4134" i="5"/>
  <c r="H4148" i="5"/>
  <c r="H4162" i="5"/>
  <c r="H4178" i="5"/>
  <c r="H4191" i="5"/>
  <c r="H4204" i="5"/>
  <c r="H4217" i="5"/>
  <c r="H4230" i="5"/>
  <c r="H4243" i="5"/>
  <c r="H4256" i="5"/>
  <c r="H4269" i="5"/>
  <c r="H4282" i="5"/>
  <c r="H4295" i="5"/>
  <c r="H4309" i="5"/>
  <c r="H4322" i="5"/>
  <c r="H4335" i="5"/>
  <c r="H4348" i="5"/>
  <c r="H4361" i="5"/>
  <c r="H4374" i="5"/>
  <c r="H4387" i="5"/>
  <c r="H4399" i="5"/>
  <c r="H4411" i="5"/>
  <c r="H4423" i="5"/>
  <c r="H4435" i="5"/>
  <c r="H4447" i="5"/>
  <c r="H4459" i="5"/>
  <c r="H4471" i="5"/>
  <c r="H4483" i="5"/>
  <c r="H4495" i="5"/>
  <c r="H4507" i="5"/>
  <c r="H4519" i="5"/>
  <c r="H4531" i="5"/>
  <c r="H4543" i="5"/>
  <c r="H4555" i="5"/>
  <c r="H4567" i="5"/>
  <c r="H4579" i="5"/>
  <c r="H4591" i="5"/>
  <c r="H4603" i="5"/>
  <c r="H4615" i="5"/>
  <c r="H4627" i="5"/>
  <c r="H4639" i="5"/>
  <c r="H4651" i="5"/>
  <c r="H4663" i="5"/>
  <c r="H4675" i="5"/>
  <c r="H4687" i="5"/>
  <c r="H4699" i="5"/>
  <c r="H4711" i="5"/>
  <c r="H4723" i="5"/>
  <c r="H4735" i="5"/>
  <c r="H4747" i="5"/>
  <c r="H4759" i="5"/>
  <c r="H4771" i="5"/>
  <c r="H4783" i="5"/>
  <c r="H4795" i="5"/>
  <c r="H4807" i="5"/>
  <c r="H4819" i="5"/>
  <c r="H4831" i="5"/>
  <c r="H4843" i="5"/>
  <c r="H4855" i="5"/>
  <c r="H4867" i="5"/>
  <c r="H4879" i="5"/>
  <c r="H4891" i="5"/>
  <c r="H4903" i="5"/>
  <c r="H4915" i="5"/>
  <c r="H4927" i="5"/>
  <c r="H4939" i="5"/>
  <c r="H4951" i="5"/>
  <c r="H4963" i="5"/>
  <c r="H4975" i="5"/>
  <c r="H4987" i="5"/>
  <c r="H4999" i="5"/>
  <c r="H5011" i="5"/>
  <c r="H5023" i="5"/>
  <c r="H5035" i="5"/>
  <c r="H5047" i="5"/>
  <c r="H5059" i="5"/>
  <c r="H5071" i="5"/>
  <c r="H5083" i="5"/>
  <c r="H5095" i="5"/>
  <c r="H5107" i="5"/>
  <c r="H5119" i="5"/>
  <c r="H5131" i="5"/>
  <c r="H5143" i="5"/>
  <c r="H5155" i="5"/>
  <c r="H5167" i="5"/>
  <c r="H5179" i="5"/>
  <c r="H3627" i="5"/>
  <c r="H3699" i="5"/>
  <c r="H3771" i="5"/>
  <c r="H3843" i="5"/>
  <c r="H3897" i="5"/>
  <c r="H3933" i="5"/>
  <c r="H3969" i="5"/>
  <c r="H4005" i="5"/>
  <c r="H4031" i="5"/>
  <c r="H4055" i="5"/>
  <c r="H4079" i="5"/>
  <c r="H4101" i="5"/>
  <c r="H4120" i="5"/>
  <c r="H4135" i="5"/>
  <c r="H4149" i="5"/>
  <c r="H4163" i="5"/>
  <c r="H4179" i="5"/>
  <c r="H4192" i="5"/>
  <c r="H4205" i="5"/>
  <c r="H4218" i="5"/>
  <c r="H4231" i="5"/>
  <c r="H4244" i="5"/>
  <c r="H4257" i="5"/>
  <c r="H4270" i="5"/>
  <c r="H4283" i="5"/>
  <c r="H4297" i="5"/>
  <c r="H4310" i="5"/>
  <c r="H4323" i="5"/>
  <c r="H4336" i="5"/>
  <c r="H4349" i="5"/>
  <c r="H4362" i="5"/>
  <c r="H4375" i="5"/>
  <c r="H4388" i="5"/>
  <c r="H4400" i="5"/>
  <c r="H4412" i="5"/>
  <c r="H4424" i="5"/>
  <c r="H4436" i="5"/>
  <c r="H4448" i="5"/>
  <c r="H4460" i="5"/>
  <c r="H4472" i="5"/>
  <c r="H4484" i="5"/>
  <c r="H4496" i="5"/>
  <c r="H4508" i="5"/>
  <c r="H4520" i="5"/>
  <c r="H4532" i="5"/>
  <c r="H4544" i="5"/>
  <c r="H4556" i="5"/>
  <c r="H4568" i="5"/>
  <c r="H4580" i="5"/>
  <c r="H4592" i="5"/>
  <c r="H4604" i="5"/>
  <c r="H4616" i="5"/>
  <c r="H4628" i="5"/>
  <c r="H4640" i="5"/>
  <c r="H4652" i="5"/>
  <c r="H4664" i="5"/>
  <c r="H4676" i="5"/>
  <c r="H4688" i="5"/>
  <c r="H4700" i="5"/>
  <c r="H4712" i="5"/>
  <c r="H4724" i="5"/>
  <c r="H4736" i="5"/>
  <c r="H4748" i="5"/>
  <c r="H4760" i="5"/>
  <c r="H4772" i="5"/>
  <c r="H4784" i="5"/>
  <c r="H4796" i="5"/>
  <c r="H4808" i="5"/>
  <c r="H4820" i="5"/>
  <c r="H4832" i="5"/>
  <c r="H4844" i="5"/>
  <c r="H4856" i="5"/>
  <c r="H4868" i="5"/>
  <c r="H4880" i="5"/>
  <c r="H4892" i="5"/>
  <c r="H4904" i="5"/>
  <c r="H4916" i="5"/>
  <c r="H4928" i="5"/>
  <c r="H4940" i="5"/>
  <c r="H4952" i="5"/>
  <c r="H4964" i="5"/>
  <c r="H4976" i="5"/>
  <c r="H4988" i="5"/>
  <c r="H5000" i="5"/>
  <c r="H5012" i="5"/>
  <c r="H5024" i="5"/>
  <c r="H5036" i="5"/>
  <c r="H5048" i="5"/>
  <c r="H5060" i="5"/>
  <c r="H5072" i="5"/>
  <c r="H5084" i="5"/>
  <c r="H5096" i="5"/>
  <c r="H5108" i="5"/>
  <c r="H3632" i="5"/>
  <c r="H3704" i="5"/>
  <c r="H3776" i="5"/>
  <c r="H3848" i="5"/>
  <c r="H3898" i="5"/>
  <c r="H3934" i="5"/>
  <c r="H3970" i="5"/>
  <c r="H4006" i="5"/>
  <c r="H4035" i="5"/>
  <c r="H4059" i="5"/>
  <c r="H4083" i="5"/>
  <c r="H4102" i="5"/>
  <c r="H4121" i="5"/>
  <c r="H4136" i="5"/>
  <c r="H4150" i="5"/>
  <c r="H4166" i="5"/>
  <c r="H4180" i="5"/>
  <c r="H4193" i="5"/>
  <c r="H4206" i="5"/>
  <c r="H4219" i="5"/>
  <c r="H4232" i="5"/>
  <c r="H4245" i="5"/>
  <c r="H4258" i="5"/>
  <c r="H4271" i="5"/>
  <c r="H4285" i="5"/>
  <c r="H4298" i="5"/>
  <c r="H4311" i="5"/>
  <c r="H4324" i="5"/>
  <c r="H4337" i="5"/>
  <c r="H4350" i="5"/>
  <c r="H4363" i="5"/>
  <c r="H4376" i="5"/>
  <c r="H4389" i="5"/>
  <c r="H4401" i="5"/>
  <c r="H4413" i="5"/>
  <c r="H4425" i="5"/>
  <c r="H4437" i="5"/>
  <c r="H4449" i="5"/>
  <c r="H4461" i="5"/>
  <c r="H4473" i="5"/>
  <c r="H4485" i="5"/>
  <c r="H4497" i="5"/>
  <c r="H4509" i="5"/>
  <c r="H4521" i="5"/>
  <c r="H4533" i="5"/>
  <c r="H4545" i="5"/>
  <c r="H4557" i="5"/>
  <c r="H4569" i="5"/>
  <c r="H4581" i="5"/>
  <c r="H4593" i="5"/>
  <c r="H4605" i="5"/>
  <c r="H4617" i="5"/>
  <c r="H4629" i="5"/>
  <c r="H4641" i="5"/>
  <c r="H4653" i="5"/>
  <c r="H4665" i="5"/>
  <c r="H4677" i="5"/>
  <c r="H4689" i="5"/>
  <c r="H4701" i="5"/>
  <c r="H4713" i="5"/>
  <c r="H4725" i="5"/>
  <c r="H4737" i="5"/>
  <c r="H4749" i="5"/>
  <c r="H4761" i="5"/>
  <c r="H4773" i="5"/>
  <c r="H4785" i="5"/>
  <c r="H4797" i="5"/>
  <c r="H4809" i="5"/>
  <c r="H4821" i="5"/>
  <c r="H4833" i="5"/>
  <c r="H4845" i="5"/>
  <c r="H4857" i="5"/>
  <c r="H4869" i="5"/>
  <c r="H4881" i="5"/>
  <c r="H4893" i="5"/>
  <c r="H4905" i="5"/>
  <c r="H4917" i="5"/>
  <c r="H4929" i="5"/>
  <c r="H4941" i="5"/>
  <c r="H4953" i="5"/>
  <c r="H4965" i="5"/>
  <c r="H4977" i="5"/>
  <c r="H4989" i="5"/>
  <c r="H5001" i="5"/>
  <c r="H5013" i="5"/>
  <c r="H3639" i="5"/>
  <c r="H3711" i="5"/>
  <c r="H3783" i="5"/>
  <c r="H3855" i="5"/>
  <c r="H3903" i="5"/>
  <c r="H3939" i="5"/>
  <c r="H3975" i="5"/>
  <c r="H4011" i="5"/>
  <c r="H4039" i="5"/>
  <c r="H4063" i="5"/>
  <c r="H4087" i="5"/>
  <c r="H4103" i="5"/>
  <c r="H4122" i="5"/>
  <c r="H4137" i="5"/>
  <c r="H4151" i="5"/>
  <c r="H4167" i="5"/>
  <c r="H4181" i="5"/>
  <c r="H4194" i="5"/>
  <c r="H4207" i="5"/>
  <c r="H4220" i="5"/>
  <c r="H4233" i="5"/>
  <c r="H4246" i="5"/>
  <c r="H4259" i="5"/>
  <c r="H4273" i="5"/>
  <c r="H4286" i="5"/>
  <c r="H4299" i="5"/>
  <c r="H4312" i="5"/>
  <c r="H4325" i="5"/>
  <c r="H4338" i="5"/>
  <c r="H4351" i="5"/>
  <c r="H4364" i="5"/>
  <c r="H4377" i="5"/>
  <c r="H4390" i="5"/>
  <c r="H4402" i="5"/>
  <c r="H4414" i="5"/>
  <c r="H4426" i="5"/>
  <c r="H4438" i="5"/>
  <c r="H4450" i="5"/>
  <c r="H4462" i="5"/>
  <c r="H4474" i="5"/>
  <c r="H4486" i="5"/>
  <c r="H4498" i="5"/>
  <c r="H4510" i="5"/>
  <c r="H4522" i="5"/>
  <c r="H4534" i="5"/>
  <c r="H4546" i="5"/>
  <c r="H4558" i="5"/>
  <c r="H4570" i="5"/>
  <c r="H4582" i="5"/>
  <c r="H4594" i="5"/>
  <c r="H4606" i="5"/>
  <c r="H4618" i="5"/>
  <c r="H4630" i="5"/>
  <c r="H4642" i="5"/>
  <c r="H4654" i="5"/>
  <c r="H4666" i="5"/>
  <c r="H4678" i="5"/>
  <c r="H4690" i="5"/>
  <c r="H4702" i="5"/>
  <c r="H4714" i="5"/>
  <c r="H4726" i="5"/>
  <c r="H4738" i="5"/>
  <c r="H4750" i="5"/>
  <c r="H4762" i="5"/>
  <c r="H4774" i="5"/>
  <c r="H4786" i="5"/>
  <c r="H4798" i="5"/>
  <c r="H4810" i="5"/>
  <c r="H4822" i="5"/>
  <c r="H4834" i="5"/>
  <c r="H4846" i="5"/>
  <c r="H4858" i="5"/>
  <c r="H4870" i="5"/>
  <c r="H4882" i="5"/>
  <c r="H4894" i="5"/>
  <c r="H4906" i="5"/>
  <c r="H4918" i="5"/>
  <c r="H4930" i="5"/>
  <c r="H4942" i="5"/>
  <c r="H4954" i="5"/>
  <c r="H4966" i="5"/>
  <c r="H4978" i="5"/>
  <c r="H4990" i="5"/>
  <c r="H5002" i="5"/>
  <c r="H5014" i="5"/>
  <c r="H5026" i="5"/>
  <c r="H5038" i="5"/>
  <c r="H5050" i="5"/>
  <c r="H5062" i="5"/>
  <c r="H3644" i="5"/>
  <c r="H3716" i="5"/>
  <c r="H3788" i="5"/>
  <c r="H3860" i="5"/>
  <c r="H3908" i="5"/>
  <c r="H3944" i="5"/>
  <c r="H3980" i="5"/>
  <c r="H4015" i="5"/>
  <c r="H4040" i="5"/>
  <c r="H4064" i="5"/>
  <c r="H4088" i="5"/>
  <c r="H4107" i="5"/>
  <c r="H4123" i="5"/>
  <c r="H4138" i="5"/>
  <c r="H4154" i="5"/>
  <c r="H4168" i="5"/>
  <c r="H4182" i="5"/>
  <c r="H4195" i="5"/>
  <c r="H4208" i="5"/>
  <c r="H4221" i="5"/>
  <c r="H4234" i="5"/>
  <c r="H4247" i="5"/>
  <c r="H4261" i="5"/>
  <c r="H4274" i="5"/>
  <c r="H4287" i="5"/>
  <c r="H4300" i="5"/>
  <c r="H4313" i="5"/>
  <c r="H4326" i="5"/>
  <c r="H4339" i="5"/>
  <c r="H4352" i="5"/>
  <c r="H4365" i="5"/>
  <c r="H4378" i="5"/>
  <c r="H4391" i="5"/>
  <c r="H4403" i="5"/>
  <c r="H4415" i="5"/>
  <c r="H4427" i="5"/>
  <c r="H4439" i="5"/>
  <c r="H4451" i="5"/>
  <c r="H4463" i="5"/>
  <c r="H4475" i="5"/>
  <c r="H4487" i="5"/>
  <c r="H4499" i="5"/>
  <c r="H4511" i="5"/>
  <c r="H4523" i="5"/>
  <c r="H4535" i="5"/>
  <c r="H4547" i="5"/>
  <c r="H4559" i="5"/>
  <c r="H4571" i="5"/>
  <c r="H4583" i="5"/>
  <c r="H4595" i="5"/>
  <c r="H4607" i="5"/>
  <c r="H4619" i="5"/>
  <c r="H4631" i="5"/>
  <c r="H4643" i="5"/>
  <c r="H4655" i="5"/>
  <c r="H4667" i="5"/>
  <c r="H4679" i="5"/>
  <c r="H4691" i="5"/>
  <c r="H4703" i="5"/>
  <c r="H4715" i="5"/>
  <c r="H4727" i="5"/>
  <c r="H4739" i="5"/>
  <c r="H4751" i="5"/>
  <c r="H4763" i="5"/>
  <c r="H4775" i="5"/>
  <c r="H4787" i="5"/>
  <c r="H4799" i="5"/>
  <c r="H4811" i="5"/>
  <c r="H4823" i="5"/>
  <c r="H4835" i="5"/>
  <c r="H4847" i="5"/>
  <c r="H4859" i="5"/>
  <c r="H4871" i="5"/>
  <c r="H4883" i="5"/>
  <c r="H4895" i="5"/>
  <c r="H4907" i="5"/>
  <c r="H4919" i="5"/>
  <c r="H4931" i="5"/>
  <c r="H4943" i="5"/>
  <c r="H4955" i="5"/>
  <c r="H4967" i="5"/>
  <c r="H4979" i="5"/>
  <c r="H4991" i="5"/>
  <c r="H5003" i="5"/>
  <c r="H5015" i="5"/>
  <c r="H5027" i="5"/>
  <c r="H5039" i="5"/>
  <c r="H5051" i="5"/>
  <c r="H5063" i="5"/>
  <c r="H5075" i="5"/>
  <c r="H5087" i="5"/>
  <c r="H5099" i="5"/>
  <c r="H5111" i="5"/>
  <c r="H5123" i="5"/>
  <c r="H5135" i="5"/>
  <c r="H5147" i="5"/>
  <c r="H5159" i="5"/>
  <c r="H3651" i="5"/>
  <c r="H3723" i="5"/>
  <c r="H3795" i="5"/>
  <c r="H3867" i="5"/>
  <c r="H3909" i="5"/>
  <c r="H3945" i="5"/>
  <c r="H3981" i="5"/>
  <c r="H4016" i="5"/>
  <c r="H4041" i="5"/>
  <c r="H4065" i="5"/>
  <c r="H4089" i="5"/>
  <c r="H4108" i="5"/>
  <c r="H4124" i="5"/>
  <c r="H4139" i="5"/>
  <c r="H4155" i="5"/>
  <c r="H4169" i="5"/>
  <c r="H4183" i="5"/>
  <c r="H4196" i="5"/>
  <c r="H4209" i="5"/>
  <c r="H4222" i="5"/>
  <c r="H4235" i="5"/>
  <c r="H4249" i="5"/>
  <c r="H4262" i="5"/>
  <c r="H4275" i="5"/>
  <c r="H4288" i="5"/>
  <c r="H4301" i="5"/>
  <c r="H4314" i="5"/>
  <c r="H4327" i="5"/>
  <c r="H4340" i="5"/>
  <c r="H4353" i="5"/>
  <c r="H4366" i="5"/>
  <c r="H4379" i="5"/>
  <c r="H4392" i="5"/>
  <c r="H4404" i="5"/>
  <c r="H4416" i="5"/>
  <c r="H4428" i="5"/>
  <c r="H4440" i="5"/>
  <c r="H4452" i="5"/>
  <c r="H4464" i="5"/>
  <c r="H4476" i="5"/>
  <c r="H4488" i="5"/>
  <c r="H4500" i="5"/>
  <c r="H4512" i="5"/>
  <c r="H4524" i="5"/>
  <c r="H4536" i="5"/>
  <c r="H4548" i="5"/>
  <c r="H4560" i="5"/>
  <c r="H4572" i="5"/>
  <c r="H4584" i="5"/>
  <c r="H4596" i="5"/>
  <c r="H4608" i="5"/>
  <c r="H4620" i="5"/>
  <c r="H4632" i="5"/>
  <c r="H4644" i="5"/>
  <c r="H4656" i="5"/>
  <c r="H4668" i="5"/>
  <c r="H4680" i="5"/>
  <c r="H4692" i="5"/>
  <c r="H4704" i="5"/>
  <c r="H4716" i="5"/>
  <c r="H4728" i="5"/>
  <c r="H4740" i="5"/>
  <c r="H4752" i="5"/>
  <c r="H4764" i="5"/>
  <c r="H4776" i="5"/>
  <c r="H4788" i="5"/>
  <c r="H4800" i="5"/>
  <c r="H4812" i="5"/>
  <c r="H4824" i="5"/>
  <c r="H4836" i="5"/>
  <c r="H4848" i="5"/>
  <c r="H4860" i="5"/>
  <c r="H4872" i="5"/>
  <c r="H4884" i="5"/>
  <c r="H4896" i="5"/>
  <c r="H4908" i="5"/>
  <c r="H4920" i="5"/>
  <c r="H4932" i="5"/>
  <c r="H4944" i="5"/>
  <c r="H4956" i="5"/>
  <c r="H4968" i="5"/>
  <c r="H4980" i="5"/>
  <c r="H4992" i="5"/>
  <c r="H5004" i="5"/>
  <c r="H5016" i="5"/>
  <c r="H5028" i="5"/>
  <c r="H5040" i="5"/>
  <c r="H5052" i="5"/>
  <c r="H5064" i="5"/>
  <c r="H3656" i="5"/>
  <c r="H3728" i="5"/>
  <c r="H3800" i="5"/>
  <c r="H3872" i="5"/>
  <c r="H3910" i="5"/>
  <c r="H3946" i="5"/>
  <c r="H3982" i="5"/>
  <c r="H4017" i="5"/>
  <c r="H4042" i="5"/>
  <c r="H4066" i="5"/>
  <c r="H4090" i="5"/>
  <c r="H4110" i="5"/>
  <c r="H4125" i="5"/>
  <c r="H4142" i="5"/>
  <c r="H4156" i="5"/>
  <c r="H4170" i="5"/>
  <c r="H4184" i="5"/>
  <c r="H4197" i="5"/>
  <c r="H4210" i="5"/>
  <c r="H4223" i="5"/>
  <c r="H4237" i="5"/>
  <c r="H4250" i="5"/>
  <c r="H4263" i="5"/>
  <c r="H4276" i="5"/>
  <c r="H4289" i="5"/>
  <c r="H4302" i="5"/>
  <c r="H4315" i="5"/>
  <c r="H4328" i="5"/>
  <c r="H4341" i="5"/>
  <c r="H4354" i="5"/>
  <c r="H4367" i="5"/>
  <c r="H4381" i="5"/>
  <c r="H4393" i="5"/>
  <c r="H4405" i="5"/>
  <c r="H4417" i="5"/>
  <c r="H4429" i="5"/>
  <c r="H4441" i="5"/>
  <c r="H4453" i="5"/>
  <c r="H4465" i="5"/>
  <c r="H4477" i="5"/>
  <c r="H4489" i="5"/>
  <c r="H4501" i="5"/>
  <c r="H4513" i="5"/>
  <c r="H4525" i="5"/>
  <c r="H4537" i="5"/>
  <c r="H4549" i="5"/>
  <c r="H4561" i="5"/>
  <c r="H4573" i="5"/>
  <c r="H4585" i="5"/>
  <c r="H4597" i="5"/>
  <c r="H4609" i="5"/>
  <c r="H4621" i="5"/>
  <c r="H4633" i="5"/>
  <c r="H4645" i="5"/>
  <c r="H4657" i="5"/>
  <c r="H4669" i="5"/>
  <c r="H4681" i="5"/>
  <c r="H4693" i="5"/>
  <c r="H4705" i="5"/>
  <c r="H4717" i="5"/>
  <c r="H4729" i="5"/>
  <c r="H4741" i="5"/>
  <c r="H4753" i="5"/>
  <c r="H4765" i="5"/>
  <c r="H4777" i="5"/>
  <c r="H4789" i="5"/>
  <c r="H4801" i="5"/>
  <c r="H4813" i="5"/>
  <c r="H4825" i="5"/>
  <c r="H4837" i="5"/>
  <c r="H4849" i="5"/>
  <c r="H4861" i="5"/>
  <c r="H4873" i="5"/>
  <c r="H4885" i="5"/>
  <c r="H4897" i="5"/>
  <c r="H4909" i="5"/>
  <c r="H4921" i="5"/>
  <c r="H4933" i="5"/>
  <c r="H4945" i="5"/>
  <c r="H4957" i="5"/>
  <c r="H4969" i="5"/>
  <c r="H3663" i="5"/>
  <c r="H3735" i="5"/>
  <c r="H3807" i="5"/>
  <c r="H3879" i="5"/>
  <c r="H3915" i="5"/>
  <c r="H3951" i="5"/>
  <c r="H3987" i="5"/>
  <c r="H4018" i="5"/>
  <c r="H4043" i="5"/>
  <c r="H4067" i="5"/>
  <c r="H4091" i="5"/>
  <c r="H4111" i="5"/>
  <c r="H4126" i="5"/>
  <c r="H4143" i="5"/>
  <c r="H4157" i="5"/>
  <c r="H4171" i="5"/>
  <c r="H4185" i="5"/>
  <c r="H4198" i="5"/>
  <c r="H4211" i="5"/>
  <c r="H4225" i="5"/>
  <c r="H4238" i="5"/>
  <c r="H4251" i="5"/>
  <c r="H4264" i="5"/>
  <c r="H4277" i="5"/>
  <c r="H4290" i="5"/>
  <c r="H4303" i="5"/>
  <c r="H4316" i="5"/>
  <c r="H4329" i="5"/>
  <c r="H4342" i="5"/>
  <c r="H4355" i="5"/>
  <c r="H4369" i="5"/>
  <c r="H4382" i="5"/>
  <c r="H4394" i="5"/>
  <c r="H4406" i="5"/>
  <c r="H4418" i="5"/>
  <c r="H4430" i="5"/>
  <c r="H4442" i="5"/>
  <c r="H4454" i="5"/>
  <c r="H4466" i="5"/>
  <c r="H4478" i="5"/>
  <c r="H4490" i="5"/>
  <c r="H4502" i="5"/>
  <c r="H4514" i="5"/>
  <c r="H4526" i="5"/>
  <c r="H4538" i="5"/>
  <c r="H4550" i="5"/>
  <c r="H4562" i="5"/>
  <c r="H4574" i="5"/>
  <c r="H4586" i="5"/>
  <c r="H4598" i="5"/>
  <c r="H4610" i="5"/>
  <c r="H4622" i="5"/>
  <c r="H4634" i="5"/>
  <c r="H4646" i="5"/>
  <c r="H4658" i="5"/>
  <c r="H4670" i="5"/>
  <c r="H4682" i="5"/>
  <c r="H4694" i="5"/>
  <c r="H4706" i="5"/>
  <c r="H4718" i="5"/>
  <c r="H4730" i="5"/>
  <c r="H4742" i="5"/>
  <c r="H4754" i="5"/>
  <c r="H4766" i="5"/>
  <c r="H4778" i="5"/>
  <c r="H4790" i="5"/>
  <c r="H4802" i="5"/>
  <c r="H4814" i="5"/>
  <c r="H4826" i="5"/>
  <c r="H4838" i="5"/>
  <c r="H4850" i="5"/>
  <c r="H4862" i="5"/>
  <c r="H4874" i="5"/>
  <c r="H4886" i="5"/>
  <c r="H4898" i="5"/>
  <c r="H4910" i="5"/>
  <c r="H4922" i="5"/>
  <c r="H4934" i="5"/>
  <c r="H4946" i="5"/>
  <c r="H4958" i="5"/>
  <c r="H4970" i="5"/>
  <c r="H4982" i="5"/>
  <c r="H3668" i="5"/>
  <c r="H3740" i="5"/>
  <c r="H3812" i="5"/>
  <c r="H3884" i="5"/>
  <c r="H3920" i="5"/>
  <c r="H3956" i="5"/>
  <c r="H3992" i="5"/>
  <c r="H4023" i="5"/>
  <c r="H4047" i="5"/>
  <c r="H4071" i="5"/>
  <c r="H4095" i="5"/>
  <c r="H4112" i="5"/>
  <c r="H4127" i="5"/>
  <c r="H4144" i="5"/>
  <c r="H4158" i="5"/>
  <c r="H4172" i="5"/>
  <c r="H4186" i="5"/>
  <c r="H4199" i="5"/>
  <c r="H4213" i="5"/>
  <c r="H4226" i="5"/>
  <c r="H4239" i="5"/>
  <c r="H4252" i="5"/>
  <c r="H4265" i="5"/>
  <c r="H4278" i="5"/>
  <c r="H4291" i="5"/>
  <c r="H4304" i="5"/>
  <c r="H4317" i="5"/>
  <c r="H4330" i="5"/>
  <c r="H4343" i="5"/>
  <c r="H4357" i="5"/>
  <c r="H4370" i="5"/>
  <c r="H4383" i="5"/>
  <c r="H4395" i="5"/>
  <c r="H4407" i="5"/>
  <c r="H4419" i="5"/>
  <c r="H4431" i="5"/>
  <c r="H4443" i="5"/>
  <c r="H4455" i="5"/>
  <c r="H4467" i="5"/>
  <c r="H4479" i="5"/>
  <c r="H4491" i="5"/>
  <c r="H4503" i="5"/>
  <c r="H4515" i="5"/>
  <c r="H4527" i="5"/>
  <c r="H4539" i="5"/>
  <c r="H4551" i="5"/>
  <c r="H4563" i="5"/>
  <c r="H4575" i="5"/>
  <c r="H4587" i="5"/>
  <c r="H4599" i="5"/>
  <c r="H4611" i="5"/>
  <c r="H4623" i="5"/>
  <c r="H4635" i="5"/>
  <c r="H4647" i="5"/>
  <c r="H4659" i="5"/>
  <c r="H4671" i="5"/>
  <c r="H4683" i="5"/>
  <c r="H4695" i="5"/>
  <c r="H4707" i="5"/>
  <c r="H4719" i="5"/>
  <c r="H4731" i="5"/>
  <c r="H4743" i="5"/>
  <c r="H4755" i="5"/>
  <c r="H4767" i="5"/>
  <c r="H4779" i="5"/>
  <c r="H4791" i="5"/>
  <c r="H4803" i="5"/>
  <c r="H4815" i="5"/>
  <c r="H4827" i="5"/>
  <c r="H4839" i="5"/>
  <c r="H4851" i="5"/>
  <c r="H4863" i="5"/>
  <c r="H4875" i="5"/>
  <c r="H4887" i="5"/>
  <c r="H4899" i="5"/>
  <c r="H4911" i="5"/>
  <c r="H4923" i="5"/>
  <c r="H4935" i="5"/>
  <c r="H4947" i="5"/>
  <c r="H3675" i="5"/>
  <c r="H3747" i="5"/>
  <c r="H3819" i="5"/>
  <c r="H3885" i="5"/>
  <c r="H3921" i="5"/>
  <c r="H3957" i="5"/>
  <c r="H3993" i="5"/>
  <c r="H4027" i="5"/>
  <c r="H4051" i="5"/>
  <c r="H4075" i="5"/>
  <c r="H4096" i="5"/>
  <c r="H4113" i="5"/>
  <c r="H4131" i="5"/>
  <c r="H4145" i="5"/>
  <c r="H4159" i="5"/>
  <c r="H4173" i="5"/>
  <c r="H4187" i="5"/>
  <c r="H4201" i="5"/>
  <c r="H4214" i="5"/>
  <c r="H4227" i="5"/>
  <c r="H4240" i="5"/>
  <c r="H4253" i="5"/>
  <c r="H4266" i="5"/>
  <c r="H4279" i="5"/>
  <c r="H4292" i="5"/>
  <c r="H4305" i="5"/>
  <c r="H4318" i="5"/>
  <c r="H4331" i="5"/>
  <c r="H4345" i="5"/>
  <c r="H4358" i="5"/>
  <c r="H4371" i="5"/>
  <c r="H4384" i="5"/>
  <c r="H4396" i="5"/>
  <c r="H4408" i="5"/>
  <c r="H4420" i="5"/>
  <c r="H4432" i="5"/>
  <c r="H4444" i="5"/>
  <c r="H4456" i="5"/>
  <c r="H4468" i="5"/>
  <c r="H4480" i="5"/>
  <c r="H4492" i="5"/>
  <c r="H4504" i="5"/>
  <c r="H4516" i="5"/>
  <c r="H4528" i="5"/>
  <c r="H4540" i="5"/>
  <c r="H4552" i="5"/>
  <c r="H4564" i="5"/>
  <c r="H4576" i="5"/>
  <c r="H4588" i="5"/>
  <c r="H4600" i="5"/>
  <c r="H4612" i="5"/>
  <c r="H4624" i="5"/>
  <c r="H4636" i="5"/>
  <c r="H4648" i="5"/>
  <c r="H4660" i="5"/>
  <c r="H4672" i="5"/>
  <c r="H4684" i="5"/>
  <c r="H4696" i="5"/>
  <c r="H4708" i="5"/>
  <c r="H4720" i="5"/>
  <c r="H4732" i="5"/>
  <c r="H4744" i="5"/>
  <c r="H4756" i="5"/>
  <c r="H4768" i="5"/>
  <c r="H4780" i="5"/>
  <c r="H4792" i="5"/>
  <c r="H4804" i="5"/>
  <c r="H4816" i="5"/>
  <c r="H4828" i="5"/>
  <c r="H4840" i="5"/>
  <c r="H4852" i="5"/>
  <c r="H4864" i="5"/>
  <c r="H4876" i="5"/>
  <c r="H4888" i="5"/>
  <c r="H4900" i="5"/>
  <c r="H4912" i="5"/>
  <c r="H4924" i="5"/>
  <c r="H4936" i="5"/>
  <c r="H3680" i="5"/>
  <c r="H3752" i="5"/>
  <c r="H3824" i="5"/>
  <c r="H3886" i="5"/>
  <c r="H3922" i="5"/>
  <c r="H3958" i="5"/>
  <c r="H3994" i="5"/>
  <c r="H4028" i="5"/>
  <c r="H4052" i="5"/>
  <c r="H4076" i="5"/>
  <c r="H4098" i="5"/>
  <c r="H4114" i="5"/>
  <c r="H4132" i="5"/>
  <c r="H4146" i="5"/>
  <c r="H4160" i="5"/>
  <c r="H4174" i="5"/>
  <c r="H4189" i="5"/>
  <c r="H4202" i="5"/>
  <c r="H4215" i="5"/>
  <c r="H4228" i="5"/>
  <c r="H4241" i="5"/>
  <c r="H4254" i="5"/>
  <c r="H4267" i="5"/>
  <c r="H4280" i="5"/>
  <c r="H4293" i="5"/>
  <c r="H4306" i="5"/>
  <c r="H4319" i="5"/>
  <c r="H4333" i="5"/>
  <c r="H4346" i="5"/>
  <c r="H4359" i="5"/>
  <c r="H4372" i="5"/>
  <c r="H4385" i="5"/>
  <c r="H4397" i="5"/>
  <c r="H4409" i="5"/>
  <c r="H4421" i="5"/>
  <c r="H4433" i="5"/>
  <c r="H4445" i="5"/>
  <c r="H4457" i="5"/>
  <c r="H4469" i="5"/>
  <c r="H4481" i="5"/>
  <c r="H4493" i="5"/>
  <c r="H4505" i="5"/>
  <c r="H4517" i="5"/>
  <c r="H4529" i="5"/>
  <c r="H4541" i="5"/>
  <c r="H4553" i="5"/>
  <c r="H4565" i="5"/>
  <c r="H4577" i="5"/>
  <c r="H4589" i="5"/>
  <c r="H4601" i="5"/>
  <c r="H4613" i="5"/>
  <c r="H4625" i="5"/>
  <c r="H4637" i="5"/>
  <c r="H4649" i="5"/>
  <c r="H4661" i="5"/>
  <c r="H4673" i="5"/>
  <c r="H4685" i="5"/>
  <c r="H4697" i="5"/>
  <c r="H4709" i="5"/>
  <c r="H4721" i="5"/>
  <c r="H4733" i="5"/>
  <c r="H4745" i="5"/>
  <c r="H4757" i="5"/>
  <c r="H4769" i="5"/>
  <c r="H4781" i="5"/>
  <c r="H4793" i="5"/>
  <c r="H4805" i="5"/>
  <c r="H4817" i="5"/>
  <c r="H4829" i="5"/>
  <c r="H4841" i="5"/>
  <c r="H4853" i="5"/>
  <c r="H4865" i="5"/>
  <c r="H4877" i="5"/>
  <c r="H4889" i="5"/>
  <c r="H4901" i="5"/>
  <c r="H4913" i="5"/>
  <c r="H4925" i="5"/>
  <c r="H4937" i="5"/>
  <c r="H4949" i="5"/>
  <c r="H4961" i="5"/>
  <c r="H4973" i="5"/>
  <c r="H4985" i="5"/>
  <c r="H4997" i="5"/>
  <c r="H5009" i="5"/>
  <c r="H5021" i="5"/>
  <c r="H4948" i="5"/>
  <c r="H5005" i="5"/>
  <c r="H5032" i="5"/>
  <c r="H5056" i="5"/>
  <c r="H5078" i="5"/>
  <c r="H5097" i="5"/>
  <c r="H5114" i="5"/>
  <c r="H5129" i="5"/>
  <c r="H5146" i="5"/>
  <c r="H5162" i="5"/>
  <c r="H5176" i="5"/>
  <c r="H5191" i="5"/>
  <c r="H5204" i="5"/>
  <c r="H5217" i="5"/>
  <c r="H5230" i="5"/>
  <c r="H5243" i="5"/>
  <c r="H5256" i="5"/>
  <c r="H5269" i="5"/>
  <c r="H5282" i="5"/>
  <c r="H5295" i="5"/>
  <c r="H5308" i="5"/>
  <c r="H5321" i="5"/>
  <c r="H5333" i="5"/>
  <c r="H5345" i="5"/>
  <c r="H5357" i="5"/>
  <c r="H5369" i="5"/>
  <c r="H5381" i="5"/>
  <c r="H5393" i="5"/>
  <c r="H5405" i="5"/>
  <c r="H5417" i="5"/>
  <c r="H5429" i="5"/>
  <c r="H5441" i="5"/>
  <c r="H5453" i="5"/>
  <c r="H5465" i="5"/>
  <c r="H5477" i="5"/>
  <c r="H5489" i="5"/>
  <c r="H5501" i="5"/>
  <c r="H5513" i="5"/>
  <c r="H5525" i="5"/>
  <c r="H5537" i="5"/>
  <c r="H5549" i="5"/>
  <c r="H5561" i="5"/>
  <c r="H5573" i="5"/>
  <c r="H5585" i="5"/>
  <c r="H5597" i="5"/>
  <c r="H5609" i="5"/>
  <c r="H5621" i="5"/>
  <c r="H5633" i="5"/>
  <c r="H5645" i="5"/>
  <c r="H5657" i="5"/>
  <c r="H5669" i="5"/>
  <c r="H5681" i="5"/>
  <c r="H5693" i="5"/>
  <c r="H5705" i="5"/>
  <c r="H5717" i="5"/>
  <c r="H5729" i="5"/>
  <c r="H5741" i="5"/>
  <c r="H5753" i="5"/>
  <c r="H5765" i="5"/>
  <c r="H5777" i="5"/>
  <c r="H5789" i="5"/>
  <c r="H5801" i="5"/>
  <c r="H5813" i="5"/>
  <c r="H5825" i="5"/>
  <c r="H5837" i="5"/>
  <c r="H5849" i="5"/>
  <c r="H5861" i="5"/>
  <c r="H5873" i="5"/>
  <c r="H5885" i="5"/>
  <c r="H5897" i="5"/>
  <c r="H5909" i="5"/>
  <c r="H5921" i="5"/>
  <c r="H5933" i="5"/>
  <c r="H5945" i="5"/>
  <c r="H5957" i="5"/>
  <c r="H5969" i="5"/>
  <c r="H5981" i="5"/>
  <c r="H5993" i="5"/>
  <c r="H6005" i="5"/>
  <c r="H6017" i="5"/>
  <c r="H6029" i="5"/>
  <c r="H6041" i="5"/>
  <c r="H6053" i="5"/>
  <c r="H6065" i="5"/>
  <c r="H6077" i="5"/>
  <c r="H6089" i="5"/>
  <c r="H6101" i="5"/>
  <c r="H6113" i="5"/>
  <c r="H6125" i="5"/>
  <c r="H6137" i="5"/>
  <c r="H6149" i="5"/>
  <c r="H6161" i="5"/>
  <c r="H6173" i="5"/>
  <c r="H6185" i="5"/>
  <c r="H6197" i="5"/>
  <c r="H6209" i="5"/>
  <c r="H6221" i="5"/>
  <c r="H6233" i="5"/>
  <c r="H6245" i="5"/>
  <c r="H6257" i="5"/>
  <c r="H6269" i="5"/>
  <c r="H6281" i="5"/>
  <c r="H6293" i="5"/>
  <c r="H6305" i="5"/>
  <c r="H6317" i="5"/>
  <c r="H6329" i="5"/>
  <c r="H6341" i="5"/>
  <c r="H6353" i="5"/>
  <c r="H6365" i="5"/>
  <c r="H6377" i="5"/>
  <c r="H6389" i="5"/>
  <c r="H6401" i="5"/>
  <c r="H6413" i="5"/>
  <c r="H4959" i="5"/>
  <c r="H5006" i="5"/>
  <c r="H5033" i="5"/>
  <c r="H5057" i="5"/>
  <c r="H5079" i="5"/>
  <c r="H5098" i="5"/>
  <c r="H5115" i="5"/>
  <c r="H5132" i="5"/>
  <c r="H5148" i="5"/>
  <c r="H5163" i="5"/>
  <c r="H5177" i="5"/>
  <c r="H5192" i="5"/>
  <c r="H5205" i="5"/>
  <c r="H5218" i="5"/>
  <c r="H5231" i="5"/>
  <c r="H5244" i="5"/>
  <c r="H5257" i="5"/>
  <c r="H5270" i="5"/>
  <c r="H5283" i="5"/>
  <c r="H5296" i="5"/>
  <c r="H5309" i="5"/>
  <c r="H5322" i="5"/>
  <c r="H5334" i="5"/>
  <c r="H5346" i="5"/>
  <c r="H5358" i="5"/>
  <c r="H5370" i="5"/>
  <c r="H5382" i="5"/>
  <c r="H5394" i="5"/>
  <c r="H5406" i="5"/>
  <c r="H5418" i="5"/>
  <c r="H5430" i="5"/>
  <c r="H5442" i="5"/>
  <c r="H5454" i="5"/>
  <c r="H5466" i="5"/>
  <c r="H5478" i="5"/>
  <c r="H5490" i="5"/>
  <c r="H5502" i="5"/>
  <c r="H5514" i="5"/>
  <c r="H5526" i="5"/>
  <c r="H5538" i="5"/>
  <c r="H5550" i="5"/>
  <c r="H5562" i="5"/>
  <c r="H5574" i="5"/>
  <c r="H5586" i="5"/>
  <c r="H5598" i="5"/>
  <c r="H5610" i="5"/>
  <c r="H5622" i="5"/>
  <c r="H5634" i="5"/>
  <c r="H5646" i="5"/>
  <c r="H5658" i="5"/>
  <c r="H5670" i="5"/>
  <c r="H5682" i="5"/>
  <c r="H5694" i="5"/>
  <c r="H5706" i="5"/>
  <c r="H5718" i="5"/>
  <c r="H5730" i="5"/>
  <c r="H5742" i="5"/>
  <c r="H5754" i="5"/>
  <c r="H5766" i="5"/>
  <c r="H5778" i="5"/>
  <c r="H5790" i="5"/>
  <c r="H5802" i="5"/>
  <c r="H5814" i="5"/>
  <c r="H5826" i="5"/>
  <c r="H5838" i="5"/>
  <c r="H5850" i="5"/>
  <c r="H5862" i="5"/>
  <c r="H5874" i="5"/>
  <c r="H5886" i="5"/>
  <c r="H5898" i="5"/>
  <c r="H5910" i="5"/>
  <c r="H5922" i="5"/>
  <c r="H5934" i="5"/>
  <c r="H5946" i="5"/>
  <c r="H5958" i="5"/>
  <c r="H5970" i="5"/>
  <c r="H5982" i="5"/>
  <c r="H5994" i="5"/>
  <c r="H6006" i="5"/>
  <c r="H6018" i="5"/>
  <c r="H6030" i="5"/>
  <c r="H6042" i="5"/>
  <c r="H6054" i="5"/>
  <c r="H6066" i="5"/>
  <c r="H6078" i="5"/>
  <c r="H6090" i="5"/>
  <c r="H6102" i="5"/>
  <c r="H6114" i="5"/>
  <c r="H6126" i="5"/>
  <c r="H6138" i="5"/>
  <c r="H6150" i="5"/>
  <c r="H6162" i="5"/>
  <c r="H6174" i="5"/>
  <c r="H6186" i="5"/>
  <c r="H6198" i="5"/>
  <c r="H6210" i="5"/>
  <c r="H6222" i="5"/>
  <c r="H6234" i="5"/>
  <c r="H6246" i="5"/>
  <c r="H6258" i="5"/>
  <c r="H6270" i="5"/>
  <c r="H6282" i="5"/>
  <c r="H6294" i="5"/>
  <c r="H6306" i="5"/>
  <c r="H4960" i="5"/>
  <c r="H5007" i="5"/>
  <c r="H5037" i="5"/>
  <c r="H5061" i="5"/>
  <c r="H5080" i="5"/>
  <c r="H5100" i="5"/>
  <c r="H5116" i="5"/>
  <c r="H5133" i="5"/>
  <c r="H5149" i="5"/>
  <c r="H5164" i="5"/>
  <c r="H5180" i="5"/>
  <c r="H5193" i="5"/>
  <c r="H5206" i="5"/>
  <c r="H5219" i="5"/>
  <c r="H5232" i="5"/>
  <c r="H5245" i="5"/>
  <c r="H5258" i="5"/>
  <c r="H5271" i="5"/>
  <c r="H5284" i="5"/>
  <c r="H5297" i="5"/>
  <c r="H5311" i="5"/>
  <c r="H5323" i="5"/>
  <c r="H5335" i="5"/>
  <c r="H5347" i="5"/>
  <c r="H5359" i="5"/>
  <c r="H5371" i="5"/>
  <c r="H5383" i="5"/>
  <c r="H5395" i="5"/>
  <c r="H5407" i="5"/>
  <c r="H5419" i="5"/>
  <c r="H5431" i="5"/>
  <c r="H5443" i="5"/>
  <c r="H5455" i="5"/>
  <c r="H5467" i="5"/>
  <c r="H5479" i="5"/>
  <c r="H5491" i="5"/>
  <c r="H5503" i="5"/>
  <c r="H5515" i="5"/>
  <c r="H5527" i="5"/>
  <c r="H5539" i="5"/>
  <c r="H5551" i="5"/>
  <c r="H5563" i="5"/>
  <c r="H5575" i="5"/>
  <c r="H5587" i="5"/>
  <c r="H5599" i="5"/>
  <c r="H5611" i="5"/>
  <c r="H5623" i="5"/>
  <c r="H5635" i="5"/>
  <c r="H5647" i="5"/>
  <c r="H5659" i="5"/>
  <c r="H5671" i="5"/>
  <c r="H5683" i="5"/>
  <c r="H5695" i="5"/>
  <c r="H5707" i="5"/>
  <c r="H5719" i="5"/>
  <c r="H5731" i="5"/>
  <c r="H5743" i="5"/>
  <c r="H5755" i="5"/>
  <c r="H5767" i="5"/>
  <c r="H5779" i="5"/>
  <c r="H5791" i="5"/>
  <c r="H5803" i="5"/>
  <c r="H5815" i="5"/>
  <c r="H5827" i="5"/>
  <c r="H5839" i="5"/>
  <c r="H5851" i="5"/>
  <c r="H5863" i="5"/>
  <c r="H5875" i="5"/>
  <c r="H5887" i="5"/>
  <c r="H5899" i="5"/>
  <c r="H5911" i="5"/>
  <c r="H5923" i="5"/>
  <c r="H5935" i="5"/>
  <c r="H5947" i="5"/>
  <c r="H5959" i="5"/>
  <c r="H5971" i="5"/>
  <c r="H5983" i="5"/>
  <c r="H5995" i="5"/>
  <c r="H6007" i="5"/>
  <c r="H6019" i="5"/>
  <c r="H6031" i="5"/>
  <c r="H6043" i="5"/>
  <c r="H6055" i="5"/>
  <c r="H6067" i="5"/>
  <c r="H6079" i="5"/>
  <c r="H6091" i="5"/>
  <c r="H6103" i="5"/>
  <c r="H6115" i="5"/>
  <c r="H6127" i="5"/>
  <c r="H6139" i="5"/>
  <c r="H6151" i="5"/>
  <c r="H6163" i="5"/>
  <c r="H6175" i="5"/>
  <c r="H6187" i="5"/>
  <c r="H6199" i="5"/>
  <c r="H6211" i="5"/>
  <c r="H4971" i="5"/>
  <c r="H5008" i="5"/>
  <c r="H5041" i="5"/>
  <c r="H5065" i="5"/>
  <c r="H5081" i="5"/>
  <c r="H5101" i="5"/>
  <c r="H5117" i="5"/>
  <c r="H5134" i="5"/>
  <c r="H5150" i="5"/>
  <c r="H5165" i="5"/>
  <c r="H5181" i="5"/>
  <c r="H5194" i="5"/>
  <c r="H5207" i="5"/>
  <c r="H5220" i="5"/>
  <c r="H5233" i="5"/>
  <c r="H5246" i="5"/>
  <c r="H5259" i="5"/>
  <c r="H5272" i="5"/>
  <c r="H5285" i="5"/>
  <c r="H5299" i="5"/>
  <c r="H5312" i="5"/>
  <c r="H5324" i="5"/>
  <c r="H5336" i="5"/>
  <c r="H5348" i="5"/>
  <c r="H5360" i="5"/>
  <c r="H5372" i="5"/>
  <c r="H5384" i="5"/>
  <c r="H5396" i="5"/>
  <c r="H5408" i="5"/>
  <c r="H5420" i="5"/>
  <c r="H5432" i="5"/>
  <c r="H5444" i="5"/>
  <c r="H5456" i="5"/>
  <c r="H5468" i="5"/>
  <c r="H5480" i="5"/>
  <c r="H5492" i="5"/>
  <c r="H5504" i="5"/>
  <c r="H5516" i="5"/>
  <c r="H5528" i="5"/>
  <c r="H5540" i="5"/>
  <c r="H5552" i="5"/>
  <c r="H5564" i="5"/>
  <c r="H5576" i="5"/>
  <c r="H5588" i="5"/>
  <c r="H5600" i="5"/>
  <c r="H5612" i="5"/>
  <c r="H5624" i="5"/>
  <c r="H5636" i="5"/>
  <c r="H5648" i="5"/>
  <c r="H5660" i="5"/>
  <c r="H5672" i="5"/>
  <c r="H5684" i="5"/>
  <c r="H5696" i="5"/>
  <c r="H5708" i="5"/>
  <c r="H5720" i="5"/>
  <c r="H5732" i="5"/>
  <c r="H4972" i="5"/>
  <c r="H5017" i="5"/>
  <c r="H5042" i="5"/>
  <c r="H5066" i="5"/>
  <c r="H5085" i="5"/>
  <c r="H5102" i="5"/>
  <c r="H5120" i="5"/>
  <c r="H5136" i="5"/>
  <c r="H5151" i="5"/>
  <c r="H5168" i="5"/>
  <c r="H5182" i="5"/>
  <c r="H5195" i="5"/>
  <c r="H5208" i="5"/>
  <c r="H5221" i="5"/>
  <c r="H5234" i="5"/>
  <c r="H5247" i="5"/>
  <c r="H5260" i="5"/>
  <c r="H5273" i="5"/>
  <c r="H5287" i="5"/>
  <c r="H5300" i="5"/>
  <c r="H5313" i="5"/>
  <c r="H5325" i="5"/>
  <c r="H5337" i="5"/>
  <c r="H5349" i="5"/>
  <c r="H5361" i="5"/>
  <c r="H5373" i="5"/>
  <c r="H5385" i="5"/>
  <c r="H5397" i="5"/>
  <c r="H5409" i="5"/>
  <c r="H5421" i="5"/>
  <c r="H5433" i="5"/>
  <c r="H5445" i="5"/>
  <c r="H5457" i="5"/>
  <c r="H5469" i="5"/>
  <c r="H5481" i="5"/>
  <c r="H5493" i="5"/>
  <c r="H5505" i="5"/>
  <c r="H5517" i="5"/>
  <c r="H5529" i="5"/>
  <c r="H5541" i="5"/>
  <c r="H5553" i="5"/>
  <c r="H5565" i="5"/>
  <c r="H5577" i="5"/>
  <c r="H5589" i="5"/>
  <c r="H5601" i="5"/>
  <c r="H5613" i="5"/>
  <c r="H5625" i="5"/>
  <c r="H5637" i="5"/>
  <c r="H5649" i="5"/>
  <c r="H5661" i="5"/>
  <c r="H5673" i="5"/>
  <c r="H5685" i="5"/>
  <c r="H5697" i="5"/>
  <c r="H5709" i="5"/>
  <c r="H5721" i="5"/>
  <c r="H5733" i="5"/>
  <c r="H5745" i="5"/>
  <c r="H5757" i="5"/>
  <c r="H5769" i="5"/>
  <c r="H5781" i="5"/>
  <c r="H5793" i="5"/>
  <c r="H5805" i="5"/>
  <c r="H5817" i="5"/>
  <c r="H5829" i="5"/>
  <c r="H5841" i="5"/>
  <c r="H5853" i="5"/>
  <c r="H5865" i="5"/>
  <c r="H5877" i="5"/>
  <c r="H5889" i="5"/>
  <c r="H5901" i="5"/>
  <c r="H5913" i="5"/>
  <c r="H5925" i="5"/>
  <c r="H5937" i="5"/>
  <c r="H5949" i="5"/>
  <c r="H5961" i="5"/>
  <c r="H5973" i="5"/>
  <c r="H5985" i="5"/>
  <c r="H5997" i="5"/>
  <c r="H6009" i="5"/>
  <c r="H6021" i="5"/>
  <c r="H6033" i="5"/>
  <c r="H6045" i="5"/>
  <c r="H6057" i="5"/>
  <c r="H6069" i="5"/>
  <c r="H6081" i="5"/>
  <c r="H6093" i="5"/>
  <c r="H6105" i="5"/>
  <c r="H6117" i="5"/>
  <c r="H6129" i="5"/>
  <c r="H6141" i="5"/>
  <c r="H6153" i="5"/>
  <c r="H6165" i="5"/>
  <c r="H6177" i="5"/>
  <c r="H6189" i="5"/>
  <c r="H4981" i="5"/>
  <c r="H5018" i="5"/>
  <c r="H5043" i="5"/>
  <c r="H5067" i="5"/>
  <c r="H5086" i="5"/>
  <c r="H5103" i="5"/>
  <c r="H5121" i="5"/>
  <c r="H5137" i="5"/>
  <c r="H5152" i="5"/>
  <c r="H5169" i="5"/>
  <c r="H5183" i="5"/>
  <c r="H5196" i="5"/>
  <c r="H5209" i="5"/>
  <c r="H5222" i="5"/>
  <c r="H5235" i="5"/>
  <c r="H5248" i="5"/>
  <c r="H5261" i="5"/>
  <c r="H5275" i="5"/>
  <c r="H5288" i="5"/>
  <c r="H5301" i="5"/>
  <c r="H5314" i="5"/>
  <c r="H5326" i="5"/>
  <c r="H5338" i="5"/>
  <c r="H5350" i="5"/>
  <c r="H5362" i="5"/>
  <c r="H5374" i="5"/>
  <c r="H5386" i="5"/>
  <c r="H5398" i="5"/>
  <c r="H5410" i="5"/>
  <c r="H5422" i="5"/>
  <c r="H5434" i="5"/>
  <c r="H5446" i="5"/>
  <c r="H5458" i="5"/>
  <c r="H5470" i="5"/>
  <c r="H5482" i="5"/>
  <c r="H5494" i="5"/>
  <c r="H5506" i="5"/>
  <c r="H5518" i="5"/>
  <c r="H5530" i="5"/>
  <c r="H5542" i="5"/>
  <c r="H5554" i="5"/>
  <c r="H5566" i="5"/>
  <c r="H5578" i="5"/>
  <c r="H5590" i="5"/>
  <c r="H5602" i="5"/>
  <c r="H5614" i="5"/>
  <c r="H5626" i="5"/>
  <c r="H5638" i="5"/>
  <c r="H5650" i="5"/>
  <c r="H5662" i="5"/>
  <c r="H5674" i="5"/>
  <c r="H5686" i="5"/>
  <c r="H5698" i="5"/>
  <c r="H5710" i="5"/>
  <c r="H5722" i="5"/>
  <c r="H5734" i="5"/>
  <c r="H5746" i="5"/>
  <c r="H5758" i="5"/>
  <c r="H5770" i="5"/>
  <c r="H5782" i="5"/>
  <c r="H5794" i="5"/>
  <c r="H5806" i="5"/>
  <c r="H5818" i="5"/>
  <c r="H5830" i="5"/>
  <c r="H5842" i="5"/>
  <c r="H5854" i="5"/>
  <c r="H5866" i="5"/>
  <c r="H5878" i="5"/>
  <c r="H5890" i="5"/>
  <c r="H5902" i="5"/>
  <c r="H5914" i="5"/>
  <c r="H5926" i="5"/>
  <c r="H5938" i="5"/>
  <c r="H5950" i="5"/>
  <c r="H5962" i="5"/>
  <c r="H5974" i="5"/>
  <c r="H5986" i="5"/>
  <c r="H5998" i="5"/>
  <c r="H6010" i="5"/>
  <c r="H6022" i="5"/>
  <c r="H6034" i="5"/>
  <c r="H6046" i="5"/>
  <c r="H6058" i="5"/>
  <c r="H6070" i="5"/>
  <c r="H6082" i="5"/>
  <c r="H6094" i="5"/>
  <c r="H6106" i="5"/>
  <c r="H6118" i="5"/>
  <c r="H6130" i="5"/>
  <c r="H6142" i="5"/>
  <c r="H6154" i="5"/>
  <c r="H6166" i="5"/>
  <c r="H6178" i="5"/>
  <c r="H6190" i="5"/>
  <c r="H6202" i="5"/>
  <c r="H6214" i="5"/>
  <c r="H6226" i="5"/>
  <c r="H6238" i="5"/>
  <c r="H6250" i="5"/>
  <c r="H6262" i="5"/>
  <c r="H6274" i="5"/>
  <c r="H6286" i="5"/>
  <c r="H6298" i="5"/>
  <c r="H6310" i="5"/>
  <c r="H4983" i="5"/>
  <c r="H5019" i="5"/>
  <c r="H5044" i="5"/>
  <c r="H5068" i="5"/>
  <c r="H5088" i="5"/>
  <c r="H5104" i="5"/>
  <c r="H5122" i="5"/>
  <c r="H5138" i="5"/>
  <c r="H5153" i="5"/>
  <c r="H5170" i="5"/>
  <c r="H5184" i="5"/>
  <c r="H5197" i="5"/>
  <c r="H5210" i="5"/>
  <c r="H5223" i="5"/>
  <c r="H5236" i="5"/>
  <c r="H5249" i="5"/>
  <c r="H5263" i="5"/>
  <c r="H5276" i="5"/>
  <c r="H5289" i="5"/>
  <c r="H5302" i="5"/>
  <c r="H5315" i="5"/>
  <c r="H5327" i="5"/>
  <c r="H5339" i="5"/>
  <c r="H5351" i="5"/>
  <c r="H5363" i="5"/>
  <c r="H5375" i="5"/>
  <c r="H5387" i="5"/>
  <c r="H5399" i="5"/>
  <c r="H5411" i="5"/>
  <c r="H5423" i="5"/>
  <c r="H5435" i="5"/>
  <c r="H5447" i="5"/>
  <c r="H5459" i="5"/>
  <c r="H5471" i="5"/>
  <c r="H5483" i="5"/>
  <c r="H5495" i="5"/>
  <c r="H5507" i="5"/>
  <c r="H5519" i="5"/>
  <c r="H5531" i="5"/>
  <c r="H5543" i="5"/>
  <c r="H5555" i="5"/>
  <c r="H5567" i="5"/>
  <c r="H5579" i="5"/>
  <c r="H5591" i="5"/>
  <c r="H5603" i="5"/>
  <c r="H5615" i="5"/>
  <c r="H5627" i="5"/>
  <c r="H5639" i="5"/>
  <c r="H5651" i="5"/>
  <c r="H5663" i="5"/>
  <c r="H5675" i="5"/>
  <c r="H5687" i="5"/>
  <c r="H5699" i="5"/>
  <c r="H5711" i="5"/>
  <c r="H5723" i="5"/>
  <c r="H5735" i="5"/>
  <c r="H5747" i="5"/>
  <c r="H5759" i="5"/>
  <c r="H5771" i="5"/>
  <c r="H5783" i="5"/>
  <c r="H5795" i="5"/>
  <c r="H5807" i="5"/>
  <c r="H5819" i="5"/>
  <c r="H5831" i="5"/>
  <c r="H5843" i="5"/>
  <c r="H5855" i="5"/>
  <c r="H5867" i="5"/>
  <c r="H5879" i="5"/>
  <c r="H5891" i="5"/>
  <c r="H5903" i="5"/>
  <c r="H5915" i="5"/>
  <c r="H5927" i="5"/>
  <c r="H5939" i="5"/>
  <c r="H5951" i="5"/>
  <c r="H5963" i="5"/>
  <c r="H5975" i="5"/>
  <c r="H5987" i="5"/>
  <c r="H5999" i="5"/>
  <c r="H6011" i="5"/>
  <c r="H6023" i="5"/>
  <c r="H6035" i="5"/>
  <c r="H6047" i="5"/>
  <c r="H6059" i="5"/>
  <c r="H6071" i="5"/>
  <c r="H6083" i="5"/>
  <c r="H6095" i="5"/>
  <c r="H6107" i="5"/>
  <c r="H6119" i="5"/>
  <c r="H6131" i="5"/>
  <c r="H6143" i="5"/>
  <c r="H6155" i="5"/>
  <c r="H6167" i="5"/>
  <c r="H6179" i="5"/>
  <c r="H6191" i="5"/>
  <c r="H6203" i="5"/>
  <c r="H6215" i="5"/>
  <c r="H6227" i="5"/>
  <c r="H4984" i="5"/>
  <c r="H5020" i="5"/>
  <c r="H5045" i="5"/>
  <c r="H5069" i="5"/>
  <c r="H5089" i="5"/>
  <c r="H5105" i="5"/>
  <c r="H5124" i="5"/>
  <c r="H5139" i="5"/>
  <c r="H5156" i="5"/>
  <c r="H5171" i="5"/>
  <c r="H5185" i="5"/>
  <c r="H5198" i="5"/>
  <c r="H5211" i="5"/>
  <c r="H5224" i="5"/>
  <c r="H5237" i="5"/>
  <c r="H5251" i="5"/>
  <c r="H5264" i="5"/>
  <c r="H5277" i="5"/>
  <c r="H5290" i="5"/>
  <c r="H5303" i="5"/>
  <c r="H5316" i="5"/>
  <c r="H5328" i="5"/>
  <c r="H5340" i="5"/>
  <c r="H5352" i="5"/>
  <c r="H5364" i="5"/>
  <c r="H5376" i="5"/>
  <c r="H5388" i="5"/>
  <c r="H5400" i="5"/>
  <c r="H5412" i="5"/>
  <c r="H5424" i="5"/>
  <c r="H5436" i="5"/>
  <c r="H5448" i="5"/>
  <c r="H5460" i="5"/>
  <c r="H5472" i="5"/>
  <c r="H5484" i="5"/>
  <c r="H5496" i="5"/>
  <c r="H5508" i="5"/>
  <c r="H5520" i="5"/>
  <c r="H5532" i="5"/>
  <c r="H5544" i="5"/>
  <c r="H5556" i="5"/>
  <c r="H5568" i="5"/>
  <c r="H5580" i="5"/>
  <c r="H5592" i="5"/>
  <c r="H5604" i="5"/>
  <c r="H5616" i="5"/>
  <c r="H5628" i="5"/>
  <c r="H5640" i="5"/>
  <c r="H5652" i="5"/>
  <c r="H5664" i="5"/>
  <c r="H5676" i="5"/>
  <c r="H5688" i="5"/>
  <c r="H5700" i="5"/>
  <c r="H5712" i="5"/>
  <c r="H5724" i="5"/>
  <c r="H5736" i="5"/>
  <c r="H5748" i="5"/>
  <c r="H5760" i="5"/>
  <c r="H5772" i="5"/>
  <c r="H5784" i="5"/>
  <c r="H5796" i="5"/>
  <c r="H5808" i="5"/>
  <c r="H5820" i="5"/>
  <c r="H5832" i="5"/>
  <c r="H5844" i="5"/>
  <c r="H5856" i="5"/>
  <c r="H5868" i="5"/>
  <c r="H5880" i="5"/>
  <c r="H5892" i="5"/>
  <c r="H5904" i="5"/>
  <c r="H5916" i="5"/>
  <c r="H5928" i="5"/>
  <c r="H5940" i="5"/>
  <c r="H5952" i="5"/>
  <c r="H5964" i="5"/>
  <c r="H5976" i="5"/>
  <c r="H5988" i="5"/>
  <c r="H6000" i="5"/>
  <c r="H6012" i="5"/>
  <c r="H6024" i="5"/>
  <c r="H6036" i="5"/>
  <c r="H6048" i="5"/>
  <c r="H6060" i="5"/>
  <c r="H6072" i="5"/>
  <c r="H6084" i="5"/>
  <c r="H4993" i="5"/>
  <c r="H5025" i="5"/>
  <c r="H5049" i="5"/>
  <c r="H5073" i="5"/>
  <c r="H5090" i="5"/>
  <c r="H5109" i="5"/>
  <c r="H5125" i="5"/>
  <c r="H5140" i="5"/>
  <c r="H5157" i="5"/>
  <c r="H5172" i="5"/>
  <c r="H5186" i="5"/>
  <c r="H5199" i="5"/>
  <c r="H5212" i="5"/>
  <c r="H5225" i="5"/>
  <c r="H5239" i="5"/>
  <c r="H5252" i="5"/>
  <c r="H5265" i="5"/>
  <c r="H5278" i="5"/>
  <c r="H5291" i="5"/>
  <c r="H5304" i="5"/>
  <c r="H5317" i="5"/>
  <c r="H5329" i="5"/>
  <c r="H5341" i="5"/>
  <c r="H5353" i="5"/>
  <c r="H5365" i="5"/>
  <c r="H5377" i="5"/>
  <c r="H5389" i="5"/>
  <c r="H5401" i="5"/>
  <c r="H5413" i="5"/>
  <c r="H5425" i="5"/>
  <c r="H5437" i="5"/>
  <c r="H5449" i="5"/>
  <c r="H5461" i="5"/>
  <c r="H5473" i="5"/>
  <c r="H5485" i="5"/>
  <c r="H5497" i="5"/>
  <c r="H5509" i="5"/>
  <c r="H5521" i="5"/>
  <c r="H5533" i="5"/>
  <c r="H5545" i="5"/>
  <c r="H5557" i="5"/>
  <c r="H5569" i="5"/>
  <c r="H5581" i="5"/>
  <c r="H5593" i="5"/>
  <c r="H5605" i="5"/>
  <c r="H5617" i="5"/>
  <c r="H5629" i="5"/>
  <c r="H5641" i="5"/>
  <c r="H5653" i="5"/>
  <c r="H5665" i="5"/>
  <c r="H5677" i="5"/>
  <c r="H5689" i="5"/>
  <c r="H5701" i="5"/>
  <c r="H5713" i="5"/>
  <c r="H5725" i="5"/>
  <c r="H5737" i="5"/>
  <c r="H5749" i="5"/>
  <c r="H5761" i="5"/>
  <c r="H5773" i="5"/>
  <c r="H5785" i="5"/>
  <c r="H5797" i="5"/>
  <c r="H5809" i="5"/>
  <c r="H5821" i="5"/>
  <c r="H5833" i="5"/>
  <c r="H5845" i="5"/>
  <c r="H5857" i="5"/>
  <c r="H5869" i="5"/>
  <c r="H5881" i="5"/>
  <c r="H5893" i="5"/>
  <c r="H5905" i="5"/>
  <c r="H5917" i="5"/>
  <c r="H5929" i="5"/>
  <c r="H5941" i="5"/>
  <c r="H5953" i="5"/>
  <c r="H5965" i="5"/>
  <c r="H5977" i="5"/>
  <c r="H5989" i="5"/>
  <c r="H6001" i="5"/>
  <c r="H6013" i="5"/>
  <c r="H6025" i="5"/>
  <c r="H6037" i="5"/>
  <c r="H6049" i="5"/>
  <c r="H6061" i="5"/>
  <c r="H6073" i="5"/>
  <c r="H6085" i="5"/>
  <c r="H4994" i="5"/>
  <c r="H5029" i="5"/>
  <c r="H5053" i="5"/>
  <c r="H5074" i="5"/>
  <c r="H5091" i="5"/>
  <c r="H5110" i="5"/>
  <c r="H5126" i="5"/>
  <c r="H5141" i="5"/>
  <c r="H5158" i="5"/>
  <c r="H5173" i="5"/>
  <c r="H5187" i="5"/>
  <c r="H5200" i="5"/>
  <c r="H5213" i="5"/>
  <c r="H5227" i="5"/>
  <c r="H5240" i="5"/>
  <c r="H5253" i="5"/>
  <c r="H5266" i="5"/>
  <c r="H5279" i="5"/>
  <c r="H5292" i="5"/>
  <c r="H5305" i="5"/>
  <c r="H5318" i="5"/>
  <c r="H5330" i="5"/>
  <c r="H5342" i="5"/>
  <c r="H5354" i="5"/>
  <c r="H5366" i="5"/>
  <c r="H5378" i="5"/>
  <c r="H5390" i="5"/>
  <c r="H5402" i="5"/>
  <c r="H5414" i="5"/>
  <c r="H5426" i="5"/>
  <c r="H5438" i="5"/>
  <c r="H5450" i="5"/>
  <c r="H5462" i="5"/>
  <c r="H5474" i="5"/>
  <c r="H5486" i="5"/>
  <c r="H5498" i="5"/>
  <c r="H5510" i="5"/>
  <c r="H5522" i="5"/>
  <c r="H5534" i="5"/>
  <c r="H5546" i="5"/>
  <c r="H5558" i="5"/>
  <c r="H5570" i="5"/>
  <c r="H5582" i="5"/>
  <c r="H5594" i="5"/>
  <c r="H5606" i="5"/>
  <c r="H5618" i="5"/>
  <c r="H5630" i="5"/>
  <c r="H5642" i="5"/>
  <c r="H5654" i="5"/>
  <c r="H5666" i="5"/>
  <c r="H5678" i="5"/>
  <c r="H5690" i="5"/>
  <c r="H5702" i="5"/>
  <c r="H5714" i="5"/>
  <c r="H5726" i="5"/>
  <c r="H5738" i="5"/>
  <c r="H5750" i="5"/>
  <c r="H5762" i="5"/>
  <c r="H5774" i="5"/>
  <c r="H4995" i="5"/>
  <c r="H5030" i="5"/>
  <c r="H5054" i="5"/>
  <c r="H5076" i="5"/>
  <c r="H5092" i="5"/>
  <c r="H5112" i="5"/>
  <c r="H5127" i="5"/>
  <c r="H5144" i="5"/>
  <c r="H5160" i="5"/>
  <c r="H5174" i="5"/>
  <c r="H5188" i="5"/>
  <c r="H5201" i="5"/>
  <c r="H5215" i="5"/>
  <c r="H5228" i="5"/>
  <c r="H5241" i="5"/>
  <c r="H5254" i="5"/>
  <c r="H5267" i="5"/>
  <c r="H5280" i="5"/>
  <c r="H5293" i="5"/>
  <c r="H5306" i="5"/>
  <c r="H5319" i="5"/>
  <c r="H5331" i="5"/>
  <c r="H5343" i="5"/>
  <c r="H5355" i="5"/>
  <c r="H5367" i="5"/>
  <c r="H5379" i="5"/>
  <c r="H5391" i="5"/>
  <c r="H5403" i="5"/>
  <c r="H5415" i="5"/>
  <c r="H5427" i="5"/>
  <c r="H5439" i="5"/>
  <c r="H5451" i="5"/>
  <c r="H5463" i="5"/>
  <c r="H5475" i="5"/>
  <c r="H5487" i="5"/>
  <c r="H5499" i="5"/>
  <c r="H5511" i="5"/>
  <c r="H5523" i="5"/>
  <c r="H5535" i="5"/>
  <c r="H5547" i="5"/>
  <c r="H5559" i="5"/>
  <c r="H5571" i="5"/>
  <c r="H5583" i="5"/>
  <c r="H5595" i="5"/>
  <c r="H5607" i="5"/>
  <c r="H5619" i="5"/>
  <c r="H5631" i="5"/>
  <c r="H5643" i="5"/>
  <c r="H5655" i="5"/>
  <c r="H5667" i="5"/>
  <c r="H5679" i="5"/>
  <c r="H5691" i="5"/>
  <c r="H5703" i="5"/>
  <c r="H5715" i="5"/>
  <c r="H5727" i="5"/>
  <c r="H5739" i="5"/>
  <c r="H5751" i="5"/>
  <c r="H5763" i="5"/>
  <c r="H5775" i="5"/>
  <c r="H5787" i="5"/>
  <c r="H5799" i="5"/>
  <c r="H5811" i="5"/>
  <c r="H5823" i="5"/>
  <c r="H5835" i="5"/>
  <c r="H5847" i="5"/>
  <c r="H5859" i="5"/>
  <c r="H5871" i="5"/>
  <c r="H5883" i="5"/>
  <c r="H5895" i="5"/>
  <c r="H5907" i="5"/>
  <c r="H5919" i="5"/>
  <c r="H5931" i="5"/>
  <c r="H5943" i="5"/>
  <c r="H5955" i="5"/>
  <c r="H5967" i="5"/>
  <c r="H5979" i="5"/>
  <c r="H5991" i="5"/>
  <c r="H6003" i="5"/>
  <c r="H6015" i="5"/>
  <c r="H6027" i="5"/>
  <c r="H6039" i="5"/>
  <c r="H6051" i="5"/>
  <c r="H6063" i="5"/>
  <c r="H4996" i="5"/>
  <c r="H5031" i="5"/>
  <c r="H5055" i="5"/>
  <c r="H5077" i="5"/>
  <c r="H5093" i="5"/>
  <c r="H5113" i="5"/>
  <c r="H5128" i="5"/>
  <c r="H5145" i="5"/>
  <c r="H5161" i="5"/>
  <c r="H5175" i="5"/>
  <c r="H5189" i="5"/>
  <c r="H5203" i="5"/>
  <c r="H5216" i="5"/>
  <c r="H5229" i="5"/>
  <c r="H5242" i="5"/>
  <c r="H5255" i="5"/>
  <c r="H5268" i="5"/>
  <c r="H5281" i="5"/>
  <c r="H5294" i="5"/>
  <c r="H5307" i="5"/>
  <c r="H5320" i="5"/>
  <c r="H5332" i="5"/>
  <c r="H5344" i="5"/>
  <c r="H5356" i="5"/>
  <c r="H5368" i="5"/>
  <c r="H5380" i="5"/>
  <c r="H5392" i="5"/>
  <c r="H5404" i="5"/>
  <c r="H5416" i="5"/>
  <c r="H5428" i="5"/>
  <c r="H5440" i="5"/>
  <c r="H5452" i="5"/>
  <c r="H5464" i="5"/>
  <c r="H5476" i="5"/>
  <c r="H5488" i="5"/>
  <c r="H5500" i="5"/>
  <c r="H5512" i="5"/>
  <c r="H5524" i="5"/>
  <c r="H5536" i="5"/>
  <c r="H5548" i="5"/>
  <c r="H5560" i="5"/>
  <c r="H5572" i="5"/>
  <c r="H5584" i="5"/>
  <c r="H5596" i="5"/>
  <c r="H5608" i="5"/>
  <c r="H5620" i="5"/>
  <c r="H5632" i="5"/>
  <c r="H5644" i="5"/>
  <c r="H5656" i="5"/>
  <c r="H5668" i="5"/>
  <c r="H5680" i="5"/>
  <c r="H5692" i="5"/>
  <c r="H5704" i="5"/>
  <c r="H5716" i="5"/>
  <c r="H5728" i="5"/>
  <c r="H5740" i="5"/>
  <c r="H5752" i="5"/>
  <c r="H5764" i="5"/>
  <c r="H5776" i="5"/>
  <c r="H5788" i="5"/>
  <c r="H5800" i="5"/>
  <c r="H5812" i="5"/>
  <c r="H5824" i="5"/>
  <c r="H5836" i="5"/>
  <c r="H5848" i="5"/>
  <c r="H5860" i="5"/>
  <c r="H5872" i="5"/>
  <c r="H5884" i="5"/>
  <c r="H5896" i="5"/>
  <c r="H5908" i="5"/>
  <c r="H5920" i="5"/>
  <c r="H5932" i="5"/>
  <c r="H5944" i="5"/>
  <c r="H5956" i="5"/>
  <c r="H5968" i="5"/>
  <c r="H5980" i="5"/>
  <c r="H5992" i="5"/>
  <c r="H6004" i="5"/>
  <c r="H6016" i="5"/>
  <c r="H6028" i="5"/>
  <c r="H6040" i="5"/>
  <c r="H6052" i="5"/>
  <c r="H6064" i="5"/>
  <c r="H6076" i="5"/>
  <c r="H6088" i="5"/>
  <c r="H6100" i="5"/>
  <c r="H6112" i="5"/>
  <c r="H6124" i="5"/>
  <c r="H6136" i="5"/>
  <c r="H6148" i="5"/>
  <c r="H6160" i="5"/>
  <c r="H5744" i="5"/>
  <c r="H5834" i="5"/>
  <c r="H5906" i="5"/>
  <c r="H5978" i="5"/>
  <c r="H6050" i="5"/>
  <c r="H6098" i="5"/>
  <c r="H6128" i="5"/>
  <c r="H6157" i="5"/>
  <c r="H6182" i="5"/>
  <c r="H6205" i="5"/>
  <c r="H6224" i="5"/>
  <c r="H6241" i="5"/>
  <c r="H6256" i="5"/>
  <c r="H6273" i="5"/>
  <c r="H6289" i="5"/>
  <c r="H6304" i="5"/>
  <c r="H6320" i="5"/>
  <c r="H6333" i="5"/>
  <c r="H6346" i="5"/>
  <c r="H6359" i="5"/>
  <c r="H6372" i="5"/>
  <c r="H6385" i="5"/>
  <c r="H6398" i="5"/>
  <c r="H6411" i="5"/>
  <c r="H6424" i="5"/>
  <c r="H6436" i="5"/>
  <c r="H6448" i="5"/>
  <c r="H6460" i="5"/>
  <c r="H6472" i="5"/>
  <c r="H6484" i="5"/>
  <c r="H6496" i="5"/>
  <c r="H6508" i="5"/>
  <c r="H6520" i="5"/>
  <c r="H6532" i="5"/>
  <c r="H6544" i="5"/>
  <c r="H6556" i="5"/>
  <c r="H6568" i="5"/>
  <c r="H6580" i="5"/>
  <c r="H6592" i="5"/>
  <c r="H6604" i="5"/>
  <c r="H6616" i="5"/>
  <c r="H6628" i="5"/>
  <c r="H6640" i="5"/>
  <c r="H6652" i="5"/>
  <c r="H6664" i="5"/>
  <c r="H6676" i="5"/>
  <c r="H6688" i="5"/>
  <c r="H6700" i="5"/>
  <c r="H6712" i="5"/>
  <c r="H6724" i="5"/>
  <c r="H6736" i="5"/>
  <c r="H6748" i="5"/>
  <c r="H6760" i="5"/>
  <c r="H6772" i="5"/>
  <c r="H6784" i="5"/>
  <c r="H6796" i="5"/>
  <c r="H6808" i="5"/>
  <c r="H6820" i="5"/>
  <c r="H6832" i="5"/>
  <c r="H6844" i="5"/>
  <c r="H6856" i="5"/>
  <c r="H6868" i="5"/>
  <c r="H6880" i="5"/>
  <c r="H6892" i="5"/>
  <c r="H6904" i="5"/>
  <c r="H6916" i="5"/>
  <c r="H6928" i="5"/>
  <c r="H6940" i="5"/>
  <c r="H6952" i="5"/>
  <c r="H6964" i="5"/>
  <c r="H6976" i="5"/>
  <c r="H6988" i="5"/>
  <c r="H7000" i="5"/>
  <c r="H7012" i="5"/>
  <c r="H7024" i="5"/>
  <c r="H7036" i="5"/>
  <c r="H7048" i="5"/>
  <c r="H7060" i="5"/>
  <c r="H7072" i="5"/>
  <c r="H7084" i="5"/>
  <c r="H7096" i="5"/>
  <c r="H7108" i="5"/>
  <c r="H7120" i="5"/>
  <c r="H7132" i="5"/>
  <c r="H7144" i="5"/>
  <c r="H7156" i="5"/>
  <c r="H7168" i="5"/>
  <c r="H7180" i="5"/>
  <c r="H7192" i="5"/>
  <c r="H7204" i="5"/>
  <c r="H7216" i="5"/>
  <c r="H7228" i="5"/>
  <c r="H7240" i="5"/>
  <c r="H7252" i="5"/>
  <c r="H7264" i="5"/>
  <c r="H7276" i="5"/>
  <c r="H7288" i="5"/>
  <c r="H7300" i="5"/>
  <c r="H7312" i="5"/>
  <c r="H7324" i="5"/>
  <c r="H7336" i="5"/>
  <c r="H7348" i="5"/>
  <c r="H7360" i="5"/>
  <c r="H7372" i="5"/>
  <c r="H7384" i="5"/>
  <c r="H7396" i="5"/>
  <c r="H7408" i="5"/>
  <c r="H7420" i="5"/>
  <c r="H7432" i="5"/>
  <c r="H7444" i="5"/>
  <c r="H7456" i="5"/>
  <c r="H7468" i="5"/>
  <c r="H7480" i="5"/>
  <c r="H5756" i="5"/>
  <c r="H5840" i="5"/>
  <c r="H5912" i="5"/>
  <c r="H5984" i="5"/>
  <c r="H6056" i="5"/>
  <c r="H6099" i="5"/>
  <c r="H6132" i="5"/>
  <c r="H6158" i="5"/>
  <c r="H6183" i="5"/>
  <c r="H6206" i="5"/>
  <c r="H6225" i="5"/>
  <c r="H6242" i="5"/>
  <c r="H6259" i="5"/>
  <c r="H6275" i="5"/>
  <c r="H6290" i="5"/>
  <c r="H6307" i="5"/>
  <c r="H6321" i="5"/>
  <c r="H6334" i="5"/>
  <c r="H6347" i="5"/>
  <c r="H6360" i="5"/>
  <c r="H6373" i="5"/>
  <c r="H6386" i="5"/>
  <c r="H6399" i="5"/>
  <c r="H6412" i="5"/>
  <c r="H6425" i="5"/>
  <c r="H6437" i="5"/>
  <c r="H6449" i="5"/>
  <c r="H6461" i="5"/>
  <c r="H6473" i="5"/>
  <c r="H6485" i="5"/>
  <c r="H6497" i="5"/>
  <c r="H6509" i="5"/>
  <c r="H6521" i="5"/>
  <c r="H6533" i="5"/>
  <c r="H6545" i="5"/>
  <c r="H6557" i="5"/>
  <c r="H6569" i="5"/>
  <c r="H6581" i="5"/>
  <c r="H6593" i="5"/>
  <c r="H6605" i="5"/>
  <c r="H6617" i="5"/>
  <c r="H6629" i="5"/>
  <c r="H6641" i="5"/>
  <c r="H6653" i="5"/>
  <c r="H6665" i="5"/>
  <c r="H6677" i="5"/>
  <c r="H6689" i="5"/>
  <c r="H6701" i="5"/>
  <c r="H6713" i="5"/>
  <c r="H6725" i="5"/>
  <c r="H6737" i="5"/>
  <c r="H6749" i="5"/>
  <c r="H6761" i="5"/>
  <c r="H6773" i="5"/>
  <c r="H6785" i="5"/>
  <c r="H6797" i="5"/>
  <c r="H6809" i="5"/>
  <c r="H6821" i="5"/>
  <c r="H6833" i="5"/>
  <c r="H6845" i="5"/>
  <c r="H6857" i="5"/>
  <c r="H6869" i="5"/>
  <c r="H6881" i="5"/>
  <c r="H6893" i="5"/>
  <c r="H6905" i="5"/>
  <c r="H6917" i="5"/>
  <c r="H6929" i="5"/>
  <c r="H6941" i="5"/>
  <c r="H6953" i="5"/>
  <c r="H6965" i="5"/>
  <c r="H6977" i="5"/>
  <c r="H6989" i="5"/>
  <c r="H7001" i="5"/>
  <c r="H7013" i="5"/>
  <c r="H7025" i="5"/>
  <c r="H7037" i="5"/>
  <c r="H7049" i="5"/>
  <c r="H7061" i="5"/>
  <c r="H7073" i="5"/>
  <c r="H7085" i="5"/>
  <c r="H7097" i="5"/>
  <c r="H7109" i="5"/>
  <c r="H7121" i="5"/>
  <c r="H7133" i="5"/>
  <c r="H7145" i="5"/>
  <c r="H7157" i="5"/>
  <c r="H7169" i="5"/>
  <c r="H7181" i="5"/>
  <c r="H7193" i="5"/>
  <c r="H7205" i="5"/>
  <c r="H7217" i="5"/>
  <c r="H7229" i="5"/>
  <c r="H7241" i="5"/>
  <c r="H7253" i="5"/>
  <c r="H7265" i="5"/>
  <c r="H7277" i="5"/>
  <c r="H7289" i="5"/>
  <c r="H7301" i="5"/>
  <c r="H7313" i="5"/>
  <c r="H5768" i="5"/>
  <c r="H5846" i="5"/>
  <c r="H5918" i="5"/>
  <c r="H5990" i="5"/>
  <c r="H6062" i="5"/>
  <c r="H6104" i="5"/>
  <c r="H6133" i="5"/>
  <c r="H6159" i="5"/>
  <c r="H6184" i="5"/>
  <c r="H6207" i="5"/>
  <c r="H6228" i="5"/>
  <c r="H6243" i="5"/>
  <c r="H6260" i="5"/>
  <c r="H6276" i="5"/>
  <c r="H6291" i="5"/>
  <c r="H6308" i="5"/>
  <c r="H6322" i="5"/>
  <c r="H6335" i="5"/>
  <c r="H6348" i="5"/>
  <c r="H6361" i="5"/>
  <c r="H6374" i="5"/>
  <c r="H6387" i="5"/>
  <c r="H6400" i="5"/>
  <c r="H6414" i="5"/>
  <c r="H6426" i="5"/>
  <c r="H6438" i="5"/>
  <c r="H6450" i="5"/>
  <c r="H6462" i="5"/>
  <c r="H6474" i="5"/>
  <c r="H6486" i="5"/>
  <c r="H6498" i="5"/>
  <c r="H6510" i="5"/>
  <c r="H6522" i="5"/>
  <c r="H6534" i="5"/>
  <c r="H6546" i="5"/>
  <c r="H6558" i="5"/>
  <c r="H6570" i="5"/>
  <c r="H6582" i="5"/>
  <c r="H6594" i="5"/>
  <c r="H6606" i="5"/>
  <c r="H6618" i="5"/>
  <c r="H6630" i="5"/>
  <c r="H6642" i="5"/>
  <c r="H6654" i="5"/>
  <c r="H6666" i="5"/>
  <c r="H6678" i="5"/>
  <c r="H6690" i="5"/>
  <c r="H6702" i="5"/>
  <c r="H6714" i="5"/>
  <c r="H6726" i="5"/>
  <c r="H6738" i="5"/>
  <c r="H6750" i="5"/>
  <c r="H6762" i="5"/>
  <c r="H6774" i="5"/>
  <c r="H6786" i="5"/>
  <c r="H6798" i="5"/>
  <c r="H6810" i="5"/>
  <c r="H6822" i="5"/>
  <c r="H6834" i="5"/>
  <c r="H6846" i="5"/>
  <c r="H6858" i="5"/>
  <c r="H6870" i="5"/>
  <c r="H6882" i="5"/>
  <c r="H6894" i="5"/>
  <c r="H6906" i="5"/>
  <c r="H6918" i="5"/>
  <c r="H6930" i="5"/>
  <c r="H6942" i="5"/>
  <c r="H6954" i="5"/>
  <c r="H6966" i="5"/>
  <c r="H6978" i="5"/>
  <c r="H6990" i="5"/>
  <c r="H7002" i="5"/>
  <c r="H7014" i="5"/>
  <c r="H7026" i="5"/>
  <c r="H7038" i="5"/>
  <c r="H7050" i="5"/>
  <c r="H7062" i="5"/>
  <c r="H7074" i="5"/>
  <c r="H7086" i="5"/>
  <c r="H7098" i="5"/>
  <c r="H7110" i="5"/>
  <c r="H7122" i="5"/>
  <c r="H7134" i="5"/>
  <c r="H7146" i="5"/>
  <c r="H7158" i="5"/>
  <c r="H7170" i="5"/>
  <c r="H7182" i="5"/>
  <c r="H7194" i="5"/>
  <c r="H7206" i="5"/>
  <c r="H7218" i="5"/>
  <c r="H7230" i="5"/>
  <c r="H7242" i="5"/>
  <c r="H7254" i="5"/>
  <c r="H7266" i="5"/>
  <c r="H7278" i="5"/>
  <c r="H7290" i="5"/>
  <c r="H7302" i="5"/>
  <c r="H7314" i="5"/>
  <c r="H5780" i="5"/>
  <c r="H5852" i="5"/>
  <c r="H5924" i="5"/>
  <c r="H5996" i="5"/>
  <c r="H6068" i="5"/>
  <c r="H6108" i="5"/>
  <c r="H6134" i="5"/>
  <c r="H6164" i="5"/>
  <c r="H6188" i="5"/>
  <c r="H6208" i="5"/>
  <c r="H6229" i="5"/>
  <c r="H6244" i="5"/>
  <c r="H6261" i="5"/>
  <c r="H6277" i="5"/>
  <c r="H6292" i="5"/>
  <c r="H6309" i="5"/>
  <c r="H6323" i="5"/>
  <c r="H6336" i="5"/>
  <c r="H6349" i="5"/>
  <c r="H6362" i="5"/>
  <c r="H6375" i="5"/>
  <c r="H6388" i="5"/>
  <c r="H6402" i="5"/>
  <c r="H6415" i="5"/>
  <c r="H6427" i="5"/>
  <c r="H6439" i="5"/>
  <c r="H6451" i="5"/>
  <c r="H6463" i="5"/>
  <c r="H6475" i="5"/>
  <c r="H6487" i="5"/>
  <c r="H6499" i="5"/>
  <c r="H6511" i="5"/>
  <c r="H6523" i="5"/>
  <c r="H6535" i="5"/>
  <c r="H6547" i="5"/>
  <c r="H6559" i="5"/>
  <c r="H6571" i="5"/>
  <c r="H6583" i="5"/>
  <c r="H6595" i="5"/>
  <c r="H6607" i="5"/>
  <c r="H6619" i="5"/>
  <c r="H6631" i="5"/>
  <c r="H6643" i="5"/>
  <c r="H6655" i="5"/>
  <c r="H6667" i="5"/>
  <c r="H6679" i="5"/>
  <c r="H6691" i="5"/>
  <c r="H6703" i="5"/>
  <c r="H6715" i="5"/>
  <c r="H6727" i="5"/>
  <c r="H6739" i="5"/>
  <c r="H6751" i="5"/>
  <c r="H6763" i="5"/>
  <c r="H6775" i="5"/>
  <c r="H6787" i="5"/>
  <c r="H6799" i="5"/>
  <c r="H6811" i="5"/>
  <c r="H5786" i="5"/>
  <c r="H5858" i="5"/>
  <c r="H5930" i="5"/>
  <c r="H6002" i="5"/>
  <c r="H6074" i="5"/>
  <c r="H6109" i="5"/>
  <c r="H6135" i="5"/>
  <c r="H6168" i="5"/>
  <c r="H6192" i="5"/>
  <c r="H6212" i="5"/>
  <c r="H6230" i="5"/>
  <c r="H6247" i="5"/>
  <c r="H6263" i="5"/>
  <c r="H6278" i="5"/>
  <c r="H6295" i="5"/>
  <c r="H6311" i="5"/>
  <c r="H6324" i="5"/>
  <c r="H6337" i="5"/>
  <c r="H6350" i="5"/>
  <c r="H6363" i="5"/>
  <c r="H6376" i="5"/>
  <c r="H6390" i="5"/>
  <c r="H6403" i="5"/>
  <c r="H6416" i="5"/>
  <c r="H6428" i="5"/>
  <c r="H6440" i="5"/>
  <c r="H6452" i="5"/>
  <c r="H6464" i="5"/>
  <c r="H6476" i="5"/>
  <c r="H6488" i="5"/>
  <c r="H6500" i="5"/>
  <c r="H6512" i="5"/>
  <c r="H6524" i="5"/>
  <c r="H6536" i="5"/>
  <c r="H6548" i="5"/>
  <c r="H6560" i="5"/>
  <c r="H6572" i="5"/>
  <c r="H6584" i="5"/>
  <c r="H6596" i="5"/>
  <c r="H6608" i="5"/>
  <c r="H6620" i="5"/>
  <c r="H6632" i="5"/>
  <c r="H6644" i="5"/>
  <c r="H6656" i="5"/>
  <c r="H6668" i="5"/>
  <c r="H6680" i="5"/>
  <c r="H6692" i="5"/>
  <c r="H6704" i="5"/>
  <c r="H6716" i="5"/>
  <c r="H6728" i="5"/>
  <c r="H6740" i="5"/>
  <c r="H6752" i="5"/>
  <c r="H6764" i="5"/>
  <c r="H6776" i="5"/>
  <c r="H6788" i="5"/>
  <c r="H6800" i="5"/>
  <c r="H6812" i="5"/>
  <c r="H6824" i="5"/>
  <c r="H6836" i="5"/>
  <c r="H6848" i="5"/>
  <c r="H6860" i="5"/>
  <c r="H6872" i="5"/>
  <c r="H6884" i="5"/>
  <c r="H6896" i="5"/>
  <c r="H6908" i="5"/>
  <c r="H6920" i="5"/>
  <c r="H6932" i="5"/>
  <c r="H6944" i="5"/>
  <c r="H6956" i="5"/>
  <c r="H6968" i="5"/>
  <c r="H6980" i="5"/>
  <c r="H6992" i="5"/>
  <c r="H7004" i="5"/>
  <c r="H7016" i="5"/>
  <c r="H7028" i="5"/>
  <c r="H7040" i="5"/>
  <c r="H7052" i="5"/>
  <c r="H7064" i="5"/>
  <c r="H7076" i="5"/>
  <c r="H7088" i="5"/>
  <c r="H7100" i="5"/>
  <c r="H7112" i="5"/>
  <c r="H7124" i="5"/>
  <c r="H7136" i="5"/>
  <c r="H7148" i="5"/>
  <c r="H7160" i="5"/>
  <c r="H7172" i="5"/>
  <c r="H7184" i="5"/>
  <c r="H7196" i="5"/>
  <c r="H7208" i="5"/>
  <c r="H7220" i="5"/>
  <c r="H7232" i="5"/>
  <c r="H7244" i="5"/>
  <c r="H7256" i="5"/>
  <c r="H7268" i="5"/>
  <c r="H7280" i="5"/>
  <c r="H5792" i="5"/>
  <c r="H5864" i="5"/>
  <c r="H5936" i="5"/>
  <c r="H6008" i="5"/>
  <c r="H6075" i="5"/>
  <c r="H6110" i="5"/>
  <c r="H6140" i="5"/>
  <c r="H6169" i="5"/>
  <c r="H6193" i="5"/>
  <c r="H6213" i="5"/>
  <c r="H6231" i="5"/>
  <c r="H6248" i="5"/>
  <c r="H6264" i="5"/>
  <c r="H6279" i="5"/>
  <c r="H6296" i="5"/>
  <c r="H6312" i="5"/>
  <c r="H6325" i="5"/>
  <c r="H6338" i="5"/>
  <c r="H6351" i="5"/>
  <c r="H6364" i="5"/>
  <c r="H6378" i="5"/>
  <c r="H6391" i="5"/>
  <c r="H6404" i="5"/>
  <c r="H6417" i="5"/>
  <c r="H6429" i="5"/>
  <c r="H6441" i="5"/>
  <c r="H6453" i="5"/>
  <c r="H6465" i="5"/>
  <c r="H6477" i="5"/>
  <c r="H6489" i="5"/>
  <c r="H6501" i="5"/>
  <c r="H6513" i="5"/>
  <c r="H6525" i="5"/>
  <c r="H6537" i="5"/>
  <c r="H6549" i="5"/>
  <c r="H6561" i="5"/>
  <c r="H6573" i="5"/>
  <c r="H6585" i="5"/>
  <c r="H6597" i="5"/>
  <c r="H6609" i="5"/>
  <c r="H6621" i="5"/>
  <c r="H6633" i="5"/>
  <c r="H6645" i="5"/>
  <c r="H6657" i="5"/>
  <c r="H6669" i="5"/>
  <c r="H6681" i="5"/>
  <c r="H6693" i="5"/>
  <c r="H6705" i="5"/>
  <c r="H6717" i="5"/>
  <c r="H6729" i="5"/>
  <c r="H6741" i="5"/>
  <c r="H6753" i="5"/>
  <c r="H6765" i="5"/>
  <c r="H6777" i="5"/>
  <c r="H6789" i="5"/>
  <c r="H6801" i="5"/>
  <c r="H6813" i="5"/>
  <c r="H6825" i="5"/>
  <c r="H6837" i="5"/>
  <c r="H6849" i="5"/>
  <c r="H6861" i="5"/>
  <c r="H6873" i="5"/>
  <c r="H6885" i="5"/>
  <c r="H6897" i="5"/>
  <c r="H6909" i="5"/>
  <c r="H6921" i="5"/>
  <c r="H6933" i="5"/>
  <c r="H6945" i="5"/>
  <c r="H6957" i="5"/>
  <c r="H6969" i="5"/>
  <c r="H6981" i="5"/>
  <c r="H6993" i="5"/>
  <c r="H7005" i="5"/>
  <c r="H7017" i="5"/>
  <c r="H7029" i="5"/>
  <c r="H7041" i="5"/>
  <c r="H7053" i="5"/>
  <c r="H7065" i="5"/>
  <c r="H7077" i="5"/>
  <c r="H7089" i="5"/>
  <c r="H7101" i="5"/>
  <c r="H7113" i="5"/>
  <c r="H7125" i="5"/>
  <c r="H7137" i="5"/>
  <c r="H7149" i="5"/>
  <c r="H7161" i="5"/>
  <c r="H7173" i="5"/>
  <c r="H7185" i="5"/>
  <c r="H7197" i="5"/>
  <c r="H7209" i="5"/>
  <c r="H7221" i="5"/>
  <c r="H7233" i="5"/>
  <c r="H7245" i="5"/>
  <c r="H7257" i="5"/>
  <c r="H7269" i="5"/>
  <c r="H7281" i="5"/>
  <c r="H7293" i="5"/>
  <c r="H7305" i="5"/>
  <c r="H7317" i="5"/>
  <c r="H7329" i="5"/>
  <c r="H7341" i="5"/>
  <c r="H5798" i="5"/>
  <c r="H5870" i="5"/>
  <c r="H5942" i="5"/>
  <c r="H6014" i="5"/>
  <c r="H6080" i="5"/>
  <c r="H6111" i="5"/>
  <c r="H6144" i="5"/>
  <c r="H6170" i="5"/>
  <c r="H6194" i="5"/>
  <c r="H6216" i="5"/>
  <c r="H6232" i="5"/>
  <c r="H6249" i="5"/>
  <c r="H6265" i="5"/>
  <c r="H6280" i="5"/>
  <c r="H6297" i="5"/>
  <c r="H6313" i="5"/>
  <c r="H6326" i="5"/>
  <c r="H6339" i="5"/>
  <c r="H6352" i="5"/>
  <c r="H6366" i="5"/>
  <c r="H6379" i="5"/>
  <c r="H6392" i="5"/>
  <c r="H6405" i="5"/>
  <c r="H6418" i="5"/>
  <c r="H6430" i="5"/>
  <c r="H6442" i="5"/>
  <c r="H6454" i="5"/>
  <c r="H6466" i="5"/>
  <c r="H6478" i="5"/>
  <c r="H6490" i="5"/>
  <c r="H6502" i="5"/>
  <c r="H6514" i="5"/>
  <c r="H6526" i="5"/>
  <c r="H6538" i="5"/>
  <c r="H6550" i="5"/>
  <c r="H6562" i="5"/>
  <c r="H6574" i="5"/>
  <c r="H6586" i="5"/>
  <c r="H6598" i="5"/>
  <c r="H6610" i="5"/>
  <c r="H6622" i="5"/>
  <c r="H6634" i="5"/>
  <c r="H6646" i="5"/>
  <c r="H6658" i="5"/>
  <c r="H6670" i="5"/>
  <c r="H6682" i="5"/>
  <c r="H6694" i="5"/>
  <c r="H6706" i="5"/>
  <c r="H6718" i="5"/>
  <c r="H6730" i="5"/>
  <c r="H6742" i="5"/>
  <c r="H6754" i="5"/>
  <c r="H6766" i="5"/>
  <c r="H6778" i="5"/>
  <c r="H6790" i="5"/>
  <c r="H6802" i="5"/>
  <c r="H6814" i="5"/>
  <c r="H6826" i="5"/>
  <c r="H6838" i="5"/>
  <c r="H6850" i="5"/>
  <c r="H6862" i="5"/>
  <c r="H6874" i="5"/>
  <c r="H6886" i="5"/>
  <c r="H6898" i="5"/>
  <c r="H6910" i="5"/>
  <c r="H6922" i="5"/>
  <c r="H6934" i="5"/>
  <c r="H6946" i="5"/>
  <c r="H6958" i="5"/>
  <c r="H6970" i="5"/>
  <c r="H6982" i="5"/>
  <c r="H6994" i="5"/>
  <c r="H7006" i="5"/>
  <c r="H7018" i="5"/>
  <c r="H7030" i="5"/>
  <c r="H7042" i="5"/>
  <c r="H7054" i="5"/>
  <c r="H7066" i="5"/>
  <c r="H7078" i="5"/>
  <c r="H7090" i="5"/>
  <c r="H7102" i="5"/>
  <c r="H7114" i="5"/>
  <c r="H7126" i="5"/>
  <c r="H7138" i="5"/>
  <c r="H7150" i="5"/>
  <c r="H7162" i="5"/>
  <c r="H7174" i="5"/>
  <c r="H7186" i="5"/>
  <c r="H7198" i="5"/>
  <c r="H7210" i="5"/>
  <c r="H7222" i="5"/>
  <c r="H7234" i="5"/>
  <c r="H7246" i="5"/>
  <c r="H7258" i="5"/>
  <c r="H7270" i="5"/>
  <c r="H7282" i="5"/>
  <c r="H5804" i="5"/>
  <c r="H5876" i="5"/>
  <c r="H5948" i="5"/>
  <c r="H6020" i="5"/>
  <c r="H6086" i="5"/>
  <c r="H6116" i="5"/>
  <c r="H6145" i="5"/>
  <c r="H6171" i="5"/>
  <c r="H6195" i="5"/>
  <c r="H6217" i="5"/>
  <c r="H6235" i="5"/>
  <c r="H6251" i="5"/>
  <c r="H6266" i="5"/>
  <c r="H6283" i="5"/>
  <c r="H6299" i="5"/>
  <c r="H6314" i="5"/>
  <c r="H6327" i="5"/>
  <c r="H6340" i="5"/>
  <c r="H6354" i="5"/>
  <c r="H6367" i="5"/>
  <c r="H6380" i="5"/>
  <c r="H6393" i="5"/>
  <c r="H6406" i="5"/>
  <c r="H6419" i="5"/>
  <c r="H6431" i="5"/>
  <c r="H6443" i="5"/>
  <c r="H6455" i="5"/>
  <c r="H6467" i="5"/>
  <c r="H6479" i="5"/>
  <c r="H6491" i="5"/>
  <c r="H6503" i="5"/>
  <c r="H6515" i="5"/>
  <c r="H6527" i="5"/>
  <c r="H6539" i="5"/>
  <c r="H6551" i="5"/>
  <c r="H6563" i="5"/>
  <c r="H6575" i="5"/>
  <c r="H6587" i="5"/>
  <c r="H6599" i="5"/>
  <c r="H6611" i="5"/>
  <c r="H6623" i="5"/>
  <c r="H6635" i="5"/>
  <c r="H6647" i="5"/>
  <c r="H6659" i="5"/>
  <c r="H6671" i="5"/>
  <c r="H6683" i="5"/>
  <c r="H6695" i="5"/>
  <c r="H6707" i="5"/>
  <c r="H6719" i="5"/>
  <c r="H6731" i="5"/>
  <c r="H6743" i="5"/>
  <c r="H6755" i="5"/>
  <c r="H6767" i="5"/>
  <c r="H6779" i="5"/>
  <c r="H6791" i="5"/>
  <c r="H6803" i="5"/>
  <c r="H6815" i="5"/>
  <c r="H6827" i="5"/>
  <c r="H6839" i="5"/>
  <c r="H6851" i="5"/>
  <c r="H6863" i="5"/>
  <c r="H6875" i="5"/>
  <c r="H6887" i="5"/>
  <c r="H6899" i="5"/>
  <c r="H6911" i="5"/>
  <c r="H6923" i="5"/>
  <c r="H6935" i="5"/>
  <c r="H6947" i="5"/>
  <c r="H6959" i="5"/>
  <c r="H6971" i="5"/>
  <c r="H6983" i="5"/>
  <c r="H6995" i="5"/>
  <c r="H7007" i="5"/>
  <c r="H7019" i="5"/>
  <c r="H7031" i="5"/>
  <c r="H7043" i="5"/>
  <c r="H7055" i="5"/>
  <c r="H7067" i="5"/>
  <c r="H7079" i="5"/>
  <c r="H7091" i="5"/>
  <c r="H7103" i="5"/>
  <c r="H7115" i="5"/>
  <c r="H7127" i="5"/>
  <c r="H7139" i="5"/>
  <c r="H7151" i="5"/>
  <c r="H7163" i="5"/>
  <c r="H7175" i="5"/>
  <c r="H7187" i="5"/>
  <c r="H7199" i="5"/>
  <c r="H7211" i="5"/>
  <c r="H5810" i="5"/>
  <c r="H5882" i="5"/>
  <c r="H5954" i="5"/>
  <c r="H6026" i="5"/>
  <c r="H6087" i="5"/>
  <c r="H6120" i="5"/>
  <c r="H6146" i="5"/>
  <c r="H6172" i="5"/>
  <c r="H6196" i="5"/>
  <c r="H6218" i="5"/>
  <c r="H6236" i="5"/>
  <c r="H6252" i="5"/>
  <c r="H6267" i="5"/>
  <c r="H6284" i="5"/>
  <c r="H6300" i="5"/>
  <c r="H6315" i="5"/>
  <c r="H6328" i="5"/>
  <c r="H6342" i="5"/>
  <c r="H6355" i="5"/>
  <c r="H6368" i="5"/>
  <c r="H6381" i="5"/>
  <c r="H6394" i="5"/>
  <c r="H6407" i="5"/>
  <c r="H6420" i="5"/>
  <c r="H6432" i="5"/>
  <c r="H6444" i="5"/>
  <c r="H6456" i="5"/>
  <c r="H6468" i="5"/>
  <c r="H6480" i="5"/>
  <c r="H6492" i="5"/>
  <c r="H6504" i="5"/>
  <c r="H6516" i="5"/>
  <c r="H6528" i="5"/>
  <c r="H6540" i="5"/>
  <c r="H6552" i="5"/>
  <c r="H6564" i="5"/>
  <c r="H6576" i="5"/>
  <c r="H6588" i="5"/>
  <c r="H6600" i="5"/>
  <c r="H6612" i="5"/>
  <c r="H6624" i="5"/>
  <c r="H6636" i="5"/>
  <c r="H6648" i="5"/>
  <c r="H6660" i="5"/>
  <c r="H6672" i="5"/>
  <c r="H6684" i="5"/>
  <c r="H6696" i="5"/>
  <c r="H6708" i="5"/>
  <c r="H6720" i="5"/>
  <c r="H6732" i="5"/>
  <c r="H6744" i="5"/>
  <c r="H6756" i="5"/>
  <c r="H6768" i="5"/>
  <c r="H6780" i="5"/>
  <c r="H6792" i="5"/>
  <c r="H6804" i="5"/>
  <c r="H6816" i="5"/>
  <c r="H6828" i="5"/>
  <c r="H6840" i="5"/>
  <c r="H6852" i="5"/>
  <c r="H6864" i="5"/>
  <c r="H6876" i="5"/>
  <c r="H6888" i="5"/>
  <c r="H6900" i="5"/>
  <c r="H6912" i="5"/>
  <c r="H6924" i="5"/>
  <c r="H6936" i="5"/>
  <c r="H6948" i="5"/>
  <c r="H6960" i="5"/>
  <c r="H6972" i="5"/>
  <c r="H6984" i="5"/>
  <c r="H6996" i="5"/>
  <c r="H7008" i="5"/>
  <c r="H7020" i="5"/>
  <c r="H7032" i="5"/>
  <c r="H7044" i="5"/>
  <c r="H7056" i="5"/>
  <c r="H7068" i="5"/>
  <c r="H7080" i="5"/>
  <c r="H7092" i="5"/>
  <c r="H7104" i="5"/>
  <c r="H7116" i="5"/>
  <c r="H7128" i="5"/>
  <c r="H7140" i="5"/>
  <c r="H7152" i="5"/>
  <c r="H7164" i="5"/>
  <c r="H7176" i="5"/>
  <c r="H7188" i="5"/>
  <c r="H7200" i="5"/>
  <c r="H5816" i="5"/>
  <c r="H5888" i="5"/>
  <c r="H5960" i="5"/>
  <c r="H6032" i="5"/>
  <c r="H6092" i="5"/>
  <c r="H6121" i="5"/>
  <c r="H6147" i="5"/>
  <c r="H6176" i="5"/>
  <c r="H6200" i="5"/>
  <c r="H6219" i="5"/>
  <c r="H6237" i="5"/>
  <c r="H6253" i="5"/>
  <c r="H6268" i="5"/>
  <c r="H6285" i="5"/>
  <c r="H6301" i="5"/>
  <c r="H6316" i="5"/>
  <c r="H6330" i="5"/>
  <c r="H6343" i="5"/>
  <c r="H6356" i="5"/>
  <c r="H6369" i="5"/>
  <c r="H6382" i="5"/>
  <c r="H6395" i="5"/>
  <c r="H6408" i="5"/>
  <c r="H6421" i="5"/>
  <c r="H6433" i="5"/>
  <c r="H6445" i="5"/>
  <c r="H6457" i="5"/>
  <c r="H6469" i="5"/>
  <c r="H6481" i="5"/>
  <c r="H6493" i="5"/>
  <c r="H6505" i="5"/>
  <c r="H6517" i="5"/>
  <c r="H6529" i="5"/>
  <c r="H6541" i="5"/>
  <c r="H6553" i="5"/>
  <c r="H6565" i="5"/>
  <c r="H6577" i="5"/>
  <c r="H6589" i="5"/>
  <c r="H6601" i="5"/>
  <c r="H6613" i="5"/>
  <c r="H6625" i="5"/>
  <c r="H6637" i="5"/>
  <c r="H6649" i="5"/>
  <c r="H6661" i="5"/>
  <c r="H6673" i="5"/>
  <c r="H6685" i="5"/>
  <c r="H6697" i="5"/>
  <c r="H6709" i="5"/>
  <c r="H6721" i="5"/>
  <c r="H6733" i="5"/>
  <c r="H6745" i="5"/>
  <c r="H6757" i="5"/>
  <c r="H6769" i="5"/>
  <c r="H6781" i="5"/>
  <c r="H6793" i="5"/>
  <c r="H6805" i="5"/>
  <c r="H6817" i="5"/>
  <c r="H6829" i="5"/>
  <c r="H6841" i="5"/>
  <c r="H5822" i="5"/>
  <c r="H5894" i="5"/>
  <c r="H5966" i="5"/>
  <c r="H6038" i="5"/>
  <c r="H6096" i="5"/>
  <c r="H6122" i="5"/>
  <c r="H6152" i="5"/>
  <c r="H6180" i="5"/>
  <c r="H6201" i="5"/>
  <c r="H6220" i="5"/>
  <c r="H6239" i="5"/>
  <c r="H6254" i="5"/>
  <c r="H6271" i="5"/>
  <c r="H6287" i="5"/>
  <c r="H6302" i="5"/>
  <c r="H6318" i="5"/>
  <c r="H6331" i="5"/>
  <c r="H6344" i="5"/>
  <c r="H6357" i="5"/>
  <c r="H6370" i="5"/>
  <c r="H6383" i="5"/>
  <c r="H6396" i="5"/>
  <c r="H6409" i="5"/>
  <c r="H6422" i="5"/>
  <c r="H6434" i="5"/>
  <c r="H6446" i="5"/>
  <c r="H6458" i="5"/>
  <c r="H6470" i="5"/>
  <c r="H6482" i="5"/>
  <c r="H6494" i="5"/>
  <c r="H6506" i="5"/>
  <c r="H6518" i="5"/>
  <c r="H6530" i="5"/>
  <c r="H6542" i="5"/>
  <c r="H6554" i="5"/>
  <c r="H6566" i="5"/>
  <c r="H6578" i="5"/>
  <c r="H6590" i="5"/>
  <c r="H6602" i="5"/>
  <c r="H6614" i="5"/>
  <c r="H6626" i="5"/>
  <c r="H6638" i="5"/>
  <c r="H6650" i="5"/>
  <c r="H6662" i="5"/>
  <c r="H6674" i="5"/>
  <c r="H6686" i="5"/>
  <c r="H6698" i="5"/>
  <c r="H6710" i="5"/>
  <c r="H6722" i="5"/>
  <c r="H6734" i="5"/>
  <c r="H6746" i="5"/>
  <c r="H6758" i="5"/>
  <c r="H6770" i="5"/>
  <c r="H6782" i="5"/>
  <c r="H6794" i="5"/>
  <c r="H6806" i="5"/>
  <c r="H6818" i="5"/>
  <c r="H6830" i="5"/>
  <c r="H6842" i="5"/>
  <c r="H6854" i="5"/>
  <c r="H6866" i="5"/>
  <c r="H6878" i="5"/>
  <c r="H6890" i="5"/>
  <c r="H6902" i="5"/>
  <c r="H6914" i="5"/>
  <c r="H6926" i="5"/>
  <c r="H6938" i="5"/>
  <c r="H6950" i="5"/>
  <c r="H6962" i="5"/>
  <c r="H6974" i="5"/>
  <c r="H6986" i="5"/>
  <c r="H6998" i="5"/>
  <c r="H7010" i="5"/>
  <c r="H7022" i="5"/>
  <c r="H7034" i="5"/>
  <c r="H7046" i="5"/>
  <c r="H7058" i="5"/>
  <c r="H7070" i="5"/>
  <c r="H7082" i="5"/>
  <c r="H7094" i="5"/>
  <c r="H7106" i="5"/>
  <c r="H7118" i="5"/>
  <c r="H7130" i="5"/>
  <c r="H7142" i="5"/>
  <c r="H7154" i="5"/>
  <c r="H5828" i="5"/>
  <c r="H5900" i="5"/>
  <c r="H5972" i="5"/>
  <c r="H6044" i="5"/>
  <c r="H6097" i="5"/>
  <c r="H6123" i="5"/>
  <c r="H6156" i="5"/>
  <c r="H6181" i="5"/>
  <c r="H6204" i="5"/>
  <c r="H6223" i="5"/>
  <c r="H6240" i="5"/>
  <c r="H6255" i="5"/>
  <c r="H6272" i="5"/>
  <c r="H6288" i="5"/>
  <c r="H6303" i="5"/>
  <c r="H6319" i="5"/>
  <c r="H6332" i="5"/>
  <c r="H6345" i="5"/>
  <c r="H6358" i="5"/>
  <c r="H6371" i="5"/>
  <c r="H6384" i="5"/>
  <c r="H6397" i="5"/>
  <c r="H6410" i="5"/>
  <c r="H6423" i="5"/>
  <c r="H6435" i="5"/>
  <c r="H6447" i="5"/>
  <c r="H6459" i="5"/>
  <c r="H6471" i="5"/>
  <c r="H6483" i="5"/>
  <c r="H6495" i="5"/>
  <c r="H6507" i="5"/>
  <c r="H6519" i="5"/>
  <c r="H6531" i="5"/>
  <c r="H6543" i="5"/>
  <c r="H6555" i="5"/>
  <c r="H6567" i="5"/>
  <c r="H6579" i="5"/>
  <c r="H6591" i="5"/>
  <c r="H6603" i="5"/>
  <c r="H6615" i="5"/>
  <c r="H6627" i="5"/>
  <c r="H6639" i="5"/>
  <c r="H6651" i="5"/>
  <c r="H6663" i="5"/>
  <c r="H6675" i="5"/>
  <c r="H6687" i="5"/>
  <c r="H6699" i="5"/>
  <c r="H6711" i="5"/>
  <c r="H6723" i="5"/>
  <c r="H6735" i="5"/>
  <c r="H6747" i="5"/>
  <c r="H6759" i="5"/>
  <c r="H6771" i="5"/>
  <c r="H6783" i="5"/>
  <c r="H6795" i="5"/>
  <c r="H6807" i="5"/>
  <c r="H6819" i="5"/>
  <c r="H6831" i="5"/>
  <c r="H6843" i="5"/>
  <c r="H6855" i="5"/>
  <c r="H6867" i="5"/>
  <c r="H6879" i="5"/>
  <c r="H6891" i="5"/>
  <c r="H6903" i="5"/>
  <c r="H6915" i="5"/>
  <c r="H6927" i="5"/>
  <c r="H6939" i="5"/>
  <c r="H6951" i="5"/>
  <c r="H6963" i="5"/>
  <c r="H6975" i="5"/>
  <c r="H6987" i="5"/>
  <c r="H6999" i="5"/>
  <c r="H7011" i="5"/>
  <c r="H7023" i="5"/>
  <c r="H7035" i="5"/>
  <c r="H7047" i="5"/>
  <c r="H7059" i="5"/>
  <c r="H7071" i="5"/>
  <c r="H7083" i="5"/>
  <c r="H7095" i="5"/>
  <c r="H7107" i="5"/>
  <c r="H7119" i="5"/>
  <c r="H7131" i="5"/>
  <c r="H7143" i="5"/>
  <c r="H7155" i="5"/>
  <c r="H7167" i="5"/>
  <c r="H7179" i="5"/>
  <c r="H7191" i="5"/>
  <c r="H7203" i="5"/>
  <c r="H7215" i="5"/>
  <c r="H7227" i="5"/>
  <c r="H7239" i="5"/>
  <c r="H7251" i="5"/>
  <c r="H7263" i="5"/>
  <c r="H7275" i="5"/>
  <c r="H6823" i="5"/>
  <c r="H6907" i="5"/>
  <c r="H6979" i="5"/>
  <c r="H7051" i="5"/>
  <c r="H7123" i="5"/>
  <c r="H7183" i="5"/>
  <c r="H7224" i="5"/>
  <c r="H7250" i="5"/>
  <c r="H7283" i="5"/>
  <c r="H7299" i="5"/>
  <c r="H7319" i="5"/>
  <c r="H7333" i="5"/>
  <c r="H7347" i="5"/>
  <c r="H7361" i="5"/>
  <c r="H7374" i="5"/>
  <c r="H7387" i="5"/>
  <c r="H7400" i="5"/>
  <c r="H7413" i="5"/>
  <c r="H7426" i="5"/>
  <c r="H7439" i="5"/>
  <c r="H7452" i="5"/>
  <c r="H7465" i="5"/>
  <c r="H7478" i="5"/>
  <c r="H7491" i="5"/>
  <c r="H7503" i="5"/>
  <c r="H7515" i="5"/>
  <c r="H7527" i="5"/>
  <c r="H7539" i="5"/>
  <c r="H7551" i="5"/>
  <c r="H7563" i="5"/>
  <c r="H7575" i="5"/>
  <c r="H7587" i="5"/>
  <c r="H7599" i="5"/>
  <c r="H7611" i="5"/>
  <c r="H7623" i="5"/>
  <c r="H7635" i="5"/>
  <c r="H7647" i="5"/>
  <c r="H7659" i="5"/>
  <c r="H7671" i="5"/>
  <c r="H7683" i="5"/>
  <c r="H7695" i="5"/>
  <c r="H7707" i="5"/>
  <c r="H7719" i="5"/>
  <c r="H7731" i="5"/>
  <c r="H7743" i="5"/>
  <c r="H7755" i="5"/>
  <c r="H7767" i="5"/>
  <c r="H7779" i="5"/>
  <c r="H7791" i="5"/>
  <c r="H7803" i="5"/>
  <c r="H7815" i="5"/>
  <c r="H7827" i="5"/>
  <c r="H7839" i="5"/>
  <c r="H7851" i="5"/>
  <c r="H7863" i="5"/>
  <c r="H7875" i="5"/>
  <c r="H7887" i="5"/>
  <c r="H7899" i="5"/>
  <c r="H7911" i="5"/>
  <c r="H7923" i="5"/>
  <c r="H7935" i="5"/>
  <c r="H7947" i="5"/>
  <c r="H7959" i="5"/>
  <c r="H7971" i="5"/>
  <c r="H7983" i="5"/>
  <c r="H7995" i="5"/>
  <c r="H8007" i="5"/>
  <c r="H8019" i="5"/>
  <c r="H8031" i="5"/>
  <c r="H8043" i="5"/>
  <c r="H8055" i="5"/>
  <c r="H8067" i="5"/>
  <c r="H8079" i="5"/>
  <c r="H8091" i="5"/>
  <c r="H8103" i="5"/>
  <c r="H8115" i="5"/>
  <c r="H8127" i="5"/>
  <c r="H8139" i="5"/>
  <c r="H8151" i="5"/>
  <c r="H8163" i="5"/>
  <c r="H8175" i="5"/>
  <c r="H8187" i="5"/>
  <c r="H8199" i="5"/>
  <c r="H8211" i="5"/>
  <c r="H8223" i="5"/>
  <c r="H8235" i="5"/>
  <c r="H8247" i="5"/>
  <c r="H8259" i="5"/>
  <c r="H8271" i="5"/>
  <c r="H8283" i="5"/>
  <c r="H8295" i="5"/>
  <c r="H8307" i="5"/>
  <c r="H8319" i="5"/>
  <c r="H8331" i="5"/>
  <c r="H8343" i="5"/>
  <c r="H8355" i="5"/>
  <c r="H8367" i="5"/>
  <c r="H8379" i="5"/>
  <c r="H8391" i="5"/>
  <c r="H8403" i="5"/>
  <c r="H8415" i="5"/>
  <c r="H8427" i="5"/>
  <c r="H8439" i="5"/>
  <c r="H8451" i="5"/>
  <c r="H8463" i="5"/>
  <c r="H8475" i="5"/>
  <c r="H8487" i="5"/>
  <c r="H8499" i="5"/>
  <c r="H8511" i="5"/>
  <c r="H8523" i="5"/>
  <c r="H8535" i="5"/>
  <c r="H8547" i="5"/>
  <c r="H8559" i="5"/>
  <c r="H8571" i="5"/>
  <c r="H8583" i="5"/>
  <c r="H8595" i="5"/>
  <c r="H8607" i="5"/>
  <c r="H8619" i="5"/>
  <c r="H8631" i="5"/>
  <c r="H8643" i="5"/>
  <c r="H8655" i="5"/>
  <c r="H8667" i="5"/>
  <c r="H8679" i="5"/>
  <c r="H8691" i="5"/>
  <c r="H6835" i="5"/>
  <c r="H6913" i="5"/>
  <c r="H6985" i="5"/>
  <c r="H7057" i="5"/>
  <c r="H7129" i="5"/>
  <c r="H7189" i="5"/>
  <c r="H7225" i="5"/>
  <c r="H7255" i="5"/>
  <c r="H7284" i="5"/>
  <c r="H7303" i="5"/>
  <c r="H7320" i="5"/>
  <c r="H7334" i="5"/>
  <c r="H7349" i="5"/>
  <c r="H7362" i="5"/>
  <c r="H7375" i="5"/>
  <c r="H7388" i="5"/>
  <c r="H7401" i="5"/>
  <c r="H7414" i="5"/>
  <c r="H7427" i="5"/>
  <c r="H7440" i="5"/>
  <c r="H7453" i="5"/>
  <c r="H7466" i="5"/>
  <c r="H7479" i="5"/>
  <c r="H7492" i="5"/>
  <c r="H7504" i="5"/>
  <c r="H7516" i="5"/>
  <c r="H7528" i="5"/>
  <c r="H7540" i="5"/>
  <c r="H7552" i="5"/>
  <c r="H7564" i="5"/>
  <c r="H7576" i="5"/>
  <c r="H7588" i="5"/>
  <c r="H7600" i="5"/>
  <c r="H7612" i="5"/>
  <c r="H7624" i="5"/>
  <c r="H7636" i="5"/>
  <c r="H7648" i="5"/>
  <c r="H7660" i="5"/>
  <c r="H7672" i="5"/>
  <c r="H7684" i="5"/>
  <c r="H7696" i="5"/>
  <c r="H7708" i="5"/>
  <c r="H7720" i="5"/>
  <c r="H7732" i="5"/>
  <c r="H7744" i="5"/>
  <c r="H7756" i="5"/>
  <c r="H7768" i="5"/>
  <c r="H7780" i="5"/>
  <c r="H7792" i="5"/>
  <c r="H7804" i="5"/>
  <c r="H7816" i="5"/>
  <c r="H7828" i="5"/>
  <c r="H7840" i="5"/>
  <c r="H7852" i="5"/>
  <c r="H7864" i="5"/>
  <c r="H7876" i="5"/>
  <c r="H7888" i="5"/>
  <c r="H7900" i="5"/>
  <c r="H7912" i="5"/>
  <c r="H7924" i="5"/>
  <c r="H7936" i="5"/>
  <c r="H7948" i="5"/>
  <c r="H7960" i="5"/>
  <c r="H7972" i="5"/>
  <c r="H7984" i="5"/>
  <c r="H7996" i="5"/>
  <c r="H8008" i="5"/>
  <c r="H8020" i="5"/>
  <c r="H8032" i="5"/>
  <c r="H8044" i="5"/>
  <c r="H8056" i="5"/>
  <c r="H8068" i="5"/>
  <c r="H8080" i="5"/>
  <c r="H8092" i="5"/>
  <c r="H8104" i="5"/>
  <c r="H8116" i="5"/>
  <c r="H8128" i="5"/>
  <c r="H8140" i="5"/>
  <c r="H8152" i="5"/>
  <c r="H8164" i="5"/>
  <c r="H8176" i="5"/>
  <c r="H8188" i="5"/>
  <c r="H8200" i="5"/>
  <c r="H8212" i="5"/>
  <c r="H8224" i="5"/>
  <c r="H8236" i="5"/>
  <c r="H8248" i="5"/>
  <c r="H8260" i="5"/>
  <c r="H8272" i="5"/>
  <c r="H8284" i="5"/>
  <c r="H8296" i="5"/>
  <c r="H8308" i="5"/>
  <c r="H8320" i="5"/>
  <c r="H8332" i="5"/>
  <c r="H8344" i="5"/>
  <c r="H8356" i="5"/>
  <c r="H8368" i="5"/>
  <c r="H8380" i="5"/>
  <c r="H8392" i="5"/>
  <c r="H8404" i="5"/>
  <c r="H8416" i="5"/>
  <c r="H8428" i="5"/>
  <c r="H8440" i="5"/>
  <c r="H8452" i="5"/>
  <c r="H8464" i="5"/>
  <c r="H6847" i="5"/>
  <c r="H6919" i="5"/>
  <c r="H6991" i="5"/>
  <c r="H7063" i="5"/>
  <c r="H7135" i="5"/>
  <c r="H7190" i="5"/>
  <c r="H7226" i="5"/>
  <c r="H7259" i="5"/>
  <c r="H7285" i="5"/>
  <c r="H7304" i="5"/>
  <c r="H7321" i="5"/>
  <c r="H7335" i="5"/>
  <c r="H7350" i="5"/>
  <c r="H7363" i="5"/>
  <c r="H7376" i="5"/>
  <c r="H7389" i="5"/>
  <c r="H7402" i="5"/>
  <c r="H7415" i="5"/>
  <c r="H7428" i="5"/>
  <c r="H7441" i="5"/>
  <c r="H7454" i="5"/>
  <c r="H7467" i="5"/>
  <c r="H7481" i="5"/>
  <c r="H7493" i="5"/>
  <c r="H7505" i="5"/>
  <c r="H7517" i="5"/>
  <c r="H7529" i="5"/>
  <c r="H7541" i="5"/>
  <c r="H7553" i="5"/>
  <c r="H7565" i="5"/>
  <c r="H7577" i="5"/>
  <c r="H7589" i="5"/>
  <c r="H7601" i="5"/>
  <c r="H7613" i="5"/>
  <c r="H7625" i="5"/>
  <c r="H7637" i="5"/>
  <c r="H7649" i="5"/>
  <c r="H7661" i="5"/>
  <c r="H7673" i="5"/>
  <c r="H7685" i="5"/>
  <c r="H7697" i="5"/>
  <c r="H7709" i="5"/>
  <c r="H7721" i="5"/>
  <c r="H7733" i="5"/>
  <c r="H7745" i="5"/>
  <c r="H7757" i="5"/>
  <c r="H7769" i="5"/>
  <c r="H7781" i="5"/>
  <c r="H7793" i="5"/>
  <c r="H7805" i="5"/>
  <c r="H7817" i="5"/>
  <c r="H7829" i="5"/>
  <c r="H7841" i="5"/>
  <c r="H7853" i="5"/>
  <c r="H7865" i="5"/>
  <c r="H7877" i="5"/>
  <c r="H7889" i="5"/>
  <c r="H7901" i="5"/>
  <c r="H7913" i="5"/>
  <c r="H7925" i="5"/>
  <c r="H7937" i="5"/>
  <c r="H7949" i="5"/>
  <c r="H7961" i="5"/>
  <c r="H7973" i="5"/>
  <c r="H7985" i="5"/>
  <c r="H7997" i="5"/>
  <c r="H8009" i="5"/>
  <c r="H8021" i="5"/>
  <c r="H8033" i="5"/>
  <c r="H8045" i="5"/>
  <c r="H8057" i="5"/>
  <c r="H8069" i="5"/>
  <c r="H8081" i="5"/>
  <c r="H8093" i="5"/>
  <c r="H8105" i="5"/>
  <c r="H8117" i="5"/>
  <c r="H8129" i="5"/>
  <c r="H8141" i="5"/>
  <c r="H8153" i="5"/>
  <c r="H8165" i="5"/>
  <c r="H8177" i="5"/>
  <c r="H8189" i="5"/>
  <c r="H8201" i="5"/>
  <c r="H8213" i="5"/>
  <c r="H8225" i="5"/>
  <c r="H8237" i="5"/>
  <c r="H8249" i="5"/>
  <c r="H8261" i="5"/>
  <c r="H8273" i="5"/>
  <c r="H8285" i="5"/>
  <c r="H8297" i="5"/>
  <c r="H8309" i="5"/>
  <c r="H8321" i="5"/>
  <c r="H8333" i="5"/>
  <c r="H8345" i="5"/>
  <c r="H8357" i="5"/>
  <c r="H8369" i="5"/>
  <c r="H6853" i="5"/>
  <c r="H6925" i="5"/>
  <c r="H6997" i="5"/>
  <c r="H7069" i="5"/>
  <c r="H7141" i="5"/>
  <c r="H7195" i="5"/>
  <c r="H7231" i="5"/>
  <c r="H7260" i="5"/>
  <c r="H7286" i="5"/>
  <c r="H7306" i="5"/>
  <c r="H7322" i="5"/>
  <c r="H7337" i="5"/>
  <c r="H7351" i="5"/>
  <c r="H7364" i="5"/>
  <c r="H7377" i="5"/>
  <c r="H7390" i="5"/>
  <c r="H7403" i="5"/>
  <c r="H7416" i="5"/>
  <c r="H7429" i="5"/>
  <c r="H7442" i="5"/>
  <c r="H7455" i="5"/>
  <c r="H7469" i="5"/>
  <c r="H7482" i="5"/>
  <c r="H7494" i="5"/>
  <c r="H7506" i="5"/>
  <c r="H7518" i="5"/>
  <c r="H7530" i="5"/>
  <c r="H7542" i="5"/>
  <c r="H7554" i="5"/>
  <c r="H7566" i="5"/>
  <c r="H7578" i="5"/>
  <c r="H7590" i="5"/>
  <c r="H7602" i="5"/>
  <c r="H7614" i="5"/>
  <c r="H7626" i="5"/>
  <c r="H7638" i="5"/>
  <c r="H7650" i="5"/>
  <c r="H7662" i="5"/>
  <c r="H7674" i="5"/>
  <c r="H7686" i="5"/>
  <c r="H7698" i="5"/>
  <c r="H7710" i="5"/>
  <c r="H7722" i="5"/>
  <c r="H7734" i="5"/>
  <c r="H7746" i="5"/>
  <c r="H7758" i="5"/>
  <c r="H7770" i="5"/>
  <c r="H7782" i="5"/>
  <c r="H7794" i="5"/>
  <c r="H7806" i="5"/>
  <c r="H7818" i="5"/>
  <c r="H7830" i="5"/>
  <c r="H7842" i="5"/>
  <c r="H7854" i="5"/>
  <c r="H7866" i="5"/>
  <c r="H7878" i="5"/>
  <c r="H7890" i="5"/>
  <c r="H7902" i="5"/>
  <c r="H7914" i="5"/>
  <c r="H7926" i="5"/>
  <c r="H7938" i="5"/>
  <c r="H7950" i="5"/>
  <c r="H7962" i="5"/>
  <c r="H7974" i="5"/>
  <c r="H7986" i="5"/>
  <c r="H7998" i="5"/>
  <c r="H8010" i="5"/>
  <c r="H8022" i="5"/>
  <c r="H8034" i="5"/>
  <c r="H8046" i="5"/>
  <c r="H8058" i="5"/>
  <c r="H8070" i="5"/>
  <c r="H8082" i="5"/>
  <c r="H8094" i="5"/>
  <c r="H8106" i="5"/>
  <c r="H8118" i="5"/>
  <c r="H8130" i="5"/>
  <c r="H8142" i="5"/>
  <c r="H8154" i="5"/>
  <c r="H8166" i="5"/>
  <c r="H8178" i="5"/>
  <c r="H8190" i="5"/>
  <c r="H8202" i="5"/>
  <c r="H8214" i="5"/>
  <c r="H8226" i="5"/>
  <c r="H8238" i="5"/>
  <c r="H8250" i="5"/>
  <c r="H8262" i="5"/>
  <c r="H8274" i="5"/>
  <c r="H8286" i="5"/>
  <c r="H8298" i="5"/>
  <c r="H8310" i="5"/>
  <c r="H8322" i="5"/>
  <c r="H6859" i="5"/>
  <c r="H6931" i="5"/>
  <c r="H7003" i="5"/>
  <c r="H7075" i="5"/>
  <c r="H7147" i="5"/>
  <c r="H7201" i="5"/>
  <c r="H7235" i="5"/>
  <c r="H7261" i="5"/>
  <c r="H7287" i="5"/>
  <c r="H7307" i="5"/>
  <c r="H7323" i="5"/>
  <c r="H7338" i="5"/>
  <c r="H7352" i="5"/>
  <c r="H7365" i="5"/>
  <c r="H7378" i="5"/>
  <c r="H7391" i="5"/>
  <c r="H7404" i="5"/>
  <c r="H7417" i="5"/>
  <c r="H7430" i="5"/>
  <c r="H7443" i="5"/>
  <c r="H7457" i="5"/>
  <c r="H7470" i="5"/>
  <c r="H7483" i="5"/>
  <c r="H7495" i="5"/>
  <c r="H7507" i="5"/>
  <c r="H7519" i="5"/>
  <c r="H7531" i="5"/>
  <c r="H7543" i="5"/>
  <c r="H7555" i="5"/>
  <c r="H7567" i="5"/>
  <c r="H7579" i="5"/>
  <c r="H7591" i="5"/>
  <c r="H7603" i="5"/>
  <c r="H7615" i="5"/>
  <c r="H7627" i="5"/>
  <c r="H7639" i="5"/>
  <c r="H7651" i="5"/>
  <c r="H7663" i="5"/>
  <c r="H7675" i="5"/>
  <c r="H7687" i="5"/>
  <c r="H7699" i="5"/>
  <c r="H7711" i="5"/>
  <c r="H7723" i="5"/>
  <c r="H7735" i="5"/>
  <c r="H7747" i="5"/>
  <c r="H7759" i="5"/>
  <c r="H7771" i="5"/>
  <c r="H7783" i="5"/>
  <c r="H7795" i="5"/>
  <c r="H7807" i="5"/>
  <c r="H7819" i="5"/>
  <c r="H7831" i="5"/>
  <c r="H7843" i="5"/>
  <c r="H7855" i="5"/>
  <c r="H7867" i="5"/>
  <c r="H7879" i="5"/>
  <c r="H7891" i="5"/>
  <c r="H7903" i="5"/>
  <c r="H7915" i="5"/>
  <c r="H7927" i="5"/>
  <c r="H7939" i="5"/>
  <c r="H7951" i="5"/>
  <c r="H7963" i="5"/>
  <c r="H7975" i="5"/>
  <c r="H7987" i="5"/>
  <c r="H7999" i="5"/>
  <c r="H8011" i="5"/>
  <c r="H8023" i="5"/>
  <c r="H8035" i="5"/>
  <c r="H8047" i="5"/>
  <c r="H8059" i="5"/>
  <c r="H8071" i="5"/>
  <c r="H8083" i="5"/>
  <c r="H8095" i="5"/>
  <c r="H8107" i="5"/>
  <c r="H8119" i="5"/>
  <c r="H8131" i="5"/>
  <c r="H8143" i="5"/>
  <c r="H8155" i="5"/>
  <c r="H8167" i="5"/>
  <c r="H8179" i="5"/>
  <c r="H8191" i="5"/>
  <c r="H8203" i="5"/>
  <c r="H8215" i="5"/>
  <c r="H8227" i="5"/>
  <c r="H8239" i="5"/>
  <c r="H8251" i="5"/>
  <c r="H8263" i="5"/>
  <c r="H8275" i="5"/>
  <c r="H8287" i="5"/>
  <c r="H8299" i="5"/>
  <c r="H8311" i="5"/>
  <c r="H8323" i="5"/>
  <c r="H8335" i="5"/>
  <c r="H8347" i="5"/>
  <c r="H6865" i="5"/>
  <c r="H6937" i="5"/>
  <c r="H7009" i="5"/>
  <c r="H7081" i="5"/>
  <c r="H7153" i="5"/>
  <c r="H7202" i="5"/>
  <c r="H7236" i="5"/>
  <c r="H7262" i="5"/>
  <c r="H7291" i="5"/>
  <c r="H7308" i="5"/>
  <c r="H7325" i="5"/>
  <c r="H7339" i="5"/>
  <c r="H7353" i="5"/>
  <c r="H7366" i="5"/>
  <c r="H7379" i="5"/>
  <c r="H7392" i="5"/>
  <c r="H7405" i="5"/>
  <c r="H7418" i="5"/>
  <c r="H7431" i="5"/>
  <c r="H7445" i="5"/>
  <c r="H7458" i="5"/>
  <c r="H7471" i="5"/>
  <c r="H7484" i="5"/>
  <c r="H7496" i="5"/>
  <c r="H7508" i="5"/>
  <c r="H7520" i="5"/>
  <c r="H7532" i="5"/>
  <c r="H7544" i="5"/>
  <c r="H7556" i="5"/>
  <c r="H7568" i="5"/>
  <c r="H7580" i="5"/>
  <c r="H7592" i="5"/>
  <c r="H7604" i="5"/>
  <c r="H7616" i="5"/>
  <c r="H7628" i="5"/>
  <c r="H7640" i="5"/>
  <c r="H7652" i="5"/>
  <c r="H7664" i="5"/>
  <c r="H7676" i="5"/>
  <c r="H7688" i="5"/>
  <c r="H7700" i="5"/>
  <c r="H7712" i="5"/>
  <c r="H7724" i="5"/>
  <c r="H7736" i="5"/>
  <c r="H7748" i="5"/>
  <c r="H7760" i="5"/>
  <c r="H7772" i="5"/>
  <c r="H7784" i="5"/>
  <c r="H7796" i="5"/>
  <c r="H7808" i="5"/>
  <c r="H7820" i="5"/>
  <c r="H7832" i="5"/>
  <c r="H7844" i="5"/>
  <c r="H7856" i="5"/>
  <c r="H7868" i="5"/>
  <c r="H7880" i="5"/>
  <c r="H7892" i="5"/>
  <c r="H7904" i="5"/>
  <c r="H7916" i="5"/>
  <c r="H7928" i="5"/>
  <c r="H7940" i="5"/>
  <c r="H7952" i="5"/>
  <c r="H7964" i="5"/>
  <c r="H7976" i="5"/>
  <c r="H7988" i="5"/>
  <c r="H8000" i="5"/>
  <c r="H8012" i="5"/>
  <c r="H8024" i="5"/>
  <c r="H8036" i="5"/>
  <c r="H8048" i="5"/>
  <c r="H8060" i="5"/>
  <c r="H8072" i="5"/>
  <c r="H8084" i="5"/>
  <c r="H8096" i="5"/>
  <c r="H8108" i="5"/>
  <c r="H8120" i="5"/>
  <c r="H8132" i="5"/>
  <c r="H8144" i="5"/>
  <c r="H8156" i="5"/>
  <c r="H8168" i="5"/>
  <c r="H8180" i="5"/>
  <c r="H8192" i="5"/>
  <c r="H8204" i="5"/>
  <c r="H8216" i="5"/>
  <c r="H8228" i="5"/>
  <c r="H8240" i="5"/>
  <c r="H8252" i="5"/>
  <c r="H8264" i="5"/>
  <c r="H8276" i="5"/>
  <c r="H8288" i="5"/>
  <c r="H8300" i="5"/>
  <c r="H8312" i="5"/>
  <c r="H8324" i="5"/>
  <c r="H8336" i="5"/>
  <c r="H8348" i="5"/>
  <c r="H8360" i="5"/>
  <c r="H8372" i="5"/>
  <c r="H6871" i="5"/>
  <c r="H6943" i="5"/>
  <c r="H7015" i="5"/>
  <c r="H7087" i="5"/>
  <c r="H7159" i="5"/>
  <c r="H7207" i="5"/>
  <c r="H7237" i="5"/>
  <c r="H7267" i="5"/>
  <c r="H7292" i="5"/>
  <c r="H7309" i="5"/>
  <c r="H7326" i="5"/>
  <c r="H7340" i="5"/>
  <c r="H7354" i="5"/>
  <c r="H7367" i="5"/>
  <c r="H7380" i="5"/>
  <c r="H7393" i="5"/>
  <c r="H7406" i="5"/>
  <c r="H7419" i="5"/>
  <c r="H7433" i="5"/>
  <c r="H7446" i="5"/>
  <c r="H7459" i="5"/>
  <c r="H7472" i="5"/>
  <c r="H7485" i="5"/>
  <c r="H7497" i="5"/>
  <c r="H7509" i="5"/>
  <c r="H7521" i="5"/>
  <c r="H7533" i="5"/>
  <c r="H7545" i="5"/>
  <c r="H7557" i="5"/>
  <c r="H7569" i="5"/>
  <c r="H7581" i="5"/>
  <c r="H7593" i="5"/>
  <c r="H7605" i="5"/>
  <c r="H7617" i="5"/>
  <c r="H7629" i="5"/>
  <c r="H7641" i="5"/>
  <c r="H7653" i="5"/>
  <c r="H7665" i="5"/>
  <c r="H7677" i="5"/>
  <c r="H7689" i="5"/>
  <c r="H7701" i="5"/>
  <c r="H7713" i="5"/>
  <c r="H7725" i="5"/>
  <c r="H7737" i="5"/>
  <c r="H7749" i="5"/>
  <c r="H7761" i="5"/>
  <c r="H7773" i="5"/>
  <c r="H7785" i="5"/>
  <c r="H7797" i="5"/>
  <c r="H7809" i="5"/>
  <c r="H7821" i="5"/>
  <c r="H7833" i="5"/>
  <c r="H7845" i="5"/>
  <c r="H7857" i="5"/>
  <c r="H7869" i="5"/>
  <c r="H7881" i="5"/>
  <c r="H7893" i="5"/>
  <c r="H7905" i="5"/>
  <c r="H7917" i="5"/>
  <c r="H7929" i="5"/>
  <c r="H7941" i="5"/>
  <c r="H7953" i="5"/>
  <c r="H7965" i="5"/>
  <c r="H7977" i="5"/>
  <c r="H7989" i="5"/>
  <c r="H8001" i="5"/>
  <c r="H8013" i="5"/>
  <c r="H8025" i="5"/>
  <c r="H8037" i="5"/>
  <c r="H8049" i="5"/>
  <c r="H8061" i="5"/>
  <c r="H8073" i="5"/>
  <c r="H8085" i="5"/>
  <c r="H8097" i="5"/>
  <c r="H8109" i="5"/>
  <c r="H8121" i="5"/>
  <c r="H8133" i="5"/>
  <c r="H8145" i="5"/>
  <c r="H8157" i="5"/>
  <c r="H8169" i="5"/>
  <c r="H8181" i="5"/>
  <c r="H8193" i="5"/>
  <c r="H8205" i="5"/>
  <c r="H8217" i="5"/>
  <c r="H8229" i="5"/>
  <c r="H8241" i="5"/>
  <c r="H8253" i="5"/>
  <c r="H8265" i="5"/>
  <c r="H8277" i="5"/>
  <c r="H8289" i="5"/>
  <c r="H8301" i="5"/>
  <c r="H8313" i="5"/>
  <c r="H8325" i="5"/>
  <c r="H8337" i="5"/>
  <c r="H8349" i="5"/>
  <c r="H8361" i="5"/>
  <c r="H8373" i="5"/>
  <c r="H6877" i="5"/>
  <c r="H6949" i="5"/>
  <c r="H7021" i="5"/>
  <c r="H7093" i="5"/>
  <c r="H7165" i="5"/>
  <c r="H7212" i="5"/>
  <c r="H7238" i="5"/>
  <c r="H7271" i="5"/>
  <c r="H7294" i="5"/>
  <c r="H7310" i="5"/>
  <c r="H7327" i="5"/>
  <c r="H7342" i="5"/>
  <c r="H7355" i="5"/>
  <c r="H7368" i="5"/>
  <c r="H7381" i="5"/>
  <c r="H7394" i="5"/>
  <c r="H7407" i="5"/>
  <c r="H7421" i="5"/>
  <c r="H7434" i="5"/>
  <c r="H7447" i="5"/>
  <c r="H7460" i="5"/>
  <c r="H7473" i="5"/>
  <c r="H7486" i="5"/>
  <c r="H7498" i="5"/>
  <c r="H7510" i="5"/>
  <c r="H7522" i="5"/>
  <c r="H7534" i="5"/>
  <c r="H7546" i="5"/>
  <c r="H7558" i="5"/>
  <c r="H7570" i="5"/>
  <c r="H7582" i="5"/>
  <c r="H7594" i="5"/>
  <c r="H7606" i="5"/>
  <c r="H7618" i="5"/>
  <c r="H7630" i="5"/>
  <c r="H7642" i="5"/>
  <c r="H7654" i="5"/>
  <c r="H7666" i="5"/>
  <c r="H7678" i="5"/>
  <c r="H7690" i="5"/>
  <c r="H7702" i="5"/>
  <c r="H7714" i="5"/>
  <c r="H7726" i="5"/>
  <c r="H7738" i="5"/>
  <c r="H7750" i="5"/>
  <c r="H7762" i="5"/>
  <c r="H7774" i="5"/>
  <c r="H7786" i="5"/>
  <c r="H7798" i="5"/>
  <c r="H7810" i="5"/>
  <c r="H7822" i="5"/>
  <c r="H7834" i="5"/>
  <c r="H7846" i="5"/>
  <c r="H7858" i="5"/>
  <c r="H7870" i="5"/>
  <c r="H7882" i="5"/>
  <c r="H7894" i="5"/>
  <c r="H7906" i="5"/>
  <c r="H7918" i="5"/>
  <c r="H7930" i="5"/>
  <c r="H7942" i="5"/>
  <c r="H7954" i="5"/>
  <c r="H7966" i="5"/>
  <c r="H7978" i="5"/>
  <c r="H7990" i="5"/>
  <c r="H8002" i="5"/>
  <c r="H8014" i="5"/>
  <c r="H8026" i="5"/>
  <c r="H8038" i="5"/>
  <c r="H8050" i="5"/>
  <c r="H8062" i="5"/>
  <c r="H8074" i="5"/>
  <c r="H8086" i="5"/>
  <c r="H8098" i="5"/>
  <c r="H8110" i="5"/>
  <c r="H8122" i="5"/>
  <c r="H8134" i="5"/>
  <c r="H8146" i="5"/>
  <c r="H8158" i="5"/>
  <c r="H8170" i="5"/>
  <c r="H8182" i="5"/>
  <c r="H8194" i="5"/>
  <c r="H8206" i="5"/>
  <c r="H8218" i="5"/>
  <c r="H8230" i="5"/>
  <c r="H8242" i="5"/>
  <c r="H8254" i="5"/>
  <c r="H8266" i="5"/>
  <c r="H8278" i="5"/>
  <c r="H8290" i="5"/>
  <c r="H8302" i="5"/>
  <c r="H8314" i="5"/>
  <c r="H8326" i="5"/>
  <c r="H6883" i="5"/>
  <c r="H6955" i="5"/>
  <c r="H7027" i="5"/>
  <c r="H7099" i="5"/>
  <c r="H7166" i="5"/>
  <c r="H7213" i="5"/>
  <c r="H7243" i="5"/>
  <c r="H7272" i="5"/>
  <c r="H7295" i="5"/>
  <c r="H7311" i="5"/>
  <c r="H7328" i="5"/>
  <c r="H7343" i="5"/>
  <c r="H7356" i="5"/>
  <c r="H7369" i="5"/>
  <c r="H7382" i="5"/>
  <c r="H7395" i="5"/>
  <c r="H7409" i="5"/>
  <c r="H7422" i="5"/>
  <c r="H7435" i="5"/>
  <c r="H7448" i="5"/>
  <c r="H7461" i="5"/>
  <c r="H7474" i="5"/>
  <c r="H7487" i="5"/>
  <c r="H7499" i="5"/>
  <c r="H7511" i="5"/>
  <c r="H7523" i="5"/>
  <c r="H7535" i="5"/>
  <c r="H7547" i="5"/>
  <c r="H7559" i="5"/>
  <c r="H7571" i="5"/>
  <c r="H7583" i="5"/>
  <c r="H7595" i="5"/>
  <c r="H7607" i="5"/>
  <c r="H7619" i="5"/>
  <c r="H7631" i="5"/>
  <c r="H7643" i="5"/>
  <c r="H7655" i="5"/>
  <c r="H7667" i="5"/>
  <c r="H7679" i="5"/>
  <c r="H7691" i="5"/>
  <c r="H7703" i="5"/>
  <c r="H7715" i="5"/>
  <c r="H7727" i="5"/>
  <c r="H7739" i="5"/>
  <c r="H7751" i="5"/>
  <c r="H7763" i="5"/>
  <c r="H7775" i="5"/>
  <c r="H7787" i="5"/>
  <c r="H7799" i="5"/>
  <c r="H7811" i="5"/>
  <c r="H7823" i="5"/>
  <c r="H7835" i="5"/>
  <c r="H7847" i="5"/>
  <c r="H7859" i="5"/>
  <c r="H7871" i="5"/>
  <c r="H7883" i="5"/>
  <c r="H7895" i="5"/>
  <c r="H7907" i="5"/>
  <c r="H7919" i="5"/>
  <c r="H7931" i="5"/>
  <c r="H7943" i="5"/>
  <c r="H7955" i="5"/>
  <c r="H7967" i="5"/>
  <c r="H7979" i="5"/>
  <c r="H7991" i="5"/>
  <c r="H8003" i="5"/>
  <c r="H8015" i="5"/>
  <c r="H8027" i="5"/>
  <c r="H8039" i="5"/>
  <c r="H8051" i="5"/>
  <c r="H8063" i="5"/>
  <c r="H8075" i="5"/>
  <c r="H8087" i="5"/>
  <c r="H8099" i="5"/>
  <c r="H8111" i="5"/>
  <c r="H8123" i="5"/>
  <c r="H8135" i="5"/>
  <c r="H8147" i="5"/>
  <c r="H8159" i="5"/>
  <c r="H8171" i="5"/>
  <c r="H8183" i="5"/>
  <c r="H8195" i="5"/>
  <c r="H8207" i="5"/>
  <c r="H8219" i="5"/>
  <c r="H8231" i="5"/>
  <c r="H8243" i="5"/>
  <c r="H6889" i="5"/>
  <c r="H6961" i="5"/>
  <c r="H7033" i="5"/>
  <c r="H7105" i="5"/>
  <c r="H7171" i="5"/>
  <c r="H7214" i="5"/>
  <c r="H7247" i="5"/>
  <c r="H7273" i="5"/>
  <c r="H7296" i="5"/>
  <c r="H7315" i="5"/>
  <c r="H7330" i="5"/>
  <c r="H7344" i="5"/>
  <c r="H7357" i="5"/>
  <c r="H7370" i="5"/>
  <c r="H7383" i="5"/>
  <c r="H7397" i="5"/>
  <c r="H7410" i="5"/>
  <c r="H7423" i="5"/>
  <c r="H7436" i="5"/>
  <c r="H7449" i="5"/>
  <c r="H7462" i="5"/>
  <c r="H7475" i="5"/>
  <c r="H7488" i="5"/>
  <c r="H7500" i="5"/>
  <c r="H7512" i="5"/>
  <c r="H7524" i="5"/>
  <c r="H7536" i="5"/>
  <c r="H7548" i="5"/>
  <c r="H7560" i="5"/>
  <c r="H7572" i="5"/>
  <c r="H7584" i="5"/>
  <c r="H7596" i="5"/>
  <c r="H7608" i="5"/>
  <c r="H7620" i="5"/>
  <c r="H7632" i="5"/>
  <c r="H7644" i="5"/>
  <c r="H7656" i="5"/>
  <c r="H7668" i="5"/>
  <c r="H7680" i="5"/>
  <c r="H7692" i="5"/>
  <c r="H7704" i="5"/>
  <c r="H7716" i="5"/>
  <c r="H7728" i="5"/>
  <c r="H7740" i="5"/>
  <c r="H7752" i="5"/>
  <c r="H7764" i="5"/>
  <c r="H7776" i="5"/>
  <c r="H7788" i="5"/>
  <c r="H7800" i="5"/>
  <c r="H7812" i="5"/>
  <c r="H7824" i="5"/>
  <c r="H7836" i="5"/>
  <c r="H7848" i="5"/>
  <c r="H7860" i="5"/>
  <c r="H7872" i="5"/>
  <c r="H7884" i="5"/>
  <c r="H7896" i="5"/>
  <c r="H7908" i="5"/>
  <c r="H7920" i="5"/>
  <c r="H7932" i="5"/>
  <c r="H7944" i="5"/>
  <c r="H7956" i="5"/>
  <c r="H7968" i="5"/>
  <c r="H7980" i="5"/>
  <c r="H7992" i="5"/>
  <c r="H8004" i="5"/>
  <c r="H8016" i="5"/>
  <c r="H8028" i="5"/>
  <c r="H8040" i="5"/>
  <c r="H8052" i="5"/>
  <c r="H8064" i="5"/>
  <c r="H8076" i="5"/>
  <c r="H8088" i="5"/>
  <c r="H8100" i="5"/>
  <c r="H8112" i="5"/>
  <c r="H8124" i="5"/>
  <c r="H8136" i="5"/>
  <c r="H8148" i="5"/>
  <c r="H8160" i="5"/>
  <c r="H8172" i="5"/>
  <c r="H8184" i="5"/>
  <c r="H8196" i="5"/>
  <c r="H8208" i="5"/>
  <c r="H8220" i="5"/>
  <c r="H8232" i="5"/>
  <c r="H6895" i="5"/>
  <c r="H6967" i="5"/>
  <c r="H7039" i="5"/>
  <c r="H7111" i="5"/>
  <c r="H7177" i="5"/>
  <c r="H7219" i="5"/>
  <c r="H7248" i="5"/>
  <c r="H7274" i="5"/>
  <c r="H7297" i="5"/>
  <c r="H7316" i="5"/>
  <c r="H7331" i="5"/>
  <c r="H7345" i="5"/>
  <c r="H7358" i="5"/>
  <c r="H7371" i="5"/>
  <c r="H7385" i="5"/>
  <c r="H7398" i="5"/>
  <c r="H7411" i="5"/>
  <c r="H7424" i="5"/>
  <c r="H7437" i="5"/>
  <c r="H7450" i="5"/>
  <c r="H7463" i="5"/>
  <c r="H7476" i="5"/>
  <c r="H7489" i="5"/>
  <c r="H7501" i="5"/>
  <c r="H7513" i="5"/>
  <c r="H7525" i="5"/>
  <c r="H7537" i="5"/>
  <c r="H7549" i="5"/>
  <c r="H7561" i="5"/>
  <c r="H7573" i="5"/>
  <c r="H7585" i="5"/>
  <c r="H7597" i="5"/>
  <c r="H7609" i="5"/>
  <c r="H7621" i="5"/>
  <c r="H7633" i="5"/>
  <c r="H7645" i="5"/>
  <c r="H7657" i="5"/>
  <c r="H7669" i="5"/>
  <c r="H7681" i="5"/>
  <c r="H7693" i="5"/>
  <c r="H7705" i="5"/>
  <c r="H7717" i="5"/>
  <c r="H7729" i="5"/>
  <c r="H7741" i="5"/>
  <c r="H7753" i="5"/>
  <c r="H7765" i="5"/>
  <c r="H7777" i="5"/>
  <c r="H7789" i="5"/>
  <c r="H7801" i="5"/>
  <c r="H7813" i="5"/>
  <c r="H7825" i="5"/>
  <c r="H7837" i="5"/>
  <c r="H7849" i="5"/>
  <c r="H7861" i="5"/>
  <c r="H7873" i="5"/>
  <c r="H7885" i="5"/>
  <c r="H7897" i="5"/>
  <c r="H7909" i="5"/>
  <c r="H7921" i="5"/>
  <c r="H7933" i="5"/>
  <c r="H7945" i="5"/>
  <c r="H7957" i="5"/>
  <c r="H7969" i="5"/>
  <c r="H7981" i="5"/>
  <c r="H7993" i="5"/>
  <c r="H8005" i="5"/>
  <c r="H8017" i="5"/>
  <c r="H8029" i="5"/>
  <c r="H8041" i="5"/>
  <c r="H8053" i="5"/>
  <c r="H8065" i="5"/>
  <c r="H8077" i="5"/>
  <c r="H8089" i="5"/>
  <c r="H8101" i="5"/>
  <c r="H8113" i="5"/>
  <c r="H8125" i="5"/>
  <c r="H8137" i="5"/>
  <c r="H8149" i="5"/>
  <c r="H8161" i="5"/>
  <c r="H8173" i="5"/>
  <c r="H8185" i="5"/>
  <c r="H8197" i="5"/>
  <c r="H6901" i="5"/>
  <c r="H6973" i="5"/>
  <c r="H7045" i="5"/>
  <c r="H7117" i="5"/>
  <c r="H7178" i="5"/>
  <c r="H7223" i="5"/>
  <c r="H7249" i="5"/>
  <c r="H7279" i="5"/>
  <c r="H7298" i="5"/>
  <c r="H7318" i="5"/>
  <c r="H7332" i="5"/>
  <c r="H7346" i="5"/>
  <c r="H7359" i="5"/>
  <c r="H7373" i="5"/>
  <c r="H7386" i="5"/>
  <c r="H7399" i="5"/>
  <c r="H7412" i="5"/>
  <c r="H7425" i="5"/>
  <c r="H7438" i="5"/>
  <c r="H7451" i="5"/>
  <c r="H7464" i="5"/>
  <c r="H7477" i="5"/>
  <c r="H7490" i="5"/>
  <c r="H7502" i="5"/>
  <c r="H7514" i="5"/>
  <c r="H7526" i="5"/>
  <c r="H7538" i="5"/>
  <c r="H7550" i="5"/>
  <c r="H7562" i="5"/>
  <c r="H7574" i="5"/>
  <c r="H7586" i="5"/>
  <c r="H7598" i="5"/>
  <c r="H7610" i="5"/>
  <c r="H7622" i="5"/>
  <c r="H7634" i="5"/>
  <c r="H7646" i="5"/>
  <c r="H7658" i="5"/>
  <c r="H7670" i="5"/>
  <c r="H7682" i="5"/>
  <c r="H7694" i="5"/>
  <c r="H7706" i="5"/>
  <c r="H7718" i="5"/>
  <c r="H7730" i="5"/>
  <c r="H7742" i="5"/>
  <c r="H7754" i="5"/>
  <c r="H7766" i="5"/>
  <c r="H7778" i="5"/>
  <c r="H7790" i="5"/>
  <c r="H7802" i="5"/>
  <c r="H7814" i="5"/>
  <c r="H7826" i="5"/>
  <c r="H7838" i="5"/>
  <c r="H7850" i="5"/>
  <c r="H7862" i="5"/>
  <c r="H7874" i="5"/>
  <c r="H7886" i="5"/>
  <c r="H7898" i="5"/>
  <c r="H7910" i="5"/>
  <c r="H7922" i="5"/>
  <c r="H7934" i="5"/>
  <c r="H7946" i="5"/>
  <c r="H7958" i="5"/>
  <c r="H7970" i="5"/>
  <c r="H7982" i="5"/>
  <c r="H7994" i="5"/>
  <c r="H8006" i="5"/>
  <c r="H8018" i="5"/>
  <c r="H8030" i="5"/>
  <c r="H8042" i="5"/>
  <c r="H8054" i="5"/>
  <c r="H8066" i="5"/>
  <c r="H8078" i="5"/>
  <c r="H8090" i="5"/>
  <c r="H8102" i="5"/>
  <c r="H8114" i="5"/>
  <c r="H8126" i="5"/>
  <c r="H8138" i="5"/>
  <c r="H8150" i="5"/>
  <c r="H8162" i="5"/>
  <c r="H8174" i="5"/>
  <c r="H8186" i="5"/>
  <c r="H8198" i="5"/>
  <c r="H8210" i="5"/>
  <c r="H8222" i="5"/>
  <c r="H8234" i="5"/>
  <c r="H8246" i="5"/>
  <c r="H8258" i="5"/>
  <c r="H8270" i="5"/>
  <c r="H8282" i="5"/>
  <c r="H8294" i="5"/>
  <c r="H8306" i="5"/>
  <c r="H8318" i="5"/>
  <c r="H9997" i="5"/>
  <c r="H9985" i="5"/>
  <c r="H9973" i="5"/>
  <c r="H9961" i="5"/>
  <c r="H9949" i="5"/>
  <c r="H9937" i="5"/>
  <c r="H9925" i="5"/>
  <c r="H9913" i="5"/>
  <c r="H9901" i="5"/>
  <c r="H9889" i="5"/>
  <c r="H9877" i="5"/>
  <c r="H9865" i="5"/>
  <c r="H9853" i="5"/>
  <c r="H9841" i="5"/>
  <c r="H9829" i="5"/>
  <c r="H9817" i="5"/>
  <c r="H9805" i="5"/>
  <c r="H9793" i="5"/>
  <c r="H9781" i="5"/>
  <c r="H9769" i="5"/>
  <c r="H9757" i="5"/>
  <c r="H9745" i="5"/>
  <c r="H9733" i="5"/>
  <c r="H9721" i="5"/>
  <c r="H9709" i="5"/>
  <c r="H9697" i="5"/>
  <c r="H9685" i="5"/>
  <c r="H9673" i="5"/>
  <c r="H9661" i="5"/>
  <c r="H9649" i="5"/>
  <c r="H9637" i="5"/>
  <c r="H9625" i="5"/>
  <c r="H9613" i="5"/>
  <c r="H9601" i="5"/>
  <c r="H9589" i="5"/>
  <c r="H9577" i="5"/>
  <c r="H9565" i="5"/>
  <c r="H9553" i="5"/>
  <c r="H9541" i="5"/>
  <c r="H9529" i="5"/>
  <c r="H9517" i="5"/>
  <c r="H9505" i="5"/>
  <c r="H9493" i="5"/>
  <c r="H9481" i="5"/>
  <c r="H9469" i="5"/>
  <c r="H9457" i="5"/>
  <c r="H9445" i="5"/>
  <c r="H9433" i="5"/>
  <c r="H9421" i="5"/>
  <c r="H9409" i="5"/>
  <c r="H9397" i="5"/>
  <c r="H9385" i="5"/>
  <c r="H9373" i="5"/>
  <c r="H9361" i="5"/>
  <c r="H9349" i="5"/>
  <c r="H9337" i="5"/>
  <c r="H9325" i="5"/>
  <c r="H9313" i="5"/>
  <c r="H9301" i="5"/>
  <c r="H9289" i="5"/>
  <c r="H9277" i="5"/>
  <c r="H9265" i="5"/>
  <c r="H9253" i="5"/>
  <c r="H9241" i="5"/>
  <c r="H9229" i="5"/>
  <c r="H9217" i="5"/>
  <c r="H9205" i="5"/>
  <c r="H9193" i="5"/>
  <c r="H9181" i="5"/>
  <c r="H9169" i="5"/>
  <c r="H9157" i="5"/>
  <c r="H9145" i="5"/>
  <c r="H9133" i="5"/>
  <c r="H9121" i="5"/>
  <c r="H9109" i="5"/>
  <c r="H9097" i="5"/>
  <c r="H9085" i="5"/>
  <c r="H9073" i="5"/>
  <c r="H9061" i="5"/>
  <c r="H9049" i="5"/>
  <c r="H9037" i="5"/>
  <c r="H9025" i="5"/>
  <c r="H9013" i="5"/>
  <c r="H9001" i="5"/>
  <c r="H8989" i="5"/>
  <c r="H8977" i="5"/>
  <c r="H8965" i="5"/>
  <c r="H8953" i="5"/>
  <c r="H8941" i="5"/>
  <c r="H8929" i="5"/>
  <c r="H8917" i="5"/>
  <c r="H8905" i="5"/>
  <c r="H8893" i="5"/>
  <c r="H8881" i="5"/>
  <c r="H8869" i="5"/>
  <c r="H8857" i="5"/>
  <c r="H8845" i="5"/>
  <c r="H8833" i="5"/>
  <c r="H8821" i="5"/>
  <c r="H8809" i="5"/>
  <c r="H8797" i="5"/>
  <c r="H8785" i="5"/>
  <c r="H8773" i="5"/>
  <c r="H8761" i="5"/>
  <c r="H8749" i="5"/>
  <c r="H8737" i="5"/>
  <c r="H8725" i="5"/>
  <c r="H8713" i="5"/>
  <c r="H8701" i="5"/>
  <c r="H8688" i="5"/>
  <c r="H8675" i="5"/>
  <c r="H8662" i="5"/>
  <c r="H8649" i="5"/>
  <c r="H8636" i="5"/>
  <c r="H8623" i="5"/>
  <c r="H8610" i="5"/>
  <c r="H8597" i="5"/>
  <c r="H8584" i="5"/>
  <c r="H8570" i="5"/>
  <c r="H8557" i="5"/>
  <c r="H8544" i="5"/>
  <c r="H8531" i="5"/>
  <c r="H8518" i="5"/>
  <c r="H8505" i="5"/>
  <c r="H8492" i="5"/>
  <c r="H8479" i="5"/>
  <c r="H8466" i="5"/>
  <c r="H8450" i="5"/>
  <c r="H8436" i="5"/>
  <c r="H8422" i="5"/>
  <c r="H8408" i="5"/>
  <c r="H8394" i="5"/>
  <c r="H8378" i="5"/>
  <c r="H8359" i="5"/>
  <c r="H8338" i="5"/>
  <c r="H8293" i="5"/>
  <c r="H8245" i="5"/>
  <c r="H9996" i="5"/>
  <c r="H9984" i="5"/>
  <c r="H9972" i="5"/>
  <c r="H9960" i="5"/>
  <c r="H9948" i="5"/>
  <c r="H9936" i="5"/>
  <c r="H9924" i="5"/>
  <c r="H9912" i="5"/>
  <c r="H9900" i="5"/>
  <c r="H9888" i="5"/>
  <c r="H9876" i="5"/>
  <c r="H9864" i="5"/>
  <c r="H9852" i="5"/>
  <c r="H9840" i="5"/>
  <c r="H9828" i="5"/>
  <c r="H9816" i="5"/>
  <c r="H9804" i="5"/>
  <c r="H9792" i="5"/>
  <c r="H9780" i="5"/>
  <c r="H9768" i="5"/>
  <c r="H9756" i="5"/>
  <c r="H9744" i="5"/>
  <c r="H9732" i="5"/>
  <c r="H9720" i="5"/>
  <c r="H9708" i="5"/>
  <c r="H9696" i="5"/>
  <c r="H9684" i="5"/>
  <c r="H9672" i="5"/>
  <c r="H9660" i="5"/>
  <c r="H9648" i="5"/>
  <c r="H9636" i="5"/>
  <c r="H9624" i="5"/>
  <c r="H9612" i="5"/>
  <c r="H9600" i="5"/>
  <c r="H9588" i="5"/>
  <c r="H9576" i="5"/>
  <c r="H9564" i="5"/>
  <c r="H9552" i="5"/>
  <c r="H9540" i="5"/>
  <c r="H9528" i="5"/>
  <c r="H9516" i="5"/>
  <c r="H9504" i="5"/>
  <c r="H9492" i="5"/>
  <c r="H9480" i="5"/>
  <c r="H9468" i="5"/>
  <c r="H9456" i="5"/>
  <c r="H9444" i="5"/>
  <c r="H9432" i="5"/>
  <c r="H9420" i="5"/>
  <c r="H9408" i="5"/>
  <c r="H9396" i="5"/>
  <c r="H9384" i="5"/>
  <c r="H9372" i="5"/>
  <c r="H9360" i="5"/>
  <c r="H9348" i="5"/>
  <c r="H9336" i="5"/>
  <c r="H9324" i="5"/>
  <c r="H9312" i="5"/>
  <c r="H9300" i="5"/>
  <c r="H9288" i="5"/>
  <c r="H9276" i="5"/>
  <c r="H9264" i="5"/>
  <c r="H9252" i="5"/>
  <c r="H9240" i="5"/>
  <c r="H9228" i="5"/>
  <c r="H9216" i="5"/>
  <c r="H9204" i="5"/>
  <c r="H9192" i="5"/>
  <c r="H9180" i="5"/>
  <c r="H9168" i="5"/>
  <c r="H9156" i="5"/>
  <c r="H9144" i="5"/>
  <c r="H9132" i="5"/>
  <c r="H9120" i="5"/>
  <c r="H9108" i="5"/>
  <c r="H9096" i="5"/>
  <c r="H9084" i="5"/>
  <c r="H9072" i="5"/>
  <c r="H9060" i="5"/>
  <c r="H9048" i="5"/>
  <c r="H9036" i="5"/>
  <c r="H9024" i="5"/>
  <c r="H9012" i="5"/>
  <c r="H9000" i="5"/>
  <c r="H8988" i="5"/>
  <c r="H8976" i="5"/>
  <c r="H8964" i="5"/>
  <c r="H8952" i="5"/>
  <c r="H8940" i="5"/>
  <c r="H8928" i="5"/>
  <c r="H8916" i="5"/>
  <c r="H8904" i="5"/>
  <c r="H8892" i="5"/>
  <c r="H8880" i="5"/>
  <c r="H8868" i="5"/>
  <c r="H8856" i="5"/>
  <c r="H8844" i="5"/>
  <c r="H8832" i="5"/>
  <c r="H8820" i="5"/>
  <c r="H8808" i="5"/>
  <c r="H8796" i="5"/>
  <c r="H8784" i="5"/>
  <c r="H8772" i="5"/>
  <c r="H8760" i="5"/>
  <c r="H8748" i="5"/>
  <c r="H8736" i="5"/>
  <c r="H8724" i="5"/>
  <c r="H8712" i="5"/>
  <c r="H8700" i="5"/>
  <c r="H8687" i="5"/>
  <c r="H8674" i="5"/>
  <c r="H8661" i="5"/>
  <c r="H8648" i="5"/>
  <c r="H8635" i="5"/>
  <c r="H8622" i="5"/>
  <c r="H8609" i="5"/>
  <c r="H8596" i="5"/>
  <c r="H8582" i="5"/>
  <c r="H8569" i="5"/>
  <c r="H8556" i="5"/>
  <c r="H8543" i="5"/>
  <c r="H8530" i="5"/>
  <c r="H8517" i="5"/>
  <c r="H8504" i="5"/>
  <c r="H8491" i="5"/>
  <c r="H8478" i="5"/>
  <c r="H8465" i="5"/>
  <c r="H8449" i="5"/>
  <c r="H8435" i="5"/>
  <c r="H8421" i="5"/>
  <c r="H8407" i="5"/>
  <c r="H8393" i="5"/>
  <c r="H8377" i="5"/>
  <c r="H8358" i="5"/>
  <c r="H8334" i="5"/>
  <c r="H8292" i="5"/>
  <c r="H8244" i="5"/>
  <c r="H7" i="5"/>
  <c r="H9995" i="5"/>
  <c r="H9983" i="5"/>
  <c r="H9971" i="5"/>
  <c r="H9959" i="5"/>
  <c r="H9947" i="5"/>
  <c r="H9935" i="5"/>
  <c r="H9923" i="5"/>
  <c r="H9911" i="5"/>
  <c r="H9899" i="5"/>
  <c r="H9887" i="5"/>
  <c r="H9875" i="5"/>
  <c r="H9863" i="5"/>
  <c r="H9851" i="5"/>
  <c r="H9839" i="5"/>
  <c r="H9827" i="5"/>
  <c r="H9815" i="5"/>
  <c r="H9803" i="5"/>
  <c r="H9791" i="5"/>
  <c r="H9779" i="5"/>
  <c r="H9767" i="5"/>
  <c r="H9755" i="5"/>
  <c r="H9743" i="5"/>
  <c r="H9731" i="5"/>
  <c r="H9719" i="5"/>
  <c r="H9707" i="5"/>
  <c r="H9695" i="5"/>
  <c r="H9683" i="5"/>
  <c r="H9671" i="5"/>
  <c r="H9659" i="5"/>
  <c r="H9647" i="5"/>
  <c r="H9635" i="5"/>
  <c r="H9623" i="5"/>
  <c r="H9611" i="5"/>
  <c r="H9599" i="5"/>
  <c r="H9587" i="5"/>
  <c r="H9575" i="5"/>
  <c r="H9563" i="5"/>
  <c r="H9551" i="5"/>
  <c r="H9539" i="5"/>
  <c r="H9527" i="5"/>
  <c r="H9515" i="5"/>
  <c r="H9503" i="5"/>
  <c r="H9491" i="5"/>
  <c r="H9479" i="5"/>
  <c r="H9467" i="5"/>
  <c r="H9455" i="5"/>
  <c r="H9443" i="5"/>
  <c r="H9431" i="5"/>
  <c r="H9419" i="5"/>
  <c r="H9407" i="5"/>
  <c r="H9395" i="5"/>
  <c r="H9383" i="5"/>
  <c r="H9371" i="5"/>
  <c r="H9359" i="5"/>
  <c r="H9347" i="5"/>
  <c r="H9335" i="5"/>
  <c r="H9323" i="5"/>
  <c r="H9311" i="5"/>
  <c r="H9299" i="5"/>
  <c r="H9287" i="5"/>
  <c r="H9275" i="5"/>
  <c r="H9263" i="5"/>
  <c r="H9251" i="5"/>
  <c r="H9239" i="5"/>
  <c r="H9227" i="5"/>
  <c r="H9215" i="5"/>
  <c r="H9203" i="5"/>
  <c r="H9191" i="5"/>
  <c r="H9179" i="5"/>
  <c r="H9167" i="5"/>
  <c r="H9155" i="5"/>
  <c r="H9143" i="5"/>
  <c r="H9131" i="5"/>
  <c r="H9119" i="5"/>
  <c r="H9107" i="5"/>
  <c r="H9095" i="5"/>
  <c r="H9083" i="5"/>
  <c r="H9071" i="5"/>
  <c r="H9059" i="5"/>
  <c r="H9047" i="5"/>
  <c r="H9035" i="5"/>
  <c r="H9023" i="5"/>
  <c r="H9011" i="5"/>
  <c r="H8999" i="5"/>
  <c r="H8987" i="5"/>
  <c r="H8975" i="5"/>
  <c r="H8963" i="5"/>
  <c r="H8951" i="5"/>
  <c r="H8939" i="5"/>
  <c r="H8927" i="5"/>
  <c r="H8915" i="5"/>
  <c r="H8903" i="5"/>
  <c r="H8891" i="5"/>
  <c r="H8879" i="5"/>
  <c r="H8867" i="5"/>
  <c r="H8855" i="5"/>
  <c r="H8843" i="5"/>
  <c r="H8831" i="5"/>
  <c r="H8819" i="5"/>
  <c r="H8807" i="5"/>
  <c r="H8795" i="5"/>
  <c r="H8783" i="5"/>
  <c r="H8771" i="5"/>
  <c r="H8759" i="5"/>
  <c r="H8747" i="5"/>
  <c r="H8735" i="5"/>
  <c r="H8723" i="5"/>
  <c r="H8711" i="5"/>
  <c r="H8699" i="5"/>
  <c r="H8686" i="5"/>
  <c r="H8673" i="5"/>
  <c r="H8660" i="5"/>
  <c r="H8647" i="5"/>
  <c r="H8634" i="5"/>
  <c r="H8621" i="5"/>
  <c r="H8608" i="5"/>
  <c r="H8594" i="5"/>
  <c r="H8581" i="5"/>
  <c r="H8568" i="5"/>
  <c r="H8555" i="5"/>
  <c r="H8542" i="5"/>
  <c r="H8529" i="5"/>
  <c r="H8516" i="5"/>
  <c r="H8503" i="5"/>
  <c r="H8490" i="5"/>
  <c r="H8477" i="5"/>
  <c r="H8462" i="5"/>
  <c r="H8448" i="5"/>
  <c r="H8434" i="5"/>
  <c r="H8420" i="5"/>
  <c r="H8406" i="5"/>
  <c r="H8390" i="5"/>
  <c r="H8376" i="5"/>
  <c r="H8354" i="5"/>
  <c r="H8330" i="5"/>
  <c r="H8291" i="5"/>
  <c r="H8233" i="5"/>
  <c r="H10006" i="5"/>
  <c r="H9994" i="5"/>
  <c r="H9982" i="5"/>
  <c r="H9970" i="5"/>
  <c r="H9958" i="5"/>
  <c r="H9946" i="5"/>
  <c r="H9934" i="5"/>
  <c r="H9922" i="5"/>
  <c r="H9910" i="5"/>
  <c r="H9898" i="5"/>
  <c r="H9886" i="5"/>
  <c r="H9874" i="5"/>
  <c r="H9862" i="5"/>
  <c r="H9850" i="5"/>
  <c r="H9838" i="5"/>
  <c r="H9826" i="5"/>
  <c r="H9814" i="5"/>
  <c r="H9802" i="5"/>
  <c r="H9790" i="5"/>
  <c r="H9778" i="5"/>
  <c r="H9766" i="5"/>
  <c r="H9754" i="5"/>
  <c r="H9742" i="5"/>
  <c r="H9730" i="5"/>
  <c r="H9718" i="5"/>
  <c r="H9706" i="5"/>
  <c r="H9694" i="5"/>
  <c r="H9682" i="5"/>
  <c r="H9670" i="5"/>
  <c r="H9658" i="5"/>
  <c r="H9646" i="5"/>
  <c r="H9634" i="5"/>
  <c r="H9622" i="5"/>
  <c r="H9610" i="5"/>
  <c r="H9598" i="5"/>
  <c r="H9586" i="5"/>
  <c r="H9574" i="5"/>
  <c r="H9562" i="5"/>
  <c r="H9550" i="5"/>
  <c r="H9538" i="5"/>
  <c r="H9526" i="5"/>
  <c r="H9514" i="5"/>
  <c r="H9502" i="5"/>
  <c r="H9490" i="5"/>
  <c r="H9478" i="5"/>
  <c r="H9466" i="5"/>
  <c r="H9454" i="5"/>
  <c r="H9442" i="5"/>
  <c r="H9430" i="5"/>
  <c r="H9418" i="5"/>
  <c r="H9406" i="5"/>
  <c r="H9394" i="5"/>
  <c r="H9382" i="5"/>
  <c r="H9370" i="5"/>
  <c r="H9358" i="5"/>
  <c r="H9346" i="5"/>
  <c r="H9334" i="5"/>
  <c r="H9322" i="5"/>
  <c r="H9310" i="5"/>
  <c r="H9298" i="5"/>
  <c r="H9286" i="5"/>
  <c r="H9274" i="5"/>
  <c r="H9262" i="5"/>
  <c r="H9250" i="5"/>
  <c r="H9238" i="5"/>
  <c r="H9226" i="5"/>
  <c r="H9214" i="5"/>
  <c r="H9202" i="5"/>
  <c r="H9190" i="5"/>
  <c r="H9178" i="5"/>
  <c r="H9166" i="5"/>
  <c r="H9154" i="5"/>
  <c r="H9142" i="5"/>
  <c r="H9130" i="5"/>
  <c r="H9118" i="5"/>
  <c r="H9106" i="5"/>
  <c r="H9094" i="5"/>
  <c r="H9082" i="5"/>
  <c r="H9070" i="5"/>
  <c r="H9058" i="5"/>
  <c r="H9046" i="5"/>
  <c r="H9034" i="5"/>
  <c r="H9022" i="5"/>
  <c r="H9010" i="5"/>
  <c r="H8998" i="5"/>
  <c r="H8986" i="5"/>
  <c r="H8974" i="5"/>
  <c r="H8962" i="5"/>
  <c r="H8950" i="5"/>
  <c r="H8938" i="5"/>
  <c r="H8926" i="5"/>
  <c r="H8914" i="5"/>
  <c r="H8902" i="5"/>
  <c r="H8890" i="5"/>
  <c r="H8878" i="5"/>
  <c r="H8866" i="5"/>
  <c r="H8854" i="5"/>
  <c r="H8842" i="5"/>
  <c r="H8830" i="5"/>
  <c r="H8818" i="5"/>
  <c r="H8806" i="5"/>
  <c r="H8794" i="5"/>
  <c r="H8782" i="5"/>
  <c r="H8770" i="5"/>
  <c r="H8758" i="5"/>
  <c r="H8746" i="5"/>
  <c r="H8734" i="5"/>
  <c r="H8722" i="5"/>
  <c r="H8710" i="5"/>
  <c r="H8698" i="5"/>
  <c r="H8685" i="5"/>
  <c r="H8672" i="5"/>
  <c r="H8659" i="5"/>
  <c r="H8646" i="5"/>
  <c r="H8633" i="5"/>
  <c r="H8620" i="5"/>
  <c r="H8606" i="5"/>
  <c r="H8593" i="5"/>
  <c r="H8580" i="5"/>
  <c r="H8567" i="5"/>
  <c r="H8554" i="5"/>
  <c r="H8541" i="5"/>
  <c r="H8528" i="5"/>
  <c r="H8515" i="5"/>
  <c r="H8502" i="5"/>
  <c r="H8489" i="5"/>
  <c r="H8476" i="5"/>
  <c r="H8461" i="5"/>
  <c r="H8447" i="5"/>
  <c r="H8433" i="5"/>
  <c r="H8419" i="5"/>
  <c r="H8405" i="5"/>
  <c r="H8389" i="5"/>
  <c r="H8375" i="5"/>
  <c r="H8353" i="5"/>
  <c r="H8329" i="5"/>
  <c r="H8281" i="5"/>
  <c r="H8221" i="5"/>
  <c r="H10005" i="5"/>
  <c r="H9993" i="5"/>
  <c r="H9981" i="5"/>
  <c r="H9969" i="5"/>
  <c r="H9957" i="5"/>
  <c r="H9945" i="5"/>
  <c r="H9933" i="5"/>
  <c r="H9921" i="5"/>
  <c r="H9909" i="5"/>
  <c r="H9897" i="5"/>
  <c r="H9885" i="5"/>
  <c r="H9873" i="5"/>
  <c r="H9861" i="5"/>
  <c r="H9849" i="5"/>
  <c r="H9837" i="5"/>
  <c r="H9825" i="5"/>
  <c r="H9813" i="5"/>
  <c r="H9801" i="5"/>
  <c r="H9789" i="5"/>
  <c r="H9777" i="5"/>
  <c r="H9765" i="5"/>
  <c r="H9753" i="5"/>
  <c r="H9741" i="5"/>
  <c r="H9729" i="5"/>
  <c r="H9717" i="5"/>
  <c r="H9705" i="5"/>
  <c r="H9693" i="5"/>
  <c r="H9681" i="5"/>
  <c r="H9669" i="5"/>
  <c r="H9657" i="5"/>
  <c r="H9645" i="5"/>
  <c r="H9633" i="5"/>
  <c r="H9621" i="5"/>
  <c r="H9609" i="5"/>
  <c r="H9597" i="5"/>
  <c r="H9585" i="5"/>
  <c r="H9573" i="5"/>
  <c r="H9561" i="5"/>
  <c r="H9549" i="5"/>
  <c r="H9537" i="5"/>
  <c r="H9525" i="5"/>
  <c r="H9513" i="5"/>
  <c r="H9501" i="5"/>
  <c r="H9489" i="5"/>
  <c r="H9477" i="5"/>
  <c r="H9465" i="5"/>
  <c r="H9453" i="5"/>
  <c r="H9441" i="5"/>
  <c r="H9429" i="5"/>
  <c r="H9417" i="5"/>
  <c r="H9405" i="5"/>
  <c r="H9393" i="5"/>
  <c r="H9381" i="5"/>
  <c r="H9369" i="5"/>
  <c r="H9357" i="5"/>
  <c r="H9345" i="5"/>
  <c r="H9333" i="5"/>
  <c r="H9321" i="5"/>
  <c r="H9309" i="5"/>
  <c r="H9297" i="5"/>
  <c r="H9285" i="5"/>
  <c r="H9273" i="5"/>
  <c r="H9261" i="5"/>
  <c r="H9249" i="5"/>
  <c r="H9237" i="5"/>
  <c r="H9225" i="5"/>
  <c r="H9213" i="5"/>
  <c r="H9201" i="5"/>
  <c r="H9189" i="5"/>
  <c r="H9177" i="5"/>
  <c r="H9165" i="5"/>
  <c r="H9153" i="5"/>
  <c r="H9141" i="5"/>
  <c r="H9129" i="5"/>
  <c r="H9117" i="5"/>
  <c r="H9105" i="5"/>
  <c r="H9093" i="5"/>
  <c r="H9081" i="5"/>
  <c r="H9069" i="5"/>
  <c r="H9057" i="5"/>
  <c r="H9045" i="5"/>
  <c r="H9033" i="5"/>
  <c r="H9021" i="5"/>
  <c r="H9009" i="5"/>
  <c r="H8997" i="5"/>
  <c r="H8985" i="5"/>
  <c r="H8973" i="5"/>
  <c r="H8961" i="5"/>
  <c r="H8949" i="5"/>
  <c r="H8937" i="5"/>
  <c r="H8925" i="5"/>
  <c r="H8913" i="5"/>
  <c r="H8901" i="5"/>
  <c r="H8889" i="5"/>
  <c r="H8877" i="5"/>
  <c r="H8865" i="5"/>
  <c r="H8853" i="5"/>
  <c r="H8841" i="5"/>
  <c r="H8829" i="5"/>
  <c r="H8817" i="5"/>
  <c r="H8805" i="5"/>
  <c r="H8793" i="5"/>
  <c r="H8781" i="5"/>
  <c r="H8769" i="5"/>
  <c r="H8757" i="5"/>
  <c r="H8745" i="5"/>
  <c r="H8733" i="5"/>
  <c r="H8721" i="5"/>
  <c r="H8709" i="5"/>
  <c r="H8697" i="5"/>
  <c r="H8684" i="5"/>
  <c r="H8671" i="5"/>
  <c r="H8658" i="5"/>
  <c r="H8645" i="5"/>
  <c r="H8632" i="5"/>
  <c r="H8618" i="5"/>
  <c r="H8605" i="5"/>
  <c r="H8592" i="5"/>
  <c r="H8579" i="5"/>
  <c r="H8566" i="5"/>
  <c r="H8553" i="5"/>
  <c r="H8540" i="5"/>
  <c r="H8527" i="5"/>
  <c r="H8514" i="5"/>
  <c r="H8501" i="5"/>
  <c r="H8488" i="5"/>
  <c r="H8474" i="5"/>
  <c r="H8460" i="5"/>
  <c r="H8446" i="5"/>
  <c r="H8432" i="5"/>
  <c r="H8418" i="5"/>
  <c r="H8402" i="5"/>
  <c r="H8388" i="5"/>
  <c r="H8374" i="5"/>
  <c r="H8352" i="5"/>
  <c r="H8328" i="5"/>
  <c r="H8280" i="5"/>
  <c r="H8209" i="5"/>
  <c r="F12" i="1"/>
  <c r="Q12" i="1" s="1"/>
  <c r="F11" i="1"/>
  <c r="O34" i="1"/>
  <c r="P34" i="1"/>
  <c r="O32" i="1"/>
  <c r="P32" i="1"/>
  <c r="F13" i="1"/>
  <c r="F15" i="1"/>
  <c r="H12" i="1"/>
  <c r="F14" i="1"/>
  <c r="F16" i="1"/>
  <c r="F19" i="1"/>
  <c r="F20" i="1"/>
  <c r="F17" i="1"/>
  <c r="F18" i="1"/>
  <c r="E93" i="6" l="1"/>
  <c r="G93" i="6"/>
  <c r="L26" i="5"/>
  <c r="M26" i="5" s="1"/>
  <c r="N26" i="5" s="1"/>
  <c r="L27" i="5"/>
  <c r="M27" i="5" s="1"/>
  <c r="N27" i="5" s="1"/>
  <c r="L25" i="5"/>
  <c r="M25" i="5" s="1"/>
  <c r="N25" i="5" s="1"/>
  <c r="K19" i="5"/>
  <c r="K17" i="5"/>
  <c r="K18" i="5"/>
  <c r="H20" i="1"/>
  <c r="Q20" i="1"/>
  <c r="H16" i="1"/>
  <c r="Q16" i="1"/>
  <c r="P12" i="1"/>
  <c r="O12" i="1"/>
  <c r="H13" i="1"/>
  <c r="Q13" i="1"/>
  <c r="H19" i="1"/>
  <c r="Q19" i="1"/>
  <c r="H14" i="1"/>
  <c r="Q14" i="1"/>
  <c r="H15" i="1"/>
  <c r="Q15" i="1"/>
  <c r="H18" i="1"/>
  <c r="Q18" i="1"/>
  <c r="H17" i="1"/>
  <c r="Q17" i="1"/>
  <c r="Q11" i="1"/>
  <c r="P19" i="1" l="1"/>
  <c r="O19" i="1"/>
  <c r="O14" i="1"/>
  <c r="P14" i="1"/>
  <c r="Q24" i="1"/>
  <c r="Q33" i="1" s="1"/>
  <c r="Q23" i="1"/>
  <c r="Q22" i="1"/>
  <c r="Q27" i="1"/>
  <c r="Q26" i="1"/>
  <c r="Q25" i="1"/>
  <c r="O17" i="1"/>
  <c r="P17" i="1"/>
  <c r="P11" i="1"/>
  <c r="O11" i="1"/>
  <c r="O13" i="1"/>
  <c r="P13" i="1"/>
  <c r="P18" i="1"/>
  <c r="O18" i="1"/>
  <c r="O16" i="1"/>
  <c r="P16" i="1"/>
  <c r="O15" i="1"/>
  <c r="P15" i="1"/>
  <c r="O20" i="1"/>
  <c r="P20" i="1"/>
  <c r="Q31" i="1" l="1"/>
  <c r="Q35" i="1"/>
  <c r="Q38" i="1" s="1"/>
  <c r="O24" i="1"/>
  <c r="O31" i="1" s="1"/>
  <c r="O33" i="1" s="1"/>
  <c r="O35" i="1" s="1"/>
  <c r="O38" i="1" s="1"/>
  <c r="O27" i="1"/>
  <c r="O25" i="1"/>
  <c r="O26" i="1"/>
  <c r="O23" i="1"/>
  <c r="O22" i="1"/>
  <c r="P24" i="1"/>
  <c r="P31" i="1" s="1"/>
  <c r="P33" i="1" s="1"/>
  <c r="P35" i="1" s="1"/>
  <c r="P38" i="1" s="1"/>
  <c r="P23" i="1"/>
  <c r="P22" i="1"/>
  <c r="P27" i="1"/>
  <c r="P26" i="1"/>
  <c r="P25" i="1"/>
</calcChain>
</file>

<file path=xl/sharedStrings.xml><?xml version="1.0" encoding="utf-8"?>
<sst xmlns="http://schemas.openxmlformats.org/spreadsheetml/2006/main" count="16837" uniqueCount="8616">
  <si>
    <t>COMPARABLE COMPANY VALUATION</t>
  </si>
  <si>
    <t>COMPANY</t>
  </si>
  <si>
    <t>TICKER</t>
  </si>
  <si>
    <t>SHARE PRICE</t>
  </si>
  <si>
    <t>SHARES O/S</t>
  </si>
  <si>
    <t>EQUITY VALUE</t>
  </si>
  <si>
    <t>NET DEBT</t>
  </si>
  <si>
    <t>ENTERPRISE VALUE</t>
  </si>
  <si>
    <t>MARKET DATA</t>
  </si>
  <si>
    <t xml:space="preserve">REVENUE </t>
  </si>
  <si>
    <t>EBITDA</t>
  </si>
  <si>
    <t>NET INCOME</t>
  </si>
  <si>
    <t>VALUATION</t>
  </si>
  <si>
    <t>FINANCIALS</t>
  </si>
  <si>
    <t>S.No.</t>
  </si>
  <si>
    <t>Name</t>
  </si>
  <si>
    <t>Godrej Consumer</t>
  </si>
  <si>
    <t>Dabur India</t>
  </si>
  <si>
    <t>Marico</t>
  </si>
  <si>
    <t>Emami</t>
  </si>
  <si>
    <t>Kaya Ltd</t>
  </si>
  <si>
    <t>Jyothy Labs</t>
  </si>
  <si>
    <t>Bajaj Consumer</t>
  </si>
  <si>
    <t>GKB Ophthalmics</t>
  </si>
  <si>
    <t>Mohini Health</t>
  </si>
  <si>
    <t>Paramount Cosmet</t>
  </si>
  <si>
    <t xml:space="preserve">CMP Rs. </t>
  </si>
  <si>
    <t>No. Eq. Shares Cr.</t>
  </si>
  <si>
    <t>Debt Rs.Cr.</t>
  </si>
  <si>
    <t>Cash End Rs.Cr.</t>
  </si>
  <si>
    <t>Sales Rs.Cr.</t>
  </si>
  <si>
    <t>NP 12M Rs.Cr.</t>
  </si>
  <si>
    <t>EBITDA MARGINS %</t>
  </si>
  <si>
    <t>MARKET CAP.</t>
  </si>
  <si>
    <t>EV</t>
  </si>
  <si>
    <t>Ticker</t>
  </si>
  <si>
    <t>Dabur</t>
  </si>
  <si>
    <t>emami ltd.</t>
  </si>
  <si>
    <t>KAYA</t>
  </si>
  <si>
    <t>jyothylab</t>
  </si>
  <si>
    <t>Bajajcon</t>
  </si>
  <si>
    <t>MHHL</t>
  </si>
  <si>
    <t>Paramount cosmetics</t>
  </si>
  <si>
    <t>GKB</t>
  </si>
  <si>
    <t>Godrejcp</t>
  </si>
  <si>
    <t>Net debt</t>
  </si>
  <si>
    <t>EV/REVENUE</t>
  </si>
  <si>
    <t>EV/EBITDA</t>
  </si>
  <si>
    <t>P/E</t>
  </si>
  <si>
    <t>HIGH</t>
  </si>
  <si>
    <t>75TH PERCENTILE</t>
  </si>
  <si>
    <t>MEDIAN</t>
  </si>
  <si>
    <t>AVERAGE</t>
  </si>
  <si>
    <t>25TH PERCENTILE</t>
  </si>
  <si>
    <t>LOW</t>
  </si>
  <si>
    <t>DABUR COMPARBLE VALUATION</t>
  </si>
  <si>
    <t xml:space="preserve">IMPLIED EV </t>
  </si>
  <si>
    <t>IMPLIED MARKET VALUE</t>
  </si>
  <si>
    <t>SHARE O/S</t>
  </si>
  <si>
    <t>IMPLIED VALUE PER SHARE</t>
  </si>
  <si>
    <t>SOURCE : THE VALUATION SCHOOL,SCREENER.IN</t>
  </si>
  <si>
    <t>#</t>
  </si>
  <si>
    <t>AMOUNT IN CRORES</t>
  </si>
  <si>
    <t>FOOTBALL FIRLD ANALYSIS</t>
  </si>
  <si>
    <t>COMPS</t>
  </si>
  <si>
    <t>DCF BEAR</t>
  </si>
  <si>
    <t>DCCF BASE</t>
  </si>
  <si>
    <t>DCF BULL</t>
  </si>
  <si>
    <t>52W H/L</t>
  </si>
  <si>
    <t>OPEN LOW</t>
  </si>
  <si>
    <t>OPEN HIGH</t>
  </si>
  <si>
    <t>Date</t>
  </si>
  <si>
    <t>Adj Close</t>
  </si>
  <si>
    <t>Return</t>
  </si>
  <si>
    <t>Sorted returns</t>
  </si>
  <si>
    <t>Calculation of value at risk Dabur using historivcal approach</t>
  </si>
  <si>
    <t>MEAN</t>
  </si>
  <si>
    <t>STD DEVIATION</t>
  </si>
  <si>
    <t>MIN.</t>
  </si>
  <si>
    <t>MAX</t>
  </si>
  <si>
    <t>VAR</t>
  </si>
  <si>
    <t>PERCENTILE</t>
  </si>
  <si>
    <t>CMP</t>
  </si>
  <si>
    <t>STOCK PRICE</t>
  </si>
  <si>
    <t>VAR INR</t>
  </si>
  <si>
    <t>CONFIDENCE</t>
  </si>
  <si>
    <t>Replication</t>
  </si>
  <si>
    <t>Simulated returns</t>
  </si>
  <si>
    <t>Historical approach</t>
  </si>
  <si>
    <t>MONTE CARLO SIMULATION</t>
  </si>
  <si>
    <t>COMPANY NAME</t>
  </si>
  <si>
    <t>DABUR INDIA LTD</t>
  </si>
  <si>
    <t>LATEST VERSION</t>
  </si>
  <si>
    <t>PLEASE DO NOT MAKE ANY CHANGES TO THIS SHEET</t>
  </si>
  <si>
    <t>CURRENT VERSION</t>
  </si>
  <si>
    <t>META</t>
  </si>
  <si>
    <t>Number of shares</t>
  </si>
  <si>
    <t>Face Value</t>
  </si>
  <si>
    <t>Current Price</t>
  </si>
  <si>
    <t>Market Capitalization</t>
  </si>
  <si>
    <t>PROFIT &amp; LOSS</t>
  </si>
  <si>
    <t>Report Date</t>
  </si>
  <si>
    <t>Sales</t>
  </si>
  <si>
    <t>Raw Material Cost</t>
  </si>
  <si>
    <t>Change in Inventory</t>
  </si>
  <si>
    <t>Power and Fuel</t>
  </si>
  <si>
    <t>Other Mfr. Exp</t>
  </si>
  <si>
    <t>Employee Cost</t>
  </si>
  <si>
    <t>Selling and admin</t>
  </si>
  <si>
    <t>Other Expenses</t>
  </si>
  <si>
    <t>Other Income</t>
  </si>
  <si>
    <t>Depreciation</t>
  </si>
  <si>
    <t>Interest</t>
  </si>
  <si>
    <t>Profit before tax</t>
  </si>
  <si>
    <t>Tax</t>
  </si>
  <si>
    <t>Net profit</t>
  </si>
  <si>
    <t>Dividend Amount</t>
  </si>
  <si>
    <t>Quarters</t>
  </si>
  <si>
    <t>Expenses</t>
  </si>
  <si>
    <t>Operating Profit</t>
  </si>
  <si>
    <t>BALANCE SHEET</t>
  </si>
  <si>
    <t>Equity Share Capital</t>
  </si>
  <si>
    <t>Reserves</t>
  </si>
  <si>
    <t>Borrowings</t>
  </si>
  <si>
    <t>Other Liabilities</t>
  </si>
  <si>
    <t>Total</t>
  </si>
  <si>
    <t>Net Block</t>
  </si>
  <si>
    <t>Capital Work in Progress</t>
  </si>
  <si>
    <t>Investments</t>
  </si>
  <si>
    <t>Other Assets</t>
  </si>
  <si>
    <t>Receivables</t>
  </si>
  <si>
    <t>Inventory</t>
  </si>
  <si>
    <t>Cash &amp; Bank</t>
  </si>
  <si>
    <t>No. of Equity Shares</t>
  </si>
  <si>
    <t>New Bonus Shares</t>
  </si>
  <si>
    <t>Face value</t>
  </si>
  <si>
    <t>CASH FLOW:</t>
  </si>
  <si>
    <t>Cash from Operating Activity</t>
  </si>
  <si>
    <t>Cash from Investing Activity</t>
  </si>
  <si>
    <t>Cash from Financing Activity</t>
  </si>
  <si>
    <t>Net Cash Flow</t>
  </si>
  <si>
    <t>PRICE:</t>
  </si>
  <si>
    <t>DERIVED:</t>
  </si>
  <si>
    <t>Adjusted Equity Shares in Cr</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</si>
  <si>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</si>
  <si>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</si>
  <si>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</si>
  <si>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</si>
  <si>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</si>
  <si>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</si>
  <si>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</si>
  <si>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</si>
  <si>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</si>
  <si>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</si>
  <si>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</si>
  <si>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</si>
  <si>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</si>
  <si>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</si>
  <si>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</si>
  <si>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</si>
  <si>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</si>
  <si>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</si>
  <si>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</si>
  <si>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</si>
  <si>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</si>
  <si>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</si>
  <si>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</si>
  <si>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</si>
  <si>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</si>
  <si>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</si>
  <si>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</si>
  <si>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</si>
  <si>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</si>
  <si>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</si>
  <si>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</si>
  <si>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</si>
  <si>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</si>
  <si>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</si>
  <si>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</si>
  <si>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</si>
  <si>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</si>
  <si>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</si>
  <si>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</si>
  <si>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</si>
  <si>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</si>
  <si>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</si>
  <si>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</si>
  <si>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</si>
  <si>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</si>
  <si>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</si>
  <si>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</si>
  <si>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</si>
  <si>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</si>
  <si>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</si>
  <si>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</si>
  <si>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</si>
  <si>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</si>
  <si>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</si>
  <si>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</si>
  <si>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</si>
  <si>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</si>
  <si>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</si>
  <si>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</si>
  <si>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</si>
  <si>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</si>
  <si>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</si>
  <si>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</si>
  <si>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</si>
  <si>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</si>
  <si>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</si>
  <si>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</si>
  <si>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</si>
  <si>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</si>
  <si>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</si>
  <si>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</si>
  <si>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</si>
  <si>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</si>
  <si>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</si>
  <si>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</si>
  <si>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</si>
  <si>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</si>
  <si>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</si>
  <si>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</si>
  <si>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</si>
  <si>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</si>
  <si>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</si>
  <si>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</si>
  <si>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</si>
  <si>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Housing Finance</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</si>
  <si>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</si>
  <si>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</si>
  <si>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</si>
  <si>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</si>
  <si>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</si>
  <si>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</si>
  <si>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</si>
  <si>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</si>
  <si>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</si>
  <si>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</si>
  <si>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</si>
  <si>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</si>
  <si>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</si>
  <si>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</si>
  <si>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</si>
  <si>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</si>
  <si>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</si>
  <si>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</si>
  <si>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</si>
  <si>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</si>
  <si>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</si>
  <si>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</si>
  <si>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</si>
  <si>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</si>
  <si>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</si>
  <si>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</si>
  <si>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</si>
  <si>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</si>
  <si>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</si>
  <si>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</si>
  <si>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</si>
  <si>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</si>
  <si>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</si>
  <si>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</si>
  <si>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</si>
  <si>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</si>
  <si>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</si>
  <si>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</si>
  <si>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</si>
  <si>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</si>
  <si>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</si>
  <si>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</si>
  <si>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</si>
  <si>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</si>
  <si>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</si>
  <si>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</si>
  <si>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</si>
  <si>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</si>
  <si>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</si>
  <si>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</si>
  <si>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</si>
  <si>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</si>
  <si>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</si>
  <si>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</si>
  <si>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</si>
  <si>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</si>
  <si>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</si>
  <si>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</si>
  <si>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</si>
  <si>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</si>
  <si>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</si>
  <si>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</si>
  <si>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</si>
  <si>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</si>
  <si>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</si>
  <si>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</si>
  <si>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</si>
  <si>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</si>
  <si>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</si>
  <si>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</si>
  <si>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</si>
  <si>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</si>
  <si>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</si>
  <si>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</si>
  <si>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</si>
  <si>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</si>
  <si>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</si>
  <si>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</si>
  <si>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</si>
  <si>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</si>
  <si>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</si>
  <si>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</si>
  <si>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</si>
  <si>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</si>
  <si>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</si>
  <si>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</si>
  <si>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</si>
  <si>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</si>
  <si>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</si>
  <si>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</si>
  <si>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</si>
  <si>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</si>
  <si>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</si>
  <si>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</si>
  <si>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</si>
  <si>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</si>
  <si>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</si>
  <si>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</si>
  <si>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</si>
  <si>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</si>
  <si>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</si>
  <si>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</si>
  <si>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</si>
  <si>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</si>
  <si>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</si>
  <si>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</si>
  <si>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</si>
  <si>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</si>
  <si>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</si>
  <si>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</si>
  <si>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</si>
  <si>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</si>
  <si>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</si>
  <si>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</si>
  <si>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</si>
  <si>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</si>
  <si>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</si>
  <si>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</si>
  <si>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</si>
  <si>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</si>
  <si>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</si>
  <si>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</si>
  <si>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</si>
  <si>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</si>
  <si>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</si>
  <si>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</si>
  <si>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</si>
  <si>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</si>
  <si>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</si>
  <si>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</si>
  <si>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</si>
  <si>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</si>
  <si>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</si>
  <si>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</si>
  <si>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</si>
  <si>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</si>
  <si>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</si>
  <si>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</si>
  <si>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</si>
  <si>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</si>
  <si>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</si>
  <si>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</si>
  <si>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</si>
  <si>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</si>
  <si>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</si>
  <si>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</si>
  <si>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</si>
  <si>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</si>
  <si>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</si>
  <si>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</si>
  <si>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</si>
  <si>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</si>
  <si>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</si>
  <si>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</si>
  <si>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</si>
  <si>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</si>
  <si>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</si>
  <si>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</si>
  <si>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</si>
  <si>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</si>
  <si>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</si>
  <si>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</si>
  <si>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</si>
  <si>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</si>
  <si>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</si>
  <si>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</si>
  <si>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</si>
  <si>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</si>
  <si>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</si>
  <si>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</si>
  <si>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</si>
  <si>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</si>
  <si>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</si>
  <si>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</si>
  <si>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</si>
  <si>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</si>
  <si>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</si>
  <si>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</si>
  <si>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</si>
  <si>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</si>
  <si>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</si>
  <si>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</si>
  <si>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</si>
  <si>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</si>
  <si>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</si>
  <si>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</si>
  <si>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</si>
  <si>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</si>
  <si>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</si>
  <si>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</si>
  <si>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</si>
  <si>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</si>
  <si>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</si>
  <si>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</si>
  <si>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</si>
  <si>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</si>
  <si>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</si>
  <si>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</si>
  <si>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</si>
  <si>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</si>
  <si>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</si>
  <si>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</si>
  <si>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</si>
  <si>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</si>
  <si>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</si>
  <si>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</si>
  <si>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</si>
  <si>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</si>
  <si>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</si>
  <si>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</si>
  <si>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</si>
  <si>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</si>
  <si>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</si>
  <si>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</si>
  <si>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</si>
  <si>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</si>
  <si>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</si>
  <si>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</si>
  <si>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</si>
  <si>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</si>
  <si>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</si>
  <si>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</si>
  <si>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</si>
  <si>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</si>
  <si>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</si>
  <si>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</si>
  <si>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</si>
  <si>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</si>
  <si>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</si>
  <si>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</si>
  <si>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</si>
  <si>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</si>
  <si>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</si>
  <si>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</si>
  <si>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</si>
  <si>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</si>
  <si>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</si>
  <si>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</si>
  <si>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</si>
  <si>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</si>
  <si>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</si>
  <si>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</si>
  <si>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</si>
  <si>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</si>
  <si>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</si>
  <si>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</si>
  <si>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</si>
  <si>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</si>
  <si>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</si>
  <si>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</si>
  <si>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</si>
  <si>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</si>
  <si>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</si>
  <si>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</si>
  <si>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</si>
  <si>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</si>
  <si>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</si>
  <si>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</si>
  <si>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</si>
  <si>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</si>
  <si>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</si>
  <si>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</si>
  <si>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</si>
  <si>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</si>
  <si>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</si>
  <si>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</si>
  <si>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</si>
  <si>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</si>
  <si>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</si>
  <si>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</si>
  <si>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</si>
  <si>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</si>
  <si>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</si>
  <si>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</si>
  <si>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</si>
  <si>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</si>
  <si>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</si>
  <si>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</si>
  <si>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</si>
  <si>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</si>
  <si>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</si>
  <si>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</si>
  <si>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</si>
  <si>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</si>
  <si>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</si>
  <si>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</si>
  <si>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</si>
  <si>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</si>
  <si>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</si>
  <si>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</si>
  <si>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</si>
  <si>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</si>
  <si>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</si>
  <si>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</si>
  <si>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</si>
  <si>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</si>
  <si>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</si>
  <si>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</si>
  <si>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</si>
  <si>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</si>
  <si>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</si>
  <si>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</si>
  <si>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</si>
  <si>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</si>
  <si>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</si>
  <si>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</si>
  <si>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</si>
  <si>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</si>
  <si>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</si>
  <si>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</si>
  <si>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</si>
  <si>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</si>
  <si>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</si>
  <si>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</si>
  <si>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</si>
  <si>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</si>
  <si>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</si>
  <si>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</si>
  <si>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</si>
  <si>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</si>
  <si>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</si>
  <si>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</si>
  <si>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</si>
  <si>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</si>
  <si>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</si>
  <si>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</si>
  <si>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</si>
  <si>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</si>
  <si>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</si>
  <si>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</si>
  <si>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</si>
  <si>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</si>
  <si>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</si>
  <si>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</si>
  <si>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</si>
  <si>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</si>
  <si>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</si>
  <si>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</si>
  <si>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</si>
  <si>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</si>
  <si>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</si>
  <si>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</si>
  <si>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</si>
  <si>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</si>
  <si>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</si>
  <si>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</si>
  <si>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</si>
  <si>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</si>
  <si>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</si>
  <si>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</si>
  <si>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</si>
  <si>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</si>
  <si>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</si>
  <si>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</si>
  <si>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</si>
  <si>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</si>
  <si>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</si>
  <si>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</si>
  <si>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</si>
  <si>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</si>
  <si>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</si>
  <si>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</si>
  <si>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</si>
  <si>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</si>
  <si>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</si>
  <si>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</si>
  <si>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</si>
  <si>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</si>
  <si>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</si>
  <si>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</si>
  <si>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</si>
  <si>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</si>
  <si>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</si>
  <si>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</si>
  <si>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</si>
  <si>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</si>
  <si>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</si>
  <si>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</si>
  <si>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</si>
  <si>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</si>
  <si>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</si>
  <si>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</si>
  <si>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</si>
  <si>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</si>
  <si>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</si>
  <si>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</si>
  <si>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</si>
  <si>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</si>
  <si>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</si>
  <si>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</si>
  <si>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</si>
  <si>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</si>
  <si>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</si>
  <si>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</si>
  <si>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</si>
  <si>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</si>
  <si>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</si>
  <si>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</si>
  <si>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</si>
  <si>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</si>
  <si>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</si>
  <si>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</si>
  <si>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</si>
  <si>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</si>
  <si>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</si>
  <si>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</si>
  <si>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</si>
  <si>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</si>
  <si>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</si>
  <si>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</si>
  <si>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</si>
  <si>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</si>
  <si>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</si>
  <si>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</si>
  <si>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</si>
  <si>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</si>
  <si>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</si>
  <si>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</si>
  <si>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</si>
  <si>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</si>
  <si>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</si>
  <si>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</si>
  <si>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</si>
  <si>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</si>
  <si>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</si>
  <si>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</si>
  <si>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</si>
  <si>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</si>
  <si>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</si>
  <si>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</si>
  <si>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</si>
  <si>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</si>
  <si>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</si>
  <si>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</si>
  <si>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</si>
  <si>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</si>
  <si>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</si>
  <si>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</si>
  <si>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</si>
  <si>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Gift Articles-Toys &amp; Cards</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</si>
  <si>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</si>
  <si>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</si>
  <si>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</si>
  <si>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</si>
  <si>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</si>
  <si>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</si>
  <si>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</si>
  <si>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</si>
  <si>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</si>
  <si>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</si>
  <si>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</si>
  <si>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</si>
  <si>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</si>
  <si>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</si>
  <si>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</si>
  <si>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</si>
  <si>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</si>
  <si>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</si>
  <si>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</si>
  <si>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</si>
  <si>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</si>
  <si>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</si>
  <si>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</si>
  <si>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</si>
  <si>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</si>
  <si>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</si>
  <si>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</si>
  <si>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</si>
  <si>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</si>
  <si>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</si>
  <si>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</si>
  <si>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</si>
  <si>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</si>
  <si>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</si>
  <si>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</si>
  <si>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</si>
  <si>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</si>
  <si>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</si>
  <si>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</si>
  <si>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</si>
  <si>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</si>
  <si>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</si>
  <si>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</si>
  <si>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</si>
  <si>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</si>
  <si>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</si>
  <si>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</si>
  <si>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</si>
  <si>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</si>
  <si>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</si>
  <si>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</si>
  <si>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</si>
  <si>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</si>
  <si>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</si>
  <si>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</si>
  <si>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</si>
  <si>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</si>
  <si>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</si>
  <si>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</si>
  <si>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</si>
  <si>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</si>
  <si>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</si>
  <si>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</si>
  <si>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</si>
  <si>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</si>
  <si>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</si>
  <si>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</si>
  <si>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</si>
  <si>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</si>
  <si>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</si>
  <si>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</si>
  <si>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</si>
  <si>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</si>
  <si>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</si>
  <si>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</si>
  <si>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</si>
  <si>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</si>
  <si>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</si>
  <si>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</si>
  <si>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</si>
  <si>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</si>
  <si>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</si>
  <si>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</si>
  <si>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</si>
  <si>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</si>
  <si>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</si>
  <si>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</si>
  <si>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</si>
  <si>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</si>
  <si>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</si>
  <si>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</si>
  <si>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</si>
  <si>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</si>
  <si>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</si>
  <si>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</si>
  <si>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</si>
  <si>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</si>
  <si>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</si>
  <si>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</si>
  <si>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</si>
  <si>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</si>
  <si>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</si>
  <si>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</si>
  <si>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</si>
  <si>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</si>
  <si>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</si>
  <si>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</si>
  <si>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</si>
  <si>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</si>
  <si>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</si>
  <si>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</si>
  <si>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</si>
  <si>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</si>
  <si>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</si>
  <si>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</si>
  <si>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</si>
  <si>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</si>
  <si>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</si>
  <si>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</si>
  <si>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</si>
  <si>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</si>
  <si>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</si>
  <si>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</si>
  <si>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</si>
  <si>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</si>
  <si>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</si>
  <si>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</si>
  <si>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</si>
  <si>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</si>
  <si>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</si>
  <si>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</si>
  <si>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</si>
  <si>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</si>
  <si>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</si>
  <si>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</si>
  <si>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</si>
  <si>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</si>
  <si>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</si>
  <si>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</si>
  <si>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</si>
  <si>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</si>
  <si>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</si>
  <si>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</si>
  <si>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</si>
  <si>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</si>
  <si>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</si>
  <si>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</si>
  <si>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</si>
  <si>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</si>
  <si>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</si>
  <si>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</si>
  <si>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</si>
  <si>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</si>
  <si>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</si>
  <si>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</si>
  <si>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</si>
  <si>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</si>
  <si>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</si>
  <si>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</si>
  <si>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</si>
  <si>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</si>
  <si>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</si>
  <si>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</si>
  <si>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</si>
  <si>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</si>
  <si>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</si>
  <si>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</si>
  <si>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</si>
  <si>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</si>
  <si>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</si>
  <si>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</si>
  <si>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</si>
  <si>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</si>
  <si>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</si>
  <si>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</si>
  <si>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</si>
  <si>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</si>
  <si>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</si>
  <si>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</si>
  <si>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</si>
  <si>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</si>
  <si>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</si>
  <si>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</si>
  <si>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</si>
  <si>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</si>
  <si>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</si>
  <si>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</si>
  <si>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</si>
  <si>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</si>
  <si>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</si>
  <si>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</si>
  <si>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</si>
  <si>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</si>
  <si>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</si>
  <si>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</si>
  <si>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</si>
  <si>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</si>
  <si>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</si>
  <si>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</si>
  <si>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</si>
  <si>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</si>
  <si>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</si>
  <si>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</si>
  <si>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</si>
  <si>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</si>
  <si>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</si>
  <si>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</si>
  <si>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</si>
  <si>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</si>
  <si>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</si>
  <si>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</si>
  <si>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</si>
  <si>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</si>
  <si>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</si>
  <si>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</si>
  <si>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</si>
  <si>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</si>
  <si>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</si>
  <si>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</si>
  <si>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</si>
  <si>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</si>
  <si>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</si>
  <si>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</si>
  <si>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</si>
  <si>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</si>
  <si>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</si>
  <si>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</si>
  <si>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</si>
  <si>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</si>
  <si>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</si>
  <si>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</si>
  <si>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</si>
  <si>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</si>
  <si>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</si>
  <si>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</si>
  <si>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</si>
  <si>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</si>
  <si>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</si>
  <si>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</si>
  <si>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</si>
  <si>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</si>
  <si>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</si>
  <si>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</si>
  <si>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</si>
  <si>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</si>
  <si>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</si>
  <si>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</si>
  <si>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</si>
  <si>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</si>
  <si>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</si>
  <si>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</si>
  <si>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</si>
  <si>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</si>
  <si>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</si>
  <si>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</si>
  <si>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</si>
  <si>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</si>
  <si>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</si>
  <si>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</si>
  <si>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</si>
  <si>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</si>
  <si>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</si>
  <si>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</si>
  <si>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</si>
  <si>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</si>
  <si>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</si>
  <si>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</si>
  <si>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</si>
  <si>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</si>
  <si>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</si>
  <si>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</si>
  <si>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</si>
  <si>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</si>
  <si>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</si>
  <si>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</si>
  <si>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</si>
  <si>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</si>
  <si>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</si>
  <si>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</si>
  <si>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</si>
  <si>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</si>
  <si>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</si>
  <si>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</si>
  <si>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</si>
  <si>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</si>
  <si>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</si>
  <si>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</si>
  <si>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</si>
  <si>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</si>
  <si>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</si>
  <si>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</si>
  <si>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</si>
  <si>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</si>
  <si>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</si>
  <si>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</si>
  <si>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</si>
  <si>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</si>
  <si>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</si>
  <si>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</si>
  <si>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</si>
  <si>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</si>
  <si>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</si>
  <si>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</si>
  <si>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</si>
  <si>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</si>
  <si>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</si>
  <si>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</si>
  <si>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</si>
  <si>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</si>
  <si>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</si>
  <si>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</si>
  <si>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</si>
  <si>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</si>
  <si>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</si>
  <si>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</si>
  <si>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</si>
  <si>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</si>
  <si>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</si>
  <si>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</si>
  <si>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</si>
  <si>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</si>
  <si>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</si>
  <si>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</si>
  <si>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</si>
  <si>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</si>
  <si>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</si>
  <si>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</si>
  <si>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</si>
  <si>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</si>
  <si>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</si>
  <si>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</si>
  <si>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</si>
  <si>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</si>
  <si>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</si>
  <si>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</si>
  <si>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</si>
  <si>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</si>
  <si>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</si>
  <si>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</si>
  <si>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</si>
  <si>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</si>
  <si>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</si>
  <si>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</si>
  <si>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</si>
  <si>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</si>
  <si>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</si>
  <si>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</si>
  <si>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</si>
  <si>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</si>
  <si>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</si>
  <si>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</si>
  <si>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</si>
  <si>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</si>
  <si>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</si>
  <si>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</si>
  <si>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</si>
  <si>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</si>
  <si>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</si>
  <si>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</si>
  <si>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</si>
  <si>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</si>
  <si>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</si>
  <si>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</si>
  <si>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</si>
  <si>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</si>
  <si>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</si>
  <si>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</si>
  <si>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</si>
  <si>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</si>
  <si>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</si>
  <si>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</si>
  <si>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</si>
  <si>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</si>
  <si>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</si>
  <si>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</si>
  <si>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</si>
  <si>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</si>
  <si>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</si>
  <si>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</si>
  <si>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</si>
  <si>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</si>
  <si>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</si>
  <si>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</si>
  <si>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</si>
  <si>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</si>
  <si>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</si>
  <si>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</si>
  <si>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</si>
  <si>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</si>
  <si>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</si>
  <si>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</si>
  <si>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</si>
  <si>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</si>
  <si>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</si>
  <si>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</si>
  <si>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</si>
  <si>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</si>
  <si>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</si>
  <si>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</si>
  <si>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</si>
  <si>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</si>
  <si>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</si>
  <si>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</si>
  <si>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</si>
  <si>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</si>
  <si>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</si>
  <si>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</si>
  <si>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</si>
  <si>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</si>
  <si>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</si>
  <si>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</si>
  <si>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</si>
  <si>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</si>
  <si>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</si>
  <si>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</si>
  <si>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</si>
  <si>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</si>
  <si>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</si>
  <si>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</si>
  <si>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</si>
  <si>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</si>
  <si>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</si>
  <si>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</si>
  <si>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</si>
  <si>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</si>
  <si>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</si>
  <si>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</si>
  <si>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</si>
  <si>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</si>
  <si>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</si>
  <si>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</si>
  <si>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</si>
  <si>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</si>
  <si>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</si>
  <si>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</si>
  <si>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</si>
  <si>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</si>
  <si>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</si>
  <si>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</si>
  <si>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</si>
  <si>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</si>
  <si>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</si>
  <si>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</si>
  <si>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</si>
  <si>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</si>
  <si>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</si>
  <si>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</si>
  <si>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</si>
  <si>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</si>
  <si>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</si>
  <si>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</si>
  <si>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</si>
  <si>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</si>
  <si>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</si>
  <si>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</si>
  <si>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</si>
  <si>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</si>
  <si>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</si>
  <si>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</si>
  <si>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</si>
  <si>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</si>
  <si>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</si>
  <si>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</si>
  <si>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</si>
  <si>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</si>
  <si>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</si>
  <si>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</si>
  <si>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</si>
  <si>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</si>
  <si>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</si>
  <si>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</si>
  <si>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</si>
  <si>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</si>
  <si>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</si>
  <si>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</si>
  <si>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</si>
  <si>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</si>
  <si>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</si>
  <si>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</si>
  <si>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</si>
  <si>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</si>
  <si>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</si>
  <si>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</si>
  <si>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</si>
  <si>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</si>
  <si>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</si>
  <si>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</si>
  <si>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</si>
  <si>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</si>
  <si>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</si>
  <si>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</si>
  <si>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</si>
  <si>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</si>
  <si>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</si>
  <si>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</si>
  <si>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</si>
  <si>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</si>
  <si>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</si>
  <si>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</si>
  <si>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</si>
  <si>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</si>
  <si>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</si>
  <si>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</si>
  <si>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</si>
  <si>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</si>
  <si>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</si>
  <si>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</si>
  <si>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</si>
  <si>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</si>
  <si>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</si>
  <si>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</si>
  <si>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</si>
  <si>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</si>
  <si>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</si>
  <si>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</si>
  <si>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</si>
  <si>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</si>
  <si>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</si>
  <si>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</si>
  <si>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</si>
  <si>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</si>
  <si>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</si>
  <si>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</si>
  <si>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</si>
  <si>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</si>
  <si>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</si>
  <si>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</si>
  <si>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</si>
  <si>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</si>
  <si>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</si>
  <si>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</si>
  <si>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</si>
  <si>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</si>
  <si>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</si>
  <si>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</si>
  <si>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</si>
  <si>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</si>
  <si>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</si>
  <si>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</si>
  <si>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</si>
  <si>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</si>
  <si>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</si>
  <si>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</si>
  <si>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</si>
  <si>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</si>
  <si>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</si>
  <si>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</si>
  <si>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</si>
  <si>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</si>
  <si>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</si>
  <si>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</si>
  <si>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</si>
  <si>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</si>
  <si>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</si>
  <si>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</si>
  <si>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</si>
  <si>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</si>
  <si>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</si>
  <si>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</si>
  <si>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</si>
  <si>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</si>
  <si>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</si>
  <si>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</si>
  <si>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</si>
  <si>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</si>
  <si>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</si>
  <si>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</si>
  <si>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</si>
  <si>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</si>
  <si>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</si>
  <si>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</si>
  <si>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</si>
  <si>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</si>
  <si>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</si>
  <si>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</si>
  <si>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</si>
  <si>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</si>
  <si>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</si>
  <si>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</si>
  <si>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</si>
  <si>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</si>
  <si>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</si>
  <si>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</si>
  <si>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</si>
  <si>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</si>
  <si>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</si>
  <si>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</si>
  <si>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</si>
  <si>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</si>
  <si>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</si>
  <si>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</si>
  <si>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</si>
  <si>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</si>
  <si>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</si>
  <si>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</si>
  <si>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</si>
  <si>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</si>
  <si>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</si>
  <si>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</si>
  <si>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</si>
  <si>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</si>
  <si>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</si>
  <si>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</si>
  <si>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</si>
  <si>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</si>
  <si>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</si>
  <si>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</si>
  <si>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</si>
  <si>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</si>
  <si>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</si>
  <si>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</si>
  <si>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</si>
  <si>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</si>
  <si>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</si>
  <si>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</si>
  <si>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</si>
  <si>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</si>
  <si>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</si>
  <si>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</si>
  <si>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</si>
  <si>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</si>
  <si>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</si>
  <si>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</si>
  <si>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</si>
  <si>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</si>
  <si>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</si>
  <si>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</si>
  <si>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</si>
  <si>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</si>
  <si>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</si>
  <si>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</si>
  <si>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</si>
  <si>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</si>
  <si>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</si>
  <si>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</si>
  <si>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</si>
  <si>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</si>
  <si>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</si>
  <si>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</si>
  <si>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</si>
  <si>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</si>
  <si>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</si>
  <si>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</si>
  <si>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</si>
  <si>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</si>
  <si>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</si>
  <si>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</si>
  <si>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</si>
  <si>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</si>
  <si>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</si>
  <si>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</si>
  <si>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</si>
  <si>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</si>
  <si>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</si>
  <si>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</si>
  <si>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</si>
  <si>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</si>
  <si>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</si>
  <si>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</si>
  <si>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</si>
  <si>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</si>
  <si>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</si>
  <si>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</si>
  <si>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</si>
  <si>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</si>
  <si>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</si>
  <si>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</si>
  <si>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</si>
  <si>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</si>
  <si>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</si>
  <si>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</si>
  <si>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</si>
  <si>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</si>
  <si>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</si>
  <si>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</si>
  <si>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</si>
  <si>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</si>
  <si>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</si>
  <si>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</si>
  <si>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</si>
  <si>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</si>
  <si>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</si>
  <si>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</si>
  <si>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</si>
  <si>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</si>
  <si>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</si>
  <si>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</si>
  <si>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</si>
  <si>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</si>
  <si>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</si>
  <si>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</si>
  <si>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</si>
  <si>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</si>
  <si>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</si>
  <si>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</si>
  <si>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</si>
  <si>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</si>
  <si>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</si>
  <si>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</si>
  <si>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</si>
  <si>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</si>
  <si>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</si>
  <si>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</si>
  <si>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</si>
  <si>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</si>
  <si>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</si>
  <si>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</si>
  <si>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</si>
  <si>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</si>
  <si>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</si>
  <si>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</si>
  <si>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</si>
  <si>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</si>
  <si>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</si>
  <si>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</si>
  <si>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</si>
  <si>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</si>
  <si>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</si>
  <si>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</si>
  <si>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</si>
  <si>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</si>
  <si>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</si>
  <si>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</si>
  <si>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</si>
  <si>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</si>
  <si>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</si>
  <si>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</si>
  <si>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</si>
  <si>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</si>
  <si>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</si>
  <si>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</si>
  <si>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</si>
  <si>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</si>
  <si>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</si>
  <si>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</si>
  <si>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</si>
  <si>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</si>
  <si>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</si>
  <si>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</si>
  <si>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</si>
  <si>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</si>
  <si>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</si>
  <si>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</si>
  <si>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</si>
  <si>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</si>
  <si>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</si>
  <si>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</si>
  <si>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</si>
  <si>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</si>
  <si>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</si>
  <si>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</si>
  <si>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</si>
  <si>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</si>
  <si>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</si>
  <si>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</si>
  <si>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</si>
  <si>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</si>
  <si>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</si>
  <si>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</si>
  <si>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</si>
  <si>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</si>
  <si>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</si>
  <si>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</si>
  <si>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</si>
  <si>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</si>
  <si>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</si>
  <si>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</si>
  <si>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</si>
  <si>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</si>
  <si>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</si>
  <si>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</si>
  <si>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</si>
  <si>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</si>
  <si>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</si>
  <si>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</si>
  <si>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</si>
  <si>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</si>
  <si>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</si>
  <si>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</si>
  <si>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</si>
  <si>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</si>
  <si>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</si>
  <si>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</si>
  <si>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</si>
  <si>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</si>
  <si>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</si>
  <si>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</si>
  <si>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</si>
  <si>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</si>
  <si>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</si>
  <si>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</si>
  <si>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</si>
  <si>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</si>
  <si>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</si>
  <si>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</si>
  <si>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</si>
  <si>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</si>
  <si>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</si>
  <si>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</si>
  <si>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</si>
  <si>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</si>
  <si>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</si>
  <si>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</si>
  <si>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</si>
  <si>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</si>
  <si>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</si>
  <si>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</si>
  <si>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</si>
  <si>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</si>
  <si>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</si>
  <si>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</si>
  <si>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</si>
  <si>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</si>
  <si>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</si>
  <si>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</si>
  <si>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</si>
  <si>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</si>
  <si>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</si>
  <si>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</si>
  <si>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</si>
  <si>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</si>
  <si>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</si>
  <si>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</si>
  <si>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</si>
  <si>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</si>
  <si>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</si>
  <si>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</si>
  <si>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</si>
  <si>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</si>
  <si>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</si>
  <si>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</si>
  <si>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</si>
  <si>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</si>
  <si>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</si>
  <si>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</si>
  <si>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</si>
  <si>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</si>
  <si>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</si>
  <si>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</si>
  <si>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</si>
  <si>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</si>
  <si>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</si>
  <si>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</si>
  <si>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</si>
  <si>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</si>
  <si>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</si>
  <si>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</si>
  <si>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</si>
  <si>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</si>
  <si>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</si>
  <si>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</si>
  <si>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</si>
  <si>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</si>
  <si>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</si>
  <si>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</si>
  <si>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</si>
  <si>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</si>
  <si>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</si>
  <si>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</si>
  <si>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</si>
  <si>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</si>
  <si>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</si>
  <si>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</si>
  <si>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</si>
  <si>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</si>
  <si>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</si>
  <si>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</si>
  <si>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</si>
  <si>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</si>
  <si>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</si>
  <si>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</si>
  <si>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</si>
  <si>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</si>
  <si>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</si>
  <si>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</si>
  <si>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</si>
  <si>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</si>
  <si>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</si>
  <si>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</si>
  <si>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</si>
  <si>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</si>
  <si>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</si>
  <si>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</si>
  <si>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</si>
  <si>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</si>
  <si>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</si>
  <si>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</si>
  <si>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</si>
  <si>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</si>
  <si>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</si>
  <si>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</si>
  <si>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</si>
  <si>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</si>
  <si>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</si>
  <si>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</si>
  <si>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</si>
  <si>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</si>
  <si>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</si>
  <si>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</si>
  <si>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</si>
  <si>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</si>
  <si>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</si>
  <si>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</si>
  <si>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</si>
  <si>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</si>
  <si>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</si>
  <si>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</si>
  <si>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</si>
  <si>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</si>
  <si>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</si>
  <si>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</si>
  <si>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</si>
  <si>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</si>
  <si>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</si>
  <si>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</si>
  <si>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</si>
  <si>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</si>
  <si>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</si>
  <si>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</si>
  <si>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</si>
  <si>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</si>
  <si>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</si>
  <si>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</si>
  <si>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</si>
  <si>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</si>
  <si>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</si>
  <si>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</si>
  <si>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</si>
  <si>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</si>
  <si>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</si>
  <si>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</si>
  <si>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</si>
  <si>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</si>
  <si>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</si>
  <si>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</si>
  <si>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</si>
  <si>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</si>
  <si>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</si>
  <si>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</si>
  <si>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</si>
  <si>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</si>
  <si>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</si>
  <si>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</si>
  <si>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</si>
  <si>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</si>
  <si>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</si>
  <si>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</si>
  <si>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</si>
  <si>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</si>
  <si>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</si>
  <si>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</si>
  <si>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</si>
  <si>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</si>
  <si>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</si>
  <si>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</si>
  <si>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</si>
  <si>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</si>
  <si>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</si>
  <si>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</si>
  <si>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</si>
  <si>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</si>
  <si>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</si>
  <si>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</si>
  <si>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</si>
  <si>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</si>
  <si>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</si>
  <si>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</si>
  <si>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</si>
  <si>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</si>
  <si>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</si>
  <si>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</si>
  <si>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</si>
  <si>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</si>
  <si>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</si>
  <si>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</si>
  <si>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</si>
  <si>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</si>
  <si>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</si>
  <si>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</si>
  <si>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</si>
  <si>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</si>
  <si>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</si>
  <si>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</si>
  <si>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</si>
  <si>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</si>
  <si>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</si>
  <si>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</si>
  <si>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</si>
  <si>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</si>
  <si>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</si>
  <si>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</si>
  <si>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</si>
  <si>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</si>
  <si>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</si>
  <si>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</si>
  <si>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</si>
  <si>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</si>
  <si>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</si>
  <si>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</si>
  <si>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</si>
  <si>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</si>
  <si>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</si>
  <si>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</si>
  <si>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</si>
  <si>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</si>
  <si>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</si>
  <si>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</si>
  <si>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</si>
  <si>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</si>
  <si>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</si>
  <si>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</si>
  <si>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</si>
  <si>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</si>
  <si>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</si>
  <si>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</si>
  <si>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</si>
  <si>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</si>
  <si>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</si>
  <si>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</si>
  <si>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</si>
  <si>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</si>
  <si>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</si>
  <si>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</si>
  <si>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</si>
  <si>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</si>
  <si>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</si>
  <si>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</si>
  <si>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</si>
  <si>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</si>
  <si>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</si>
  <si>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</si>
  <si>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</si>
  <si>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</si>
  <si>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</si>
  <si>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</si>
  <si>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</si>
  <si>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</si>
  <si>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</si>
  <si>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</si>
  <si>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</si>
  <si>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</si>
  <si>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</si>
  <si>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</si>
  <si>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</si>
  <si>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</si>
  <si>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</si>
  <si>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</si>
  <si>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</si>
  <si>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</si>
  <si>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</si>
  <si>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</si>
  <si>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</si>
  <si>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</si>
  <si>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</si>
  <si>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</si>
  <si>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</si>
  <si>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</si>
  <si>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</si>
  <si>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</si>
  <si>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</si>
  <si>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</si>
  <si>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</si>
  <si>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</si>
  <si>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</si>
  <si>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</si>
  <si>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</si>
  <si>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</si>
  <si>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</si>
  <si>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</si>
  <si>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</si>
  <si>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</si>
  <si>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</si>
  <si>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</si>
  <si>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</si>
  <si>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</si>
  <si>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</si>
  <si>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</si>
  <si>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</si>
  <si>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</si>
  <si>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</si>
  <si>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</si>
  <si>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</si>
  <si>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</si>
  <si>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</si>
  <si>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</si>
  <si>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</si>
  <si>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</si>
  <si>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</si>
  <si>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</si>
  <si>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</si>
  <si>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</si>
  <si>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</si>
  <si>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</si>
  <si>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</si>
  <si>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</si>
  <si>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</si>
  <si>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</si>
  <si>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</si>
  <si>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</si>
  <si>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</si>
  <si>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</si>
  <si>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</si>
  <si>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</si>
  <si>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</si>
  <si>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</si>
  <si>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</si>
  <si>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</si>
  <si>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</si>
  <si>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</si>
  <si>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</si>
  <si>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</si>
  <si>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</si>
  <si>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</si>
  <si>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</si>
  <si>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</si>
  <si>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</si>
  <si>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</si>
  <si>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</si>
  <si>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</si>
  <si>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</si>
  <si>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</si>
  <si>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</si>
  <si>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</si>
  <si>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</si>
  <si>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</si>
  <si>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</si>
  <si>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</si>
  <si>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</si>
  <si>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</si>
  <si>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</si>
  <si>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</si>
  <si>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</si>
  <si>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</si>
  <si>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</si>
  <si>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</si>
  <si>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</si>
  <si>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</si>
  <si>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</si>
  <si>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</si>
  <si>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</si>
  <si>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</si>
  <si>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</si>
  <si>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</si>
  <si>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</si>
  <si>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</si>
  <si>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</si>
  <si>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</si>
  <si>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</si>
  <si>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</si>
  <si>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</si>
  <si>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</si>
  <si>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</si>
  <si>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</si>
  <si>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</si>
  <si>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</si>
  <si>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</si>
  <si>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</si>
  <si>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</si>
  <si>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</si>
  <si>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</si>
  <si>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</si>
  <si>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</si>
  <si>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</si>
  <si>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</si>
  <si>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</si>
  <si>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</si>
  <si>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</si>
  <si>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</si>
  <si>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</si>
  <si>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</si>
  <si>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</si>
  <si>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</si>
  <si>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</si>
  <si>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</si>
  <si>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</si>
  <si>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</si>
  <si>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</si>
  <si>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</si>
  <si>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</si>
  <si>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</si>
  <si>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</si>
  <si>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</si>
  <si>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</si>
  <si>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</si>
  <si>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</si>
  <si>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</si>
  <si>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</si>
  <si>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</si>
  <si>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</si>
  <si>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</si>
  <si>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</si>
  <si>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</si>
  <si>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</si>
  <si>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</si>
  <si>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</si>
  <si>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</si>
  <si>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</si>
  <si>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</si>
  <si>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</si>
  <si>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</si>
  <si>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</si>
  <si>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</si>
  <si>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</si>
  <si>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</si>
  <si>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</si>
  <si>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</si>
  <si>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</si>
  <si>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</si>
  <si>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</si>
  <si>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</si>
  <si>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</si>
  <si>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</si>
  <si>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</si>
  <si>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</si>
  <si>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</si>
  <si>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</si>
  <si>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</si>
  <si>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</si>
  <si>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</si>
  <si>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</si>
  <si>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</si>
  <si>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</si>
  <si>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</si>
  <si>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</si>
  <si>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</si>
  <si>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</si>
  <si>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</si>
  <si>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</si>
  <si>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</si>
  <si>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</si>
  <si>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</si>
  <si>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</si>
  <si>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</si>
  <si>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</si>
  <si>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</si>
  <si>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</si>
  <si>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</si>
  <si>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</si>
  <si>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</si>
  <si>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</si>
  <si>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</si>
  <si>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</si>
  <si>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</si>
  <si>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</si>
  <si>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</si>
  <si>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</si>
  <si>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</si>
  <si>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</si>
  <si>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</si>
  <si>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</si>
  <si>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</si>
  <si>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</si>
  <si>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</si>
  <si>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</si>
  <si>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</si>
  <si>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</si>
  <si>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</si>
  <si>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</si>
  <si>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</si>
  <si>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</si>
  <si>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</si>
  <si>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</si>
  <si>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</si>
  <si>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</si>
  <si>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</si>
  <si>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</si>
  <si>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</si>
  <si>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</si>
  <si>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</si>
  <si>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</si>
  <si>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</si>
  <si>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</si>
  <si>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</si>
  <si>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</si>
  <si>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</si>
  <si>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</si>
  <si>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</si>
  <si>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</si>
  <si>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</si>
  <si>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</si>
  <si>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</si>
  <si>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</si>
  <si>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</si>
  <si>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</si>
  <si>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</si>
  <si>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</si>
  <si>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</si>
  <si>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</si>
  <si>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</si>
  <si>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</si>
  <si>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</si>
  <si>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</si>
  <si>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</si>
  <si>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</si>
  <si>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</si>
  <si>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</si>
  <si>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</si>
  <si>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</si>
  <si>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</si>
  <si>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</si>
  <si>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</si>
  <si>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</si>
  <si>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</si>
  <si>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</si>
  <si>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</si>
  <si>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</si>
  <si>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</si>
  <si>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</si>
  <si>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</si>
  <si>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</si>
  <si>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</si>
  <si>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</si>
  <si>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</si>
  <si>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</si>
  <si>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</si>
  <si>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</si>
  <si>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</si>
  <si>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</si>
  <si>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</si>
  <si>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</si>
  <si>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</si>
  <si>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</si>
  <si>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</si>
  <si>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</si>
  <si>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</si>
  <si>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</si>
  <si>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</si>
  <si>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</si>
  <si>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</si>
  <si>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</si>
  <si>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</si>
  <si>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</si>
  <si>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</si>
  <si>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</si>
  <si>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</si>
  <si>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</si>
  <si>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</si>
  <si>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</si>
  <si>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</si>
  <si>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</si>
  <si>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</si>
  <si>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</si>
  <si>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</si>
  <si>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</si>
  <si>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</si>
  <si>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</si>
  <si>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</si>
  <si>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</si>
  <si>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</si>
  <si>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</si>
  <si>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</si>
  <si>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</si>
  <si>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</si>
  <si>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</si>
  <si>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</si>
  <si>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</si>
  <si>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</si>
  <si>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</si>
  <si>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</si>
  <si>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</si>
  <si>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</si>
  <si>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</si>
  <si>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</si>
  <si>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</si>
  <si>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</si>
  <si>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</si>
  <si>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</si>
  <si>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</si>
  <si>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</si>
  <si>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</si>
  <si>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</si>
  <si>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</si>
  <si>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</si>
  <si>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</si>
  <si>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</si>
  <si>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</si>
  <si>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</si>
  <si>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</si>
  <si>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</si>
  <si>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</si>
  <si>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</si>
  <si>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</si>
  <si>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</si>
  <si>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</si>
  <si>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</si>
  <si>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</si>
  <si>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</si>
  <si>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</si>
  <si>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</si>
  <si>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</si>
  <si>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</si>
  <si>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</si>
  <si>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</si>
  <si>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</si>
  <si>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</si>
  <si>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</si>
  <si>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</si>
  <si>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</si>
  <si>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</si>
  <si>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</si>
  <si>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</si>
  <si>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</si>
  <si>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</si>
  <si>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</si>
  <si>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</si>
  <si>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</si>
  <si>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</si>
  <si>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</si>
  <si>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</si>
  <si>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</si>
  <si>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</si>
  <si>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</si>
  <si>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</si>
  <si>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</si>
  <si>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</si>
  <si>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</si>
  <si>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</si>
  <si>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</si>
  <si>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</si>
  <si>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</si>
  <si>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</si>
  <si>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</si>
  <si>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</si>
  <si>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</si>
  <si>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</si>
  <si>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</si>
  <si>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</si>
  <si>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</si>
  <si>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</si>
  <si>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</si>
  <si>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</si>
  <si>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</si>
  <si>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</si>
  <si>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</si>
  <si>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</si>
  <si>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</si>
  <si>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</si>
  <si>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</si>
  <si>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</si>
  <si>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</si>
  <si>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</si>
  <si>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</si>
  <si>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</si>
  <si>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</si>
  <si>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</si>
  <si>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</si>
  <si>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</si>
  <si>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</si>
  <si>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</si>
  <si>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</si>
  <si>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</si>
  <si>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</si>
  <si>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</si>
  <si>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</si>
  <si>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</si>
  <si>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</si>
  <si>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</si>
  <si>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</si>
  <si>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</si>
  <si>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</si>
  <si>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</si>
  <si>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</si>
  <si>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</si>
  <si>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</si>
  <si>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</si>
  <si>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</si>
  <si>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</si>
  <si>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</si>
  <si>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</si>
  <si>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</si>
  <si>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</si>
  <si>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</si>
  <si>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</si>
  <si>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</si>
  <si>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</si>
  <si>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</si>
  <si>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</si>
  <si>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</si>
  <si>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</si>
  <si>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</si>
  <si>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</si>
  <si>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</si>
  <si>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</si>
  <si>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</si>
  <si>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</si>
  <si>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</si>
  <si>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</si>
  <si>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</si>
  <si>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</si>
  <si>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</si>
  <si>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</si>
  <si>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</si>
  <si>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</si>
  <si>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</si>
  <si>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</si>
  <si>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</si>
  <si>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</si>
  <si>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</si>
  <si>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</si>
  <si>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</si>
  <si>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</si>
  <si>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</si>
  <si>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</si>
  <si>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</si>
  <si>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</si>
  <si>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</si>
  <si>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</si>
  <si>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</si>
  <si>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</si>
  <si>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</si>
  <si>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</si>
  <si>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</si>
  <si>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</si>
  <si>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</si>
  <si>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</si>
  <si>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</si>
  <si>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</si>
  <si>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</si>
  <si>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</si>
  <si>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</si>
  <si>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</si>
  <si>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</si>
  <si>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</si>
  <si>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</si>
  <si>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</si>
  <si>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</si>
  <si>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</si>
  <si>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</si>
  <si>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</si>
  <si>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</si>
  <si>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</si>
  <si>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</si>
  <si>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</si>
  <si>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</si>
  <si>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</si>
  <si>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</si>
  <si>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</si>
  <si>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</si>
  <si>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</si>
  <si>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</si>
  <si>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</si>
  <si>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</si>
  <si>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</si>
  <si>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</si>
  <si>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</si>
  <si>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</si>
  <si>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</si>
  <si>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</si>
  <si>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</si>
  <si>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</si>
  <si>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</si>
  <si>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</si>
  <si>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</si>
  <si>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</si>
  <si>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</si>
  <si>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</si>
  <si>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</si>
  <si>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</si>
  <si>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</si>
  <si>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</si>
  <si>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</si>
  <si>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</si>
  <si>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</si>
  <si>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</si>
  <si>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</si>
  <si>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</si>
  <si>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</si>
  <si>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</si>
  <si>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</si>
  <si>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</si>
  <si>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</si>
  <si>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</si>
  <si>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</si>
  <si>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</si>
  <si>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</si>
  <si>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</si>
  <si>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</si>
  <si>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</si>
  <si>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</si>
  <si>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</si>
  <si>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</si>
  <si>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</si>
  <si>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</si>
  <si>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</si>
  <si>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</si>
  <si>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</si>
  <si>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</si>
  <si>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</si>
  <si>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</si>
  <si>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</si>
  <si>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</si>
  <si>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</si>
  <si>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</si>
  <si>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</si>
  <si>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</si>
  <si>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</si>
  <si>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</si>
  <si>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</si>
  <si>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</si>
  <si>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</si>
  <si>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</si>
  <si>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</si>
  <si>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</si>
  <si>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</si>
  <si>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</si>
  <si>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</si>
  <si>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</si>
  <si>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</si>
  <si>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</si>
  <si>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</si>
  <si>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</si>
  <si>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</si>
  <si>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</si>
  <si>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</si>
  <si>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</si>
  <si>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</si>
  <si>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</si>
  <si>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</si>
  <si>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</si>
  <si>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</si>
  <si>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</si>
  <si>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</si>
  <si>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</si>
  <si>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</si>
  <si>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</si>
  <si>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</si>
  <si>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</si>
  <si>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</si>
  <si>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</si>
  <si>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</si>
  <si>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</si>
  <si>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</si>
  <si>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</si>
  <si>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</si>
  <si>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</si>
  <si>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</si>
  <si>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</si>
  <si>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</si>
  <si>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</si>
  <si>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</si>
  <si>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</si>
  <si>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</si>
  <si>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</si>
  <si>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</si>
  <si>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</si>
  <si>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</si>
  <si>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</si>
  <si>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</si>
  <si>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</si>
  <si>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</si>
  <si>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</si>
  <si>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</si>
  <si>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</si>
  <si>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</si>
  <si>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</si>
  <si>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</si>
  <si>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</si>
  <si>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</si>
  <si>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</si>
  <si>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</si>
  <si>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</si>
  <si>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</si>
  <si>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</si>
  <si>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</si>
  <si>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</si>
  <si>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</si>
  <si>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</si>
  <si>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</si>
  <si>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</si>
  <si>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</si>
  <si>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</si>
  <si>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</si>
  <si>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</si>
  <si>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</si>
  <si>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</si>
  <si>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</si>
  <si>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</si>
  <si>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</si>
  <si>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</si>
  <si>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</si>
  <si>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</si>
  <si>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</si>
  <si>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</si>
  <si>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</si>
  <si>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</si>
  <si>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</si>
  <si>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</si>
  <si>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</si>
  <si>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</si>
  <si>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</si>
  <si>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</si>
  <si>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</si>
  <si>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</si>
  <si>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</si>
  <si>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</si>
  <si>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</si>
  <si>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</si>
  <si>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</si>
  <si>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</si>
  <si>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</si>
  <si>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</si>
  <si>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</si>
  <si>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</si>
  <si>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</si>
  <si>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</si>
  <si>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</si>
  <si>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</si>
  <si>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</si>
  <si>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</si>
  <si>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</si>
  <si>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</si>
  <si>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</si>
  <si>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</si>
  <si>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</si>
  <si>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</si>
  <si>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</si>
  <si>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</si>
  <si>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</si>
  <si>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</si>
  <si>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</si>
  <si>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</si>
  <si>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</si>
  <si>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</si>
  <si>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</si>
  <si>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</si>
  <si>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</si>
  <si>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</si>
  <si>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</si>
  <si>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</si>
  <si>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</si>
  <si>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</si>
  <si>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</si>
  <si>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</si>
  <si>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</si>
  <si>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</si>
  <si>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</si>
  <si>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</si>
  <si>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</si>
  <si>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</si>
  <si>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</si>
  <si>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</si>
  <si>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</si>
  <si>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</si>
  <si>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</si>
  <si>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</si>
  <si>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</si>
  <si>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</si>
  <si>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</si>
  <si>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</si>
  <si>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</si>
  <si>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</si>
  <si>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</si>
  <si>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</si>
  <si>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</si>
  <si>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</si>
  <si>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</si>
  <si>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</si>
  <si>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</si>
  <si>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</si>
  <si>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</si>
  <si>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</si>
  <si>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</si>
  <si>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</si>
  <si>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</si>
  <si>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</si>
  <si>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</si>
  <si>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</si>
  <si>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</si>
  <si>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</si>
  <si>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</si>
  <si>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</si>
  <si>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</si>
  <si>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</si>
  <si>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</si>
  <si>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</si>
  <si>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</si>
  <si>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</si>
  <si>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</si>
  <si>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</si>
  <si>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</si>
  <si>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</si>
  <si>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</si>
  <si>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</si>
  <si>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</si>
  <si>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</si>
  <si>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</si>
  <si>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</si>
  <si>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</si>
  <si>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</si>
  <si>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</si>
  <si>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</si>
  <si>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</si>
  <si>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</si>
  <si>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</si>
  <si>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</si>
  <si>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</si>
  <si>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</si>
  <si>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</si>
  <si>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</si>
  <si>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</si>
  <si>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</si>
  <si>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</si>
  <si>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</si>
  <si>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</si>
  <si>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</si>
  <si>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</si>
  <si>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</si>
  <si>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</si>
  <si>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</si>
  <si>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</si>
  <si>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</si>
  <si>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</si>
  <si>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</si>
  <si>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</si>
  <si>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</si>
  <si>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</si>
  <si>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</si>
  <si>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</si>
  <si>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</si>
  <si>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</si>
  <si>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</si>
  <si>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</si>
  <si>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</si>
  <si>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</si>
  <si>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</si>
  <si>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</si>
  <si>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</si>
  <si>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</si>
  <si>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</si>
  <si>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</si>
  <si>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</si>
  <si>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</si>
  <si>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</si>
  <si>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</si>
  <si>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</si>
  <si>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</si>
  <si>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</si>
  <si>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</si>
  <si>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</si>
  <si>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</si>
  <si>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</si>
  <si>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</si>
  <si>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</si>
  <si>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</si>
  <si>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</si>
  <si>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</si>
  <si>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</si>
  <si>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</si>
  <si>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</si>
  <si>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</si>
  <si>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</si>
  <si>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</si>
  <si>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</si>
  <si>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</si>
  <si>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</si>
  <si>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</si>
  <si>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</si>
  <si>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</si>
  <si>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</si>
  <si>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</si>
  <si>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</si>
  <si>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</si>
  <si>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</si>
  <si>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</si>
  <si>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</si>
  <si>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</si>
  <si>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</si>
  <si>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</si>
  <si>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</si>
  <si>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</si>
  <si>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</si>
  <si>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</si>
  <si>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</si>
  <si>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</si>
  <si>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</si>
  <si>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</si>
  <si>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</si>
  <si>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</si>
  <si>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</si>
  <si>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</si>
  <si>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</si>
  <si>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</si>
  <si>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</si>
  <si>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</si>
  <si>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</si>
  <si>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</si>
  <si>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</si>
  <si>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</si>
  <si>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</si>
  <si>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</si>
  <si>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</si>
  <si>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</si>
  <si>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</si>
  <si>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</si>
  <si>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</si>
  <si>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</si>
  <si>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</si>
  <si>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</si>
  <si>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</si>
  <si>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</si>
  <si>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</si>
  <si>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</si>
  <si>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</si>
  <si>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</si>
  <si>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</si>
  <si>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</si>
  <si>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</si>
  <si>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</si>
  <si>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</si>
  <si>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</si>
  <si>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</si>
  <si>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</si>
  <si>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</si>
  <si>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</si>
  <si>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</si>
  <si>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</si>
  <si>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</si>
  <si>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</si>
  <si>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</si>
  <si>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</si>
  <si>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</si>
  <si>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</si>
  <si>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</si>
  <si>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</si>
  <si>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</si>
  <si>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</si>
  <si>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</si>
  <si>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</si>
  <si>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</si>
  <si>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</si>
  <si>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</si>
  <si>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</si>
  <si>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</si>
  <si>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</si>
  <si>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</si>
  <si>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</si>
  <si>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</si>
  <si>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</si>
  <si>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</si>
  <si>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</si>
  <si>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</si>
  <si>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</si>
  <si>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</si>
  <si>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</si>
  <si>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</si>
  <si>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</si>
  <si>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</si>
  <si>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</si>
  <si>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</si>
  <si>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</si>
  <si>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</si>
  <si>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</si>
  <si>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</si>
  <si>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</si>
  <si>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</si>
  <si>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</si>
  <si>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</si>
  <si>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</si>
  <si>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</si>
  <si>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</si>
  <si>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</si>
  <si>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</si>
  <si>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</si>
  <si>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</si>
  <si>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</si>
  <si>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</si>
  <si>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</si>
  <si>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</si>
  <si>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</si>
  <si>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</si>
  <si>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</si>
  <si>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</si>
  <si>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</si>
  <si>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</si>
  <si>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</si>
  <si>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</si>
  <si>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</si>
  <si>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</si>
  <si>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</si>
  <si>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</si>
  <si>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</si>
  <si>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</si>
  <si>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</si>
  <si>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</si>
  <si>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</si>
  <si>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</si>
  <si>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</si>
  <si>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</si>
  <si>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</si>
  <si>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</si>
  <si>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</si>
  <si>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</si>
  <si>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</si>
  <si>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</si>
  <si>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</si>
  <si>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</si>
  <si>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</si>
  <si>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</si>
  <si>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</si>
  <si>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</si>
  <si>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</si>
  <si>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</si>
  <si>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</si>
  <si>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</si>
  <si>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</si>
  <si>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</si>
  <si>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</si>
  <si>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</si>
  <si>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</si>
  <si>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</si>
  <si>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</si>
  <si>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</si>
  <si>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</si>
  <si>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</si>
  <si>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</si>
  <si>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</si>
  <si>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</si>
  <si>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</si>
  <si>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</si>
  <si>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</si>
  <si>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</si>
  <si>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</si>
  <si>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</si>
  <si>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</si>
  <si>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</si>
  <si>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</si>
  <si>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</si>
  <si>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</si>
  <si>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</si>
  <si>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</si>
  <si>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</si>
  <si>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</si>
  <si>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</si>
  <si>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</si>
  <si>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</si>
  <si>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</si>
  <si>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</si>
  <si>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</si>
  <si>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</si>
  <si>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</si>
  <si>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</si>
  <si>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</si>
  <si>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</si>
  <si>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</si>
  <si>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</si>
  <si>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</si>
  <si>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</si>
  <si>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</si>
  <si>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</si>
  <si>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</si>
  <si>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</si>
  <si>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</si>
  <si>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</si>
  <si>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</si>
  <si>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</si>
  <si>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</si>
  <si>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</si>
  <si>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</si>
  <si>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</si>
  <si>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</si>
  <si>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</si>
  <si>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</si>
  <si>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</si>
  <si>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</si>
  <si>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</si>
  <si>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</si>
  <si>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</si>
  <si>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</si>
  <si>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</si>
  <si>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</si>
  <si>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</si>
  <si>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</si>
  <si>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</si>
  <si>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</si>
  <si>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</si>
  <si>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</si>
  <si>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</si>
  <si>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</si>
  <si>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</si>
  <si>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</si>
  <si>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</si>
  <si>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</si>
  <si>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</si>
  <si>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</si>
  <si>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</si>
  <si>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</si>
  <si>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</si>
  <si>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</si>
  <si>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</si>
  <si>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</si>
  <si>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</si>
  <si>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</si>
  <si>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</si>
  <si>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</si>
  <si>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</si>
  <si>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</si>
  <si>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</si>
  <si>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</si>
  <si>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</si>
  <si>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</si>
  <si>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</si>
  <si>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</si>
  <si>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</si>
  <si>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</si>
  <si>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</si>
  <si>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</si>
  <si>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</si>
  <si>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</si>
  <si>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</si>
  <si>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</si>
  <si>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</si>
  <si>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</si>
  <si>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</si>
  <si>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</si>
  <si>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</si>
  <si>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</si>
  <si>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</si>
  <si>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</si>
  <si>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</si>
  <si>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</si>
  <si>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</si>
  <si>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</si>
  <si>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</si>
  <si>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</si>
  <si>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</si>
  <si>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</si>
  <si>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</si>
  <si>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</si>
  <si>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</si>
  <si>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</si>
  <si>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</si>
  <si>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</si>
  <si>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</si>
  <si>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</si>
  <si>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</si>
  <si>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</si>
  <si>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</si>
  <si>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</si>
  <si>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</si>
  <si>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</si>
  <si>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</si>
  <si>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</si>
  <si>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</si>
  <si>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</si>
  <si>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</si>
  <si>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</si>
  <si>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</si>
  <si>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</si>
  <si>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</si>
  <si>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</si>
  <si>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</si>
  <si>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</si>
  <si>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</si>
  <si>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</si>
  <si>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</si>
  <si>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</si>
  <si>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</si>
  <si>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</si>
  <si>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</si>
  <si>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</si>
  <si>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</si>
  <si>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</si>
  <si>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</si>
  <si>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</si>
  <si>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</si>
  <si>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</si>
  <si>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</si>
  <si>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</si>
  <si>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</si>
  <si>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</si>
  <si>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</si>
  <si>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</si>
  <si>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</si>
  <si>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</si>
  <si>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</si>
  <si>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</si>
  <si>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</si>
  <si>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</si>
  <si>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</si>
  <si>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</si>
  <si>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</si>
  <si>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</si>
  <si>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</si>
  <si>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</si>
  <si>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</si>
  <si>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</si>
  <si>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</si>
  <si>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</si>
  <si>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</si>
  <si>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</si>
  <si>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</si>
  <si>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</si>
  <si>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</si>
  <si>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</si>
  <si>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</si>
  <si>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</si>
  <si>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</si>
  <si>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</si>
  <si>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</si>
  <si>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</si>
  <si>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</si>
  <si>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</si>
  <si>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</si>
  <si>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</si>
  <si>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</si>
  <si>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</si>
  <si>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</si>
  <si>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</si>
  <si>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</si>
  <si>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</si>
  <si>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</si>
  <si>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</si>
  <si>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</si>
  <si>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</si>
  <si>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</si>
  <si>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</si>
  <si>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</si>
  <si>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</si>
  <si>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</si>
  <si>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</si>
  <si>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</si>
  <si>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</si>
  <si>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</si>
  <si>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</si>
  <si>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</si>
  <si>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</si>
  <si>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</si>
  <si>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</si>
  <si>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</si>
  <si>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</si>
  <si>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</si>
  <si>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</si>
  <si>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</si>
  <si>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</si>
  <si>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</si>
  <si>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</si>
  <si>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</si>
  <si>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</si>
  <si>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</si>
  <si>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</si>
  <si>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</si>
  <si>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</si>
  <si>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</si>
  <si>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</si>
  <si>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</si>
  <si>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</si>
  <si>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</si>
  <si>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</si>
  <si>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</si>
  <si>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</si>
  <si>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</si>
  <si>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</si>
  <si>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</si>
  <si>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</si>
  <si>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</si>
  <si>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</si>
  <si>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</si>
  <si>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</si>
  <si>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</si>
  <si>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</si>
  <si>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</si>
  <si>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</si>
  <si>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</si>
  <si>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</si>
  <si>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</si>
  <si>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</si>
  <si>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</si>
  <si>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</si>
  <si>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</si>
  <si>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</si>
  <si>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</si>
  <si>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</si>
  <si>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</si>
  <si>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</si>
  <si>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</si>
  <si>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</si>
  <si>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</si>
  <si>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</si>
  <si>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</si>
  <si>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</si>
  <si>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</si>
  <si>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</si>
  <si>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</si>
  <si>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</si>
  <si>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</si>
  <si>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</si>
  <si>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</si>
  <si>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</si>
  <si>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</si>
  <si>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</si>
  <si>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</si>
  <si>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</si>
  <si>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</si>
  <si>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</si>
  <si>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</si>
  <si>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</si>
  <si>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</si>
  <si>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</si>
  <si>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</si>
  <si>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</si>
  <si>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</si>
  <si>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</si>
  <si>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</si>
  <si>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</si>
  <si>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</si>
  <si>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</si>
  <si>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</si>
  <si>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</si>
  <si>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</si>
  <si>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</si>
  <si>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</si>
  <si>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</si>
  <si>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</si>
  <si>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</si>
  <si>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</si>
  <si>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</si>
  <si>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</si>
  <si>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</si>
  <si>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</si>
  <si>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</si>
  <si>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</si>
  <si>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</si>
  <si>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</si>
  <si>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</si>
  <si>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</si>
  <si>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</si>
  <si>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</si>
  <si>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</si>
  <si>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</si>
  <si>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</si>
  <si>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</si>
  <si>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</si>
  <si>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</si>
  <si>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</si>
  <si>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</si>
  <si>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</si>
  <si>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</si>
  <si>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</si>
  <si>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</si>
  <si>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</si>
  <si>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</si>
  <si>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</si>
  <si>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</si>
  <si>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</si>
  <si>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</si>
  <si>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</si>
  <si>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</si>
  <si>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</si>
  <si>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</si>
  <si>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</si>
  <si>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</si>
  <si>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</si>
  <si>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</si>
  <si>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</si>
  <si>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</si>
  <si>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</si>
  <si>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</si>
  <si>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</si>
  <si>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</si>
  <si>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</si>
  <si>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</si>
  <si>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</si>
  <si>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</si>
  <si>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</si>
  <si>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</si>
  <si>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</si>
  <si>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</si>
  <si>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</si>
  <si>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</si>
  <si>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</si>
  <si>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</si>
  <si>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</si>
  <si>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</si>
  <si>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</si>
  <si>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</si>
  <si>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</si>
  <si>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</si>
  <si>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</si>
  <si>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</si>
  <si>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</si>
  <si>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</si>
  <si>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</si>
  <si>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</si>
  <si>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</si>
  <si>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</si>
  <si>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</si>
  <si>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</si>
  <si>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</si>
  <si>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</si>
  <si>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</si>
  <si>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</si>
  <si>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</si>
  <si>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</si>
  <si>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</si>
  <si>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</si>
  <si>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</si>
  <si>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</si>
  <si>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</si>
  <si>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</si>
  <si>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</si>
  <si>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</si>
  <si>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</si>
  <si>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</si>
  <si>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</si>
  <si>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</si>
  <si>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</si>
  <si>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</si>
  <si>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</si>
  <si>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</si>
  <si>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</si>
  <si>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</si>
  <si>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</si>
  <si>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</si>
  <si>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</si>
  <si>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</si>
  <si>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</si>
  <si>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</si>
  <si>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</si>
  <si>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</si>
  <si>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</si>
  <si>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</si>
  <si>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</si>
  <si>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</si>
  <si>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</si>
  <si>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</si>
  <si>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</si>
  <si>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</si>
  <si>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</si>
  <si>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</si>
  <si>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</si>
  <si>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</si>
  <si>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</si>
  <si>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</si>
  <si>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</si>
  <si>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</si>
  <si>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</si>
  <si>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</si>
  <si>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</si>
  <si>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</si>
  <si>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</si>
  <si>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</si>
  <si>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</si>
  <si>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</si>
  <si>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</si>
  <si>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</si>
  <si>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</si>
  <si>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</si>
  <si>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</si>
  <si>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</si>
  <si>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</si>
  <si>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</si>
  <si>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</si>
  <si>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</si>
  <si>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</si>
  <si>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</si>
  <si>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</si>
  <si>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</si>
  <si>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</si>
  <si>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</si>
  <si>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</si>
  <si>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</si>
  <si>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</si>
  <si>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</si>
  <si>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</si>
  <si>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</si>
  <si>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</si>
  <si>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</si>
  <si>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</si>
  <si>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</si>
  <si>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</si>
  <si>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</si>
  <si>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</si>
  <si>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</si>
  <si>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</si>
  <si>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</si>
  <si>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</si>
  <si>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</si>
  <si>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</si>
  <si>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</si>
  <si>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</si>
  <si>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</si>
  <si>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</si>
  <si>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</si>
  <si>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</si>
  <si>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</si>
  <si>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</si>
  <si>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</si>
  <si>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</si>
  <si>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</si>
  <si>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</si>
  <si>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</si>
  <si>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</si>
  <si>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</si>
  <si>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</si>
  <si>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</si>
  <si>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</si>
  <si>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</si>
  <si>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</si>
  <si>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</si>
  <si>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</si>
  <si>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</si>
  <si>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</si>
  <si>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</si>
  <si>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</si>
  <si>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</si>
  <si>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</si>
  <si>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</si>
  <si>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</si>
  <si>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</si>
  <si>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</si>
  <si>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</si>
  <si>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</si>
  <si>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</si>
  <si>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</si>
  <si>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</si>
  <si>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</si>
  <si>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</si>
  <si>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</si>
  <si>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</si>
  <si>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</si>
  <si>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</si>
  <si>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</si>
  <si>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</si>
  <si>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</si>
  <si>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</si>
  <si>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</si>
  <si>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</si>
  <si>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</si>
  <si>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</si>
  <si>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</si>
  <si>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</si>
  <si>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</si>
  <si>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</si>
  <si>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</si>
  <si>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</si>
  <si>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</si>
  <si>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</si>
  <si>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</si>
  <si>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</si>
  <si>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</si>
  <si>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</si>
  <si>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</si>
  <si>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</si>
  <si>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</si>
  <si>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</si>
  <si>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</si>
  <si>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</si>
  <si>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</si>
  <si>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</si>
  <si>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</si>
  <si>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</si>
  <si>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</si>
  <si>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</si>
  <si>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</si>
  <si>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</si>
  <si>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</si>
  <si>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</si>
  <si>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</si>
  <si>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</si>
  <si>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</si>
  <si>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</si>
  <si>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</si>
  <si>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</si>
  <si>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</si>
  <si>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</si>
  <si>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</si>
  <si>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</si>
  <si>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</si>
  <si>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</si>
  <si>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</si>
  <si>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</si>
  <si>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</si>
  <si>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</si>
  <si>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</si>
  <si>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</si>
  <si>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</si>
  <si>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</si>
  <si>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</si>
  <si>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</si>
  <si>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</si>
  <si>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</si>
  <si>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</si>
  <si>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</si>
  <si>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</si>
  <si>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</si>
  <si>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</si>
  <si>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</si>
  <si>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</si>
  <si>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</si>
  <si>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</si>
  <si>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</si>
  <si>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</si>
  <si>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</si>
  <si>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</si>
  <si>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</si>
  <si>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</si>
  <si>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</si>
  <si>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</si>
  <si>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</si>
  <si>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</si>
  <si>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</si>
  <si>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</si>
  <si>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</si>
  <si>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</si>
  <si>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</si>
  <si>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</si>
  <si>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</si>
  <si>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</si>
  <si>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</si>
  <si>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</si>
  <si>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</si>
  <si>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</si>
  <si>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</si>
  <si>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</si>
  <si>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</si>
  <si>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</si>
  <si>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</si>
  <si>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</si>
  <si>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</si>
  <si>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</si>
  <si>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</si>
  <si>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</si>
  <si>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</si>
  <si>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</si>
  <si>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</si>
  <si>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</si>
  <si>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</si>
  <si>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</si>
  <si>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</si>
  <si>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</si>
  <si>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</si>
  <si>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</si>
  <si>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</si>
  <si>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</si>
  <si>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</si>
  <si>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</si>
  <si>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</si>
  <si>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</si>
  <si>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</si>
  <si>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</si>
  <si>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</si>
  <si>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</si>
  <si>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</si>
  <si>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</si>
  <si>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</si>
  <si>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</si>
  <si>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</si>
  <si>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</si>
  <si>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</si>
  <si>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</si>
  <si>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</si>
  <si>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</si>
  <si>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</si>
  <si>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</si>
  <si>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</si>
  <si>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</si>
  <si>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</si>
  <si>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</si>
  <si>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</si>
  <si>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</si>
  <si>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</si>
  <si>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</si>
  <si>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</si>
  <si>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</si>
  <si>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</si>
  <si>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</si>
  <si>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</si>
  <si>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</si>
  <si>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</si>
  <si>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</si>
  <si>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</si>
  <si>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</si>
  <si>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</si>
  <si>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</si>
  <si>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</si>
  <si>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</si>
  <si>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</si>
  <si>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</si>
  <si>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</si>
  <si>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</si>
  <si>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</si>
  <si>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</si>
  <si>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</si>
  <si>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</si>
  <si>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</si>
  <si>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</si>
  <si>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</si>
  <si>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</si>
  <si>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</si>
  <si>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</si>
  <si>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</si>
  <si>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</si>
  <si>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</si>
  <si>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</si>
  <si>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</si>
  <si>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</si>
  <si>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</si>
  <si>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</si>
  <si>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</si>
  <si>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</si>
  <si>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</si>
  <si>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</si>
  <si>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</si>
  <si>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</si>
  <si>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</si>
  <si>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</si>
  <si>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</si>
  <si>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</si>
  <si>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</si>
  <si>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</si>
  <si>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</si>
  <si>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</si>
  <si>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</si>
  <si>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</si>
  <si>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</si>
  <si>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</si>
  <si>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</si>
  <si>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</si>
  <si>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</si>
  <si>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</si>
  <si>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</si>
  <si>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</si>
  <si>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</si>
  <si>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</si>
  <si>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</si>
  <si>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</si>
  <si>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</si>
  <si>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</si>
  <si>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</si>
  <si>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</si>
  <si>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</si>
  <si>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</si>
  <si>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</si>
  <si>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</si>
  <si>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</si>
  <si>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</si>
  <si>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</si>
  <si>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</si>
  <si>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</si>
  <si>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</si>
  <si>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</si>
  <si>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</si>
  <si>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</si>
  <si>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</si>
  <si>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</si>
  <si>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</si>
  <si>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</si>
  <si>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</si>
  <si>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</si>
  <si>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</si>
  <si>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</si>
  <si>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</si>
  <si>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</si>
  <si>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</si>
  <si>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</si>
  <si>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</si>
  <si>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</si>
  <si>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</si>
  <si>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</si>
  <si>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</si>
  <si>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</si>
  <si>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</si>
  <si>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</si>
  <si>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</si>
  <si>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</si>
  <si>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</si>
  <si>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</si>
  <si>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</si>
  <si>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</si>
  <si>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</si>
  <si>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</si>
  <si>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</si>
  <si>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</si>
  <si>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</si>
  <si>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</si>
  <si>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</si>
  <si>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</si>
  <si>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</si>
  <si>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</si>
  <si>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</si>
  <si>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</si>
  <si>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</si>
  <si>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</si>
  <si>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</si>
  <si>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</si>
  <si>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</si>
  <si>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</si>
  <si>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</si>
  <si>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</si>
  <si>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</si>
  <si>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</si>
  <si>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</si>
  <si>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</si>
  <si>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</si>
  <si>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</si>
  <si>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</si>
  <si>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</si>
  <si>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</si>
  <si>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</si>
  <si>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</si>
  <si>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</si>
  <si>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</si>
  <si>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</si>
  <si>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</si>
  <si>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</si>
  <si>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</si>
  <si>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</si>
  <si>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</si>
  <si>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</si>
  <si>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</si>
  <si>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</si>
  <si>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</si>
  <si>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</si>
  <si>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</si>
  <si>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</si>
  <si>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</si>
  <si>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</si>
  <si>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</si>
  <si>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</si>
  <si>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</si>
  <si>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</si>
  <si>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</si>
  <si>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</si>
  <si>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</si>
  <si>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</si>
  <si>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</si>
  <si>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</si>
  <si>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</si>
  <si>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</si>
  <si>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</si>
  <si>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</si>
  <si>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</si>
  <si>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</si>
  <si>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</si>
  <si>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</si>
  <si>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</si>
  <si>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</si>
  <si>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</si>
  <si>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</si>
  <si>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</si>
  <si>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</si>
  <si>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</si>
  <si>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</si>
  <si>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</si>
  <si>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</si>
  <si>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</si>
  <si>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</si>
  <si>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</si>
  <si>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</si>
  <si>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</si>
  <si>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</si>
  <si>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</si>
  <si>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</si>
  <si>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</si>
  <si>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</si>
  <si>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</si>
  <si>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</si>
  <si>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</si>
  <si>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</si>
  <si>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</si>
  <si>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</si>
  <si>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</si>
  <si>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</si>
  <si>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</si>
  <si>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</si>
  <si>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</si>
  <si>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</si>
  <si>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</si>
  <si>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</si>
  <si>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</si>
  <si>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</si>
  <si>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</si>
  <si>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</si>
  <si>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</si>
  <si>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</si>
  <si>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</si>
  <si>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</si>
  <si>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</si>
  <si>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</si>
  <si>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</si>
  <si>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</si>
  <si>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</si>
  <si>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</si>
  <si>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</si>
  <si>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</si>
  <si>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</si>
  <si>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</si>
  <si>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</si>
  <si>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</si>
  <si>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</si>
  <si>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</si>
  <si>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</si>
  <si>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</si>
  <si>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</si>
  <si>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</si>
  <si>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</si>
  <si>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</si>
  <si>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</si>
  <si>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</si>
  <si>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</si>
  <si>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</si>
  <si>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</si>
  <si>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</si>
  <si>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</si>
  <si>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</si>
  <si>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</si>
  <si>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</si>
  <si>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</si>
  <si>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</si>
  <si>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</si>
  <si>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</si>
  <si>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</si>
  <si>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</si>
  <si>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</si>
  <si>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</si>
  <si>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</si>
  <si>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</si>
  <si>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</si>
  <si>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</si>
  <si>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</si>
  <si>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</si>
  <si>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</si>
  <si>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</si>
  <si>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</si>
  <si>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</si>
  <si>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</si>
  <si>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</si>
  <si>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</si>
  <si>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</si>
  <si>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</si>
  <si>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</si>
  <si>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</si>
  <si>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</si>
  <si>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</si>
  <si>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</si>
  <si>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</si>
  <si>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</si>
  <si>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</si>
  <si>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</si>
  <si>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</si>
  <si>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</si>
  <si>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</si>
  <si>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</si>
  <si>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</si>
  <si>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</si>
  <si>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</si>
  <si>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</si>
  <si>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</si>
  <si>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</si>
  <si>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</si>
  <si>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</si>
  <si>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</si>
  <si>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</si>
  <si>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</si>
  <si>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</si>
  <si>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</si>
  <si>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</si>
  <si>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</si>
  <si>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</si>
  <si>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</si>
  <si>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</si>
  <si>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</si>
  <si>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</si>
  <si>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</si>
  <si>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</si>
  <si>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</si>
  <si>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</si>
  <si>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</si>
  <si>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</si>
  <si>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</si>
  <si>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</si>
  <si>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</si>
  <si>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</si>
  <si>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</si>
  <si>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</si>
  <si>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</si>
  <si>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</si>
  <si>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</si>
  <si>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</si>
  <si>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</si>
  <si>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</si>
  <si>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</si>
  <si>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</si>
  <si>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</si>
  <si>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</si>
  <si>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</si>
  <si>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</si>
  <si>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</si>
  <si>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</si>
  <si>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</si>
  <si>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</si>
  <si>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</si>
  <si>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</si>
  <si>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</si>
  <si>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</si>
  <si>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</si>
  <si>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</si>
  <si>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</si>
  <si>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</si>
  <si>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</si>
  <si>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</si>
  <si>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</si>
  <si>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</si>
  <si>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</si>
  <si>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</si>
  <si>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</si>
  <si>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</si>
  <si>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</si>
  <si>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</si>
  <si>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</si>
  <si>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</si>
  <si>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</si>
  <si>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</si>
  <si>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</si>
  <si>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</si>
  <si>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</si>
  <si>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</si>
  <si>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</si>
  <si>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</si>
  <si>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</si>
  <si>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</si>
  <si>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</si>
  <si>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</si>
  <si>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</si>
  <si>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</si>
  <si>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</si>
  <si>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</si>
  <si>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</si>
  <si>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</si>
  <si>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</si>
  <si>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</si>
  <si>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</si>
  <si>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</si>
  <si>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</si>
  <si>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</si>
  <si>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</si>
  <si>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</si>
  <si>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</si>
  <si>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</si>
  <si>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</si>
  <si>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</si>
  <si>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</si>
  <si>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</si>
  <si>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</si>
  <si>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</si>
  <si>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</si>
  <si>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</si>
  <si>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</si>
  <si>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</si>
  <si>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</si>
  <si>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</si>
  <si>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</si>
  <si>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</si>
  <si>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</si>
  <si>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</si>
  <si>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</si>
  <si>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</si>
  <si>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</si>
  <si>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</si>
  <si>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</si>
  <si>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</si>
  <si>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</si>
  <si>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</si>
  <si>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</si>
  <si>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</si>
  <si>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</si>
  <si>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</si>
  <si>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</si>
  <si>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</si>
  <si>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</si>
  <si>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</si>
  <si>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</si>
  <si>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</si>
  <si>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</si>
  <si>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</si>
  <si>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</si>
  <si>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</si>
  <si>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</si>
  <si>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</si>
  <si>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</si>
  <si>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</si>
  <si>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</si>
  <si>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</si>
  <si>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</si>
  <si>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</si>
  <si>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</si>
  <si>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</si>
  <si>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</si>
  <si>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</si>
  <si>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</si>
  <si>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</si>
  <si>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</si>
  <si>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</si>
  <si>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</si>
  <si>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</si>
  <si>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</si>
  <si>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</si>
  <si>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</si>
  <si>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</si>
  <si>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</si>
  <si>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</si>
  <si>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</si>
  <si>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</si>
  <si>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</si>
  <si>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</si>
  <si>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</si>
  <si>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</si>
  <si>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</si>
  <si>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</si>
  <si>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</si>
  <si>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</si>
  <si>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</si>
  <si>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</si>
  <si>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</si>
  <si>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</si>
  <si>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</si>
  <si>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</si>
  <si>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</si>
  <si>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</si>
  <si>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</si>
  <si>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</si>
  <si>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</si>
  <si>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</si>
  <si>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</si>
  <si>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</si>
  <si>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</si>
  <si>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</si>
  <si>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</si>
  <si>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</si>
  <si>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</si>
  <si>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</si>
  <si>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</si>
  <si>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</si>
  <si>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</si>
  <si>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</si>
  <si>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</si>
  <si>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</si>
  <si>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</si>
  <si>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</si>
  <si>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</si>
  <si>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</si>
  <si>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</si>
  <si>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</si>
  <si>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</si>
  <si>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</si>
  <si>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</si>
  <si>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</si>
  <si>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</si>
  <si>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</si>
  <si>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</si>
  <si>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</si>
  <si>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</si>
  <si>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</si>
  <si>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</si>
  <si>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</si>
  <si>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</si>
  <si>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</si>
  <si>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</si>
  <si>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</si>
  <si>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</si>
  <si>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</si>
  <si>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</si>
  <si>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</si>
  <si>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</si>
  <si>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</si>
  <si>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</si>
  <si>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</si>
  <si>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</si>
  <si>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</si>
  <si>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</si>
  <si>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</si>
  <si>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</si>
  <si>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</si>
  <si>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</si>
  <si>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</si>
  <si>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</si>
  <si>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</si>
  <si>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</si>
  <si>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</si>
  <si>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</si>
  <si>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</si>
  <si>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</si>
  <si>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</si>
  <si>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</si>
  <si>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</si>
  <si>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</si>
  <si>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</si>
  <si>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</si>
  <si>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</si>
  <si>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</si>
  <si>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</si>
  <si>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</si>
  <si>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</si>
  <si>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</si>
  <si>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</si>
  <si>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</si>
  <si>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</si>
  <si>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</si>
  <si>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</si>
  <si>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</si>
  <si>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</si>
  <si>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</si>
  <si>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</si>
  <si>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</si>
  <si>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</si>
  <si>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</si>
  <si>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</si>
  <si>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</si>
  <si>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</si>
  <si>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</si>
  <si>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</si>
  <si>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</si>
  <si>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</si>
  <si>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</si>
  <si>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</si>
  <si>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</si>
  <si>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</si>
  <si>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</si>
  <si>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</si>
  <si>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</si>
  <si>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</si>
  <si>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</si>
  <si>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</si>
  <si>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</si>
  <si>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</si>
  <si>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</si>
  <si>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</si>
  <si>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</si>
  <si>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</si>
  <si>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</si>
  <si>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</si>
  <si>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</si>
  <si>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</si>
  <si>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</si>
  <si>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</si>
  <si>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</si>
  <si>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</si>
  <si>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</si>
  <si>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</si>
  <si>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</si>
  <si>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</si>
  <si>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</si>
  <si>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</si>
  <si>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</si>
  <si>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</si>
  <si>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</si>
  <si>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</si>
  <si>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</si>
  <si>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</si>
  <si>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</si>
  <si>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</si>
  <si>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</si>
  <si>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</si>
  <si>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</si>
  <si>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</si>
  <si>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</si>
  <si>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</si>
  <si>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</si>
  <si>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</si>
  <si>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</si>
  <si>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</si>
  <si>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</si>
  <si>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</si>
  <si>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</si>
  <si>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</si>
  <si>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</si>
  <si>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</si>
  <si>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</si>
  <si>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</si>
  <si>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</si>
  <si>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</si>
  <si>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</si>
  <si>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</si>
  <si>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</si>
  <si>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</si>
  <si>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</si>
  <si>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</si>
  <si>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</si>
  <si>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</si>
  <si>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</si>
  <si>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</si>
  <si>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</si>
  <si>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</si>
  <si>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</si>
  <si>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</si>
  <si>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</si>
  <si>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</si>
  <si>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</si>
  <si>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</si>
  <si>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</si>
  <si>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</si>
  <si>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</si>
  <si>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</si>
  <si>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</si>
  <si>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</si>
  <si>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</si>
  <si>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</si>
  <si>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</si>
  <si>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</si>
  <si>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</si>
  <si>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</si>
  <si>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</si>
  <si>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</si>
  <si>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</si>
  <si>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</si>
  <si>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</si>
  <si>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</si>
  <si>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</si>
  <si>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</si>
  <si>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</si>
  <si>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</si>
  <si>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</si>
  <si>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</si>
  <si>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</si>
  <si>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</si>
  <si>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</si>
  <si>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</si>
  <si>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</si>
  <si>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</si>
  <si>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</si>
  <si>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</si>
  <si>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</si>
  <si>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</si>
  <si>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</si>
  <si>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</si>
  <si>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</si>
  <si>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</si>
  <si>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</si>
  <si>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</si>
  <si>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</si>
  <si>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</si>
  <si>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</si>
  <si>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</si>
  <si>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</si>
  <si>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</si>
  <si>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</si>
  <si>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</si>
  <si>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</si>
  <si>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</si>
  <si>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</si>
  <si>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</si>
  <si>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</si>
  <si>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</si>
  <si>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</si>
  <si>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</si>
  <si>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</si>
  <si>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</si>
  <si>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</si>
  <si>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</si>
  <si>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</si>
  <si>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</si>
  <si>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</si>
  <si>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</si>
  <si>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</si>
  <si>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</si>
  <si>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</si>
  <si>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</si>
  <si>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</si>
  <si>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</si>
  <si>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</si>
  <si>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</si>
  <si>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</si>
  <si>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</si>
  <si>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</si>
  <si>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</si>
  <si>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</si>
  <si>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</si>
  <si>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</si>
  <si>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</si>
  <si>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</si>
  <si>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</si>
  <si>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</si>
  <si>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</si>
  <si>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</si>
  <si>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</si>
  <si>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</si>
  <si>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</si>
  <si>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</si>
  <si>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</si>
  <si>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</si>
  <si>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</si>
  <si>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</si>
  <si>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</si>
  <si>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</si>
  <si>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</si>
  <si>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</si>
  <si>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</si>
  <si>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</si>
  <si>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</si>
  <si>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</si>
  <si>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</si>
  <si>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</si>
  <si>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</si>
  <si>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</si>
  <si>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</si>
  <si>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</si>
  <si>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</si>
  <si>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</si>
  <si>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</si>
  <si>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</si>
  <si>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</si>
  <si>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</si>
  <si>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</si>
  <si>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</si>
  <si>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</si>
  <si>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</si>
  <si>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</si>
  <si>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</si>
  <si>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</si>
  <si>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</si>
  <si>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</si>
  <si>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</si>
  <si>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</si>
  <si>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</si>
  <si>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</si>
  <si>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</si>
  <si>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</si>
  <si>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</si>
  <si>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</si>
  <si>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</si>
  <si>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</si>
  <si>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</si>
  <si>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</si>
  <si>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</si>
  <si>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</si>
  <si>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</si>
  <si>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</si>
  <si>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</si>
  <si>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</si>
  <si>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</si>
  <si>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</si>
  <si>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</si>
  <si>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</si>
  <si>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</si>
  <si>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</si>
  <si>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</si>
  <si>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</si>
  <si>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</si>
  <si>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</si>
  <si>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</si>
  <si>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</si>
  <si>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</si>
  <si>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</si>
  <si>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</si>
  <si>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</si>
  <si>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</si>
  <si>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</si>
  <si>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</si>
  <si>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</si>
  <si>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</si>
  <si>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</si>
  <si>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</si>
  <si>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</si>
  <si>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</si>
  <si>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</si>
  <si>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</si>
  <si>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</si>
  <si>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</si>
  <si>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</si>
  <si>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</si>
  <si>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</si>
  <si>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</si>
  <si>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</si>
  <si>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</si>
  <si>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</si>
  <si>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</si>
  <si>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</si>
  <si>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</si>
  <si>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</si>
  <si>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</si>
  <si>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</si>
  <si>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</si>
  <si>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</si>
  <si>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</si>
  <si>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</si>
  <si>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</si>
  <si>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</si>
  <si>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</si>
  <si>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</si>
  <si>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</si>
  <si>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</si>
  <si>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</si>
  <si>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</si>
  <si>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</si>
  <si>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</si>
  <si>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</si>
  <si>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</si>
  <si>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</si>
  <si>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</si>
  <si>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</si>
  <si>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</si>
  <si>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</si>
  <si>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</si>
  <si>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</si>
  <si>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</si>
  <si>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</si>
  <si>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</si>
  <si>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</si>
  <si>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</si>
  <si>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</si>
  <si>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</si>
  <si>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</si>
  <si>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</si>
  <si>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</si>
  <si>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</si>
  <si>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</si>
  <si>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</si>
  <si>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</si>
  <si>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</si>
  <si>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</si>
  <si>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</si>
  <si>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</si>
  <si>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</si>
  <si>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</si>
  <si>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</si>
  <si>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</si>
  <si>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</si>
  <si>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</si>
  <si>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</si>
  <si>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</si>
  <si>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</si>
  <si>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</si>
  <si>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</si>
  <si>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</si>
  <si>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</si>
  <si>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</si>
  <si>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</si>
  <si>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</si>
  <si>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</si>
  <si>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</si>
  <si>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</si>
  <si>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</si>
  <si>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</si>
  <si>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</si>
  <si>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</si>
  <si>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</si>
  <si>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</si>
  <si>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</si>
  <si>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</si>
  <si>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</si>
  <si>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</si>
  <si>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</si>
  <si>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</si>
  <si>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</si>
  <si>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</si>
  <si>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</si>
  <si>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</si>
  <si>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</si>
  <si>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</si>
  <si>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</si>
  <si>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</si>
  <si>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</si>
  <si>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</si>
  <si>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</si>
  <si>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</si>
  <si>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</si>
  <si>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</si>
  <si>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</si>
  <si>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</si>
  <si>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</si>
  <si>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</si>
  <si>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</si>
  <si>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</si>
  <si>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</si>
  <si>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</si>
  <si>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</si>
  <si>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</si>
  <si>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</si>
  <si>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</si>
  <si>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</si>
  <si>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</si>
  <si>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</si>
  <si>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</si>
  <si>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</si>
  <si>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</si>
  <si>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</si>
  <si>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</si>
  <si>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</si>
  <si>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</si>
  <si>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</si>
  <si>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</si>
  <si>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</si>
  <si>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</si>
  <si>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</si>
  <si>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</si>
  <si>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</si>
  <si>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</si>
  <si>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</si>
  <si>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</si>
  <si>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</si>
  <si>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</si>
  <si>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</si>
  <si>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</si>
  <si>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</si>
  <si>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</si>
  <si>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</si>
  <si>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</si>
  <si>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</si>
  <si>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</si>
  <si>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</si>
  <si>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</si>
  <si>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</si>
  <si>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</si>
  <si>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</si>
  <si>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</si>
  <si>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</si>
  <si>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</si>
  <si>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</si>
  <si>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</si>
  <si>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</si>
  <si>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</si>
  <si>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</si>
  <si>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</si>
  <si>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</si>
  <si>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</si>
  <si>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</si>
  <si>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</si>
  <si>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</si>
  <si>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</si>
  <si>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</si>
  <si>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</si>
  <si>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</si>
  <si>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</si>
  <si>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</si>
  <si>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</si>
  <si>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</si>
  <si>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</si>
  <si>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</si>
  <si>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</si>
  <si>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</si>
  <si>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</si>
  <si>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</si>
  <si>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</si>
  <si>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</si>
  <si>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</si>
  <si>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</si>
  <si>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</si>
  <si>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</si>
  <si>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</si>
  <si>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</si>
  <si>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</si>
  <si>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</si>
  <si>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</si>
  <si>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</si>
  <si>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</si>
  <si>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</si>
  <si>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</si>
  <si>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</si>
  <si>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</si>
  <si>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</si>
  <si>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</si>
  <si>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</si>
  <si>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</si>
  <si>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</si>
  <si>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</si>
  <si>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</si>
  <si>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</si>
  <si>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</si>
  <si>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</si>
  <si>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</si>
  <si>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</si>
  <si>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</si>
  <si>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</si>
  <si>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</si>
  <si>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</si>
  <si>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</si>
  <si>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</si>
  <si>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</si>
  <si>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</si>
  <si>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</si>
  <si>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</si>
  <si>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</si>
  <si>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</si>
  <si>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</si>
  <si>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</si>
  <si>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</si>
  <si>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</si>
  <si>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</si>
  <si>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</si>
  <si>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</si>
  <si>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</si>
  <si>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</si>
  <si>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</si>
  <si>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</si>
  <si>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</si>
  <si>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</si>
  <si>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</si>
  <si>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</si>
  <si>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</si>
  <si>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</si>
  <si>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</si>
  <si>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</si>
  <si>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</si>
  <si>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</si>
  <si>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</si>
  <si>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</si>
  <si>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</si>
  <si>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</si>
  <si>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</si>
  <si>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</si>
  <si>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</si>
  <si>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</si>
  <si>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</si>
  <si>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</si>
  <si>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</si>
  <si>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</si>
  <si>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</si>
  <si>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</si>
  <si>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</si>
  <si>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</si>
  <si>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</si>
  <si>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</si>
  <si>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</si>
  <si>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</si>
  <si>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</si>
  <si>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</si>
  <si>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</si>
  <si>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</si>
  <si>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</si>
  <si>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</si>
  <si>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</si>
  <si>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</si>
  <si>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</si>
  <si>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</si>
  <si>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</si>
  <si>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</si>
  <si>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</si>
  <si>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</si>
  <si>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</si>
  <si>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</si>
  <si>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</si>
  <si>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</si>
  <si>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</si>
  <si>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</si>
  <si>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</si>
  <si>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</si>
  <si>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</si>
  <si>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</si>
  <si>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</si>
  <si>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</si>
  <si>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</si>
  <si>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</si>
  <si>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</si>
  <si>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</si>
  <si>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</si>
  <si>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</si>
  <si>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</si>
  <si>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</si>
  <si>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</si>
  <si>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</si>
  <si>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</si>
  <si>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</si>
  <si>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</si>
  <si>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</si>
  <si>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</si>
  <si>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</si>
  <si>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</si>
  <si>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</si>
  <si>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</si>
  <si>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</si>
  <si>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</si>
  <si>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</si>
  <si>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</si>
  <si>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</si>
  <si>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</si>
  <si>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</si>
  <si>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</si>
  <si>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</si>
  <si>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</si>
  <si>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</si>
  <si>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</si>
  <si>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</si>
  <si>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</si>
  <si>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</si>
  <si>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</si>
  <si>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</si>
  <si>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</si>
  <si>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</si>
  <si>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</si>
  <si>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</si>
  <si>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</si>
  <si>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</si>
  <si>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</si>
  <si>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</si>
  <si>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</si>
  <si>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</si>
  <si>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</si>
  <si>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</si>
  <si>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</si>
  <si>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</si>
  <si>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</si>
  <si>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</si>
  <si>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</si>
  <si>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</si>
  <si>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</si>
  <si>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</si>
  <si>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</si>
  <si>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</si>
  <si>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</si>
  <si>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</si>
  <si>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</si>
  <si>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</si>
  <si>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</si>
  <si>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</si>
  <si>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</si>
  <si>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</si>
  <si>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</si>
  <si>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</si>
  <si>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</si>
  <si>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</si>
  <si>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</si>
  <si>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</si>
  <si>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</si>
  <si>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</si>
  <si>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</si>
  <si>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</si>
  <si>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</si>
  <si>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</si>
  <si>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</si>
  <si>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</si>
  <si>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</si>
  <si>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</si>
  <si>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</si>
  <si>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</si>
  <si>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</si>
  <si>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</si>
  <si>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</si>
  <si>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</si>
  <si>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</si>
  <si>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</si>
  <si>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</si>
  <si>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</si>
  <si>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</si>
  <si>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</si>
  <si>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</si>
  <si>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</si>
  <si>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</si>
  <si>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</si>
  <si>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</si>
  <si>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</si>
  <si>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</si>
  <si>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</si>
  <si>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</si>
  <si>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</si>
  <si>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</si>
  <si>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</si>
  <si>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</si>
  <si>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</si>
  <si>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</si>
  <si>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</si>
  <si>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</si>
  <si>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</si>
  <si>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</si>
  <si>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</si>
  <si>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</si>
  <si>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</si>
  <si>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</si>
  <si>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</si>
  <si>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</si>
  <si>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</si>
  <si>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</si>
  <si>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</si>
  <si>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</si>
  <si>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</si>
  <si>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</si>
  <si>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</si>
  <si>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</si>
  <si>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</si>
  <si>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</si>
  <si>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</si>
  <si>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</si>
  <si>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</si>
  <si>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</si>
  <si>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</si>
  <si>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</si>
  <si>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</si>
  <si>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</si>
  <si>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</si>
  <si>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</si>
  <si>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</si>
  <si>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</si>
  <si>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</si>
  <si>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</si>
  <si>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</si>
  <si>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</si>
  <si>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</si>
  <si>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</si>
  <si>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</si>
  <si>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</si>
  <si>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</si>
  <si>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</si>
  <si>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</si>
  <si>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</si>
  <si>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</si>
  <si>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</si>
  <si>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</si>
  <si>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</si>
  <si>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</si>
  <si>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</si>
  <si>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</si>
  <si>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</si>
  <si>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</si>
  <si>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</si>
  <si>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</si>
  <si>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</si>
  <si>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</si>
  <si>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</si>
  <si>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</si>
  <si>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</si>
  <si>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</si>
  <si>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</si>
  <si>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</si>
  <si>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</si>
  <si>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</si>
  <si>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</si>
  <si>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</si>
  <si>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</si>
  <si>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</si>
  <si>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</si>
  <si>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</si>
  <si>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</si>
  <si>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</si>
  <si>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</si>
  <si>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</si>
  <si>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</si>
  <si>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</si>
  <si>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</si>
  <si>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</si>
  <si>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</si>
  <si>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</si>
  <si>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</si>
  <si>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</si>
  <si>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</si>
  <si>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</si>
  <si>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</si>
  <si>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</si>
  <si>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</si>
  <si>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</si>
  <si>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</si>
  <si>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</si>
  <si>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</si>
  <si>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</si>
  <si>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</si>
  <si>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</si>
  <si>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</si>
  <si>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</si>
  <si>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</si>
  <si>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</si>
  <si>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</si>
  <si>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</si>
  <si>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</si>
  <si>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</si>
  <si>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</si>
  <si>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</si>
  <si>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</si>
  <si>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</si>
  <si>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</si>
  <si>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</si>
  <si>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</si>
  <si>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</si>
  <si>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</si>
  <si>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</si>
  <si>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</si>
  <si>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</si>
  <si>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</si>
  <si>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</si>
  <si>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</si>
  <si>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</si>
  <si>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</si>
  <si>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</si>
  <si>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</si>
  <si>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</si>
  <si>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</si>
  <si>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</si>
  <si>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</si>
  <si>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</si>
  <si>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</si>
  <si>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</si>
  <si>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</si>
  <si>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</si>
  <si>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</si>
  <si>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</si>
  <si>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</si>
  <si>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</si>
  <si>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</si>
  <si>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</si>
  <si>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</si>
  <si>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</si>
  <si>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</si>
  <si>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</si>
  <si>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</si>
  <si>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</si>
  <si>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</si>
  <si>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</si>
  <si>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</si>
  <si>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</si>
  <si>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</si>
  <si>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</si>
  <si>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</si>
  <si>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</si>
  <si>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</si>
  <si>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</si>
  <si>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</si>
  <si>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</si>
  <si>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</si>
  <si>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</si>
  <si>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</si>
  <si>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</si>
  <si>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</si>
  <si>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</si>
  <si>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</si>
  <si>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</si>
  <si>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</si>
  <si>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</si>
  <si>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</si>
  <si>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</si>
  <si>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</si>
  <si>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</si>
  <si>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</si>
  <si>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</si>
  <si>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</si>
  <si>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</si>
  <si>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</si>
  <si>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</si>
  <si>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</si>
  <si>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</si>
  <si>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</si>
  <si>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</si>
  <si>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</si>
  <si>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</si>
  <si>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</si>
  <si>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</si>
  <si>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</si>
  <si>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</si>
  <si>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</si>
  <si>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</si>
  <si>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</si>
  <si>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</si>
  <si>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</si>
  <si>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</si>
  <si>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</si>
  <si>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</si>
  <si>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</si>
  <si>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</si>
  <si>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</si>
  <si>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</si>
  <si>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</si>
  <si>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</si>
  <si>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</si>
  <si>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</si>
  <si>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</si>
  <si>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</si>
  <si>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</si>
  <si>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</si>
  <si>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</si>
  <si>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</si>
  <si>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</si>
  <si>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</si>
  <si>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</si>
  <si>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</si>
  <si>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</si>
  <si>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</si>
  <si>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</si>
  <si>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</si>
  <si>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</si>
  <si>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</si>
  <si>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</si>
  <si>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</si>
  <si>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</si>
  <si>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</si>
  <si>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</si>
  <si>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</si>
  <si>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</si>
  <si>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</si>
  <si>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</si>
  <si>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</si>
  <si>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</si>
  <si>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</si>
  <si>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</si>
  <si>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</si>
  <si>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</si>
  <si>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</si>
  <si>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</si>
  <si>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</si>
  <si>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</si>
  <si>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</si>
  <si>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</si>
  <si>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</si>
  <si>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</si>
  <si>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</si>
  <si>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</si>
  <si>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</si>
  <si>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</si>
  <si>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</si>
  <si>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</si>
  <si>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</si>
  <si>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</si>
  <si>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</si>
  <si>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</si>
  <si>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</si>
  <si>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</si>
  <si>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</si>
  <si>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</si>
  <si>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</si>
  <si>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</si>
  <si>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</si>
  <si>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</si>
  <si>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</si>
  <si>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</si>
  <si>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</si>
  <si>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</si>
  <si>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</si>
  <si>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</si>
  <si>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</si>
  <si>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</si>
  <si>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</si>
  <si>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</si>
  <si>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</si>
  <si>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</si>
  <si>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</si>
  <si>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</si>
  <si>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</si>
  <si>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</si>
  <si>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</si>
  <si>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</si>
  <si>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</si>
  <si>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</si>
  <si>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</si>
  <si>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</si>
  <si>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</si>
  <si>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</si>
  <si>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</si>
  <si>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</si>
  <si>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</si>
  <si>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</si>
  <si>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</si>
  <si>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</si>
  <si>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</si>
  <si>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</si>
  <si>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</si>
  <si>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</si>
  <si>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</si>
  <si>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</si>
  <si>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</si>
  <si>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</si>
  <si>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</si>
  <si>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</si>
  <si>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</si>
  <si>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</si>
  <si>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</si>
  <si>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</si>
  <si>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</si>
  <si>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</si>
  <si>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</si>
  <si>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</si>
  <si>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</si>
  <si>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</si>
  <si>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</si>
  <si>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</si>
  <si>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</si>
  <si>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</si>
  <si>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</si>
  <si>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</si>
  <si>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</si>
  <si>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</si>
  <si>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</si>
  <si>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</si>
  <si>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</si>
  <si>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</si>
  <si>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</si>
  <si>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</si>
  <si>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</si>
  <si>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</si>
  <si>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</si>
  <si>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</si>
  <si>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</si>
  <si>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</si>
  <si>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</si>
  <si>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</si>
  <si>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</si>
  <si>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</si>
  <si>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</si>
  <si>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</si>
  <si>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</si>
  <si>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</si>
  <si>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</si>
  <si>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</si>
  <si>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</si>
  <si>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</si>
  <si>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</si>
  <si>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</si>
  <si>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</si>
  <si>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</si>
  <si>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</si>
  <si>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</si>
  <si>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</si>
  <si>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</si>
  <si>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</si>
  <si>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</si>
  <si>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</si>
  <si>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</si>
  <si>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</si>
  <si>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</si>
  <si>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</si>
  <si>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</si>
  <si>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</si>
  <si>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</si>
  <si>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</si>
  <si>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</si>
  <si>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</si>
  <si>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</si>
  <si>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</si>
  <si>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</si>
  <si>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</si>
  <si>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</si>
  <si>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</si>
  <si>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</si>
  <si>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</si>
  <si>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</si>
  <si>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</si>
  <si>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</si>
  <si>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</si>
  <si>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</si>
  <si>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</si>
  <si>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</si>
  <si>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</si>
  <si>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</si>
  <si>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</si>
  <si>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</si>
  <si>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</si>
  <si>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</si>
  <si>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</si>
  <si>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</si>
  <si>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</si>
  <si>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</si>
  <si>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</si>
  <si>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</si>
  <si>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</si>
  <si>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</si>
  <si>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</si>
  <si>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</si>
  <si>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</si>
  <si>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</si>
  <si>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</si>
  <si>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</si>
  <si>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</si>
  <si>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</si>
  <si>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</si>
  <si>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</si>
  <si>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</si>
  <si>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</si>
  <si>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</si>
  <si>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</si>
  <si>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</si>
  <si>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</si>
  <si>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</si>
  <si>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</si>
  <si>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</si>
  <si>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</si>
  <si>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</si>
  <si>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</si>
  <si>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</si>
  <si>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</si>
  <si>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</si>
  <si>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</si>
  <si>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</si>
  <si>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</si>
  <si>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</si>
  <si>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</si>
  <si>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</si>
  <si>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</si>
  <si>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</si>
  <si>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</si>
  <si>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</si>
  <si>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</si>
  <si>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</si>
  <si>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</si>
  <si>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</si>
  <si>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</si>
  <si>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</si>
  <si>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</si>
  <si>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</si>
  <si>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</si>
  <si>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</si>
  <si>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</si>
  <si>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</si>
  <si>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</si>
  <si>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</si>
  <si>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</si>
  <si>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</si>
  <si>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</si>
  <si>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</si>
  <si>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</si>
  <si>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</si>
  <si>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</si>
  <si>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</si>
  <si>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</si>
  <si>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</si>
  <si>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</si>
  <si>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</si>
  <si>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</si>
  <si>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</si>
  <si>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</si>
  <si>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</si>
  <si>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</si>
  <si>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</si>
  <si>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</si>
  <si>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</si>
  <si>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</si>
  <si>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</si>
  <si>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</si>
  <si>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</si>
  <si>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</si>
  <si>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</si>
  <si>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</si>
  <si>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</si>
  <si>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</si>
  <si>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</si>
  <si>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</si>
  <si>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</si>
  <si>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</si>
  <si>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</si>
  <si>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</si>
  <si>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</si>
  <si>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</si>
  <si>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</si>
  <si>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</si>
  <si>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</si>
  <si>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</si>
  <si>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</si>
  <si>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</si>
  <si>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</si>
  <si>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</si>
  <si>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</si>
  <si>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</si>
  <si>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</si>
  <si>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</si>
  <si>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</si>
  <si>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</si>
  <si>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</si>
  <si>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</si>
  <si>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</si>
  <si>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</si>
  <si>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</si>
  <si>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</si>
  <si>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</si>
  <si>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</si>
  <si>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</si>
  <si>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</si>
  <si>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</si>
  <si>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</si>
  <si>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</si>
  <si>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</si>
  <si>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</si>
  <si>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</si>
  <si>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</si>
  <si>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</si>
  <si>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</si>
  <si>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</si>
  <si>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</si>
  <si>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</si>
  <si>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</si>
  <si>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</si>
  <si>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</si>
  <si>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</si>
  <si>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</si>
  <si>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</si>
  <si>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</si>
  <si>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</si>
  <si>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</si>
  <si>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</si>
  <si>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</si>
  <si>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</si>
  <si>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</si>
  <si>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</si>
  <si>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</si>
  <si>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</si>
  <si>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</si>
  <si>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</si>
  <si>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</si>
  <si>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</si>
  <si>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</si>
  <si>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</si>
  <si>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</si>
  <si>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</si>
  <si>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</si>
  <si>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</si>
  <si>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</si>
  <si>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</si>
  <si>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</si>
  <si>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</si>
  <si>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</si>
  <si>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</si>
  <si>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</si>
  <si>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</si>
  <si>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</si>
  <si>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</si>
  <si>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</si>
  <si>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</si>
  <si>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</si>
  <si>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</si>
  <si>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</si>
  <si>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</si>
  <si>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</si>
  <si>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</si>
  <si>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</si>
  <si>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</si>
  <si>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</si>
  <si>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</si>
  <si>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</si>
  <si>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</si>
  <si>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</si>
  <si>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</si>
  <si>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</si>
  <si>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</si>
  <si>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</si>
  <si>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</si>
  <si>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</si>
  <si>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</si>
  <si>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</si>
  <si>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</si>
  <si>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</si>
  <si>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</si>
  <si>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</si>
  <si>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</si>
  <si>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</si>
  <si>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</si>
  <si>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</si>
  <si>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</si>
  <si>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</si>
  <si>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</si>
  <si>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</si>
  <si>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</si>
  <si>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</si>
  <si>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</si>
  <si>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</si>
  <si>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</si>
  <si>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</si>
  <si>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</si>
  <si>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</si>
  <si>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</si>
  <si>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</si>
  <si>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</si>
  <si>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</si>
  <si>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</si>
  <si>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</si>
  <si>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</si>
  <si>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</si>
  <si>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</si>
  <si>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</si>
  <si>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</si>
  <si>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</si>
  <si>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</si>
  <si>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</si>
  <si>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</si>
  <si>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</si>
  <si>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</si>
  <si>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</si>
  <si>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</si>
  <si>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</si>
  <si>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</si>
  <si>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</si>
  <si>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</si>
  <si>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</si>
  <si>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</si>
  <si>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</si>
  <si>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</si>
  <si>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</si>
  <si>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</si>
  <si>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</si>
  <si>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</si>
  <si>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</si>
  <si>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</si>
  <si>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</si>
  <si>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</si>
  <si>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</si>
  <si>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</si>
  <si>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</si>
  <si>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</si>
  <si>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</si>
  <si>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</si>
  <si>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</si>
  <si>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</si>
  <si>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</si>
  <si>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</si>
  <si>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</si>
  <si>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</si>
  <si>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</si>
  <si>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</si>
  <si>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</si>
  <si>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</si>
  <si>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</si>
  <si>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</si>
  <si>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</si>
  <si>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</si>
  <si>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</si>
  <si>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</si>
  <si>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</si>
  <si>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</si>
  <si>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</si>
  <si>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</si>
  <si>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</si>
  <si>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</si>
  <si>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</si>
  <si>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</si>
  <si>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</si>
  <si>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</si>
  <si>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</si>
  <si>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</si>
  <si>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</si>
  <si>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</si>
  <si>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</si>
  <si>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</si>
  <si>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</si>
  <si>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</si>
  <si>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</si>
  <si>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</si>
  <si>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</si>
  <si>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</si>
  <si>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</si>
  <si>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</si>
  <si>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</si>
  <si>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</si>
  <si>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</si>
  <si>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</si>
  <si>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</si>
  <si>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</si>
  <si>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</si>
  <si>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</si>
  <si>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</si>
  <si>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</si>
  <si>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</si>
  <si>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</si>
  <si>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</si>
  <si>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</si>
  <si>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</si>
  <si>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</si>
  <si>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</si>
  <si>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</si>
  <si>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</si>
  <si>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</si>
  <si>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</si>
  <si>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</si>
  <si>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</si>
  <si>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</si>
  <si>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</si>
  <si>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</si>
  <si>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</si>
  <si>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</si>
  <si>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</si>
  <si>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</si>
  <si>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</si>
  <si>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</si>
  <si>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</si>
  <si>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</si>
  <si>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</si>
  <si>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</si>
  <si>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</si>
  <si>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</si>
  <si>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</si>
  <si>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</si>
  <si>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</si>
  <si>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</si>
  <si>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</si>
  <si>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</si>
  <si>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</si>
  <si>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</si>
  <si>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</si>
  <si>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</si>
  <si>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</si>
  <si>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</si>
  <si>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</si>
  <si>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</si>
  <si>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</si>
  <si>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</si>
  <si>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</si>
  <si>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</si>
  <si>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</si>
  <si>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</si>
  <si>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</si>
  <si>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</si>
  <si>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</si>
  <si>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</si>
  <si>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</si>
  <si>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</si>
  <si>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</si>
  <si>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</si>
  <si>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</si>
  <si>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</si>
  <si>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</si>
  <si>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</si>
  <si>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</si>
  <si>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</si>
  <si>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</si>
  <si>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</si>
  <si>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</si>
  <si>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</si>
  <si>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</si>
  <si>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</si>
  <si>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</si>
  <si>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</si>
  <si>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</si>
  <si>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</si>
  <si>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</si>
  <si>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</si>
  <si>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</si>
  <si>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</si>
  <si>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</si>
  <si>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</si>
  <si>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</si>
  <si>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</si>
  <si>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</si>
  <si>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</si>
  <si>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</si>
  <si>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</si>
  <si>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</si>
  <si>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</si>
  <si>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</si>
  <si>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</si>
  <si>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</si>
  <si>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</si>
  <si>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</si>
  <si>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</si>
  <si>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</si>
  <si>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</si>
  <si>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</si>
  <si>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</si>
  <si>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</si>
  <si>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</si>
  <si>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</si>
  <si>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</si>
  <si>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</si>
  <si>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</si>
  <si>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</si>
  <si>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</si>
  <si>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</si>
  <si>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</si>
  <si>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</si>
  <si>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</si>
  <si>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</si>
  <si>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</si>
  <si>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</si>
  <si>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</si>
  <si>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</si>
  <si>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</si>
  <si>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</si>
  <si>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</si>
  <si>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</si>
  <si>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</si>
  <si>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</si>
  <si>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</si>
  <si>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</si>
  <si>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</si>
  <si>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</si>
  <si>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</si>
  <si>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</si>
  <si>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</si>
  <si>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</si>
  <si>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</si>
  <si>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</si>
  <si>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</si>
  <si>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</si>
  <si>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</si>
  <si>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</si>
  <si>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</si>
  <si>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</si>
  <si>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</si>
  <si>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</si>
  <si>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</si>
  <si>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</si>
  <si>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</si>
  <si>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</si>
  <si>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</si>
  <si>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</si>
  <si>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</si>
  <si>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</si>
  <si>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</si>
  <si>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</si>
  <si>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</si>
  <si>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</si>
  <si>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</si>
  <si>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</si>
  <si>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</si>
  <si>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</si>
  <si>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</si>
  <si>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</si>
  <si>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</si>
  <si>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</si>
  <si>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</si>
  <si>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</si>
  <si>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</si>
  <si>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</si>
  <si>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</si>
  <si>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</si>
  <si>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</si>
  <si>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</si>
  <si>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</si>
  <si>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</si>
  <si>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</si>
  <si>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</si>
  <si>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</si>
  <si>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</si>
  <si>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</si>
  <si>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</si>
  <si>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</si>
  <si>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</si>
  <si>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</si>
  <si>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</si>
  <si>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</si>
  <si>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</si>
  <si>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</si>
  <si>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</si>
  <si>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</si>
  <si>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</si>
  <si>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</si>
  <si>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</si>
  <si>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</si>
  <si>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</si>
  <si>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</si>
  <si>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</si>
  <si>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</si>
  <si>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</si>
  <si>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</si>
  <si>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</si>
  <si>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</si>
  <si>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</si>
  <si>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</si>
  <si>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</si>
  <si>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</si>
  <si>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</si>
  <si>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</si>
  <si>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</si>
  <si>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</si>
  <si>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</si>
  <si>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</si>
  <si>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</si>
  <si>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</si>
  <si>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</si>
  <si>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</si>
  <si>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</si>
  <si>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</si>
  <si>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</si>
  <si>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</si>
  <si>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</si>
  <si>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</si>
  <si>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</si>
  <si>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</si>
  <si>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</si>
  <si>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</si>
  <si>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</si>
  <si>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</si>
  <si>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</si>
  <si>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</si>
  <si>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</si>
  <si>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</si>
  <si>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</si>
  <si>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</si>
  <si>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</si>
  <si>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</si>
  <si>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</si>
  <si>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</si>
  <si>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</si>
  <si>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</si>
  <si>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</si>
  <si>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</si>
  <si>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</si>
  <si>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</si>
  <si>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</si>
  <si>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</si>
  <si>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</si>
  <si>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</si>
  <si>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</si>
  <si>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</si>
  <si>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</si>
  <si>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</si>
  <si>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</si>
  <si>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</si>
  <si>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</si>
  <si>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</si>
  <si>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</si>
  <si>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</si>
  <si>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</si>
  <si>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</si>
  <si>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</si>
  <si>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</si>
  <si>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</si>
  <si>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</si>
  <si>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</si>
  <si>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</si>
  <si>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</si>
  <si>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</si>
  <si>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</si>
  <si>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</si>
  <si>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</si>
  <si>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</si>
  <si>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</si>
  <si>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</si>
  <si>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</si>
  <si>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</si>
  <si>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</si>
  <si>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</si>
  <si>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</si>
  <si>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</si>
  <si>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</si>
  <si>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</si>
  <si>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</si>
  <si>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</si>
  <si>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</si>
  <si>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</si>
  <si>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</si>
  <si>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</si>
  <si>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</si>
  <si>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</si>
  <si>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</si>
  <si>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</si>
  <si>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</si>
  <si>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</si>
  <si>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</si>
  <si>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</si>
  <si>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</si>
  <si>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</si>
  <si>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</si>
  <si>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</si>
  <si>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</si>
  <si>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</si>
  <si>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</si>
  <si>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</si>
  <si>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</si>
  <si>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</si>
  <si>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</si>
  <si>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</si>
  <si>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</si>
  <si>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</si>
  <si>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</si>
  <si>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</si>
  <si>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</si>
  <si>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</si>
  <si>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</si>
  <si>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</si>
  <si>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</si>
  <si>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</si>
  <si>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</si>
  <si>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</si>
  <si>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</si>
  <si>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</si>
  <si>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</si>
  <si>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</si>
  <si>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</si>
  <si>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</si>
  <si>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</si>
  <si>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</si>
  <si>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</si>
  <si>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</si>
  <si>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</si>
  <si>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</si>
  <si>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</si>
  <si>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</si>
  <si>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</si>
  <si>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</si>
  <si>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</si>
  <si>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</si>
  <si>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</si>
  <si>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</si>
  <si>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</si>
  <si>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</si>
  <si>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</si>
  <si>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</si>
  <si>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</si>
  <si>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</si>
  <si>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</si>
  <si>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</si>
  <si>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</si>
  <si>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</si>
  <si>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</si>
  <si>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</si>
  <si>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</si>
  <si>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</si>
  <si>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</si>
  <si>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</si>
  <si>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</si>
  <si>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</si>
  <si>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</si>
  <si>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</si>
  <si>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</si>
  <si>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</si>
  <si>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</si>
  <si>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</si>
  <si>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</si>
  <si>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</si>
  <si>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</si>
  <si>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</si>
  <si>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</si>
  <si>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</si>
  <si>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</si>
  <si>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</si>
  <si>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</si>
  <si>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</si>
  <si>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</si>
  <si>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</si>
  <si>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</si>
  <si>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</si>
  <si>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</si>
  <si>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</si>
  <si>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</si>
  <si>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</si>
  <si>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</si>
  <si>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</si>
  <si>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</si>
  <si>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</si>
  <si>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</si>
  <si>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</si>
  <si>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</si>
  <si>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</si>
  <si>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</si>
  <si>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</si>
  <si>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</si>
  <si>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</si>
  <si>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</si>
  <si>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</si>
  <si>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</si>
  <si>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</si>
  <si>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</si>
  <si>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</si>
  <si>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</si>
  <si>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</si>
  <si>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</si>
  <si>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</si>
  <si>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</si>
  <si>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</si>
  <si>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</si>
  <si>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</si>
  <si>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</si>
  <si>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</si>
  <si>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</si>
  <si>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</si>
  <si>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</si>
  <si>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</si>
  <si>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</si>
  <si>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</si>
  <si>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</si>
  <si>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</si>
  <si>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</si>
  <si>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</si>
  <si>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</si>
  <si>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</si>
  <si>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</si>
  <si>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</si>
  <si>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</si>
  <si>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</si>
  <si>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</si>
  <si>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</si>
  <si>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</si>
  <si>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</si>
  <si>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</si>
  <si>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</si>
  <si>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</si>
  <si>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</si>
  <si>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</si>
  <si>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</si>
  <si>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</si>
  <si>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</si>
  <si>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</si>
  <si>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</si>
  <si>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</si>
  <si>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</si>
  <si>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</si>
  <si>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</si>
  <si>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</si>
  <si>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</si>
  <si>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</si>
  <si>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</si>
  <si>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</si>
  <si>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</si>
  <si>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</si>
  <si>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</si>
  <si>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</si>
  <si>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</si>
  <si>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</si>
  <si>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</si>
  <si>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</si>
  <si>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</si>
  <si>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</si>
  <si>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</si>
  <si>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</si>
  <si>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</si>
  <si>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</si>
  <si>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</si>
  <si>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</si>
  <si>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</si>
  <si>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</si>
  <si>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</si>
  <si>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</si>
  <si>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</si>
  <si>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</si>
  <si>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</si>
  <si>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</si>
  <si>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</si>
  <si>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</si>
  <si>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</si>
  <si>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</si>
  <si>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</si>
  <si>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</si>
  <si>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</si>
  <si>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</si>
  <si>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</si>
  <si>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</si>
  <si>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</si>
  <si>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</si>
  <si>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</si>
  <si>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</si>
  <si>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</si>
  <si>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</si>
  <si>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</si>
  <si>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</si>
  <si>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</si>
  <si>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</si>
  <si>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</si>
  <si>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</si>
  <si>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</si>
  <si>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</si>
  <si>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</si>
  <si>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</si>
  <si>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</si>
  <si>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</si>
  <si>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</si>
  <si>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</si>
  <si>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</si>
  <si>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</si>
  <si>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</si>
  <si>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</si>
  <si>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</si>
  <si>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</si>
  <si>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</si>
  <si>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</si>
  <si>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</si>
  <si>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</si>
  <si>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</si>
  <si>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</si>
  <si>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</si>
  <si>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</si>
  <si>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</si>
  <si>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</si>
  <si>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</si>
  <si>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</si>
  <si>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</si>
  <si>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</si>
  <si>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</si>
  <si>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</si>
  <si>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</si>
  <si>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</si>
  <si>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</si>
  <si>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</si>
  <si>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</si>
  <si>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</si>
  <si>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</si>
  <si>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</si>
  <si>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</si>
  <si>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</si>
  <si>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</si>
  <si>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</si>
  <si>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</si>
  <si>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</si>
  <si>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</si>
  <si>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</si>
  <si>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</si>
  <si>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</si>
  <si>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</si>
  <si>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</si>
  <si>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</si>
  <si>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</si>
  <si>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</si>
  <si>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</si>
  <si>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</si>
  <si>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</si>
  <si>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</si>
  <si>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</si>
  <si>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</si>
  <si>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</si>
  <si>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</si>
  <si>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</si>
  <si>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</si>
  <si>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</si>
  <si>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</si>
  <si>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</si>
  <si>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</si>
  <si>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</si>
  <si>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</si>
  <si>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</si>
  <si>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</si>
  <si>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</si>
  <si>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</si>
  <si>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</si>
  <si>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</si>
  <si>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</si>
  <si>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</si>
  <si>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</si>
  <si>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</si>
  <si>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</si>
  <si>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</si>
  <si>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</si>
  <si>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</si>
  <si>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</si>
  <si>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</si>
  <si>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</si>
  <si>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</si>
  <si>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</si>
  <si>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</si>
  <si>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</si>
  <si>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</si>
  <si>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</si>
  <si>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</si>
  <si>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</si>
  <si>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</si>
  <si>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</si>
  <si>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</si>
  <si>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</si>
  <si>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</si>
  <si>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</si>
  <si>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</si>
  <si>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</si>
  <si>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</si>
  <si>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</si>
  <si>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</si>
  <si>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</si>
  <si>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</si>
  <si>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</si>
  <si>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</si>
  <si>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</si>
  <si>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</si>
  <si>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</si>
  <si>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</si>
  <si>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</si>
  <si>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</si>
  <si>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</si>
  <si>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</si>
  <si>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</si>
  <si>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</si>
  <si>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</si>
  <si>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</si>
  <si>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</si>
  <si>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</si>
  <si>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</si>
  <si>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</si>
  <si>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</si>
  <si>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</si>
  <si>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</si>
  <si>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</si>
  <si>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</si>
  <si>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</si>
  <si>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</si>
  <si>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</si>
  <si>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</si>
  <si>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</si>
  <si>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</si>
  <si>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</si>
  <si>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</si>
  <si>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</si>
  <si>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</si>
  <si>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</si>
  <si>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</si>
  <si>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</si>
  <si>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</si>
  <si>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</si>
  <si>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</si>
  <si>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</si>
  <si>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</si>
  <si>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</si>
  <si>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</si>
  <si>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</si>
  <si>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</si>
  <si>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</si>
  <si>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</si>
  <si>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</si>
  <si>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</si>
  <si>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</si>
  <si>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</si>
  <si>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</si>
  <si>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</si>
  <si>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</si>
  <si>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</si>
  <si>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</si>
  <si>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</si>
  <si>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</si>
  <si>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</si>
  <si>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</si>
  <si>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</si>
  <si>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</si>
  <si>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</si>
  <si>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</si>
  <si>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</si>
  <si>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</si>
  <si>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</si>
  <si>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</si>
  <si>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</si>
  <si>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</si>
  <si>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</si>
  <si>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</si>
  <si>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</si>
  <si>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</si>
  <si>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</si>
  <si>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</si>
  <si>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</si>
  <si>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</si>
  <si>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</si>
  <si>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</si>
  <si>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</si>
  <si>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</si>
  <si>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</si>
  <si>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</si>
  <si>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</si>
  <si>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</si>
  <si>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</si>
  <si>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</si>
  <si>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</si>
  <si>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</si>
  <si>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</si>
  <si>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</si>
  <si>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</si>
  <si>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</si>
  <si>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</si>
  <si>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</si>
  <si>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</si>
  <si>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</si>
  <si>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</si>
  <si>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</si>
  <si>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</si>
  <si>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</si>
  <si>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</si>
  <si>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</si>
  <si>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</si>
  <si>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</si>
  <si>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</si>
  <si>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</si>
  <si>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</si>
  <si>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</si>
  <si>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</si>
  <si>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</si>
  <si>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</si>
  <si>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</si>
  <si>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</si>
  <si>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</si>
  <si>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</si>
  <si>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</si>
  <si>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</si>
  <si>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</si>
  <si>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</si>
  <si>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</si>
  <si>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</si>
  <si>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</si>
  <si>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</si>
  <si>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</si>
  <si>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</si>
  <si>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</si>
  <si>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</si>
  <si>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</si>
  <si>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</si>
  <si>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</si>
  <si>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</si>
  <si>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</si>
  <si>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</si>
  <si>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</si>
  <si>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</si>
  <si>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</si>
  <si>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</si>
  <si>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</si>
  <si>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</si>
  <si>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</si>
  <si>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</si>
  <si>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</si>
  <si>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</si>
  <si>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</si>
  <si>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</si>
  <si>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</si>
  <si>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</si>
  <si>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</si>
  <si>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</si>
  <si>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</si>
  <si>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</si>
  <si>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</si>
  <si>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</si>
  <si>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</si>
  <si>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</si>
  <si>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</si>
  <si>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</si>
  <si>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</si>
  <si>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</si>
  <si>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</si>
  <si>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</si>
  <si>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</si>
  <si>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</si>
  <si>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</si>
  <si>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</si>
  <si>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</si>
  <si>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</si>
  <si>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</si>
  <si>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</si>
  <si>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</si>
  <si>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</si>
  <si>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</si>
  <si>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</si>
  <si>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</si>
  <si>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</si>
  <si>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</si>
  <si>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</si>
  <si>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</si>
  <si>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</si>
  <si>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</si>
  <si>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</si>
  <si>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</si>
  <si>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</si>
  <si>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</si>
  <si>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</si>
  <si>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</si>
  <si>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</si>
  <si>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</si>
  <si>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</si>
  <si>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</si>
  <si>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</si>
  <si>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</si>
  <si>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</si>
  <si>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</si>
  <si>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</si>
  <si>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</si>
  <si>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</si>
  <si>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</si>
  <si>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</si>
  <si>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</si>
  <si>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</si>
  <si>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</si>
  <si>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</si>
  <si>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</si>
  <si>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</si>
  <si>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</si>
  <si>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</si>
  <si>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</si>
  <si>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</si>
  <si>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</si>
  <si>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</si>
  <si>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</si>
  <si>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</si>
  <si>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</si>
  <si>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</si>
  <si>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</si>
  <si>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</si>
  <si>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</si>
  <si>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</si>
  <si>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</si>
  <si>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</si>
  <si>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</si>
  <si>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</si>
  <si>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</si>
  <si>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</si>
  <si>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</si>
  <si>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</si>
  <si>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</si>
  <si>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</si>
  <si>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</si>
  <si>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</si>
  <si>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</si>
  <si>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</si>
  <si>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</si>
  <si>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</si>
  <si>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</si>
  <si>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</si>
  <si>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</si>
  <si>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</si>
  <si>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</si>
  <si>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</si>
  <si>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</si>
  <si>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</si>
  <si>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</si>
  <si>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</si>
  <si>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</si>
  <si>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</si>
  <si>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</si>
  <si>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</si>
  <si>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</si>
  <si>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</si>
  <si>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</si>
  <si>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</si>
  <si>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</si>
  <si>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</si>
  <si>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</si>
  <si>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</si>
  <si>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</si>
  <si>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</si>
  <si>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</si>
  <si>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</si>
  <si>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</si>
  <si>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</si>
  <si>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</si>
  <si>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</si>
  <si>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</si>
  <si>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</si>
  <si>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</si>
  <si>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</si>
  <si>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</si>
  <si>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</si>
  <si>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</si>
  <si>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</si>
  <si>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</si>
  <si>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</si>
  <si>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</si>
  <si>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</si>
  <si>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</si>
  <si>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</si>
  <si>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</si>
  <si>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</si>
  <si>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</si>
  <si>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</si>
  <si>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</si>
  <si>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</si>
  <si>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</si>
  <si>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</si>
  <si>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</si>
  <si>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</si>
  <si>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</si>
  <si>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</si>
  <si>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</si>
  <si>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</si>
  <si>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</si>
  <si>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</si>
  <si>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</si>
  <si>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</si>
  <si>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</si>
  <si>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</si>
  <si>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</si>
  <si>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</si>
  <si>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</si>
  <si>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</si>
  <si>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</si>
  <si>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</si>
  <si>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</si>
  <si>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</si>
  <si>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</si>
  <si>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</si>
  <si>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</si>
  <si>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</si>
  <si>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</si>
  <si>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</si>
  <si>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</si>
  <si>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</si>
  <si>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</si>
  <si>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</si>
  <si>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</si>
  <si>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</si>
  <si>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</si>
  <si>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</si>
  <si>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</si>
  <si>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</si>
  <si>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</si>
  <si>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</si>
  <si>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</si>
  <si>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</si>
  <si>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</si>
  <si>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</si>
  <si>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</si>
  <si>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</si>
  <si>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</si>
  <si>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</si>
  <si>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</si>
  <si>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</si>
  <si>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</si>
  <si>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</si>
  <si>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</si>
  <si>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</si>
  <si>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</si>
  <si>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</si>
  <si>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</si>
  <si>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</si>
  <si>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</si>
  <si>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</si>
  <si>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</si>
  <si>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</si>
  <si>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</si>
  <si>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</si>
  <si>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</si>
  <si>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</si>
  <si>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</si>
  <si>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</si>
  <si>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</si>
  <si>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</si>
  <si>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</si>
  <si>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</si>
  <si>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</si>
  <si>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</si>
  <si>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</si>
  <si>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</si>
  <si>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</si>
  <si>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</si>
  <si>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</si>
  <si>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</si>
  <si>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</si>
  <si>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</si>
  <si>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</si>
  <si>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</si>
  <si>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</si>
  <si>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</si>
  <si>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</si>
  <si>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</si>
  <si>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</si>
  <si>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</si>
  <si>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</si>
  <si>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</si>
  <si>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</si>
  <si>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</si>
  <si>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</si>
  <si>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</si>
  <si>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</si>
  <si>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</si>
  <si>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</si>
  <si>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</si>
  <si>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</si>
  <si>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</si>
  <si>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</si>
  <si>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</si>
  <si>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</si>
  <si>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</si>
  <si>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</si>
  <si>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</si>
  <si>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</si>
  <si>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</si>
  <si>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</si>
  <si>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</si>
  <si>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</si>
  <si>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</si>
  <si>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</si>
  <si>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</si>
  <si>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</si>
  <si>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</si>
  <si>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</si>
  <si>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</si>
  <si>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</si>
  <si>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</si>
  <si>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</si>
  <si>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</si>
  <si>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</si>
  <si>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</si>
  <si>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</si>
  <si>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</si>
  <si>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</si>
  <si>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</si>
  <si>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</si>
  <si>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</si>
  <si>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</si>
  <si>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</si>
  <si>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</si>
  <si>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</si>
  <si>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</si>
  <si>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</si>
  <si>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</si>
  <si>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</si>
  <si>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</si>
  <si>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</si>
  <si>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</si>
  <si>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</si>
  <si>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</si>
  <si>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</si>
  <si>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</si>
  <si>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</si>
  <si>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</si>
  <si>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</si>
  <si>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</si>
  <si>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</si>
  <si>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</si>
  <si>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</si>
  <si>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</si>
  <si>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</si>
  <si>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</si>
  <si>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</si>
  <si>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</si>
  <si>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</si>
  <si>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</si>
  <si>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</si>
  <si>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</si>
  <si>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</si>
  <si>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</si>
  <si>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</si>
  <si>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</si>
  <si>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</si>
  <si>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</si>
  <si>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</si>
  <si>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</si>
  <si>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</si>
  <si>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</si>
  <si>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</si>
  <si>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</si>
  <si>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</si>
  <si>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</si>
  <si>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</si>
  <si>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</si>
  <si>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</si>
  <si>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</si>
  <si>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</si>
  <si>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</si>
  <si>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</si>
  <si>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</si>
  <si>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</si>
  <si>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</si>
  <si>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</si>
  <si>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</si>
  <si>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</si>
  <si>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</si>
  <si>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</si>
  <si>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</si>
  <si>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</si>
  <si>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</si>
  <si>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</si>
  <si>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</si>
  <si>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</si>
  <si>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</si>
  <si>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</si>
  <si>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</si>
  <si>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</si>
  <si>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</si>
  <si>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</si>
  <si>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</si>
  <si>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</si>
  <si>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</si>
  <si>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</si>
  <si>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</si>
  <si>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 MOTORS LTD</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</si>
  <si>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</si>
  <si>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</si>
  <si>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</si>
  <si>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</si>
  <si>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</si>
  <si>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</si>
  <si>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</si>
  <si>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</si>
  <si>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</si>
  <si>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</si>
  <si>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</si>
  <si>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</si>
  <si>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</si>
  <si>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</si>
  <si>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</si>
  <si>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</si>
  <si>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</si>
  <si>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</si>
  <si>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</si>
  <si>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</si>
  <si>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</si>
  <si>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</si>
  <si>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</si>
  <si>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</si>
  <si>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</si>
  <si>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</si>
  <si>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</si>
  <si>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</si>
  <si>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</si>
  <si>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</si>
  <si>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</si>
  <si>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</si>
  <si>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</si>
  <si>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</si>
  <si>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</si>
  <si>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</si>
  <si>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</si>
  <si>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</si>
  <si>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</si>
  <si>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</si>
  <si>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</si>
  <si>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</si>
  <si>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</si>
  <si>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</si>
  <si>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</si>
  <si>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</si>
  <si>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</si>
  <si>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</si>
  <si>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</si>
  <si>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</si>
  <si>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</si>
  <si>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</si>
  <si>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</si>
  <si>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</si>
  <si>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</si>
  <si>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</si>
  <si>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</si>
  <si>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</si>
  <si>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</si>
  <si>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</si>
  <si>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</si>
  <si>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</si>
  <si>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</si>
  <si>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</si>
  <si>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</si>
  <si>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</si>
  <si>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</si>
  <si>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</si>
  <si>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</si>
  <si>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</si>
  <si>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</si>
  <si>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</si>
  <si>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</si>
  <si>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</si>
  <si>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</si>
  <si>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</si>
  <si>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</si>
  <si>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</si>
  <si>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</si>
  <si>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</si>
  <si>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</si>
  <si>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</si>
  <si>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</si>
  <si>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</si>
  <si>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</si>
  <si>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</si>
  <si>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</si>
  <si>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</si>
  <si>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</si>
  <si>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</si>
  <si>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</si>
  <si>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</si>
  <si>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</si>
  <si>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</si>
  <si>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</si>
  <si>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</si>
  <si>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</si>
  <si>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</si>
  <si>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</si>
  <si>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</si>
  <si>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</si>
  <si>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</si>
  <si>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</si>
  <si>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</si>
  <si>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</si>
  <si>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</si>
  <si>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</si>
  <si>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</si>
  <si>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</si>
  <si>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</si>
  <si>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</si>
  <si>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</si>
  <si>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</si>
  <si>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</si>
  <si>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</si>
  <si>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</si>
  <si>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</si>
  <si>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</si>
  <si>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</si>
  <si>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</si>
  <si>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</si>
  <si>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</si>
  <si>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</si>
  <si>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</si>
  <si>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</si>
  <si>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</si>
  <si>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</si>
  <si>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</si>
  <si>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</si>
  <si>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</si>
  <si>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</si>
  <si>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</si>
  <si>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</si>
  <si>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</si>
  <si>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</si>
  <si>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</si>
  <si>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</si>
  <si>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</si>
  <si>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</si>
  <si>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</si>
  <si>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</si>
  <si>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</si>
  <si>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</si>
  <si>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</si>
  <si>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</si>
  <si>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</si>
  <si>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</si>
  <si>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</si>
  <si>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</si>
  <si>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</si>
  <si>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</si>
  <si>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</si>
  <si>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</si>
  <si>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</si>
  <si>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</si>
  <si>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</si>
  <si>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</si>
  <si>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</si>
  <si>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</si>
  <si>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</si>
  <si>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</si>
  <si>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</si>
  <si>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</si>
  <si>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</si>
  <si>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</si>
  <si>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</si>
  <si>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</si>
  <si>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</si>
  <si>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</si>
  <si>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</si>
  <si>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</si>
  <si>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</si>
  <si>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</si>
  <si>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</si>
  <si>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</si>
  <si>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</si>
  <si>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</si>
  <si>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</si>
  <si>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</si>
  <si>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</si>
  <si>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</si>
  <si>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</si>
  <si>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</si>
  <si>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</si>
  <si>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</si>
  <si>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</si>
  <si>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</si>
  <si>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</si>
  <si>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</si>
  <si>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</si>
  <si>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</si>
  <si>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</si>
  <si>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</si>
  <si>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</si>
  <si>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</si>
  <si>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</si>
  <si>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</si>
  <si>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</si>
  <si>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</si>
  <si>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</si>
  <si>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</si>
  <si>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</si>
  <si>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</si>
  <si>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</si>
  <si>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</si>
  <si>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</si>
  <si>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</si>
  <si>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</si>
  <si>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</si>
  <si>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</si>
  <si>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</si>
  <si>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</si>
  <si>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</si>
  <si>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</si>
  <si>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</si>
  <si>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</si>
  <si>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</si>
  <si>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</si>
  <si>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</si>
  <si>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</si>
  <si>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</si>
  <si>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</si>
  <si>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</si>
  <si>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</si>
  <si>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</si>
  <si>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</si>
  <si>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</si>
  <si>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</si>
  <si>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</si>
  <si>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</si>
  <si>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</si>
  <si>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</si>
  <si>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</si>
  <si>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</si>
  <si>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</si>
  <si>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</si>
  <si>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</si>
  <si>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</si>
  <si>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</si>
  <si>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</si>
  <si>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</si>
  <si>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</si>
  <si>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</si>
  <si>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</si>
  <si>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</si>
  <si>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</si>
  <si>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</si>
  <si>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</si>
  <si>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</si>
  <si>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</si>
  <si>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</si>
  <si>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</si>
  <si>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</si>
  <si>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</si>
  <si>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</si>
  <si>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</si>
  <si>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</si>
  <si>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</si>
  <si>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</si>
  <si>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</si>
  <si>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</si>
  <si>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</si>
  <si>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</si>
  <si>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</si>
  <si>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</si>
  <si>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</si>
  <si>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</si>
  <si>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</si>
  <si>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</si>
  <si>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</si>
  <si>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</si>
  <si>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</si>
  <si>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</si>
  <si>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</si>
  <si>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</si>
  <si>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</si>
  <si>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</si>
  <si>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</si>
  <si>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</si>
  <si>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</si>
  <si>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</si>
  <si>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</si>
  <si>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</si>
  <si>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</si>
  <si>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</si>
  <si>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</si>
  <si>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</si>
  <si>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</si>
  <si>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</si>
  <si>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</si>
  <si>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</si>
  <si>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</si>
  <si>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</si>
  <si>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</si>
  <si>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</si>
  <si>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</si>
  <si>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</si>
  <si>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</si>
  <si>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</si>
  <si>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</si>
  <si>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</si>
  <si>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</si>
  <si>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</si>
  <si>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</si>
  <si>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</si>
  <si>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</si>
  <si>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</si>
  <si>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</si>
  <si>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</si>
  <si>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</si>
  <si>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</si>
  <si>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</si>
  <si>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</si>
  <si>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</si>
  <si>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</si>
  <si>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</si>
  <si>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</si>
  <si>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</si>
  <si>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</si>
  <si>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</si>
  <si>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</si>
  <si>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</si>
  <si>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</si>
  <si>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</si>
  <si>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</si>
  <si>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</si>
  <si>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</si>
  <si>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</si>
  <si>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</si>
  <si>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</si>
  <si>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</si>
  <si>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</si>
  <si>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</si>
  <si>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</si>
  <si>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</si>
  <si>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</si>
  <si>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</si>
  <si>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</si>
  <si>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</si>
  <si>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</si>
  <si>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</si>
  <si>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</si>
  <si>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</si>
  <si>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</si>
  <si>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</si>
  <si>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</si>
  <si>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</si>
  <si>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</si>
  <si>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</si>
  <si>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</si>
  <si>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</si>
  <si>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</si>
  <si>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</si>
  <si>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</si>
  <si>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</si>
  <si>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</si>
  <si>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</si>
  <si>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</si>
  <si>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</si>
  <si>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</si>
  <si>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</si>
  <si>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</si>
  <si>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</si>
  <si>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</si>
  <si>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</si>
  <si>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</si>
  <si>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</si>
  <si>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</si>
  <si>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</si>
  <si>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</si>
  <si>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</si>
  <si>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</si>
  <si>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</si>
  <si>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</si>
  <si>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</si>
  <si>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</si>
  <si>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</si>
  <si>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</si>
  <si>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</si>
  <si>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</si>
  <si>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</si>
  <si>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</si>
  <si>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</si>
  <si>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</si>
  <si>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</si>
  <si>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</si>
  <si>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</si>
  <si>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</si>
  <si>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</si>
  <si>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</si>
  <si>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</si>
  <si>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</si>
  <si>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</si>
  <si>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</si>
  <si>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</si>
  <si>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</si>
  <si>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</si>
  <si>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</si>
  <si>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</si>
  <si>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</si>
  <si>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</si>
  <si>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</si>
  <si>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</si>
  <si>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</si>
  <si>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</si>
  <si>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</si>
  <si>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</si>
  <si>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</si>
  <si>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</si>
  <si>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</si>
  <si>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</si>
  <si>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</si>
  <si>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</si>
  <si>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</si>
  <si>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</si>
  <si>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</si>
  <si>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</si>
  <si>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</si>
  <si>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</si>
  <si>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</si>
  <si>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</si>
  <si>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</si>
  <si>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</si>
  <si>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</si>
  <si>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</si>
  <si>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</si>
  <si>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</si>
  <si>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</si>
  <si>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</si>
  <si>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</si>
  <si>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</si>
  <si>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</si>
  <si>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</si>
  <si>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</si>
  <si>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</si>
  <si>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</si>
  <si>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</si>
  <si>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</si>
  <si>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</si>
  <si>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</si>
  <si>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</si>
  <si>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</si>
  <si>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</si>
  <si>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</si>
  <si>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</si>
  <si>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</si>
  <si>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</si>
  <si>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</si>
  <si>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</si>
  <si>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</si>
  <si>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</si>
  <si>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</si>
  <si>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</si>
  <si>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</si>
  <si>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</si>
  <si>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</si>
  <si>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</si>
  <si>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</si>
  <si>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</si>
  <si>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</si>
  <si>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</si>
  <si>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</si>
  <si>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</si>
  <si>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</si>
  <si>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</si>
  <si>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</si>
  <si>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</si>
  <si>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</si>
  <si>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</si>
  <si>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</si>
  <si>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</si>
  <si>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</si>
  <si>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</si>
  <si>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</si>
  <si>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</si>
  <si>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</si>
  <si>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</si>
  <si>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</si>
  <si>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</si>
  <si>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</si>
  <si>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</si>
  <si>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</si>
  <si>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</si>
  <si>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</si>
  <si>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</si>
  <si>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</si>
  <si>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</si>
  <si>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</si>
  <si>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</si>
  <si>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</si>
  <si>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</si>
  <si>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</si>
  <si>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</si>
  <si>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</si>
  <si>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</si>
  <si>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</si>
  <si>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</si>
  <si>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</si>
  <si>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</si>
  <si>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</si>
  <si>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</si>
  <si>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</si>
  <si>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</si>
  <si>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</si>
  <si>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</si>
  <si>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</si>
  <si>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</si>
  <si>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</si>
  <si>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</si>
  <si>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</si>
  <si>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</si>
  <si>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</si>
  <si>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</si>
  <si>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</si>
  <si>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</si>
  <si>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</si>
  <si>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</si>
  <si>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</si>
  <si>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</si>
  <si>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</si>
  <si>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</si>
  <si>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</si>
  <si>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</si>
  <si>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</si>
  <si>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</si>
  <si>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</si>
  <si>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</si>
  <si>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</si>
  <si>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</si>
  <si>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</si>
  <si>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</si>
  <si>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</si>
  <si>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</si>
  <si>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</si>
  <si>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</si>
  <si>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</si>
  <si>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</si>
  <si>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</si>
  <si>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</si>
  <si>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</si>
  <si>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</si>
  <si>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</si>
  <si>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</si>
  <si>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</si>
  <si>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</si>
  <si>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</si>
  <si>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</si>
  <si>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</si>
  <si>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</si>
  <si>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</si>
  <si>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</si>
  <si>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</si>
  <si>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</si>
  <si>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</si>
  <si>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</si>
  <si>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</si>
  <si>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</si>
  <si>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</si>
  <si>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</si>
  <si>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</si>
  <si>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</si>
  <si>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</si>
  <si>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</si>
  <si>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</si>
  <si>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</si>
  <si>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</si>
  <si>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</si>
  <si>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</si>
  <si>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</si>
  <si>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</si>
  <si>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</si>
  <si>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</si>
  <si>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</si>
  <si>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</si>
  <si>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</si>
  <si>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</si>
  <si>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</si>
  <si>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</si>
  <si>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</si>
  <si>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</si>
  <si>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</si>
  <si>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</si>
  <si>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</si>
  <si>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</si>
  <si>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</si>
  <si>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</si>
  <si>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</si>
  <si>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</si>
  <si>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</si>
  <si>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</si>
  <si>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</si>
  <si>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</si>
  <si>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</si>
  <si>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</si>
  <si>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</si>
  <si>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</si>
  <si>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</si>
  <si>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</si>
  <si>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</si>
  <si>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</si>
  <si>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</si>
  <si>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</si>
  <si>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</si>
  <si>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</si>
  <si>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</si>
  <si>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</si>
  <si>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</si>
  <si>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</si>
  <si>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</si>
  <si>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</si>
  <si>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</si>
  <si>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</si>
  <si>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</si>
  <si>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</si>
  <si>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</si>
  <si>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</si>
  <si>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</si>
  <si>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</si>
  <si>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</si>
  <si>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</si>
  <si>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</si>
  <si>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</si>
  <si>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</si>
  <si>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</si>
  <si>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</si>
  <si>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</si>
  <si>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</si>
  <si>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</si>
  <si>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</si>
  <si>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</si>
  <si>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</si>
  <si>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</si>
  <si>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</si>
  <si>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</si>
  <si>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</si>
  <si>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</si>
  <si>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</si>
  <si>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</si>
  <si>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</si>
  <si>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</si>
  <si>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</si>
  <si>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</si>
  <si>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</si>
  <si>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</si>
  <si>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</si>
  <si>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</si>
  <si>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</si>
  <si>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</si>
  <si>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</si>
  <si>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</si>
  <si>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</si>
  <si>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</si>
  <si>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</si>
  <si>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</si>
  <si>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</si>
  <si>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</si>
  <si>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</si>
  <si>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</si>
  <si>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</si>
  <si>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</si>
  <si>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</si>
  <si>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</si>
  <si>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</si>
  <si>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</si>
  <si>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</si>
  <si>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</si>
  <si>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</si>
  <si>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</si>
  <si>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</si>
  <si>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</si>
  <si>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</si>
  <si>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</si>
  <si>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</si>
  <si>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</si>
  <si>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</si>
  <si>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</si>
  <si>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</si>
  <si>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</si>
  <si>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</si>
  <si>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</si>
  <si>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</si>
  <si>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</si>
  <si>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</si>
  <si>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</si>
  <si>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</si>
  <si>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</si>
  <si>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</si>
  <si>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</si>
  <si>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</si>
  <si>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</si>
  <si>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</si>
  <si>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</si>
  <si>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</si>
  <si>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</si>
  <si>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</si>
  <si>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</si>
  <si>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</si>
  <si>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</si>
  <si>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</si>
  <si>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</si>
  <si>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</si>
  <si>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</si>
  <si>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</si>
  <si>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</si>
  <si>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</si>
  <si>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</si>
  <si>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</si>
  <si>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</si>
  <si>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</si>
  <si>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</si>
  <si>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</si>
  <si>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</si>
  <si>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</si>
  <si>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</si>
  <si>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</si>
  <si>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</si>
  <si>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</si>
  <si>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</si>
  <si>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</si>
  <si>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</si>
  <si>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</si>
  <si>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</si>
  <si>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</si>
  <si>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</si>
  <si>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</si>
  <si>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</si>
  <si>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</si>
  <si>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</si>
  <si>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</si>
  <si>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</si>
  <si>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</si>
  <si>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</si>
  <si>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</si>
  <si>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</si>
  <si>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</si>
  <si>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</si>
  <si>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</si>
  <si>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</si>
  <si>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</si>
  <si>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</si>
  <si>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</si>
  <si>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</si>
  <si>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</si>
  <si>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</si>
  <si>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</si>
  <si>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</si>
  <si>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</si>
  <si>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</si>
  <si>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</si>
  <si>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</si>
  <si>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</si>
  <si>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</si>
  <si>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</si>
  <si>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</si>
  <si>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</si>
  <si>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</si>
  <si>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</si>
  <si>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</si>
  <si>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</si>
  <si>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</si>
  <si>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</si>
  <si>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</si>
  <si>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</si>
  <si>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</si>
  <si>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</si>
  <si>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</si>
  <si>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</si>
  <si>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</si>
  <si>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</si>
  <si>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</si>
  <si>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</si>
  <si>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</si>
  <si>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</si>
  <si>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</si>
  <si>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</si>
  <si>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</si>
  <si>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</si>
  <si>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</si>
  <si>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</si>
  <si>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</si>
  <si>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</si>
  <si>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</si>
  <si>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</si>
  <si>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</si>
  <si>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</si>
  <si>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</si>
  <si>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</si>
  <si>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</si>
  <si>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</si>
  <si>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</si>
  <si>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</si>
  <si>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</si>
  <si>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</si>
  <si>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</si>
  <si>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</si>
  <si>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</si>
  <si>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</si>
  <si>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</si>
  <si>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</si>
  <si>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</si>
  <si>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</si>
  <si>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</si>
  <si>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</si>
  <si>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</si>
  <si>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</si>
  <si>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</si>
  <si>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</si>
  <si>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</si>
  <si>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</si>
  <si>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</si>
  <si>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</si>
  <si>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</si>
  <si>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</si>
  <si>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</si>
  <si>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</si>
  <si>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</si>
  <si>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</si>
  <si>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</si>
  <si>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</si>
  <si>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</si>
  <si>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</si>
  <si>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</si>
  <si>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</si>
  <si>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</si>
  <si>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</si>
  <si>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</si>
  <si>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</si>
  <si>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</si>
  <si>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</si>
  <si>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</si>
  <si>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</si>
  <si>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</si>
  <si>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</si>
  <si>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</si>
  <si>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</si>
  <si>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</si>
  <si>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</si>
  <si>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</si>
  <si>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</si>
  <si>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</si>
  <si>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</si>
  <si>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</si>
  <si>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</si>
  <si>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</si>
  <si>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</si>
  <si>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</si>
  <si>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</si>
  <si>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</si>
  <si>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</si>
  <si>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</si>
  <si>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</si>
  <si>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</si>
  <si>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</si>
  <si>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</si>
  <si>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</si>
  <si>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</si>
  <si>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</si>
  <si>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</si>
  <si>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</si>
  <si>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</si>
  <si>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</si>
  <si>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</si>
  <si>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</si>
  <si>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</si>
  <si>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</si>
  <si>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</si>
  <si>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</si>
  <si>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</si>
  <si>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</si>
  <si>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</si>
  <si>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</si>
  <si>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</si>
  <si>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</si>
  <si>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</si>
  <si>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</si>
  <si>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</si>
  <si>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</si>
  <si>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</si>
  <si>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</si>
  <si>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</si>
  <si>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</si>
  <si>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</si>
  <si>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</si>
  <si>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</si>
  <si>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</si>
  <si>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</si>
  <si>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</si>
  <si>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</si>
  <si>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</si>
  <si>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</si>
  <si>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</si>
  <si>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</si>
  <si>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</si>
  <si>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</si>
  <si>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</si>
  <si>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</si>
  <si>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</si>
  <si>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</si>
  <si>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</si>
  <si>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</si>
  <si>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</si>
  <si>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</si>
  <si>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</si>
  <si>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</si>
  <si>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</si>
  <si>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</si>
  <si>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</si>
  <si>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</si>
  <si>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</si>
  <si>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</si>
  <si>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</si>
  <si>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</si>
  <si>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</si>
  <si>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</si>
  <si>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</si>
  <si>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</si>
  <si>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</si>
  <si>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</si>
  <si>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</si>
  <si>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</si>
  <si>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</si>
  <si>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</si>
  <si>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</si>
  <si>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</si>
  <si>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</si>
  <si>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</si>
  <si>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</si>
  <si>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</si>
  <si>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</si>
  <si>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</si>
  <si>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</si>
  <si>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</si>
  <si>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</si>
  <si>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</si>
  <si>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</si>
  <si>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</si>
  <si>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</si>
  <si>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</si>
  <si>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</si>
  <si>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</si>
  <si>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</si>
  <si>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</si>
  <si>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</si>
  <si>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</si>
  <si>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</si>
  <si>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</si>
  <si>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</si>
  <si>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</si>
  <si>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</si>
  <si>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</si>
  <si>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</si>
  <si>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</si>
  <si>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</si>
  <si>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</si>
  <si>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</si>
  <si>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</si>
  <si>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</si>
  <si>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</si>
  <si>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</si>
  <si>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</si>
  <si>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</si>
  <si>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</si>
  <si>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</si>
  <si>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</si>
  <si>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</si>
  <si>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</si>
  <si>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</si>
  <si>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</si>
  <si>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</si>
  <si>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</si>
  <si>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</si>
  <si>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</si>
  <si>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</si>
  <si>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</si>
  <si>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</si>
  <si>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</si>
  <si>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</si>
  <si>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</si>
  <si>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</si>
  <si>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</si>
  <si>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</si>
  <si>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</si>
  <si>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</si>
  <si>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</si>
  <si>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</si>
  <si>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</si>
  <si>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</si>
  <si>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</si>
  <si>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</si>
  <si>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</si>
  <si>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</si>
  <si>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</si>
  <si>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</si>
  <si>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</si>
  <si>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</si>
  <si>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</si>
  <si>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</si>
  <si>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</si>
  <si>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</si>
  <si>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</si>
  <si>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</si>
  <si>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</si>
  <si>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</si>
  <si>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</si>
  <si>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</si>
  <si>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</si>
  <si>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</si>
  <si>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</si>
  <si>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</si>
  <si>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</si>
  <si>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</si>
  <si>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</si>
  <si>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</si>
  <si>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</si>
  <si>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</si>
  <si>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</si>
  <si>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</si>
  <si>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</si>
  <si>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</si>
  <si>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</si>
  <si>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</si>
  <si>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</si>
  <si>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</si>
  <si>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</si>
  <si>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</si>
  <si>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</si>
  <si>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</si>
  <si>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</si>
  <si>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</si>
  <si>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</si>
  <si>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</si>
  <si>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</si>
  <si>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</si>
  <si>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</si>
  <si>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</si>
  <si>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</si>
  <si>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</si>
  <si>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</si>
  <si>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</si>
  <si>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</si>
  <si>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</si>
  <si>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</si>
  <si>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</si>
  <si>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</si>
  <si>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</si>
  <si>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</si>
  <si>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</si>
  <si>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</si>
  <si>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</si>
  <si>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</si>
  <si>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</si>
  <si>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</si>
  <si>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</si>
  <si>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</si>
  <si>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</si>
  <si>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</si>
  <si>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</si>
  <si>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</si>
  <si>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</si>
  <si>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</si>
  <si>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</si>
  <si>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</si>
  <si>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</si>
  <si>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</si>
  <si>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</si>
  <si>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</si>
  <si>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</si>
  <si>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</si>
  <si>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</si>
  <si>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</si>
  <si>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</si>
  <si>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</si>
  <si>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</si>
  <si>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</si>
  <si>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</si>
  <si>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</si>
  <si>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</si>
  <si>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</si>
  <si>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</si>
  <si>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</si>
  <si>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</si>
  <si>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</si>
  <si>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</si>
  <si>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</si>
  <si>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</si>
  <si>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</si>
  <si>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</si>
  <si>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</si>
  <si>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</si>
  <si>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</si>
  <si>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</si>
  <si>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</si>
  <si>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</si>
  <si>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</si>
  <si>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</si>
  <si>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</si>
  <si>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</si>
  <si>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</si>
  <si>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</si>
  <si>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</si>
  <si>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</si>
  <si>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</si>
  <si>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</si>
  <si>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</si>
  <si>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</si>
  <si>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</si>
  <si>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</si>
  <si>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</si>
  <si>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</si>
  <si>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</si>
  <si>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</si>
  <si>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</si>
  <si>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</si>
  <si>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</si>
  <si>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</si>
  <si>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</si>
  <si>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</si>
  <si>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</si>
  <si>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</si>
  <si>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</si>
  <si>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</si>
  <si>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</si>
  <si>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</si>
  <si>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</si>
  <si>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</si>
  <si>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</si>
  <si>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</si>
  <si>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</si>
  <si>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</si>
  <si>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</si>
  <si>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</si>
  <si>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</si>
  <si>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</si>
  <si>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</si>
  <si>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</si>
  <si>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</si>
  <si>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</si>
  <si>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</si>
  <si>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</si>
  <si>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</si>
  <si>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</si>
  <si>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</si>
  <si>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</si>
  <si>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</si>
  <si>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</si>
  <si>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</si>
  <si>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</si>
  <si>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</si>
  <si>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</si>
  <si>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</si>
  <si>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</si>
  <si>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</si>
  <si>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</si>
  <si>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</si>
  <si>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</si>
  <si>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</si>
  <si>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</si>
  <si>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</si>
  <si>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</si>
  <si>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</si>
  <si>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</si>
  <si>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</si>
  <si>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</si>
  <si>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</si>
  <si>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</si>
  <si>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</si>
  <si>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</si>
  <si>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</si>
  <si>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</si>
  <si>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</si>
  <si>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</si>
  <si>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</si>
  <si>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</si>
  <si>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</si>
  <si>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</si>
  <si>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</si>
  <si>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</si>
  <si>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</si>
  <si>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</si>
  <si>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</si>
  <si>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</si>
  <si>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</si>
  <si>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</si>
  <si>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</si>
  <si>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</si>
  <si>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</si>
  <si>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</si>
  <si>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</si>
  <si>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</si>
  <si>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</si>
  <si>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</si>
  <si>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</si>
  <si>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</si>
  <si>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</si>
  <si>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</si>
  <si>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</si>
  <si>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</si>
  <si>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</si>
  <si>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</si>
  <si>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</si>
  <si>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</si>
  <si>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</si>
  <si>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</si>
  <si>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</si>
  <si>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</si>
  <si>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</si>
  <si>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</si>
  <si>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</si>
  <si>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</si>
  <si>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</si>
  <si>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</si>
  <si>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</si>
  <si>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</si>
  <si>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</si>
  <si>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</si>
  <si>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</si>
  <si>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</si>
  <si>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</si>
  <si>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</si>
  <si>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</si>
  <si>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</si>
  <si>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</si>
  <si>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</si>
  <si>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</si>
  <si>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</si>
  <si>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</si>
  <si>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</si>
  <si>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</si>
  <si>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</si>
  <si>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</si>
  <si>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</si>
  <si>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</si>
  <si>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</si>
  <si>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</si>
  <si>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</si>
  <si>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</si>
  <si>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</si>
  <si>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</si>
  <si>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</si>
  <si>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</si>
  <si>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</si>
  <si>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</si>
  <si>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</si>
  <si>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</si>
  <si>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</si>
  <si>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</si>
  <si>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</si>
  <si>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</si>
  <si>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</si>
  <si>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</si>
  <si>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</si>
  <si>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</si>
  <si>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</si>
  <si>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</si>
  <si>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</si>
  <si>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</si>
  <si>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</si>
  <si>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</si>
  <si>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</si>
  <si>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</si>
  <si>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</si>
  <si>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</si>
  <si>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</si>
  <si>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</si>
  <si>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</si>
  <si>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</si>
  <si>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</si>
  <si>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</si>
  <si>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</si>
  <si>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</si>
  <si>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</si>
  <si>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</si>
  <si>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</si>
  <si>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</si>
  <si>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</si>
  <si>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</si>
  <si>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</si>
  <si>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</si>
  <si>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</si>
  <si>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</si>
  <si>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</si>
  <si>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</si>
  <si>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</si>
  <si>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</si>
  <si>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</si>
  <si>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</si>
  <si>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</si>
  <si>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</si>
  <si>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</si>
  <si>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</si>
  <si>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</si>
  <si>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</si>
  <si>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</si>
  <si>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</si>
  <si>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</si>
  <si>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</si>
  <si>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</si>
  <si>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</si>
  <si>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</si>
  <si>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</si>
  <si>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</si>
  <si>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</si>
  <si>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</si>
  <si>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</si>
  <si>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</si>
  <si>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</si>
  <si>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</si>
  <si>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</si>
  <si>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</si>
  <si>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</si>
  <si>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</si>
  <si>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</si>
  <si>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</si>
  <si>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</si>
  <si>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</si>
  <si>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</si>
  <si>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</si>
  <si>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</si>
  <si>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</si>
  <si>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</si>
  <si>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</si>
  <si>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</si>
  <si>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</si>
  <si>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</si>
  <si>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</si>
  <si>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</si>
  <si>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</si>
  <si>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</si>
  <si>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</si>
  <si>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</si>
  <si>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</si>
  <si>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</si>
  <si>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</si>
  <si>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</si>
  <si>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</si>
  <si>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</si>
  <si>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</si>
  <si>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</si>
  <si>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</si>
  <si>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</si>
  <si>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</si>
  <si>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</si>
  <si>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</si>
  <si>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</si>
  <si>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</si>
  <si>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</si>
  <si>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</si>
  <si>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</si>
  <si>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</si>
  <si>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</si>
  <si>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</si>
  <si>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</si>
  <si>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</si>
  <si>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</si>
  <si>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</si>
  <si>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</si>
  <si>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</si>
  <si>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</si>
  <si>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</si>
  <si>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</si>
  <si>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</si>
  <si>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</si>
  <si>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</si>
  <si>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</si>
  <si>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</si>
  <si>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</si>
  <si>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</si>
  <si>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</si>
  <si>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</si>
  <si>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</si>
  <si>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</si>
  <si>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</si>
  <si>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</si>
  <si>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</si>
  <si>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</si>
  <si>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</si>
  <si>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</si>
  <si>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</si>
  <si>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</si>
  <si>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</si>
  <si>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</si>
  <si>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</si>
  <si>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</si>
  <si>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</si>
  <si>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</si>
  <si>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</si>
  <si>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</si>
  <si>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</si>
  <si>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</si>
  <si>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</si>
  <si>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</si>
  <si>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</si>
  <si>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</si>
  <si>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</si>
  <si>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</si>
  <si>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</si>
  <si>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</si>
  <si>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</si>
  <si>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</si>
  <si>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</si>
  <si>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</si>
  <si>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</si>
  <si>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</si>
  <si>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</si>
  <si>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</si>
  <si>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</si>
  <si>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</si>
  <si>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</si>
  <si>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</si>
  <si>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</si>
  <si>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</si>
  <si>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</si>
  <si>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</si>
  <si>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</si>
  <si>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</si>
  <si>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</si>
  <si>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</si>
  <si>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</si>
  <si>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</si>
  <si>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</si>
  <si>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</si>
  <si>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</si>
  <si>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</si>
  <si>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</si>
  <si>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</si>
  <si>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</si>
  <si>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</si>
  <si>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</si>
  <si>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</si>
  <si>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</si>
  <si>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</si>
  <si>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</si>
  <si>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</si>
  <si>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</si>
  <si>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</si>
  <si>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</si>
  <si>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</si>
  <si>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</si>
  <si>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</si>
  <si>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</si>
  <si>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</si>
  <si>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</si>
  <si>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</si>
  <si>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</si>
  <si>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</si>
  <si>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</si>
  <si>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</si>
  <si>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</si>
  <si>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</si>
  <si>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</si>
  <si>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</si>
  <si>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</si>
  <si>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</si>
  <si>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</si>
  <si>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</si>
  <si>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</si>
  <si>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</si>
  <si>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</si>
  <si>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</si>
  <si>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</si>
  <si>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</si>
  <si>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</si>
  <si>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</si>
  <si>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</si>
  <si>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</si>
  <si>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</si>
  <si>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</si>
  <si>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</si>
  <si>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</si>
  <si>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</si>
  <si>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</si>
  <si>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</si>
  <si>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</si>
  <si>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</si>
  <si>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</si>
  <si>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</si>
  <si>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</si>
  <si>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</si>
  <si>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</si>
  <si>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</si>
  <si>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</si>
  <si>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</si>
  <si>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</si>
  <si>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</si>
  <si>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</si>
  <si>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</si>
  <si>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</si>
  <si>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</si>
  <si>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</si>
  <si>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</si>
  <si>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</si>
  <si>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</si>
  <si>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</si>
  <si>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</si>
  <si>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</si>
  <si>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</si>
  <si>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</si>
  <si>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</si>
  <si>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</si>
  <si>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</si>
  <si>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</si>
  <si>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</si>
  <si>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</si>
  <si>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</si>
  <si>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</si>
  <si>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</si>
  <si>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</si>
  <si>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</si>
  <si>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</si>
  <si>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</si>
  <si>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</si>
  <si>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</si>
  <si>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</si>
  <si>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</si>
  <si>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</si>
  <si>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</si>
  <si>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</si>
  <si>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</si>
  <si>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</si>
  <si>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</si>
  <si>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</si>
  <si>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</si>
  <si>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</si>
  <si>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</si>
  <si>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</si>
  <si>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</si>
  <si>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</si>
  <si>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</si>
  <si>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</si>
  <si>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</si>
  <si>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</si>
  <si>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</si>
  <si>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</si>
  <si>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</si>
  <si>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</si>
  <si>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</si>
  <si>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</si>
  <si>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</si>
  <si>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</si>
  <si>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</si>
  <si>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</si>
  <si>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</si>
  <si>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</si>
  <si>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</si>
  <si>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</si>
  <si>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</si>
  <si>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</si>
  <si>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</si>
  <si>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</si>
  <si>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</si>
  <si>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</si>
  <si>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</si>
  <si>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</si>
  <si>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</si>
  <si>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</si>
  <si>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</si>
  <si>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</si>
  <si>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</si>
  <si>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</si>
  <si>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</si>
  <si>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</si>
  <si>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</si>
  <si>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</si>
  <si>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</si>
  <si>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</si>
  <si>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</si>
  <si>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</si>
  <si>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</si>
  <si>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</si>
  <si>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</si>
  <si>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</si>
  <si>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</si>
  <si>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</si>
  <si>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</si>
  <si>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</si>
  <si>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</si>
  <si>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</si>
  <si>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</si>
  <si>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</si>
  <si>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</si>
  <si>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</si>
  <si>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</si>
  <si>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</si>
  <si>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</si>
  <si>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</si>
  <si>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</si>
  <si>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</si>
  <si>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</si>
  <si>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</si>
  <si>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</si>
  <si>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</si>
  <si>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</si>
  <si>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</si>
  <si>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</si>
  <si>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</si>
  <si>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</si>
  <si>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</si>
  <si>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</si>
  <si>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</si>
  <si>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</si>
  <si>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</si>
  <si>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</si>
  <si>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</si>
  <si>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</si>
  <si>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</si>
  <si>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</si>
  <si>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</si>
  <si>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</si>
  <si>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</si>
  <si>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</si>
  <si>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</si>
  <si>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</si>
  <si>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</si>
  <si>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</si>
  <si>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</si>
  <si>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</si>
  <si>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</si>
  <si>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</si>
  <si>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</si>
  <si>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</si>
  <si>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</si>
  <si>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</si>
  <si>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</si>
  <si>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</si>
  <si>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</si>
  <si>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</si>
  <si>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</si>
  <si>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</si>
  <si>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</si>
  <si>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</si>
  <si>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</si>
  <si>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</si>
  <si>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</si>
  <si>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</si>
  <si>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</si>
  <si>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</si>
  <si>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</si>
  <si>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</si>
  <si>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</si>
  <si>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</si>
  <si>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</si>
  <si>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</si>
  <si>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</si>
  <si>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</si>
  <si>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</si>
  <si>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</si>
  <si>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</si>
  <si>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</si>
  <si>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</si>
  <si>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</si>
  <si>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</si>
  <si>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</si>
  <si>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</si>
  <si>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</si>
  <si>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</si>
  <si>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</si>
  <si>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</si>
  <si>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</si>
  <si>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</si>
  <si>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</si>
  <si>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</si>
  <si>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</si>
  <si>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</si>
  <si>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</si>
  <si>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</si>
  <si>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</si>
  <si>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</si>
  <si>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</si>
  <si>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</si>
  <si>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</si>
  <si>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</si>
  <si>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</si>
  <si>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</si>
  <si>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</si>
  <si>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</si>
  <si>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</si>
  <si>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</si>
  <si>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</si>
  <si>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</si>
  <si>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</si>
  <si>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</si>
  <si>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</si>
  <si>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</si>
  <si>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</si>
  <si>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</si>
  <si>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</si>
  <si>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</si>
  <si>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</si>
  <si>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</si>
  <si>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</si>
  <si>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</si>
  <si>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</si>
  <si>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</si>
  <si>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</si>
  <si>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</si>
  <si>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</si>
  <si>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</si>
  <si>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</si>
  <si>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</si>
  <si>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</si>
  <si>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</si>
  <si>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</si>
  <si>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</si>
  <si>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</si>
  <si>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</si>
  <si>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</si>
  <si>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</si>
  <si>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</si>
  <si>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</si>
  <si>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</si>
  <si>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</si>
  <si>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</si>
  <si>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</si>
  <si>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</si>
  <si>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</si>
  <si>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</si>
  <si>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</si>
  <si>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</si>
  <si>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</si>
  <si>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</si>
  <si>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</si>
  <si>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</si>
  <si>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</si>
  <si>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</si>
  <si>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</si>
  <si>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</si>
  <si>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</si>
  <si>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</si>
  <si>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</si>
  <si>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</si>
  <si>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</si>
  <si>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</si>
  <si>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</si>
  <si>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</si>
  <si>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</si>
  <si>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</si>
  <si>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</si>
  <si>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</si>
  <si>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</si>
  <si>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</si>
  <si>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</si>
  <si>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</si>
  <si>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</si>
  <si>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</si>
  <si>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</si>
  <si>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</si>
  <si>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</si>
  <si>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</si>
  <si>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</si>
  <si>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</si>
  <si>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</si>
  <si>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</si>
  <si>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</si>
  <si>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</si>
  <si>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</si>
  <si>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</si>
  <si>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</si>
  <si>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</si>
  <si>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</si>
  <si>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</si>
  <si>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</si>
  <si>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</si>
  <si>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</si>
  <si>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</si>
  <si>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</si>
  <si>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</si>
  <si>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</si>
  <si>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</si>
  <si>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</si>
  <si>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</si>
  <si>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</si>
  <si>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</si>
  <si>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</si>
  <si>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</si>
  <si>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</si>
  <si>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</si>
  <si>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</si>
  <si>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</si>
  <si>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</si>
  <si>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</si>
  <si>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</si>
  <si>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</si>
  <si>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</si>
  <si>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</si>
  <si>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</si>
  <si>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</si>
  <si>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</si>
  <si>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</si>
  <si>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</si>
  <si>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</si>
  <si>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</si>
  <si>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</si>
  <si>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</si>
  <si>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</si>
  <si>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</si>
  <si>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</si>
  <si>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</si>
  <si>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</si>
  <si>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</si>
  <si>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</si>
  <si>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</si>
  <si>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</si>
  <si>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</si>
  <si>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</si>
  <si>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</si>
  <si>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</si>
  <si>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</si>
  <si>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</si>
  <si>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</si>
  <si>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</si>
  <si>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</si>
  <si>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</si>
  <si>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</si>
  <si>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</si>
  <si>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</si>
  <si>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</si>
  <si>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</si>
  <si>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</si>
  <si>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</si>
  <si>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</si>
  <si>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</si>
  <si>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</si>
  <si>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</si>
  <si>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</si>
  <si>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</si>
  <si>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</si>
  <si>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</si>
  <si>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</si>
  <si>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</si>
  <si>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</si>
  <si>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</si>
  <si>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</si>
  <si>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</si>
  <si>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</si>
  <si>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</si>
  <si>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</si>
  <si>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</si>
  <si>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</si>
  <si>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</si>
  <si>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</si>
  <si>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</si>
  <si>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</si>
  <si>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</si>
  <si>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</si>
  <si>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</si>
  <si>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</si>
  <si>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</si>
  <si>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</si>
  <si>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</si>
  <si>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</si>
  <si>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</si>
  <si>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</si>
  <si>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</si>
  <si>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</si>
  <si>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</si>
  <si>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</si>
  <si>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</si>
  <si>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</si>
  <si>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</si>
  <si>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</si>
  <si>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</si>
  <si>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</si>
  <si>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</si>
  <si>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</si>
  <si>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</si>
  <si>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</si>
  <si>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</si>
  <si>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</si>
  <si>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</si>
  <si>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</si>
  <si>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</si>
  <si>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</si>
  <si>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</si>
  <si>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</si>
  <si>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</si>
  <si>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</si>
  <si>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</si>
  <si>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</si>
  <si>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</si>
  <si>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</si>
  <si>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</si>
  <si>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</si>
  <si>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</si>
  <si>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</si>
  <si>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</si>
  <si>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</si>
  <si>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</si>
  <si>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</si>
  <si>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</si>
  <si>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</si>
  <si>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</si>
  <si>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</si>
  <si>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</si>
  <si>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</si>
  <si>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</si>
  <si>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</si>
  <si>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</si>
  <si>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</si>
  <si>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</si>
  <si>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</si>
  <si>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</si>
  <si>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</si>
  <si>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</si>
  <si>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</si>
  <si>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</si>
  <si>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</si>
  <si>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</si>
  <si>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</si>
  <si>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</si>
  <si>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</si>
  <si>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</si>
  <si>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</si>
  <si>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</si>
  <si>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</si>
  <si>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</si>
  <si>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</si>
  <si>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</si>
  <si>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</si>
  <si>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</si>
  <si>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</si>
  <si>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</si>
  <si>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</si>
  <si>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</si>
  <si>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</si>
  <si>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</si>
  <si>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</si>
  <si>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</si>
  <si>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</si>
  <si>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</si>
  <si>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</si>
  <si>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</si>
  <si>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</si>
  <si>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</si>
  <si>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</si>
  <si>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</si>
  <si>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</si>
  <si>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</si>
  <si>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</si>
  <si>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</si>
  <si>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</si>
  <si>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</si>
  <si>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</si>
  <si>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</si>
  <si>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</si>
  <si>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</si>
  <si>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</si>
  <si>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</si>
  <si>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</si>
  <si>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</si>
  <si>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</si>
  <si>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</si>
  <si>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</si>
  <si>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</si>
  <si>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</si>
  <si>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</si>
  <si>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</si>
  <si>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</si>
  <si>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</si>
  <si>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</si>
  <si>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</si>
  <si>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</si>
  <si>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</si>
  <si>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</si>
  <si>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</si>
  <si>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</si>
  <si>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</si>
  <si>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</si>
  <si>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</si>
  <si>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</si>
  <si>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</si>
  <si>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</si>
  <si>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</si>
  <si>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</si>
  <si>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</si>
  <si>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</si>
  <si>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</si>
  <si>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</si>
  <si>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</si>
  <si>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</si>
  <si>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</si>
  <si>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</si>
  <si>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</si>
  <si>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</si>
  <si>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</si>
  <si>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</si>
  <si>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</si>
  <si>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</si>
  <si>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</si>
  <si>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</si>
  <si>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</si>
  <si>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</si>
  <si>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</si>
  <si>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</si>
  <si>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</si>
  <si>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</si>
  <si>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</si>
  <si>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</si>
  <si>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</si>
  <si>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</si>
  <si>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</si>
  <si>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</si>
  <si>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</si>
  <si>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</si>
  <si>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</si>
  <si>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</si>
  <si>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</si>
  <si>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</si>
  <si>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</si>
  <si>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</si>
  <si>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</si>
  <si>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</si>
  <si>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</si>
  <si>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</si>
  <si>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</si>
  <si>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</si>
  <si>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</si>
  <si>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</si>
  <si>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</si>
  <si>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</si>
  <si>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</si>
  <si>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</si>
  <si>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</si>
  <si>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</si>
  <si>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</si>
  <si>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</si>
  <si>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</si>
  <si>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</si>
  <si>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</si>
  <si>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</si>
  <si>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</si>
  <si>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</si>
  <si>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</si>
  <si>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</si>
  <si>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</si>
  <si>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</si>
  <si>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</si>
  <si>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</si>
  <si>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</si>
  <si>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</si>
  <si>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</si>
  <si>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</si>
  <si>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</si>
  <si>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</si>
  <si>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</si>
  <si>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</si>
  <si>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</si>
  <si>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</si>
  <si>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</si>
  <si>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</si>
  <si>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</si>
  <si>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</si>
  <si>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</si>
  <si>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</si>
  <si>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</si>
  <si>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</si>
  <si>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</si>
  <si>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</si>
  <si>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</si>
  <si>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</si>
  <si>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</si>
  <si>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</si>
  <si>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</si>
  <si>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</si>
  <si>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</si>
  <si>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</si>
  <si>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</si>
  <si>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</si>
  <si>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</si>
  <si>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</si>
  <si>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</si>
  <si>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</si>
  <si>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</si>
  <si>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</si>
  <si>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</si>
  <si>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</si>
  <si>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</si>
  <si>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</si>
  <si>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52 WEEK (HIGH - INR 610.75&amp; LOW - 503.65)</t>
  </si>
  <si>
    <t>ABOUT THE COMPANY</t>
  </si>
  <si>
    <t>Dabur Ltd is an Indian multinational consumer goods company, founded by S. K. Burman and headquartered in Ghaziabad. It manufactures Ayurvedic medicine and natural consumer products and is one of the largest fast-moving consumer goods (FMCG) companies in India.Dabur derives around 60% of its revenue from the consumer care business, 11% from the food business and remaining from the international business unit.</t>
  </si>
  <si>
    <t>RETURN ON EQUITY</t>
  </si>
  <si>
    <t>NET PROFIT</t>
  </si>
  <si>
    <t>AVERAGE SHAREHOLDER EQUITY</t>
  </si>
  <si>
    <t>RETURN ON EQUITY DUPONT EQUATION</t>
  </si>
  <si>
    <t>REVENUE</t>
  </si>
  <si>
    <t>NET PROFIT MARGIN (A)</t>
  </si>
  <si>
    <t>AVERAGE TOTAL ASSET</t>
  </si>
  <si>
    <t>ASSET TURNOVER RATIO (B)</t>
  </si>
  <si>
    <t>EQUITY MULTIPLIER (C)</t>
  </si>
  <si>
    <t>RETURN ON EQUITY (A*B*C)</t>
  </si>
  <si>
    <t>RETURN ON ASSET</t>
  </si>
  <si>
    <t>RETURN ON ASSET DUPONT EQUATION</t>
  </si>
  <si>
    <t>RETURN ON ASSET A*B</t>
  </si>
  <si>
    <t>FINANCIAL SUMMARY</t>
  </si>
  <si>
    <t>DUPONT ANALYSIS - RETURN ON EQUIRTY &amp; RETURN ON ASSET</t>
  </si>
  <si>
    <t>Year</t>
  </si>
  <si>
    <t>Year Weight</t>
  </si>
  <si>
    <t>Sales Growth</t>
  </si>
  <si>
    <t>-</t>
  </si>
  <si>
    <t>GROWTH</t>
  </si>
  <si>
    <t>*</t>
  </si>
  <si>
    <t>Linear Growth in the forecasted years does not considers average as the growth is not constant when we take average.</t>
  </si>
  <si>
    <t>YEARS</t>
  </si>
  <si>
    <t>INCOME STATEMENT</t>
  </si>
  <si>
    <t>SALES</t>
  </si>
  <si>
    <t>SALES GROWTH%</t>
  </si>
  <si>
    <t>COGS</t>
  </si>
  <si>
    <t>COGS% OF SALES</t>
  </si>
  <si>
    <t>GROSS PROFIT</t>
  </si>
  <si>
    <t>GROSS PROFIT% OF SALES</t>
  </si>
  <si>
    <t>SELLING &amp; GEN. EXPENSE</t>
  </si>
  <si>
    <t>SELLING &amp; GEN. EXPENSE% OF SALES</t>
  </si>
  <si>
    <t>EBITDA% SALES</t>
  </si>
  <si>
    <t>INTEREST</t>
  </si>
  <si>
    <t>INTEREST% SALES</t>
  </si>
  <si>
    <t>DEPRECIATION</t>
  </si>
  <si>
    <t>DEPRECIATION % OF SALES</t>
  </si>
  <si>
    <t>EBT</t>
  </si>
  <si>
    <t>EBT % SALES</t>
  </si>
  <si>
    <t>TAX</t>
  </si>
  <si>
    <t>TAX % SALES</t>
  </si>
  <si>
    <t>NET PROFIT % OF SALES</t>
  </si>
  <si>
    <t>NO. OF EQUITY SHARES</t>
  </si>
  <si>
    <t>EPS</t>
  </si>
  <si>
    <t>EPS GROWTH%</t>
  </si>
  <si>
    <t xml:space="preserve">DIVIDEND </t>
  </si>
  <si>
    <t>DIVIDEND PAYOUT RATIO</t>
  </si>
  <si>
    <t>RETAINED EARNINGS</t>
  </si>
  <si>
    <t>EQUITY SHARE CAPITAL</t>
  </si>
  <si>
    <t>RESERVES</t>
  </si>
  <si>
    <t>BORROWINGS</t>
  </si>
  <si>
    <t>OTHER LIABILITIES</t>
  </si>
  <si>
    <t>TOTAL LIABILITIES</t>
  </si>
  <si>
    <t>FIXED ASSETS NET BLOCK</t>
  </si>
  <si>
    <t>CAPITAL WORK IN PROGRESS</t>
  </si>
  <si>
    <t>INVESTMENTS</t>
  </si>
  <si>
    <t>OTHER ASSETS</t>
  </si>
  <si>
    <t xml:space="preserve">TOTAL NON-CURRENT ASSETS </t>
  </si>
  <si>
    <t>TOTAL CURRENT ASSETS</t>
  </si>
  <si>
    <t>TOTAL ASSETS</t>
  </si>
  <si>
    <t>CASHFLOW STATEMENT</t>
  </si>
  <si>
    <t>Cash from Operating Activity -</t>
  </si>
  <si>
    <t>Profit from operations</t>
  </si>
  <si>
    <t>Payables</t>
  </si>
  <si>
    <t>Other WC items</t>
  </si>
  <si>
    <t>Working capital changes</t>
  </si>
  <si>
    <t>Direct taxes</t>
  </si>
  <si>
    <t>Cash from Investing Activity -</t>
  </si>
  <si>
    <t>Fixed assets purchased</t>
  </si>
  <si>
    <t>Fixed assets sold</t>
  </si>
  <si>
    <t>Investments purchased</t>
  </si>
  <si>
    <t>Investments sold</t>
  </si>
  <si>
    <t>Interest received</t>
  </si>
  <si>
    <t>Acquisition of companies</t>
  </si>
  <si>
    <t>Other investing items</t>
  </si>
  <si>
    <t>Cash from Financing Activity -</t>
  </si>
  <si>
    <t>Proceeds from shares</t>
  </si>
  <si>
    <t>Proceeds from borrowings</t>
  </si>
  <si>
    <t>Repayment of borrowings</t>
  </si>
  <si>
    <t>Interest paid fin</t>
  </si>
  <si>
    <t>Dividends paid</t>
  </si>
  <si>
    <t>Financial liabilities</t>
  </si>
  <si>
    <t>Other financing items</t>
  </si>
  <si>
    <t xml:space="preserve">CASH FLOW FROM OPERATION </t>
  </si>
  <si>
    <t>CASH FLOW FROM OPERATIONS</t>
  </si>
  <si>
    <t>CASH FLOW FROM INVESTING ACTIVITY</t>
  </si>
  <si>
    <t>CASH FLOW FROM FINANCING ACTIVITIES</t>
  </si>
  <si>
    <t>SALES GROWTH</t>
  </si>
  <si>
    <t>GROSS MARGIN</t>
  </si>
  <si>
    <t>EBITDA GROWTH</t>
  </si>
  <si>
    <t>NET PROFIT GROWTH</t>
  </si>
  <si>
    <t>DIVIDEND GROWTH</t>
  </si>
  <si>
    <t>EBIT MARGIN</t>
  </si>
  <si>
    <t>EBT MARGIN</t>
  </si>
  <si>
    <t>NET PROFIT MARGIN</t>
  </si>
  <si>
    <t>SALES EXPENSES% SALES</t>
  </si>
  <si>
    <t>DEPRECIATIION % SALES</t>
  </si>
  <si>
    <t>OPERATING INCOME % SALES</t>
  </si>
  <si>
    <t>RETURN ON CAPITAL EMPLOYED</t>
  </si>
  <si>
    <t>RETAINED EARNINGS %</t>
  </si>
  <si>
    <t>RETURN ON EQUITY %</t>
  </si>
  <si>
    <t xml:space="preserve">SELF SUSTAINED GROWTH RATE </t>
  </si>
  <si>
    <t>INTEREST COVERAGE RATIO</t>
  </si>
  <si>
    <t>DEBTOR TURNOVER RATIO</t>
  </si>
  <si>
    <t>CREDITOR TURNOVER RATIO</t>
  </si>
  <si>
    <t>INVENTORY TURNOVER RATIO</t>
  </si>
  <si>
    <t>FIXED ASSET TURNOVER</t>
  </si>
  <si>
    <t>CAPITAL TURNOVER RATIO</t>
  </si>
  <si>
    <t xml:space="preserve">DEBTOR DAYS </t>
  </si>
  <si>
    <t>PAYABLE DAYS</t>
  </si>
  <si>
    <t>INVENTORY DAYS</t>
  </si>
  <si>
    <t>CASH CONVERSION CYCLE</t>
  </si>
  <si>
    <t>CFO/SALES</t>
  </si>
  <si>
    <t>CFO/TOTAL ASSETS</t>
  </si>
  <si>
    <t>CFO/TOTAL DEBT</t>
  </si>
  <si>
    <t>TREND</t>
  </si>
  <si>
    <t>PARTICULAR</t>
  </si>
  <si>
    <t>PARTICULARS</t>
  </si>
  <si>
    <t>WACC</t>
  </si>
  <si>
    <t>All Figures are in INR unless stated otherwise</t>
  </si>
  <si>
    <t>Peer Comps</t>
  </si>
  <si>
    <t>COUNTRY</t>
  </si>
  <si>
    <t>TOTAL DEBT</t>
  </si>
  <si>
    <t>TOTAL EQUITY</t>
  </si>
  <si>
    <t>TAX RATE</t>
  </si>
  <si>
    <t>DEBT/</t>
  </si>
  <si>
    <t>EQUITY</t>
  </si>
  <si>
    <t>CAPITAL</t>
  </si>
  <si>
    <t xml:space="preserve">LEVERED </t>
  </si>
  <si>
    <t xml:space="preserve">UNLEVERED </t>
  </si>
  <si>
    <t>INDIA</t>
  </si>
  <si>
    <t>Closing Price</t>
  </si>
  <si>
    <t>%Change</t>
  </si>
  <si>
    <r>
      <t xml:space="preserve">BETA </t>
    </r>
    <r>
      <rPr>
        <b/>
        <vertAlign val="superscript"/>
        <sz val="11"/>
        <color theme="1"/>
        <rFont val="Calibri"/>
        <family val="2"/>
      </rPr>
      <t>2</t>
    </r>
  </si>
  <si>
    <r>
      <t xml:space="preserve">BETA </t>
    </r>
    <r>
      <rPr>
        <b/>
        <vertAlign val="superscript"/>
        <sz val="11"/>
        <color theme="1"/>
        <rFont val="Calibri"/>
        <family val="2"/>
      </rPr>
      <t>3</t>
    </r>
  </si>
  <si>
    <t xml:space="preserve">AVERAGE </t>
  </si>
  <si>
    <t>COST OF DEBT</t>
  </si>
  <si>
    <t>PRE TAX KD</t>
  </si>
  <si>
    <t>POST TAX KD</t>
  </si>
  <si>
    <t>COST OF EQUITY</t>
  </si>
  <si>
    <t>RISK FREE RATE</t>
  </si>
  <si>
    <t>ERP</t>
  </si>
  <si>
    <t>LEVERED BETA</t>
  </si>
  <si>
    <r>
      <t xml:space="preserve">LEVERED BETA </t>
    </r>
    <r>
      <rPr>
        <vertAlign val="superscript"/>
        <sz val="11"/>
        <color theme="1"/>
        <rFont val="Calibri"/>
        <family val="2"/>
      </rPr>
      <t>4</t>
    </r>
  </si>
  <si>
    <t>Ke</t>
  </si>
  <si>
    <t>CAPITAL STRUCTURE</t>
  </si>
  <si>
    <t xml:space="preserve">CURRENT </t>
  </si>
  <si>
    <t>TARGET</t>
  </si>
  <si>
    <t>COMPS MEDIAN UNLEVERED BETA</t>
  </si>
  <si>
    <t>TARGET DEBT / EQUITY</t>
  </si>
  <si>
    <t xml:space="preserve">TOTAL </t>
  </si>
  <si>
    <t>DEBT/EQUITY</t>
  </si>
  <si>
    <t>NOTES</t>
  </si>
  <si>
    <t>1. Tax Rate considered as Marginal Tax Rate for the country</t>
  </si>
  <si>
    <t>3. Unlevered Beta = Levered Beta/(1+(1-Tax Rate) x Debt/Equity)</t>
  </si>
  <si>
    <t>4. Levered Beta = Unlevered Beta*(1+(1-Tax Rate) x Debt/Equity)</t>
  </si>
  <si>
    <t>2. Levered Beta is based on 3 year WEEKLY data</t>
  </si>
  <si>
    <t>LEVERED RAW BETA</t>
  </si>
  <si>
    <t>RAW BETA WEIGHT</t>
  </si>
  <si>
    <t>MARKET BETA WEIGHT</t>
  </si>
  <si>
    <t>MARKET BETA</t>
  </si>
  <si>
    <t>ADJUSTED BETA</t>
  </si>
  <si>
    <t>Beta Drifting</t>
  </si>
  <si>
    <t>Nifty Returns</t>
  </si>
  <si>
    <t>Dabur Returns</t>
  </si>
  <si>
    <t>Ke Weight</t>
  </si>
  <si>
    <t>Kd</t>
  </si>
  <si>
    <t>Kd Weight</t>
  </si>
  <si>
    <t>5.Kd is calculated by Interest / Debt</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</si>
  <si>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</si>
  <si>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</si>
  <si>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</si>
  <si>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</si>
  <si>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</si>
  <si>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</si>
  <si>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</si>
  <si>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</si>
  <si>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</si>
  <si>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</si>
  <si>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</si>
  <si>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Total Liabilities</t>
  </si>
  <si>
    <t>Land</t>
  </si>
  <si>
    <t>Building</t>
  </si>
  <si>
    <t>Plant Machinery</t>
  </si>
  <si>
    <t>Equipments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</si>
  <si>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</si>
  <si>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</si>
  <si>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</si>
  <si>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</si>
  <si>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</si>
  <si>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</si>
  <si>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</si>
  <si>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</si>
  <si>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</si>
  <si>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</si>
  <si>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</si>
  <si>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</si>
  <si>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</si>
  <si>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Total Assets</t>
  </si>
  <si>
    <t>Calculation of ROIC</t>
  </si>
  <si>
    <t>Current Assets</t>
  </si>
  <si>
    <t>CURRENT LIABILITIES</t>
  </si>
  <si>
    <t>TOTAL CURRENT LIABILITY</t>
  </si>
  <si>
    <t>NET WORKING CAPITAL</t>
  </si>
  <si>
    <t>Non - Current Assets</t>
  </si>
  <si>
    <t>Net Non - Current Assets</t>
  </si>
  <si>
    <t>Invested Capital</t>
  </si>
  <si>
    <t>EBIT</t>
  </si>
  <si>
    <t>ROIC</t>
  </si>
  <si>
    <t>Calculation of Reinvestment Rate</t>
  </si>
  <si>
    <t>Net Capex</t>
  </si>
  <si>
    <t>Change in WC</t>
  </si>
  <si>
    <t>MARGINAL TAX RATE</t>
  </si>
  <si>
    <t>REINVESTMENT</t>
  </si>
  <si>
    <t>EBIT(1-T)</t>
  </si>
  <si>
    <t>REINVESTMENT RATE</t>
  </si>
  <si>
    <t>4 YR AVG</t>
  </si>
  <si>
    <t>4 YR MEDIAN</t>
  </si>
  <si>
    <t>Calculation of Growth Rate</t>
  </si>
  <si>
    <t>Reinvestment Rate</t>
  </si>
  <si>
    <t>Intrinsic Growth</t>
  </si>
  <si>
    <t>CALCULATION OF PV OF FCFF</t>
  </si>
  <si>
    <t>LESS- REINVESTMENT RATE</t>
  </si>
  <si>
    <t>FCFF</t>
  </si>
  <si>
    <t>MID YEAR CONVENTION</t>
  </si>
  <si>
    <t>DISCOUNTING DACTOR</t>
  </si>
  <si>
    <t>PV OF FCFF</t>
  </si>
  <si>
    <t>EXPECTED GROWTH</t>
  </si>
  <si>
    <t xml:space="preserve">TERMINAL GROWTH </t>
  </si>
  <si>
    <t>CALCULATION OF TERMINAL VALUE</t>
  </si>
  <si>
    <t>FCFF (n+1)</t>
  </si>
  <si>
    <t>wacc</t>
  </si>
  <si>
    <t>Terminal Growth Rate</t>
  </si>
  <si>
    <t>Terminal Value</t>
  </si>
  <si>
    <t>Calculation of Equity Value</t>
  </si>
  <si>
    <t>PV of FCFF</t>
  </si>
  <si>
    <t>PV ofTerminal Value</t>
  </si>
  <si>
    <t>Value of Operating Assets</t>
  </si>
  <si>
    <t>Add - Cash</t>
  </si>
  <si>
    <t>Less - Debt</t>
  </si>
  <si>
    <t>Value of Equity</t>
  </si>
  <si>
    <t>No. of shares</t>
  </si>
  <si>
    <t>Equity Value</t>
  </si>
  <si>
    <t>Share Price</t>
  </si>
  <si>
    <t>DISCOUNT/PREMIUM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</si>
</sst>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7" formatCode="&quot;₹&quot;\ #,##0.00;&quot;₹&quot;\ \-#,##0.00"/>
    <numFmt numFmtId="43" formatCode="_ * #,##0.00_ ;_ * \-#,##0.00_ ;_ * &quot;-&quot;??_ ;_ @_ "/>
    <numFmt numFmtId="164" formatCode="#,##0.0"/>
    <numFmt numFmtId="165" formatCode="#,##0.0\x"/>
    <numFmt numFmtId="166" formatCode="0.0"/>
    <numFmt numFmtId="167" formatCode="[$-409]mmm\-yy;@"/>
    <numFmt numFmtId="168" formatCode="_(* #,##0.00_);_(* \(#,##0.00\);_(* &quot;-&quot;??_);_(@_)"/>
    <numFmt numFmtId="169" formatCode="yyyy&quot;A&quot;"/>
    <numFmt numFmtId="170" formatCode="yyyy&quot;F&quot;"/>
    <numFmt numFmtId="171" formatCode="&quot;₹&quot;\ #,##0.00"/>
    <numFmt numFmtId="172" formatCode="&quot;₹&quot;\ #,##0.00;&quot;₹&quot;\ \(#,##0.00\)"/>
    <numFmt numFmtId="173" formatCode="0.00\x"/>
    <numFmt numFmtId="174" formatCode="0&quot; Days &quot;"/>
    <numFmt numFmtId="190" formatCode="0.0000%"/>
    <numFmt numFmtId="206" formatCode="&quot;₹&quot;\ #,##0;\(&quot;₹&quot;\ \-#,##0\)"/>
    <numFmt numFmtId="207" formatCode="mmm/yy\A"/>
    <numFmt numFmtId="208" formatCode="mmm/yy\F"/>
  </numFmts>
  <fonts count="28" x14ac:knownFonts="1">
    <font>
      <sz val="11"/>
      <color theme="1"/>
      <name val="Calibri"/>
      <family val="2"/>
    </font>
    <font>
      <sz val="11"/>
      <color theme="1"/>
      <name val="Calibri"/>
      <family val="2"/>
    </font>
    <font>
      <b/>
      <sz val="11"/>
      <color theme="0"/>
      <name val="Calibri"/>
      <family val="2"/>
    </font>
    <font>
      <b/>
      <sz val="11"/>
      <color theme="1"/>
      <name val="Calibri"/>
      <family val="2"/>
    </font>
    <font>
      <i/>
      <sz val="11"/>
      <color theme="1"/>
      <name val="Calibri"/>
      <family val="2"/>
    </font>
    <font>
      <b/>
      <sz val="14"/>
      <color theme="4" tint="-0.249977111117893"/>
      <name val="Calibri"/>
      <family val="2"/>
    </font>
    <font>
      <sz val="11"/>
      <color theme="0"/>
      <name val="Calibri"/>
      <family val="2"/>
    </font>
    <font>
      <u/>
      <sz val="11"/>
      <color theme="10"/>
      <name val="Calibri"/>
      <family val="2"/>
    </font>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sz val="11"/>
      <color rgb="FF2596BE"/>
      <name val="Calibri"/>
      <family val="2"/>
    </font>
    <font>
      <b/>
      <sz val="22"/>
      <color rgb="FF1C5C28"/>
      <name val="Calibri"/>
      <family val="2"/>
    </font>
    <font>
      <b/>
      <sz val="12"/>
      <color theme="0" tint="-4.9989318521683403E-2"/>
      <name val="Calibri"/>
      <family val="2"/>
    </font>
    <font>
      <sz val="11"/>
      <color rgb="FF1C5C28"/>
      <name val="Calibri"/>
      <family val="2"/>
    </font>
    <font>
      <b/>
      <sz val="12"/>
      <color rgb="FF1C5C28"/>
      <name val="Calibri"/>
      <family val="2"/>
    </font>
    <font>
      <b/>
      <sz val="14"/>
      <color rgb="FF1C5C28"/>
      <name val="Calibri"/>
      <family val="2"/>
    </font>
    <font>
      <b/>
      <sz val="16"/>
      <color rgb="FF1C5C28"/>
      <name val="Calibri"/>
      <family val="2"/>
    </font>
    <font>
      <b/>
      <sz val="26"/>
      <color rgb="FF1C5C28"/>
      <name val="Calibri"/>
      <family val="2"/>
    </font>
    <font>
      <sz val="26"/>
      <color theme="1"/>
      <name val="Calibri"/>
      <family val="2"/>
    </font>
    <font>
      <b/>
      <i/>
      <sz val="11"/>
      <color theme="1"/>
      <name val="Calibri"/>
      <family val="2"/>
    </font>
    <font>
      <sz val="11"/>
      <color rgb="FF000099"/>
      <name val="Calibri"/>
      <family val="2"/>
    </font>
    <font>
      <b/>
      <sz val="14"/>
      <color theme="1"/>
      <name val="Calibri"/>
      <family val="2"/>
    </font>
    <font>
      <b/>
      <vertAlign val="superscript"/>
      <sz val="11"/>
      <color theme="1"/>
      <name val="Calibri"/>
      <family val="2"/>
    </font>
    <font>
      <vertAlign val="superscript"/>
      <sz val="11"/>
      <color theme="1"/>
      <name val="Calibri"/>
      <family val="2"/>
    </font>
    <font>
      <i/>
      <sz val="9"/>
      <color theme="1"/>
      <name val="Calibri"/>
      <family val="2"/>
    </font>
    <font>
      <b/>
      <i/>
      <sz val="10"/>
      <color theme="1"/>
      <name val="Calibri"/>
      <family val="2"/>
    </font>
  </fonts>
  <fills count="13">
    <fill>
      <patternFill patternType="none"/>
    </fill>
    <fill>
      <patternFill patternType="gray125"/>
    </fill>
    <fill>
      <patternFill patternType="solid">
        <fgColor rgb="FF002060"/>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0"/>
        <bgColor indexed="64"/>
      </patternFill>
    </fill>
    <fill>
      <patternFill patternType="solid">
        <fgColor theme="9"/>
      </patternFill>
    </fill>
    <fill>
      <patternFill patternType="solid">
        <fgColor rgb="FF0275D8"/>
        <bgColor indexed="64"/>
      </patternFill>
    </fill>
    <fill>
      <patternFill patternType="solid">
        <fgColor rgb="FF1C5C28"/>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79998168889431442"/>
        <bgColor indexed="64"/>
      </patternFill>
    </fill>
  </fills>
  <borders count="21">
    <border>
      <left/>
      <right/>
      <top/>
      <bottom/>
      <diagonal/>
    </border>
    <border>
      <left/>
      <right/>
      <top style="thick">
        <color theme="4" tint="-0.24994659260841701"/>
      </top>
      <bottom style="thick">
        <color theme="4" tint="-0.24994659260841701"/>
      </bottom>
      <diagonal/>
    </border>
    <border>
      <left/>
      <right/>
      <top/>
      <bottom style="thick">
        <color theme="0"/>
      </bottom>
      <diagonal/>
    </border>
    <border>
      <left/>
      <right/>
      <top style="dotted">
        <color theme="4" tint="-0.24994659260841701"/>
      </top>
      <bottom style="dotted">
        <color theme="4" tint="-0.24994659260841701"/>
      </bottom>
      <diagonal/>
    </border>
    <border>
      <left/>
      <right/>
      <top style="thin">
        <color theme="4" tint="-0.499984740745262"/>
      </top>
      <bottom style="thin">
        <color theme="4" tint="-0.499984740745262"/>
      </bottom>
      <diagonal/>
    </border>
    <border>
      <left/>
      <right/>
      <top style="dotted">
        <color theme="4" tint="-0.499984740745262"/>
      </top>
      <bottom style="dotted">
        <color theme="4" tint="-0.499984740745262"/>
      </bottom>
      <diagonal/>
    </border>
    <border>
      <left/>
      <right/>
      <top/>
      <bottom style="thin">
        <color theme="4" tint="-0.499984740745262"/>
      </bottom>
      <diagonal/>
    </border>
    <border>
      <left/>
      <right/>
      <top style="dotted">
        <color theme="3"/>
      </top>
      <bottom style="dotted">
        <color theme="3"/>
      </bottom>
      <diagonal/>
    </border>
    <border>
      <left/>
      <right/>
      <top style="dotted">
        <color auto="1"/>
      </top>
      <bottom style="dotted">
        <color auto="1"/>
      </bottom>
      <diagonal/>
    </border>
    <border>
      <left/>
      <right/>
      <top/>
      <bottom style="dotted">
        <color auto="1"/>
      </bottom>
      <diagonal/>
    </border>
    <border>
      <left/>
      <right/>
      <top style="thick">
        <color rgb="FF002060"/>
      </top>
      <bottom style="thick">
        <color rgb="FF002060"/>
      </bottom>
      <diagonal/>
    </border>
    <border>
      <left/>
      <right/>
      <top style="medium">
        <color rgb="FF002060"/>
      </top>
      <bottom style="medium">
        <color rgb="FF002060"/>
      </bottom>
      <diagonal/>
    </border>
    <border>
      <left style="medium">
        <color rgb="FFCCCCCC"/>
      </left>
      <right style="medium">
        <color rgb="FFCCCCCC"/>
      </right>
      <top style="medium">
        <color rgb="FFCCCCCC"/>
      </top>
      <bottom style="medium">
        <color rgb="FFCCCCCC"/>
      </bottom>
      <diagonal/>
    </border>
    <border>
      <left/>
      <right/>
      <top/>
      <bottom style="medium">
        <color rgb="FF1C5C28"/>
      </bottom>
      <diagonal/>
    </border>
    <border>
      <left/>
      <right/>
      <top style="medium">
        <color rgb="FF1C5C28"/>
      </top>
      <bottom style="medium">
        <color rgb="FF1C5C28"/>
      </bottom>
      <diagonal/>
    </border>
    <border>
      <left/>
      <right/>
      <top/>
      <bottom style="thick">
        <color rgb="FF1C5C28"/>
      </bottom>
      <diagonal/>
    </border>
    <border>
      <left/>
      <right/>
      <top style="medium">
        <color rgb="FF1C5C28"/>
      </top>
      <bottom/>
      <diagonal/>
    </border>
    <border>
      <left/>
      <right/>
      <top style="hair">
        <color rgb="FF1C5C28"/>
      </top>
      <bottom style="hair">
        <color rgb="FF1C5C28"/>
      </bottom>
      <diagonal/>
    </border>
    <border>
      <left/>
      <right/>
      <top style="hair">
        <color rgb="FF1C5C28"/>
      </top>
      <bottom/>
      <diagonal/>
    </border>
    <border>
      <left/>
      <right/>
      <top/>
      <bottom style="hair">
        <color rgb="FF1C5C28"/>
      </bottom>
      <diagonal/>
    </border>
    <border>
      <left/>
      <right/>
      <top style="hair">
        <color auto="1"/>
      </top>
      <bottom style="hair">
        <color auto="1"/>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6" fillId="6" borderId="0" applyNumberFormat="0" applyBorder="0" applyAlignment="0" applyProtection="0"/>
    <xf numFmtId="0" fontId="7" fillId="0" borderId="0" applyNumberFormat="0" applyFill="0" applyBorder="0" applyAlignment="0" applyProtection="0"/>
  </cellStyleXfs>
  <cellXfs count="214">
    <xf numFmtId="0" fontId="0" fillId="0" borderId="0" xfId="0"/>
    <xf numFmtId="0" fontId="0" fillId="2" borderId="0" xfId="0" applyFill="1" applyAlignment="1">
      <alignment wrapText="1"/>
    </xf>
    <xf numFmtId="0" fontId="0" fillId="0" borderId="1" xfId="0" applyBorder="1"/>
    <xf numFmtId="0" fontId="2" fillId="2" borderId="0" xfId="0" applyFont="1" applyFill="1" applyAlignment="1">
      <alignment wrapText="1"/>
    </xf>
    <xf numFmtId="0" fontId="2" fillId="2" borderId="0" xfId="0" applyFont="1" applyFill="1" applyAlignment="1">
      <alignment horizontal="right" wrapText="1"/>
    </xf>
    <xf numFmtId="2" fontId="0" fillId="0" borderId="0" xfId="0" applyNumberFormat="1"/>
    <xf numFmtId="10" fontId="0" fillId="0" borderId="0" xfId="1" applyNumberFormat="1" applyFont="1"/>
    <xf numFmtId="2" fontId="0" fillId="0" borderId="0" xfId="0" applyNumberFormat="1" applyAlignment="1">
      <alignment horizontal="right"/>
    </xf>
    <xf numFmtId="0" fontId="0" fillId="0" borderId="0" xfId="0" applyAlignment="1">
      <alignment horizontal="right"/>
    </xf>
    <xf numFmtId="0" fontId="2" fillId="2" borderId="0" xfId="0" applyFont="1" applyFill="1" applyAlignment="1">
      <alignment horizontal="center" wrapText="1"/>
    </xf>
    <xf numFmtId="164" fontId="0" fillId="3" borderId="3" xfId="0" applyNumberFormat="1" applyFill="1" applyBorder="1"/>
    <xf numFmtId="164" fontId="0" fillId="3" borderId="3" xfId="0" applyNumberFormat="1" applyFill="1" applyBorder="1" applyAlignment="1">
      <alignment horizontal="right"/>
    </xf>
    <xf numFmtId="4" fontId="0" fillId="3" borderId="3" xfId="0" applyNumberFormat="1" applyFill="1" applyBorder="1" applyAlignment="1">
      <alignment horizontal="right"/>
    </xf>
    <xf numFmtId="0" fontId="0" fillId="3" borderId="3" xfId="0" applyFill="1" applyBorder="1"/>
    <xf numFmtId="165" fontId="0" fillId="3" borderId="3" xfId="0" applyNumberFormat="1" applyFill="1" applyBorder="1"/>
    <xf numFmtId="164" fontId="0" fillId="0" borderId="3" xfId="0" applyNumberFormat="1" applyBorder="1"/>
    <xf numFmtId="164" fontId="0" fillId="0" borderId="3" xfId="1" applyNumberFormat="1" applyFont="1" applyBorder="1" applyAlignment="1">
      <alignment horizontal="right"/>
    </xf>
    <xf numFmtId="4" fontId="0" fillId="0" borderId="3" xfId="0" applyNumberFormat="1" applyBorder="1" applyAlignment="1">
      <alignment horizontal="right"/>
    </xf>
    <xf numFmtId="164" fontId="0" fillId="0" borderId="3" xfId="0" applyNumberFormat="1" applyBorder="1" applyAlignment="1">
      <alignment horizontal="right"/>
    </xf>
    <xf numFmtId="0" fontId="0" fillId="0" borderId="3" xfId="0" applyBorder="1" applyAlignment="1">
      <alignment horizontal="right"/>
    </xf>
    <xf numFmtId="165" fontId="0" fillId="0" borderId="3" xfId="0" applyNumberFormat="1" applyBorder="1"/>
    <xf numFmtId="0" fontId="2" fillId="2" borderId="0" xfId="0" applyFont="1" applyFill="1" applyAlignment="1">
      <alignment horizontal="left" wrapText="1"/>
    </xf>
    <xf numFmtId="0" fontId="3" fillId="4" borderId="4" xfId="0" applyFont="1" applyFill="1" applyBorder="1"/>
    <xf numFmtId="0" fontId="0" fillId="4" borderId="4" xfId="0" applyFill="1" applyBorder="1"/>
    <xf numFmtId="165" fontId="0" fillId="4" borderId="4" xfId="0" applyNumberFormat="1" applyFill="1" applyBorder="1"/>
    <xf numFmtId="165" fontId="3" fillId="4" borderId="4" xfId="0" applyNumberFormat="1" applyFont="1" applyFill="1" applyBorder="1"/>
    <xf numFmtId="0" fontId="3" fillId="4" borderId="6" xfId="0" applyFont="1" applyFill="1" applyBorder="1"/>
    <xf numFmtId="166" fontId="3" fillId="4" borderId="6" xfId="0" applyNumberFormat="1" applyFont="1" applyFill="1" applyBorder="1"/>
    <xf numFmtId="0" fontId="0" fillId="0" borderId="5" xfId="0" applyBorder="1"/>
    <xf numFmtId="166" fontId="0" fillId="0" borderId="5" xfId="0" applyNumberFormat="1" applyBorder="1"/>
    <xf numFmtId="164" fontId="0" fillId="0" borderId="5" xfId="0" applyNumberFormat="1" applyBorder="1"/>
    <xf numFmtId="0" fontId="4" fillId="0" borderId="0" xfId="0" applyFont="1"/>
    <xf numFmtId="0" fontId="3" fillId="4" borderId="0" xfId="0" applyFont="1" applyFill="1"/>
    <xf numFmtId="166" fontId="3" fillId="4" borderId="0" xfId="0" applyNumberFormat="1" applyFont="1" applyFill="1"/>
    <xf numFmtId="0" fontId="5" fillId="0" borderId="1" xfId="0" applyFont="1" applyBorder="1"/>
    <xf numFmtId="0" fontId="0" fillId="5" borderId="0" xfId="0" applyFill="1" applyAlignment="1">
      <alignment wrapText="1"/>
    </xf>
    <xf numFmtId="0" fontId="0" fillId="5" borderId="0" xfId="0" applyFill="1"/>
    <xf numFmtId="0" fontId="2" fillId="5" borderId="0" xfId="0" applyFont="1" applyFill="1" applyAlignment="1">
      <alignment wrapText="1"/>
    </xf>
    <xf numFmtId="0" fontId="2" fillId="5" borderId="0" xfId="0" applyFont="1" applyFill="1" applyAlignment="1">
      <alignment horizontal="right" wrapText="1"/>
    </xf>
    <xf numFmtId="0" fontId="3" fillId="0" borderId="7" xfId="0" applyFont="1" applyBorder="1" applyAlignment="1">
      <alignment horizontal="right"/>
    </xf>
    <xf numFmtId="14" fontId="0" fillId="0" borderId="0" xfId="0" applyNumberFormat="1"/>
    <xf numFmtId="166" fontId="0" fillId="0" borderId="0" xfId="0" applyNumberFormat="1"/>
    <xf numFmtId="0" fontId="0" fillId="0" borderId="8" xfId="0" applyBorder="1"/>
    <xf numFmtId="10" fontId="0" fillId="0" borderId="8" xfId="1" applyNumberFormat="1" applyFont="1" applyBorder="1"/>
    <xf numFmtId="2" fontId="0" fillId="0" borderId="8" xfId="1" applyNumberFormat="1" applyFont="1" applyBorder="1"/>
    <xf numFmtId="9" fontId="0" fillId="0" borderId="8" xfId="0" applyNumberFormat="1" applyBorder="1" applyAlignment="1">
      <alignment horizontal="left"/>
    </xf>
    <xf numFmtId="10" fontId="0" fillId="0" borderId="8" xfId="0" applyNumberFormat="1" applyBorder="1" applyAlignment="1">
      <alignment horizontal="right"/>
    </xf>
    <xf numFmtId="166" fontId="0" fillId="0" borderId="8" xfId="0" applyNumberFormat="1" applyBorder="1"/>
    <xf numFmtId="2" fontId="0" fillId="0" borderId="8" xfId="0" applyNumberFormat="1" applyBorder="1"/>
    <xf numFmtId="10" fontId="0" fillId="0" borderId="8" xfId="0" applyNumberFormat="1" applyBorder="1" applyAlignment="1">
      <alignment horizontal="left"/>
    </xf>
    <xf numFmtId="9" fontId="0" fillId="0" borderId="9" xfId="0" applyNumberFormat="1" applyBorder="1" applyAlignment="1">
      <alignment horizontal="left"/>
    </xf>
    <xf numFmtId="10" fontId="0" fillId="0" borderId="9" xfId="0" applyNumberFormat="1" applyBorder="1" applyAlignment="1">
      <alignment horizontal="right"/>
    </xf>
    <xf numFmtId="10" fontId="0" fillId="0" borderId="9" xfId="1" applyNumberFormat="1" applyFont="1" applyBorder="1"/>
    <xf numFmtId="166" fontId="0" fillId="0" borderId="9" xfId="0" applyNumberFormat="1" applyBorder="1"/>
    <xf numFmtId="2" fontId="0" fillId="0" borderId="9" xfId="0" applyNumberFormat="1" applyBorder="1"/>
    <xf numFmtId="0" fontId="3" fillId="0" borderId="10" xfId="0" applyFont="1" applyBorder="1"/>
    <xf numFmtId="0" fontId="3" fillId="0" borderId="10" xfId="0" applyFont="1" applyBorder="1" applyAlignment="1">
      <alignment horizontal="right"/>
    </xf>
    <xf numFmtId="2" fontId="2" fillId="5" borderId="0" xfId="0" applyNumberFormat="1" applyFont="1" applyFill="1" applyAlignment="1">
      <alignment horizontal="center" wrapText="1"/>
    </xf>
    <xf numFmtId="0" fontId="0" fillId="0" borderId="9" xfId="0" applyBorder="1"/>
    <xf numFmtId="0" fontId="0" fillId="0" borderId="11" xfId="0" applyBorder="1"/>
    <xf numFmtId="0" fontId="3" fillId="0" borderId="11" xfId="0" applyFont="1" applyBorder="1"/>
    <xf numFmtId="2" fontId="0" fillId="0" borderId="0" xfId="1" applyNumberFormat="1" applyFont="1" applyBorder="1"/>
    <xf numFmtId="43" fontId="9" fillId="0" borderId="0" xfId="2" applyFont="1" applyBorder="1"/>
    <xf numFmtId="43" fontId="0" fillId="0" borderId="0" xfId="2" applyFont="1" applyBorder="1"/>
    <xf numFmtId="167" fontId="10" fillId="7" borderId="0" xfId="2" applyNumberFormat="1" applyFont="1" applyFill="1" applyBorder="1"/>
    <xf numFmtId="167" fontId="10" fillId="7" borderId="0" xfId="0" applyNumberFormat="1" applyFont="1" applyFill="1" applyAlignment="1">
      <alignment horizontal="center"/>
    </xf>
    <xf numFmtId="167" fontId="11" fillId="0" borderId="0" xfId="2" applyNumberFormat="1" applyFont="1" applyFill="1" applyBorder="1"/>
    <xf numFmtId="43" fontId="8" fillId="0" borderId="0" xfId="2" applyFont="1" applyBorder="1"/>
    <xf numFmtId="168" fontId="0" fillId="0" borderId="0" xfId="2" applyNumberFormat="1" applyFont="1" applyBorder="1"/>
    <xf numFmtId="0" fontId="12" fillId="0" borderId="0" xfId="0" applyFont="1"/>
    <xf numFmtId="43" fontId="13" fillId="0" borderId="0" xfId="0" applyNumberFormat="1" applyFont="1"/>
    <xf numFmtId="0" fontId="0" fillId="0" borderId="12" xfId="0" applyBorder="1" applyAlignment="1">
      <alignment wrapText="1"/>
    </xf>
    <xf numFmtId="0" fontId="3" fillId="0" borderId="12" xfId="0" applyFont="1" applyBorder="1" applyAlignment="1">
      <alignment wrapText="1"/>
    </xf>
    <xf numFmtId="0" fontId="0" fillId="0" borderId="12" xfId="0" applyBorder="1" applyAlignment="1">
      <alignment horizontal="right" wrapText="1"/>
    </xf>
    <xf numFmtId="0" fontId="0" fillId="0" borderId="12" xfId="0" applyBorder="1" applyAlignment="1">
      <alignment vertical="center"/>
    </xf>
    <xf numFmtId="0" fontId="0" fillId="0" borderId="13" xfId="0" applyBorder="1"/>
    <xf numFmtId="17" fontId="3" fillId="0" borderId="0" xfId="0" applyNumberFormat="1" applyFont="1"/>
    <xf numFmtId="0" fontId="3" fillId="9" borderId="0" xfId="0" applyFont="1" applyFill="1"/>
    <xf numFmtId="10" fontId="3" fillId="9" borderId="0" xfId="1" applyNumberFormat="1" applyFont="1" applyFill="1"/>
    <xf numFmtId="164" fontId="0" fillId="0" borderId="0" xfId="0" applyNumberFormat="1"/>
    <xf numFmtId="165" fontId="3" fillId="9" borderId="0" xfId="1" applyNumberFormat="1" applyFont="1" applyFill="1"/>
    <xf numFmtId="0" fontId="15" fillId="0" borderId="0" xfId="0" applyFont="1"/>
    <xf numFmtId="0" fontId="16" fillId="0" borderId="0" xfId="0" applyFont="1"/>
    <xf numFmtId="0" fontId="17" fillId="0" borderId="0" xfId="0" applyFont="1" applyAlignment="1">
      <alignment horizontal="right"/>
    </xf>
    <xf numFmtId="0" fontId="18" fillId="0" borderId="0" xfId="0" applyFont="1"/>
    <xf numFmtId="0" fontId="0" fillId="8" borderId="0" xfId="0" applyFill="1"/>
    <xf numFmtId="10" fontId="0" fillId="5" borderId="0" xfId="1" applyNumberFormat="1" applyFont="1" applyFill="1"/>
    <xf numFmtId="0" fontId="2" fillId="8" borderId="0" xfId="0" applyFont="1" applyFill="1"/>
    <xf numFmtId="0" fontId="2" fillId="8" borderId="0" xfId="0" applyFont="1" applyFill="1" applyAlignment="1">
      <alignment horizontal="right"/>
    </xf>
    <xf numFmtId="169" fontId="0" fillId="0" borderId="0" xfId="0" applyNumberFormat="1"/>
    <xf numFmtId="0" fontId="0" fillId="0" borderId="0" xfId="0" applyAlignment="1">
      <alignment horizontal="left"/>
    </xf>
    <xf numFmtId="0" fontId="0" fillId="5" borderId="0" xfId="0" applyFill="1" applyAlignment="1">
      <alignment horizontal="right"/>
    </xf>
    <xf numFmtId="0" fontId="0" fillId="10" borderId="0" xfId="0" applyFill="1" applyAlignment="1">
      <alignment horizontal="left"/>
    </xf>
    <xf numFmtId="170" fontId="0" fillId="10" borderId="0" xfId="0" applyNumberFormat="1" applyFill="1"/>
    <xf numFmtId="0" fontId="0" fillId="10" borderId="0" xfId="0" applyFill="1"/>
    <xf numFmtId="10" fontId="0" fillId="10" borderId="0" xfId="1" applyNumberFormat="1" applyFont="1" applyFill="1"/>
    <xf numFmtId="2" fontId="0" fillId="10" borderId="0" xfId="0" applyNumberFormat="1" applyFill="1"/>
    <xf numFmtId="0" fontId="3" fillId="0" borderId="0" xfId="0" applyFont="1"/>
    <xf numFmtId="0" fontId="10" fillId="8" borderId="0" xfId="0" applyFont="1" applyFill="1"/>
    <xf numFmtId="17" fontId="10" fillId="8" borderId="0" xfId="0" applyNumberFormat="1" applyFont="1" applyFill="1"/>
    <xf numFmtId="171" fontId="0" fillId="0" borderId="0" xfId="0" applyNumberFormat="1"/>
    <xf numFmtId="0" fontId="0" fillId="11" borderId="0" xfId="0" applyFill="1"/>
    <xf numFmtId="43" fontId="0" fillId="0" borderId="0" xfId="0" applyNumberFormat="1"/>
    <xf numFmtId="17" fontId="0" fillId="0" borderId="0" xfId="0" applyNumberFormat="1"/>
    <xf numFmtId="3" fontId="0" fillId="0" borderId="0" xfId="0" applyNumberFormat="1"/>
    <xf numFmtId="172" fontId="0" fillId="0" borderId="0" xfId="0" applyNumberFormat="1"/>
    <xf numFmtId="171" fontId="3" fillId="0" borderId="0" xfId="0" applyNumberFormat="1" applyFont="1"/>
    <xf numFmtId="0" fontId="3" fillId="11" borderId="0" xfId="0" applyFont="1" applyFill="1"/>
    <xf numFmtId="172" fontId="3" fillId="0" borderId="0" xfId="0" applyNumberFormat="1" applyFont="1"/>
    <xf numFmtId="0" fontId="3" fillId="0" borderId="14" xfId="0" applyFont="1" applyBorder="1"/>
    <xf numFmtId="172" fontId="3" fillId="0" borderId="14" xfId="0" applyNumberFormat="1" applyFont="1" applyBorder="1"/>
    <xf numFmtId="171" fontId="3" fillId="0" borderId="14" xfId="0" applyNumberFormat="1" applyFont="1" applyBorder="1"/>
    <xf numFmtId="10" fontId="3" fillId="0" borderId="14" xfId="1" applyNumberFormat="1" applyFont="1" applyBorder="1"/>
    <xf numFmtId="0" fontId="4" fillId="12" borderId="0" xfId="0" applyFont="1" applyFill="1"/>
    <xf numFmtId="0" fontId="4" fillId="12" borderId="0" xfId="0" applyFont="1" applyFill="1" applyAlignment="1">
      <alignment horizontal="right"/>
    </xf>
    <xf numFmtId="10" fontId="4" fillId="12" borderId="0" xfId="1" applyNumberFormat="1" applyFont="1" applyFill="1"/>
    <xf numFmtId="10" fontId="4" fillId="12" borderId="0" xfId="1" applyNumberFormat="1" applyFont="1" applyFill="1" applyAlignment="1">
      <alignment horizontal="right"/>
    </xf>
    <xf numFmtId="0" fontId="10" fillId="5" borderId="0" xfId="0" applyFont="1" applyFill="1" applyAlignment="1">
      <alignment horizontal="right"/>
    </xf>
    <xf numFmtId="0" fontId="10" fillId="5" borderId="0" xfId="0" applyFont="1" applyFill="1"/>
    <xf numFmtId="173" fontId="0" fillId="0" borderId="0" xfId="0" applyNumberFormat="1"/>
    <xf numFmtId="174" fontId="0" fillId="0" borderId="0" xfId="0" applyNumberFormat="1"/>
    <xf numFmtId="0" fontId="0" fillId="0" borderId="14" xfId="0" applyBorder="1"/>
    <xf numFmtId="0" fontId="0" fillId="0" borderId="15" xfId="0" applyBorder="1"/>
    <xf numFmtId="17" fontId="10" fillId="8" borderId="0" xfId="0" applyNumberFormat="1" applyFont="1" applyFill="1" applyAlignment="1">
      <alignment horizontal="right"/>
    </xf>
    <xf numFmtId="0" fontId="2" fillId="5" borderId="0" xfId="0" applyFont="1" applyFill="1"/>
    <xf numFmtId="0" fontId="10" fillId="8" borderId="0" xfId="0" applyFont="1" applyFill="1" applyAlignment="1">
      <alignment horizontal="center"/>
    </xf>
    <xf numFmtId="0" fontId="2" fillId="8" borderId="0" xfId="0" applyFont="1" applyFill="1" applyAlignment="1">
      <alignment horizontal="center"/>
    </xf>
    <xf numFmtId="0" fontId="3" fillId="0" borderId="0" xfId="0" applyFont="1" applyAlignment="1">
      <alignment horizontal="center"/>
    </xf>
    <xf numFmtId="0" fontId="3" fillId="0" borderId="0" xfId="0" applyFont="1" applyAlignment="1">
      <alignment horizontal="center" vertical="center" wrapText="1"/>
    </xf>
    <xf numFmtId="0" fontId="2" fillId="2" borderId="2" xfId="0" applyFont="1" applyFill="1" applyBorder="1" applyAlignment="1">
      <alignment horizontal="center" wrapText="1"/>
    </xf>
    <xf numFmtId="0" fontId="2" fillId="2" borderId="0" xfId="0" applyFont="1" applyFill="1" applyAlignment="1">
      <alignment horizontal="center" vertical="center" wrapText="1"/>
    </xf>
    <xf numFmtId="0" fontId="2" fillId="2" borderId="0" xfId="0" applyFont="1" applyFill="1" applyAlignment="1">
      <alignment horizontal="center" wrapText="1"/>
    </xf>
    <xf numFmtId="0" fontId="0" fillId="0" borderId="0" xfId="0" applyAlignment="1">
      <alignment horizontal="left" wrapText="1"/>
    </xf>
    <xf numFmtId="0" fontId="14" fillId="8" borderId="0" xfId="0" applyFont="1" applyFill="1" applyAlignment="1">
      <alignment horizontal="center"/>
    </xf>
    <xf numFmtId="0" fontId="19" fillId="5" borderId="0" xfId="0" applyFont="1" applyFill="1" applyAlignment="1">
      <alignment horizontal="center" vertical="center"/>
    </xf>
    <xf numFmtId="0" fontId="20" fillId="5" borderId="0" xfId="0" applyFont="1" applyFill="1" applyAlignment="1">
      <alignment horizontal="center" vertical="center"/>
    </xf>
    <xf numFmtId="43" fontId="7" fillId="0" borderId="0" xfId="4" applyNumberFormat="1" applyBorder="1" applyAlignment="1" applyProtection="1">
      <alignment horizontal="center"/>
    </xf>
    <xf numFmtId="43" fontId="10" fillId="6" borderId="0" xfId="3" applyNumberFormat="1" applyFont="1" applyBorder="1" applyAlignment="1">
      <alignment horizontal="center"/>
    </xf>
    <xf numFmtId="43" fontId="3" fillId="0" borderId="0" xfId="0" applyNumberFormat="1" applyFont="1"/>
    <xf numFmtId="9" fontId="0" fillId="0" borderId="0" xfId="1" applyFont="1"/>
    <xf numFmtId="10" fontId="0" fillId="0" borderId="0" xfId="0" applyNumberFormat="1"/>
    <xf numFmtId="10" fontId="3" fillId="0" borderId="0" xfId="1" applyNumberFormat="1" applyFont="1"/>
    <xf numFmtId="9" fontId="3" fillId="0" borderId="0" xfId="1" applyFont="1"/>
    <xf numFmtId="10" fontId="1" fillId="0" borderId="0" xfId="1" applyNumberFormat="1" applyFont="1"/>
    <xf numFmtId="17" fontId="3" fillId="0" borderId="14" xfId="0" applyNumberFormat="1" applyFont="1" applyBorder="1"/>
    <xf numFmtId="43" fontId="3" fillId="0" borderId="14" xfId="0" applyNumberFormat="1" applyFont="1" applyBorder="1"/>
    <xf numFmtId="0" fontId="3" fillId="0" borderId="0" xfId="0" applyFont="1" applyBorder="1"/>
    <xf numFmtId="17" fontId="3" fillId="0" borderId="0" xfId="0" applyNumberFormat="1" applyFont="1" applyBorder="1"/>
    <xf numFmtId="43" fontId="3" fillId="0" borderId="0" xfId="0" applyNumberFormat="1" applyFont="1" applyBorder="1"/>
    <xf numFmtId="10" fontId="3" fillId="0" borderId="0" xfId="1" applyNumberFormat="1" applyFont="1" applyBorder="1"/>
    <xf numFmtId="0" fontId="21" fillId="0" borderId="0" xfId="0" applyFont="1"/>
    <xf numFmtId="9" fontId="3" fillId="0" borderId="16" xfId="1" applyFont="1" applyBorder="1"/>
    <xf numFmtId="0" fontId="3" fillId="0" borderId="16" xfId="0" applyFont="1" applyBorder="1"/>
    <xf numFmtId="0" fontId="3" fillId="0" borderId="16" xfId="0" applyFont="1" applyBorder="1" applyAlignment="1">
      <alignment horizontal="right"/>
    </xf>
    <xf numFmtId="0" fontId="3" fillId="0" borderId="13" xfId="0" applyFont="1" applyBorder="1"/>
    <xf numFmtId="0" fontId="3" fillId="0" borderId="13" xfId="0" applyFont="1" applyBorder="1" applyAlignment="1">
      <alignment horizontal="right"/>
    </xf>
    <xf numFmtId="9" fontId="0" fillId="0" borderId="0" xfId="0" applyNumberFormat="1"/>
    <xf numFmtId="0" fontId="22" fillId="0" borderId="0" xfId="0" applyFont="1"/>
    <xf numFmtId="9" fontId="22" fillId="0" borderId="0" xfId="0" applyNumberFormat="1" applyFont="1"/>
    <xf numFmtId="10" fontId="22" fillId="0" borderId="0" xfId="0" applyNumberFormat="1" applyFont="1"/>
    <xf numFmtId="10" fontId="0" fillId="0" borderId="0" xfId="0" applyNumberFormat="1" applyFont="1"/>
    <xf numFmtId="0" fontId="22" fillId="0" borderId="0" xfId="0" applyFont="1" applyAlignment="1">
      <alignment horizontal="right"/>
    </xf>
    <xf numFmtId="14" fontId="0" fillId="0" borderId="0" xfId="0" applyNumberFormat="1" applyAlignment="1">
      <alignment horizontal="left"/>
    </xf>
    <xf numFmtId="10" fontId="0" fillId="0" borderId="0" xfId="1" applyNumberFormat="1" applyFont="1" applyAlignment="1">
      <alignment horizontal="right"/>
    </xf>
    <xf numFmtId="0" fontId="23" fillId="0" borderId="0" xfId="0" applyFont="1" applyAlignment="1">
      <alignment horizontal="center"/>
    </xf>
    <xf numFmtId="0" fontId="23" fillId="0" borderId="0" xfId="0" applyFont="1"/>
    <xf numFmtId="2" fontId="23" fillId="0" borderId="0" xfId="0" applyNumberFormat="1" applyFont="1"/>
    <xf numFmtId="10" fontId="3" fillId="0" borderId="16" xfId="0" applyNumberFormat="1" applyFont="1" applyBorder="1"/>
    <xf numFmtId="10" fontId="3" fillId="0" borderId="13" xfId="0" applyNumberFormat="1" applyFont="1" applyBorder="1"/>
    <xf numFmtId="2" fontId="3" fillId="0" borderId="16" xfId="0" applyNumberFormat="1" applyFont="1" applyBorder="1"/>
    <xf numFmtId="2" fontId="3" fillId="0" borderId="13" xfId="0" applyNumberFormat="1" applyFont="1" applyBorder="1"/>
    <xf numFmtId="0" fontId="0" fillId="0" borderId="15" xfId="0" applyBorder="1" applyAlignment="1">
      <alignment horizontal="right"/>
    </xf>
    <xf numFmtId="0" fontId="26" fillId="0" borderId="0" xfId="0" applyFont="1" applyAlignment="1">
      <alignment vertical="center"/>
    </xf>
    <xf numFmtId="0" fontId="3" fillId="10" borderId="0" xfId="0" applyFont="1" applyFill="1"/>
    <xf numFmtId="2" fontId="3" fillId="10" borderId="0" xfId="0" applyNumberFormat="1" applyFont="1" applyFill="1"/>
    <xf numFmtId="0" fontId="22" fillId="0" borderId="0" xfId="0" applyFont="1" applyAlignment="1"/>
    <xf numFmtId="2" fontId="22" fillId="0" borderId="0" xfId="0" applyNumberFormat="1" applyFont="1"/>
    <xf numFmtId="10" fontId="3" fillId="0" borderId="0" xfId="0" applyNumberFormat="1" applyFont="1"/>
    <xf numFmtId="10" fontId="3" fillId="0" borderId="14" xfId="0" applyNumberFormat="1" applyFont="1" applyBorder="1"/>
    <xf numFmtId="0" fontId="3" fillId="10" borderId="14" xfId="0" applyFont="1" applyFill="1" applyBorder="1"/>
    <xf numFmtId="10" fontId="3" fillId="10" borderId="14" xfId="0" applyNumberFormat="1" applyFont="1" applyFill="1" applyBorder="1"/>
    <xf numFmtId="0" fontId="3" fillId="0" borderId="17" xfId="0" applyFont="1" applyBorder="1"/>
    <xf numFmtId="10" fontId="3" fillId="0" borderId="17" xfId="0" applyNumberFormat="1" applyFont="1" applyBorder="1"/>
    <xf numFmtId="190" fontId="3" fillId="0" borderId="17" xfId="0" applyNumberFormat="1" applyFont="1" applyBorder="1"/>
    <xf numFmtId="0" fontId="27" fillId="0" borderId="0" xfId="0" applyFont="1"/>
    <xf numFmtId="3" fontId="3" fillId="0" borderId="0" xfId="0" applyNumberFormat="1" applyFont="1"/>
    <xf numFmtId="0" fontId="2" fillId="8" borderId="14" xfId="0" applyFont="1" applyFill="1" applyBorder="1"/>
    <xf numFmtId="17" fontId="2" fillId="8" borderId="14" xfId="0" applyNumberFormat="1" applyFont="1" applyFill="1" applyBorder="1"/>
    <xf numFmtId="0" fontId="2" fillId="5" borderId="0" xfId="0" applyFont="1" applyFill="1" applyBorder="1"/>
    <xf numFmtId="17" fontId="2" fillId="5" borderId="0" xfId="0" applyNumberFormat="1" applyFont="1" applyFill="1" applyBorder="1"/>
    <xf numFmtId="7" fontId="0" fillId="0" borderId="0" xfId="0" applyNumberFormat="1"/>
    <xf numFmtId="7" fontId="3" fillId="0" borderId="14" xfId="0" applyNumberFormat="1" applyFont="1" applyBorder="1"/>
    <xf numFmtId="7" fontId="3" fillId="0" borderId="0" xfId="0" applyNumberFormat="1" applyFont="1"/>
    <xf numFmtId="7" fontId="0" fillId="0" borderId="17" xfId="0" applyNumberFormat="1" applyBorder="1"/>
    <xf numFmtId="7" fontId="3" fillId="0" borderId="17" xfId="0" applyNumberFormat="1" applyFont="1" applyBorder="1"/>
    <xf numFmtId="7" fontId="0" fillId="0" borderId="0" xfId="0" applyNumberFormat="1" applyBorder="1"/>
    <xf numFmtId="7" fontId="0" fillId="0" borderId="18" xfId="0" applyNumberFormat="1" applyBorder="1"/>
    <xf numFmtId="7" fontId="0" fillId="0" borderId="19" xfId="0" applyNumberFormat="1" applyBorder="1"/>
    <xf numFmtId="17" fontId="2" fillId="8" borderId="0" xfId="0" applyNumberFormat="1" applyFont="1" applyFill="1"/>
    <xf numFmtId="206" fontId="0" fillId="0" borderId="0" xfId="0" applyNumberFormat="1"/>
    <xf numFmtId="9" fontId="3" fillId="0" borderId="13" xfId="0" applyNumberFormat="1" applyFont="1" applyBorder="1"/>
    <xf numFmtId="9" fontId="3" fillId="0" borderId="0" xfId="1" applyFont="1" applyBorder="1"/>
    <xf numFmtId="9" fontId="0" fillId="0" borderId="14" xfId="1" applyFont="1" applyBorder="1"/>
    <xf numFmtId="206" fontId="3" fillId="0" borderId="14" xfId="0" applyNumberFormat="1" applyFont="1" applyBorder="1"/>
    <xf numFmtId="206" fontId="0" fillId="0" borderId="20" xfId="0" applyNumberFormat="1" applyBorder="1"/>
    <xf numFmtId="206" fontId="3" fillId="0" borderId="13" xfId="0" applyNumberFormat="1" applyFont="1" applyBorder="1"/>
    <xf numFmtId="206" fontId="3" fillId="0" borderId="20" xfId="0" applyNumberFormat="1" applyFont="1" applyBorder="1"/>
    <xf numFmtId="9" fontId="22" fillId="0" borderId="20" xfId="0" applyNumberFormat="1" applyFont="1" applyBorder="1"/>
    <xf numFmtId="9" fontId="0" fillId="0" borderId="20" xfId="0" applyNumberFormat="1" applyBorder="1"/>
    <xf numFmtId="10" fontId="0" fillId="0" borderId="20" xfId="0" applyNumberFormat="1" applyBorder="1"/>
    <xf numFmtId="207" fontId="2" fillId="8" borderId="0" xfId="0" applyNumberFormat="1" applyFont="1" applyFill="1"/>
    <xf numFmtId="208" fontId="2" fillId="8" borderId="0" xfId="0" applyNumberFormat="1" applyFont="1" applyFill="1"/>
    <xf numFmtId="10" fontId="22" fillId="0" borderId="0" xfId="1" applyNumberFormat="1" applyFont="1"/>
    <xf numFmtId="173" fontId="0" fillId="0" borderId="0" xfId="1" applyNumberFormat="1" applyFont="1"/>
  </cellXfs>
  <cellStyles count="5">
    <cellStyle name="Accent6" xfId="3" builtinId="49"/>
    <cellStyle name="Comma" xfId="2" builtinId="3"/>
    <cellStyle name="Hyperlink" xfId="4" builtinId="8"/>
    <cellStyle name="Normal" xfId="0" builtinId="0"/>
    <cellStyle name="Percent" xfId="1" builtinId="5"/>
  </cellStyles>
  <dxfs count="1">
    <dxf>
      <font>
        <b/>
        <i val="0"/>
        <color theme="0"/>
      </font>
      <fill>
        <patternFill>
          <bgColor theme="5"/>
        </patternFill>
      </fill>
    </dxf>
  </dxfs>
  <tableStyles count="0" defaultTableStyle="TableStyleMedium2" defaultPivotStyle="PivotStyleLight16"/>
  <colors>
    <mruColors>
      <color rgb="FF000099"/>
      <color rgb="FF1C5C28"/>
      <color rgb="FF2596BE"/>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microsoft.com/office/2017/10/relationships/person" Target="persons/person0.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microsoft.com/office/2017/10/relationships/person" Target="persons/person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DUPONT!$F$61:$I$61</c:f>
              <c:numCache>
                <c:formatCode>mmm\-yy</c:formatCode>
                <c:ptCount val="4"/>
                <c:pt idx="0">
                  <c:v>43921</c:v>
                </c:pt>
                <c:pt idx="1">
                  <c:v>44286</c:v>
                </c:pt>
                <c:pt idx="2">
                  <c:v>44651</c:v>
                </c:pt>
                <c:pt idx="3">
                  <c:v>45016</c:v>
                </c:pt>
              </c:numCache>
            </c:numRef>
          </c:cat>
          <c:val>
            <c:numRef>
              <c:f>DUPONT!$F$63:$I$63</c:f>
              <c:numCache>
                <c:formatCode>#,##0.0</c:formatCode>
                <c:ptCount val="4"/>
                <c:pt idx="0">
                  <c:v>8684.64</c:v>
                </c:pt>
                <c:pt idx="1">
                  <c:v>9561.65</c:v>
                </c:pt>
                <c:pt idx="2">
                  <c:v>10888.68</c:v>
                </c:pt>
                <c:pt idx="3">
                  <c:v>11529.89</c:v>
                </c:pt>
              </c:numCache>
            </c:numRef>
          </c:val>
          <c:extLst>
            <c:ext xmlns:c16="http://schemas.microsoft.com/office/drawing/2014/chart" uri="{C3380CC4-5D6E-409C-BE32-E72D297353CC}">
              <c16:uniqueId val="{00000000-8DC7-47C4-BCA3-13389E4D302A}"/>
            </c:ext>
          </c:extLst>
        </c:ser>
        <c:dLbls>
          <c:showLegendKey val="0"/>
          <c:showVal val="0"/>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DUPONT!$F$61:$I$61</c:f>
              <c:numCache>
                <c:formatCode>mmm\-yy</c:formatCode>
                <c:ptCount val="4"/>
                <c:pt idx="0">
                  <c:v>43921</c:v>
                </c:pt>
                <c:pt idx="1">
                  <c:v>44286</c:v>
                </c:pt>
                <c:pt idx="2">
                  <c:v>44651</c:v>
                </c:pt>
                <c:pt idx="3">
                  <c:v>45016</c:v>
                </c:pt>
              </c:numCache>
            </c:numRef>
          </c:cat>
          <c:val>
            <c:numRef>
              <c:f>DUPONT!$F$62:$I$62</c:f>
              <c:numCache>
                <c:formatCode>#,##0.0</c:formatCode>
                <c:ptCount val="4"/>
                <c:pt idx="0">
                  <c:v>1444.96</c:v>
                </c:pt>
                <c:pt idx="1">
                  <c:v>1693.3</c:v>
                </c:pt>
                <c:pt idx="2">
                  <c:v>1739.22</c:v>
                </c:pt>
                <c:pt idx="3">
                  <c:v>1707.15</c:v>
                </c:pt>
              </c:numCache>
            </c:numRef>
          </c:val>
          <c:extLst>
            <c:ext xmlns:c16="http://schemas.microsoft.com/office/drawing/2014/chart" uri="{C3380CC4-5D6E-409C-BE32-E72D297353CC}">
              <c16:uniqueId val="{00000000-A037-48EE-ABA7-D0415317D05B}"/>
            </c:ext>
          </c:extLst>
        </c:ser>
        <c:dLbls>
          <c:dLblPos val="outEnd"/>
          <c:showLegendKey val="0"/>
          <c:showVal val="1"/>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8183565200503"/>
          <c:y val="0.11155868438554882"/>
          <c:w val="0.87018164347994975"/>
          <c:h val="0.72749187466275145"/>
        </c:manualLayout>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DUPONT!$F$61:$I$61</c:f>
              <c:numCache>
                <c:formatCode>mmm\-yy</c:formatCode>
                <c:ptCount val="4"/>
                <c:pt idx="0">
                  <c:v>43921</c:v>
                </c:pt>
                <c:pt idx="1">
                  <c:v>44286</c:v>
                </c:pt>
                <c:pt idx="2">
                  <c:v>44651</c:v>
                </c:pt>
                <c:pt idx="3">
                  <c:v>45016</c:v>
                </c:pt>
              </c:numCache>
            </c:numRef>
          </c:cat>
          <c:val>
            <c:numRef>
              <c:f>DUPONT!$F$67:$I$67</c:f>
              <c:numCache>
                <c:formatCode>#,##0.0</c:formatCode>
                <c:ptCount val="4"/>
                <c:pt idx="0">
                  <c:v>8886.61</c:v>
                </c:pt>
                <c:pt idx="1">
                  <c:v>10084.9</c:v>
                </c:pt>
                <c:pt idx="2">
                  <c:v>11558.54</c:v>
                </c:pt>
                <c:pt idx="3">
                  <c:v>12968.07</c:v>
                </c:pt>
              </c:numCache>
            </c:numRef>
          </c:val>
          <c:extLst>
            <c:ext xmlns:c16="http://schemas.microsoft.com/office/drawing/2014/chart" uri="{C3380CC4-5D6E-409C-BE32-E72D297353CC}">
              <c16:uniqueId val="{00000000-CE50-483B-9428-A411E602C074}"/>
            </c:ext>
          </c:extLst>
        </c:ser>
        <c:dLbls>
          <c:showLegendKey val="0"/>
          <c:showVal val="0"/>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DUPONT!$F$61:$I$61</c:f>
              <c:numCache>
                <c:formatCode>mmm\-yy</c:formatCode>
                <c:ptCount val="4"/>
                <c:pt idx="0">
                  <c:v>43921</c:v>
                </c:pt>
                <c:pt idx="1">
                  <c:v>44286</c:v>
                </c:pt>
                <c:pt idx="2">
                  <c:v>44651</c:v>
                </c:pt>
                <c:pt idx="3">
                  <c:v>45016</c:v>
                </c:pt>
              </c:numCache>
            </c:numRef>
          </c:cat>
          <c:val>
            <c:numRef>
              <c:f>DUPONT!$F$74:$I$74</c:f>
              <c:numCache>
                <c:formatCode>0.00%</c:formatCode>
                <c:ptCount val="4"/>
                <c:pt idx="0">
                  <c:v>0.23615415981950458</c:v>
                </c:pt>
                <c:pt idx="1">
                  <c:v>0.23733503021876368</c:v>
                </c:pt>
                <c:pt idx="2">
                  <c:v>0.21679506732075066</c:v>
                </c:pt>
                <c:pt idx="3">
                  <c:v>0.19673791787288183</c:v>
                </c:pt>
              </c:numCache>
            </c:numRef>
          </c:val>
          <c:extLst>
            <c:ext xmlns:c16="http://schemas.microsoft.com/office/drawing/2014/chart" uri="{C3380CC4-5D6E-409C-BE32-E72D297353CC}">
              <c16:uniqueId val="{00000000-C0D8-4673-A1F9-53BABE243056}"/>
            </c:ext>
          </c:extLst>
        </c:ser>
        <c:dLbls>
          <c:showLegendKey val="0"/>
          <c:showVal val="0"/>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0%"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318371518437771E-2"/>
          <c:y val="0"/>
          <c:w val="0.88699975450555113"/>
          <c:h val="0.71181490033707562"/>
        </c:manualLayout>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DUPONT!$F$84:$I$84</c:f>
              <c:numCache>
                <c:formatCode>mmm\-yy</c:formatCode>
                <c:ptCount val="4"/>
                <c:pt idx="0">
                  <c:v>43921</c:v>
                </c:pt>
                <c:pt idx="1">
                  <c:v>44286</c:v>
                </c:pt>
                <c:pt idx="2">
                  <c:v>44651</c:v>
                </c:pt>
                <c:pt idx="3">
                  <c:v>45016</c:v>
                </c:pt>
              </c:numCache>
            </c:numRef>
          </c:cat>
          <c:val>
            <c:numRef>
              <c:f>DUPONT!$F$93:$I$93</c:f>
              <c:numCache>
                <c:formatCode>0.00%</c:formatCode>
                <c:ptCount val="4"/>
                <c:pt idx="0">
                  <c:v>0.16259968649462506</c:v>
                </c:pt>
                <c:pt idx="1">
                  <c:v>0.16790449087249254</c:v>
                </c:pt>
                <c:pt idx="2">
                  <c:v>0.15047056116083865</c:v>
                </c:pt>
                <c:pt idx="3">
                  <c:v>0.13164256516197093</c:v>
                </c:pt>
              </c:numCache>
            </c:numRef>
          </c:val>
          <c:extLst>
            <c:ext xmlns:c16="http://schemas.microsoft.com/office/drawing/2014/chart" uri="{C3380CC4-5D6E-409C-BE32-E72D297353CC}">
              <c16:uniqueId val="{00000000-7887-49B9-A6EC-C52AE4DC8C21}"/>
            </c:ext>
          </c:extLst>
        </c:ser>
        <c:dLbls>
          <c:dLblPos val="outEnd"/>
          <c:showLegendKey val="0"/>
          <c:showVal val="1"/>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0%"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DUPONT!$F$61:$I$61</c:f>
              <c:numCache>
                <c:formatCode>mmm\-yy</c:formatCode>
                <c:ptCount val="4"/>
                <c:pt idx="0">
                  <c:v>43921</c:v>
                </c:pt>
                <c:pt idx="1">
                  <c:v>44286</c:v>
                </c:pt>
                <c:pt idx="2">
                  <c:v>44651</c:v>
                </c:pt>
                <c:pt idx="3">
                  <c:v>45016</c:v>
                </c:pt>
              </c:numCache>
            </c:numRef>
          </c:cat>
          <c:val>
            <c:numRef>
              <c:f>DUPONT!$F$72:$I$72</c:f>
              <c:numCache>
                <c:formatCode>#,##0.0\x</c:formatCode>
                <c:ptCount val="4"/>
                <c:pt idx="0">
                  <c:v>1.4523654067888438</c:v>
                </c:pt>
                <c:pt idx="1">
                  <c:v>1.4135121043248153</c:v>
                </c:pt>
                <c:pt idx="2">
                  <c:v>1.4407806128204537</c:v>
                </c:pt>
                <c:pt idx="3">
                  <c:v>1.4944855991739345</c:v>
                </c:pt>
              </c:numCache>
            </c:numRef>
          </c:val>
          <c:extLst>
            <c:ext xmlns:c16="http://schemas.microsoft.com/office/drawing/2014/chart" uri="{C3380CC4-5D6E-409C-BE32-E72D297353CC}">
              <c16:uniqueId val="{00000000-93F7-4A80-A375-DDDCE0D5C7F4}"/>
            </c:ext>
          </c:extLst>
        </c:ser>
        <c:dLbls>
          <c:dLblPos val="outEnd"/>
          <c:showLegendKey val="0"/>
          <c:showVal val="1"/>
          <c:showCatName val="0"/>
          <c:showSerName val="0"/>
          <c:showPercent val="0"/>
          <c:showBubbleSize val="0"/>
        </c:dLbls>
        <c:gapWidth val="219"/>
        <c:overlap val="-27"/>
        <c:axId val="819673392"/>
        <c:axId val="765808880"/>
      </c:barChart>
      <c:dateAx>
        <c:axId val="819673392"/>
        <c:scaling>
          <c:orientation val="minMax"/>
        </c:scaling>
        <c:delete val="0"/>
        <c:axPos val="b"/>
        <c:numFmt formatCode="yyyy" sourceLinked="0"/>
        <c:majorTickMark val="out"/>
        <c:minorTickMark val="none"/>
        <c:tickLblPos val="nextTo"/>
        <c:spPr>
          <a:noFill/>
          <a:ln w="9525" cap="flat" cmpd="sng" algn="ctr">
            <a:solidFill>
              <a:schemeClr val="accent1">
                <a:alpha val="7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08880"/>
        <c:crosses val="autoZero"/>
        <c:auto val="1"/>
        <c:lblOffset val="100"/>
        <c:baseTimeUnit val="years"/>
      </c:dateAx>
      <c:valAx>
        <c:axId val="765808880"/>
        <c:scaling>
          <c:orientation val="minMax"/>
        </c:scaling>
        <c:delete val="1"/>
        <c:axPos val="l"/>
        <c:numFmt formatCode="#,##0.0\x" sourceLinked="1"/>
        <c:majorTickMark val="none"/>
        <c:minorTickMark val="none"/>
        <c:tickLblPos val="nextTo"/>
        <c:crossAx val="81967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345751D-D152-40E5-B7A0-CE42924F4A18}">
          <cx:tx>
            <cx:txData>
              <cx:f>_xlchart.v1.0</cx:f>
              <cx:v>Simulated returns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DAILY RETURN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 DISTRIBUTION</a:t>
          </a:r>
        </a:p>
      </cx:txPr>
    </cx:title>
    <cx:plotArea>
      <cx:plotAreaRegion>
        <cx:series layoutId="clusteredColumn" uniqueId="{DB45B2A3-685A-4715-B718-71506207DD5C}">
          <cx:tx>
            <cx:txData>
              <cx:f>_xlchart.v1.2</cx:f>
              <cx:v>Sorted returns</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3.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90714</xdr:colOff>
      <xdr:row>0</xdr:row>
      <xdr:rowOff>0</xdr:rowOff>
    </xdr:from>
    <xdr:to>
      <xdr:col>1</xdr:col>
      <xdr:colOff>1188874</xdr:colOff>
      <xdr:row>5</xdr:row>
      <xdr:rowOff>174949</xdr:rowOff>
    </xdr:to>
    <xdr:pic>
      <xdr:nvPicPr>
        <xdr:cNvPr id="3" name="Picture 2" descr="Dabur - Wikipedia">
          <a:extLst>
            <a:ext uri="{FF2B5EF4-FFF2-40B4-BE49-F238E27FC236}">
              <a16:creationId xmlns:a16="http://schemas.microsoft.com/office/drawing/2014/main" id="{6CD15B86-DE3F-4CC0-BDE4-02E65588F4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714" y="0"/>
          <a:ext cx="1227752" cy="1082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115957</xdr:colOff>
      <xdr:row>0</xdr:row>
      <xdr:rowOff>0</xdr:rowOff>
    </xdr:from>
    <xdr:to>
      <xdr:col>1</xdr:col>
      <xdr:colOff>982870</xdr:colOff>
      <xdr:row>4</xdr:row>
      <xdr:rowOff>147126</xdr:rowOff>
    </xdr:to>
    <xdr:pic>
      <xdr:nvPicPr>
        <xdr:cNvPr id="2" name="Picture 1" descr="Dabur - Wikipedia">
          <a:extLst>
            <a:ext uri="{FF2B5EF4-FFF2-40B4-BE49-F238E27FC236}">
              <a16:creationId xmlns:a16="http://schemas.microsoft.com/office/drawing/2014/main" id="{FEBC30CD-D6B1-409C-AAB2-7E658EC733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5957" y="0"/>
          <a:ext cx="993913" cy="875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1032832</xdr:colOff>
      <xdr:row>5</xdr:row>
      <xdr:rowOff>2658</xdr:rowOff>
    </xdr:to>
    <xdr:pic>
      <xdr:nvPicPr>
        <xdr:cNvPr id="2" name="Picture 1" descr="Dabur - Wikipedia">
          <a:extLst>
            <a:ext uri="{FF2B5EF4-FFF2-40B4-BE49-F238E27FC236}">
              <a16:creationId xmlns:a16="http://schemas.microsoft.com/office/drawing/2014/main" id="{2975624A-4823-4C74-BB8C-49282E7B53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60" y="0"/>
          <a:ext cx="1032832" cy="920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429582</xdr:colOff>
      <xdr:row>4</xdr:row>
      <xdr:rowOff>162432</xdr:rowOff>
    </xdr:to>
    <xdr:pic>
      <xdr:nvPicPr>
        <xdr:cNvPr id="2" name="Picture 1" descr="Dabur - Wikipedia">
          <a:extLst>
            <a:ext uri="{FF2B5EF4-FFF2-40B4-BE49-F238E27FC236}">
              <a16:creationId xmlns:a16="http://schemas.microsoft.com/office/drawing/2014/main" id="{7D6966E9-DF88-4F75-8E66-00BCC002B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0"/>
          <a:ext cx="1032832" cy="92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21648</xdr:colOff>
      <xdr:row>0</xdr:row>
      <xdr:rowOff>144319</xdr:rowOff>
    </xdr:from>
    <xdr:to>
      <xdr:col>1</xdr:col>
      <xdr:colOff>1054480</xdr:colOff>
      <xdr:row>5</xdr:row>
      <xdr:rowOff>130683</xdr:rowOff>
    </xdr:to>
    <xdr:pic>
      <xdr:nvPicPr>
        <xdr:cNvPr id="2" name="Picture 1" descr="Dabur - Wikipedia">
          <a:extLst>
            <a:ext uri="{FF2B5EF4-FFF2-40B4-BE49-F238E27FC236}">
              <a16:creationId xmlns:a16="http://schemas.microsoft.com/office/drawing/2014/main" id="{6C3B9C6C-F353-4F08-814E-90C7BA4FB3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534" y="144319"/>
          <a:ext cx="1032832" cy="92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50800</xdr:colOff>
      <xdr:row>0</xdr:row>
      <xdr:rowOff>76200</xdr:rowOff>
    </xdr:from>
    <xdr:to>
      <xdr:col>2</xdr:col>
      <xdr:colOff>226382</xdr:colOff>
      <xdr:row>5</xdr:row>
      <xdr:rowOff>79882</xdr:rowOff>
    </xdr:to>
    <xdr:pic>
      <xdr:nvPicPr>
        <xdr:cNvPr id="2" name="Picture 1" descr="Dabur - Wikipedia">
          <a:extLst>
            <a:ext uri="{FF2B5EF4-FFF2-40B4-BE49-F238E27FC236}">
              <a16:creationId xmlns:a16="http://schemas.microsoft.com/office/drawing/2014/main" id="{170A55C5-BE4D-4AAE-A956-ED80AA75A2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7800" y="76200"/>
          <a:ext cx="1032832" cy="92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11</xdr:col>
      <xdr:colOff>69849</xdr:colOff>
      <xdr:row>6</xdr:row>
      <xdr:rowOff>177799</xdr:rowOff>
    </xdr:from>
    <xdr:to>
      <xdr:col>16</xdr:col>
      <xdr:colOff>111124</xdr:colOff>
      <xdr:row>19</xdr:row>
      <xdr:rowOff>161924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A3C49F4-CE4A-603F-2447-FD6A636C08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37499" y="1396999"/>
              <a:ext cx="4060825" cy="2403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329870</xdr:colOff>
      <xdr:row>17</xdr:row>
      <xdr:rowOff>161926</xdr:rowOff>
    </xdr:from>
    <xdr:to>
      <xdr:col>8</xdr:col>
      <xdr:colOff>1026721</xdr:colOff>
      <xdr:row>26</xdr:row>
      <xdr:rowOff>70097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9261555-B4C1-658A-3BB2-E5CD42FB13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0970" y="3432176"/>
              <a:ext cx="3598801" cy="15655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236279</xdr:colOff>
      <xdr:row>0</xdr:row>
      <xdr:rowOff>0</xdr:rowOff>
    </xdr:from>
    <xdr:to>
      <xdr:col>7</xdr:col>
      <xdr:colOff>996802</xdr:colOff>
      <xdr:row>4</xdr:row>
      <xdr:rowOff>56212</xdr:rowOff>
    </xdr:to>
    <xdr:pic>
      <xdr:nvPicPr>
        <xdr:cNvPr id="2" name="Picture 1" descr="Dabur - Wikipedia">
          <a:extLst>
            <a:ext uri="{FF2B5EF4-FFF2-40B4-BE49-F238E27FC236}">
              <a16:creationId xmlns:a16="http://schemas.microsoft.com/office/drawing/2014/main" id="{DB3F848B-D514-A953-F973-52264A172D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8895" y="0"/>
          <a:ext cx="1373372" cy="986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25106</xdr:colOff>
      <xdr:row>12</xdr:row>
      <xdr:rowOff>265813</xdr:rowOff>
    </xdr:from>
    <xdr:to>
      <xdr:col>2</xdr:col>
      <xdr:colOff>0</xdr:colOff>
      <xdr:row>21</xdr:row>
      <xdr:rowOff>148167</xdr:rowOff>
    </xdr:to>
    <xdr:grpSp>
      <xdr:nvGrpSpPr>
        <xdr:cNvPr id="11" name="Group 10">
          <a:extLst>
            <a:ext uri="{FF2B5EF4-FFF2-40B4-BE49-F238E27FC236}">
              <a16:creationId xmlns:a16="http://schemas.microsoft.com/office/drawing/2014/main" id="{3384D363-CE56-C2EA-E66A-8F5B254B1362}"/>
            </a:ext>
          </a:extLst>
        </xdr:cNvPr>
        <xdr:cNvGrpSpPr/>
      </xdr:nvGrpSpPr>
      <xdr:grpSpPr>
        <a:xfrm>
          <a:off x="149008" y="2418618"/>
          <a:ext cx="2468431" cy="1493086"/>
          <a:chOff x="150629" y="2414476"/>
          <a:chExt cx="2758558" cy="1845931"/>
        </a:xfrm>
      </xdr:grpSpPr>
      <xdr:graphicFrame macro="">
        <xdr:nvGraphicFramePr>
          <xdr:cNvPr id="3" name="Chart 2">
            <a:extLst>
              <a:ext uri="{FF2B5EF4-FFF2-40B4-BE49-F238E27FC236}">
                <a16:creationId xmlns:a16="http://schemas.microsoft.com/office/drawing/2014/main" id="{61E32161-DD66-FFA3-6DF8-544ADCDDA1E1}"/>
              </a:ext>
            </a:extLst>
          </xdr:cNvPr>
          <xdr:cNvGraphicFramePr/>
        </xdr:nvGraphicFramePr>
        <xdr:xfrm>
          <a:off x="150629" y="2567617"/>
          <a:ext cx="2758558" cy="169279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TextBox 3">
            <a:extLst>
              <a:ext uri="{FF2B5EF4-FFF2-40B4-BE49-F238E27FC236}">
                <a16:creationId xmlns:a16="http://schemas.microsoft.com/office/drawing/2014/main" id="{DADD8998-155B-7C2B-18FD-DBB7E5708D42}"/>
              </a:ext>
            </a:extLst>
          </xdr:cNvPr>
          <xdr:cNvSpPr txBox="1"/>
        </xdr:nvSpPr>
        <xdr:spPr>
          <a:xfrm>
            <a:off x="1063256" y="2414476"/>
            <a:ext cx="171302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Revenues</a:t>
            </a:r>
            <a:r>
              <a:rPr lang="en-IN" sz="1100"/>
              <a:t> INR CR.</a:t>
            </a:r>
          </a:p>
          <a:p>
            <a:endParaRPr lang="en-IN" sz="1100"/>
          </a:p>
        </xdr:txBody>
      </xdr:sp>
    </xdr:grpSp>
    <xdr:clientData/>
  </xdr:twoCellAnchor>
  <xdr:twoCellAnchor>
    <xdr:from>
      <xdr:col>4</xdr:col>
      <xdr:colOff>25106</xdr:colOff>
      <xdr:row>12</xdr:row>
      <xdr:rowOff>265813</xdr:rowOff>
    </xdr:from>
    <xdr:to>
      <xdr:col>4</xdr:col>
      <xdr:colOff>2342445</xdr:colOff>
      <xdr:row>22</xdr:row>
      <xdr:rowOff>0</xdr:rowOff>
    </xdr:to>
    <xdr:grpSp>
      <xdr:nvGrpSpPr>
        <xdr:cNvPr id="12" name="Group 11">
          <a:extLst>
            <a:ext uri="{FF2B5EF4-FFF2-40B4-BE49-F238E27FC236}">
              <a16:creationId xmlns:a16="http://schemas.microsoft.com/office/drawing/2014/main" id="{B923A45E-D887-40EF-9872-B08CE065FA67}"/>
            </a:ext>
          </a:extLst>
        </xdr:cNvPr>
        <xdr:cNvGrpSpPr/>
      </xdr:nvGrpSpPr>
      <xdr:grpSpPr>
        <a:xfrm>
          <a:off x="3850594" y="2418618"/>
          <a:ext cx="2317339" cy="1530772"/>
          <a:chOff x="150629" y="2414476"/>
          <a:chExt cx="2758558" cy="1845931"/>
        </a:xfrm>
      </xdr:grpSpPr>
      <xdr:graphicFrame macro="">
        <xdr:nvGraphicFramePr>
          <xdr:cNvPr id="13" name="Chart 12">
            <a:extLst>
              <a:ext uri="{FF2B5EF4-FFF2-40B4-BE49-F238E27FC236}">
                <a16:creationId xmlns:a16="http://schemas.microsoft.com/office/drawing/2014/main" id="{B798CA26-D644-3614-C492-DB28A851CA1D}"/>
              </a:ext>
            </a:extLst>
          </xdr:cNvPr>
          <xdr:cNvGraphicFramePr/>
        </xdr:nvGraphicFramePr>
        <xdr:xfrm>
          <a:off x="150629" y="2567617"/>
          <a:ext cx="2758558" cy="169279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 name="TextBox 13">
            <a:extLst>
              <a:ext uri="{FF2B5EF4-FFF2-40B4-BE49-F238E27FC236}">
                <a16:creationId xmlns:a16="http://schemas.microsoft.com/office/drawing/2014/main" id="{CBA92CD7-F61D-11D8-30C7-A58EB46ACDCD}"/>
              </a:ext>
            </a:extLst>
          </xdr:cNvPr>
          <xdr:cNvSpPr txBox="1"/>
        </xdr:nvSpPr>
        <xdr:spPr>
          <a:xfrm>
            <a:off x="1063256" y="2414476"/>
            <a:ext cx="1713023" cy="487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NET PROFIT</a:t>
            </a:r>
            <a:r>
              <a:rPr lang="en-IN" sz="1100"/>
              <a:t> INR CR.</a:t>
            </a:r>
          </a:p>
          <a:p>
            <a:endParaRPr lang="en-IN" sz="1100"/>
          </a:p>
        </xdr:txBody>
      </xdr:sp>
    </xdr:grpSp>
    <xdr:clientData/>
  </xdr:twoCellAnchor>
  <xdr:twoCellAnchor>
    <xdr:from>
      <xdr:col>6</xdr:col>
      <xdr:colOff>397640</xdr:colOff>
      <xdr:row>13</xdr:row>
      <xdr:rowOff>20280</xdr:rowOff>
    </xdr:from>
    <xdr:to>
      <xdr:col>8</xdr:col>
      <xdr:colOff>592667</xdr:colOff>
      <xdr:row>22</xdr:row>
      <xdr:rowOff>81844</xdr:rowOff>
    </xdr:to>
    <xdr:grpSp>
      <xdr:nvGrpSpPr>
        <xdr:cNvPr id="15" name="Group 14">
          <a:extLst>
            <a:ext uri="{FF2B5EF4-FFF2-40B4-BE49-F238E27FC236}">
              <a16:creationId xmlns:a16="http://schemas.microsoft.com/office/drawing/2014/main" id="{5187C11D-F79D-407C-98D5-94801DD862BA}"/>
            </a:ext>
          </a:extLst>
        </xdr:cNvPr>
        <xdr:cNvGrpSpPr/>
      </xdr:nvGrpSpPr>
      <xdr:grpSpPr>
        <a:xfrm>
          <a:off x="7583981" y="2436378"/>
          <a:ext cx="2889906" cy="1594856"/>
          <a:chOff x="150629" y="2414476"/>
          <a:chExt cx="3722565" cy="1845931"/>
        </a:xfrm>
      </xdr:grpSpPr>
      <xdr:graphicFrame macro="">
        <xdr:nvGraphicFramePr>
          <xdr:cNvPr id="16" name="Chart 15">
            <a:extLst>
              <a:ext uri="{FF2B5EF4-FFF2-40B4-BE49-F238E27FC236}">
                <a16:creationId xmlns:a16="http://schemas.microsoft.com/office/drawing/2014/main" id="{03DD084D-61F3-3F8F-E45E-B7ECD3E2C1E2}"/>
              </a:ext>
            </a:extLst>
          </xdr:cNvPr>
          <xdr:cNvGraphicFramePr/>
        </xdr:nvGraphicFramePr>
        <xdr:xfrm>
          <a:off x="150629" y="2567617"/>
          <a:ext cx="2758558" cy="169279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7" name="TextBox 16">
            <a:extLst>
              <a:ext uri="{FF2B5EF4-FFF2-40B4-BE49-F238E27FC236}">
                <a16:creationId xmlns:a16="http://schemas.microsoft.com/office/drawing/2014/main" id="{B5536233-59A9-4DFC-8014-6D8FADB5F43C}"/>
              </a:ext>
            </a:extLst>
          </xdr:cNvPr>
          <xdr:cNvSpPr txBox="1"/>
        </xdr:nvSpPr>
        <xdr:spPr>
          <a:xfrm>
            <a:off x="433154" y="2414476"/>
            <a:ext cx="3440040" cy="463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AVERAGE TOTAL ASSETS</a:t>
            </a:r>
            <a:r>
              <a:rPr lang="en-IN" sz="1100"/>
              <a:t> INR CR.</a:t>
            </a:r>
          </a:p>
          <a:p>
            <a:endParaRPr lang="en-IN" sz="1100"/>
          </a:p>
        </xdr:txBody>
      </xdr:sp>
    </xdr:grpSp>
    <xdr:clientData/>
  </xdr:twoCellAnchor>
  <xdr:twoCellAnchor>
    <xdr:from>
      <xdr:col>1</xdr:col>
      <xdr:colOff>42333</xdr:colOff>
      <xdr:row>22</xdr:row>
      <xdr:rowOff>177800</xdr:rowOff>
    </xdr:from>
    <xdr:to>
      <xdr:col>2</xdr:col>
      <xdr:colOff>17227</xdr:colOff>
      <xdr:row>32</xdr:row>
      <xdr:rowOff>119421</xdr:rowOff>
    </xdr:to>
    <xdr:grpSp>
      <xdr:nvGrpSpPr>
        <xdr:cNvPr id="18" name="Group 17">
          <a:extLst>
            <a:ext uri="{FF2B5EF4-FFF2-40B4-BE49-F238E27FC236}">
              <a16:creationId xmlns:a16="http://schemas.microsoft.com/office/drawing/2014/main" id="{9FA2E9FD-4623-4098-B5C4-E572CA721790}"/>
            </a:ext>
          </a:extLst>
        </xdr:cNvPr>
        <xdr:cNvGrpSpPr/>
      </xdr:nvGrpSpPr>
      <xdr:grpSpPr>
        <a:xfrm>
          <a:off x="166235" y="4127190"/>
          <a:ext cx="2468431" cy="1800158"/>
          <a:chOff x="150629" y="2233786"/>
          <a:chExt cx="2758558" cy="2026621"/>
        </a:xfrm>
      </xdr:grpSpPr>
      <xdr:graphicFrame macro="">
        <xdr:nvGraphicFramePr>
          <xdr:cNvPr id="19" name="Chart 18">
            <a:extLst>
              <a:ext uri="{FF2B5EF4-FFF2-40B4-BE49-F238E27FC236}">
                <a16:creationId xmlns:a16="http://schemas.microsoft.com/office/drawing/2014/main" id="{A0294438-0674-6EA8-703E-A9281E867525}"/>
              </a:ext>
            </a:extLst>
          </xdr:cNvPr>
          <xdr:cNvGraphicFramePr/>
        </xdr:nvGraphicFramePr>
        <xdr:xfrm>
          <a:off x="150629" y="2567617"/>
          <a:ext cx="2758558" cy="169279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0" name="TextBox 19">
            <a:extLst>
              <a:ext uri="{FF2B5EF4-FFF2-40B4-BE49-F238E27FC236}">
                <a16:creationId xmlns:a16="http://schemas.microsoft.com/office/drawing/2014/main" id="{859C2EC0-F86F-C0CB-E095-08D4787FF9D7}"/>
              </a:ext>
            </a:extLst>
          </xdr:cNvPr>
          <xdr:cNvSpPr txBox="1"/>
        </xdr:nvSpPr>
        <xdr:spPr>
          <a:xfrm>
            <a:off x="1327745" y="2233786"/>
            <a:ext cx="1193830" cy="8775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ROE</a:t>
            </a:r>
          </a:p>
          <a:p>
            <a:endParaRPr lang="en-IN" sz="1100"/>
          </a:p>
          <a:p>
            <a:endParaRPr lang="en-IN" sz="1100"/>
          </a:p>
          <a:p>
            <a:endParaRPr lang="en-IN" sz="1100"/>
          </a:p>
        </xdr:txBody>
      </xdr:sp>
    </xdr:grpSp>
    <xdr:clientData/>
  </xdr:twoCellAnchor>
  <xdr:twoCellAnchor>
    <xdr:from>
      <xdr:col>3</xdr:col>
      <xdr:colOff>441224</xdr:colOff>
      <xdr:row>23</xdr:row>
      <xdr:rowOff>50160</xdr:rowOff>
    </xdr:from>
    <xdr:to>
      <xdr:col>5</xdr:col>
      <xdr:colOff>66953</xdr:colOff>
      <xdr:row>32</xdr:row>
      <xdr:rowOff>171497</xdr:rowOff>
    </xdr:to>
    <xdr:grpSp>
      <xdr:nvGrpSpPr>
        <xdr:cNvPr id="21" name="Group 20">
          <a:extLst>
            <a:ext uri="{FF2B5EF4-FFF2-40B4-BE49-F238E27FC236}">
              <a16:creationId xmlns:a16="http://schemas.microsoft.com/office/drawing/2014/main" id="{B938CAB7-4096-467A-80EE-6F42C421AED7}"/>
            </a:ext>
          </a:extLst>
        </xdr:cNvPr>
        <xdr:cNvGrpSpPr/>
      </xdr:nvGrpSpPr>
      <xdr:grpSpPr>
        <a:xfrm>
          <a:off x="3662687" y="4185404"/>
          <a:ext cx="2645851" cy="1794020"/>
          <a:chOff x="150629" y="2233787"/>
          <a:chExt cx="2965705" cy="2026620"/>
        </a:xfrm>
      </xdr:grpSpPr>
      <xdr:graphicFrame macro="">
        <xdr:nvGraphicFramePr>
          <xdr:cNvPr id="22" name="Chart 21">
            <a:extLst>
              <a:ext uri="{FF2B5EF4-FFF2-40B4-BE49-F238E27FC236}">
                <a16:creationId xmlns:a16="http://schemas.microsoft.com/office/drawing/2014/main" id="{AEDBE90E-0306-B983-0DD4-698C83837926}"/>
              </a:ext>
            </a:extLst>
          </xdr:cNvPr>
          <xdr:cNvGraphicFramePr/>
        </xdr:nvGraphicFramePr>
        <xdr:xfrm>
          <a:off x="150629" y="2567617"/>
          <a:ext cx="2758558" cy="169279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3" name="TextBox 22">
            <a:extLst>
              <a:ext uri="{FF2B5EF4-FFF2-40B4-BE49-F238E27FC236}">
                <a16:creationId xmlns:a16="http://schemas.microsoft.com/office/drawing/2014/main" id="{9EC4A44F-9446-3D63-6C52-AED627537814}"/>
              </a:ext>
            </a:extLst>
          </xdr:cNvPr>
          <xdr:cNvSpPr txBox="1"/>
        </xdr:nvSpPr>
        <xdr:spPr>
          <a:xfrm>
            <a:off x="1403311" y="2233787"/>
            <a:ext cx="1713023" cy="490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ROA</a:t>
            </a:r>
            <a:r>
              <a:rPr lang="en-IN" sz="1100"/>
              <a:t> </a:t>
            </a:r>
          </a:p>
          <a:p>
            <a:endParaRPr lang="en-IN" sz="1100"/>
          </a:p>
        </xdr:txBody>
      </xdr:sp>
    </xdr:grpSp>
    <xdr:clientData/>
  </xdr:twoCellAnchor>
  <xdr:twoCellAnchor>
    <xdr:from>
      <xdr:col>6</xdr:col>
      <xdr:colOff>516467</xdr:colOff>
      <xdr:row>24</xdr:row>
      <xdr:rowOff>8466</xdr:rowOff>
    </xdr:from>
    <xdr:to>
      <xdr:col>7</xdr:col>
      <xdr:colOff>2032000</xdr:colOff>
      <xdr:row>32</xdr:row>
      <xdr:rowOff>76200</xdr:rowOff>
    </xdr:to>
    <xdr:grpSp>
      <xdr:nvGrpSpPr>
        <xdr:cNvPr id="24" name="Group 23">
          <a:extLst>
            <a:ext uri="{FF2B5EF4-FFF2-40B4-BE49-F238E27FC236}">
              <a16:creationId xmlns:a16="http://schemas.microsoft.com/office/drawing/2014/main" id="{D7335362-8447-4867-83B9-19E336213116}"/>
            </a:ext>
          </a:extLst>
        </xdr:cNvPr>
        <xdr:cNvGrpSpPr/>
      </xdr:nvGrpSpPr>
      <xdr:grpSpPr>
        <a:xfrm>
          <a:off x="7702808" y="4329564"/>
          <a:ext cx="2119558" cy="1554563"/>
          <a:chOff x="282512" y="2341058"/>
          <a:chExt cx="2758558" cy="1929838"/>
        </a:xfrm>
      </xdr:grpSpPr>
      <xdr:graphicFrame macro="">
        <xdr:nvGraphicFramePr>
          <xdr:cNvPr id="25" name="Chart 24">
            <a:extLst>
              <a:ext uri="{FF2B5EF4-FFF2-40B4-BE49-F238E27FC236}">
                <a16:creationId xmlns:a16="http://schemas.microsoft.com/office/drawing/2014/main" id="{DE65ED7B-9A7B-9484-5AAC-A4DAA48F7243}"/>
              </a:ext>
            </a:extLst>
          </xdr:cNvPr>
          <xdr:cNvGraphicFramePr/>
        </xdr:nvGraphicFramePr>
        <xdr:xfrm>
          <a:off x="282512" y="2578105"/>
          <a:ext cx="2758558" cy="1692791"/>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6" name="TextBox 25">
            <a:extLst>
              <a:ext uri="{FF2B5EF4-FFF2-40B4-BE49-F238E27FC236}">
                <a16:creationId xmlns:a16="http://schemas.microsoft.com/office/drawing/2014/main" id="{324CDB7F-ACC7-4488-9E26-321BFFA9C1C2}"/>
              </a:ext>
            </a:extLst>
          </xdr:cNvPr>
          <xdr:cNvSpPr txBox="1"/>
        </xdr:nvSpPr>
        <xdr:spPr>
          <a:xfrm>
            <a:off x="777508" y="2341058"/>
            <a:ext cx="2153659" cy="54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FINANCIAL LEVERAGE</a:t>
            </a:r>
            <a:endParaRPr lang="en-IN" sz="1100"/>
          </a:p>
          <a:p>
            <a:endParaRPr lang="en-IN" sz="1100"/>
          </a:p>
        </xdr:txBody>
      </xdr:sp>
    </xdr:grpSp>
    <xdr:clientData/>
  </xdr:twoCellAnchor>
  <xdr:twoCellAnchor>
    <xdr:from>
      <xdr:col>1</xdr:col>
      <xdr:colOff>217025</xdr:colOff>
      <xdr:row>33</xdr:row>
      <xdr:rowOff>168798</xdr:rowOff>
    </xdr:from>
    <xdr:to>
      <xdr:col>7</xdr:col>
      <xdr:colOff>2033608</xdr:colOff>
      <xdr:row>44</xdr:row>
      <xdr:rowOff>120569</xdr:rowOff>
    </xdr:to>
    <xdr:sp macro="" textlink="">
      <xdr:nvSpPr>
        <xdr:cNvPr id="5" name="TextBox 4">
          <a:extLst>
            <a:ext uri="{FF2B5EF4-FFF2-40B4-BE49-F238E27FC236}">
              <a16:creationId xmlns:a16="http://schemas.microsoft.com/office/drawing/2014/main" id="{43E4FF55-A391-0984-672E-FE956D03A311}"/>
            </a:ext>
          </a:extLst>
        </xdr:cNvPr>
        <xdr:cNvSpPr txBox="1"/>
      </xdr:nvSpPr>
      <xdr:spPr>
        <a:xfrm>
          <a:off x="345633" y="6132975"/>
          <a:ext cx="9508924" cy="19853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800" b="1" i="0">
              <a:solidFill>
                <a:srgbClr val="1C5C28"/>
              </a:solidFill>
              <a:effectLst/>
              <a:latin typeface="+mn-lt"/>
              <a:ea typeface="+mn-ea"/>
              <a:cs typeface="+mn-cs"/>
            </a:rPr>
            <a:t>RECENT</a:t>
          </a:r>
          <a:r>
            <a:rPr lang="en-IN" sz="1800" b="1" i="0" baseline="0">
              <a:solidFill>
                <a:srgbClr val="1C5C28"/>
              </a:solidFill>
              <a:effectLst/>
              <a:latin typeface="+mn-lt"/>
              <a:ea typeface="+mn-ea"/>
              <a:cs typeface="+mn-cs"/>
            </a:rPr>
            <a:t> UPDATES</a:t>
          </a:r>
          <a:endParaRPr lang="en-IN" sz="1800" b="1" i="0">
            <a:solidFill>
              <a:srgbClr val="1C5C28"/>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200" b="0" i="1">
              <a:solidFill>
                <a:srgbClr val="1C5C28"/>
              </a:solidFill>
              <a:effectLst/>
              <a:latin typeface="+mn-lt"/>
              <a:ea typeface="+mn-ea"/>
              <a:cs typeface="+mn-cs"/>
            </a:rPr>
            <a:t>Dabur Ltd on Thursday reported that its consolidated earnings were in line with expectations in the quarter ended June 2023. The FMCG company's net profit rose 5% year-on-year to Rs 464 crore in the quarter under review, while revenue from operations jumped 11% to Rs 3,130 crore.</a:t>
          </a:r>
        </a:p>
        <a:p>
          <a:pPr fontAlgn="base"/>
          <a:r>
            <a:rPr lang="en-IN" sz="1200" b="1" i="1">
              <a:solidFill>
                <a:srgbClr val="1C5C28"/>
              </a:solidFill>
              <a:effectLst/>
              <a:latin typeface="+mn-lt"/>
              <a:ea typeface="+mn-ea"/>
              <a:cs typeface="+mn-cs"/>
            </a:rPr>
            <a:t>Let us look at Dabur's June quarter numbers in detail:</a:t>
          </a:r>
        </a:p>
        <a:p>
          <a:pPr fontAlgn="base"/>
          <a:r>
            <a:rPr lang="en-IN" sz="1200" b="1" i="1">
              <a:solidFill>
                <a:srgbClr val="1C5C28"/>
              </a:solidFill>
              <a:effectLst/>
              <a:latin typeface="+mn-lt"/>
              <a:ea typeface="+mn-ea"/>
              <a:cs typeface="+mn-cs"/>
            </a:rPr>
            <a:t>Total Income: </a:t>
          </a:r>
          <a:r>
            <a:rPr lang="en-IN" sz="1200" b="0" i="1">
              <a:solidFill>
                <a:srgbClr val="1C5C28"/>
              </a:solidFill>
              <a:effectLst/>
              <a:latin typeface="+mn-lt"/>
              <a:ea typeface="+mn-ea"/>
              <a:cs typeface="+mn-cs"/>
            </a:rPr>
            <a:t>The company reported a total income of Rs 3,240.3 crore for April to June. In the same period last year, Dabur's total income was Rs 2,923.0 crore. It has increased by 10.9%. </a:t>
          </a:r>
        </a:p>
        <a:p>
          <a:pPr fontAlgn="base"/>
          <a:r>
            <a:rPr lang="en-IN" sz="1200" b="1" i="1">
              <a:solidFill>
                <a:srgbClr val="1C5C28"/>
              </a:solidFill>
              <a:effectLst/>
              <a:latin typeface="+mn-lt"/>
              <a:ea typeface="+mn-ea"/>
              <a:cs typeface="+mn-cs"/>
            </a:rPr>
            <a:t>EBITDA</a:t>
          </a:r>
          <a:r>
            <a:rPr lang="en-IN" sz="1200" b="0" i="1">
              <a:solidFill>
                <a:srgbClr val="1C5C28"/>
              </a:solidFill>
              <a:effectLst/>
              <a:latin typeface="+mn-lt"/>
              <a:ea typeface="+mn-ea"/>
              <a:cs typeface="+mn-cs"/>
            </a:rPr>
            <a:t>: The EBITDA for Q1FY24 was Rs 714.5 crore, a growth of 10.9% over last year's EBITDA of Rs 644.2 crore. EBITDA as of percentage of revenue has remained constant at 22.8%. </a:t>
          </a:r>
        </a:p>
        <a:p>
          <a:pPr fontAlgn="base"/>
          <a:r>
            <a:rPr lang="en-IN" sz="1200" b="1" i="1">
              <a:solidFill>
                <a:srgbClr val="1C5C28"/>
              </a:solidFill>
              <a:effectLst/>
              <a:latin typeface="+mn-lt"/>
              <a:ea typeface="+mn-ea"/>
              <a:cs typeface="+mn-cs"/>
            </a:rPr>
            <a:t>Net Profit: </a:t>
          </a:r>
          <a:r>
            <a:rPr lang="en-IN" sz="1200" b="0" i="1">
              <a:solidFill>
                <a:srgbClr val="1C5C28"/>
              </a:solidFill>
              <a:effectLst/>
              <a:latin typeface="+mn-lt"/>
              <a:ea typeface="+mn-ea"/>
              <a:cs typeface="+mn-cs"/>
            </a:rPr>
            <a:t>The company reported a net profit of Rs 463.9 crore for the June quarter. In the year-ago period, Dabur reported a net profit of Rs 440.3 crore. The profit has increased by 5.3%. Net profit as a percent of revenue has come down from 15.6% to 14.8% in Q1FY24.</a:t>
          </a:r>
        </a:p>
        <a:p>
          <a:pPr marL="0" marR="0" lvl="0" indent="0" algn="ctr" defTabSz="914400" eaLnBrk="1" fontAlgn="auto" latinLnBrk="0" hangingPunct="1">
            <a:lnSpc>
              <a:spcPct val="100000"/>
            </a:lnSpc>
            <a:spcBef>
              <a:spcPts val="0"/>
            </a:spcBef>
            <a:spcAft>
              <a:spcPts val="0"/>
            </a:spcAft>
            <a:buClrTx/>
            <a:buSzTx/>
            <a:buFontTx/>
            <a:buNone/>
            <a:tabLst/>
            <a:defRPr/>
          </a:pPr>
          <a:endParaRPr lang="en-IN" sz="1200" b="0" i="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200" b="0" i="1"/>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2CB2C-0800-4B38-B23E-B989A60AB8C5}">
  <sheetPr>
    <tabColor rgb="FF1C5C28"/>
  </sheetPr>
  <dimension ref="A7:M114"/>
  <sheetViews>
    <sheetView showGridLines="0" zoomScale="55" zoomScaleNormal="98" workbookViewId="0">
      <pane ySplit="8" topLeftCell="A99" activePane="bottomLeft" state="frozen"/>
      <selection pane="bottomLeft" activeCell="B81" sqref="B81"/>
    </sheetView>
  </sheetViews>
  <sheetFormatPr defaultRowHeight="14.5" x14ac:dyDescent="0.35"/>
  <cols>
    <col min="1" max="1" width="1.81640625" customWidth="1"/>
    <col min="2" max="2" width="31.36328125" bestFit="1" customWidth="1"/>
    <col min="3" max="12" width="12.6328125" customWidth="1"/>
  </cols>
  <sheetData>
    <row r="7" spans="1:13" x14ac:dyDescent="0.35">
      <c r="B7" s="125" t="str">
        <f>"HISTORICAL FINANCIAL STATEMENT"&amp;" "&amp;'Data sheet'!B1</f>
        <v>HISTORICAL FINANCIAL STATEMENT DABUR INDIA LTD</v>
      </c>
      <c r="C7" s="125"/>
      <c r="D7" s="125"/>
      <c r="E7" s="125"/>
      <c r="F7" s="125"/>
      <c r="G7" s="125"/>
      <c r="H7" s="125"/>
      <c r="I7" s="125"/>
      <c r="J7" s="125"/>
      <c r="K7" s="125"/>
      <c r="L7" s="125"/>
      <c r="M7" s="118"/>
    </row>
    <row r="8" spans="1:13" x14ac:dyDescent="0.35">
      <c r="B8" s="98" t="s">
        <v>8393</v>
      </c>
      <c r="C8" s="99">
        <f>'Data sheet'!B16</f>
        <v>41729</v>
      </c>
      <c r="D8" s="99">
        <f>'Data sheet'!C16</f>
        <v>42094</v>
      </c>
      <c r="E8" s="99">
        <f>'Data sheet'!D16</f>
        <v>42460</v>
      </c>
      <c r="F8" s="99">
        <f>'Data sheet'!E16</f>
        <v>42825</v>
      </c>
      <c r="G8" s="99">
        <f>'Data sheet'!F16</f>
        <v>43190</v>
      </c>
      <c r="H8" s="99">
        <f>'Data sheet'!G16</f>
        <v>43555</v>
      </c>
      <c r="I8" s="99">
        <f>'Data sheet'!H16</f>
        <v>43921</v>
      </c>
      <c r="J8" s="99">
        <f>'Data sheet'!I16</f>
        <v>44286</v>
      </c>
      <c r="K8" s="99">
        <f>'Data sheet'!J16</f>
        <v>44651</v>
      </c>
      <c r="L8" s="99">
        <f>'Data sheet'!K16</f>
        <v>45016</v>
      </c>
      <c r="M8" s="117"/>
    </row>
    <row r="10" spans="1:13" x14ac:dyDescent="0.35">
      <c r="A10" t="s">
        <v>61</v>
      </c>
      <c r="B10" s="101" t="s">
        <v>8394</v>
      </c>
      <c r="C10" s="101"/>
      <c r="D10" s="101"/>
      <c r="E10" s="101"/>
      <c r="F10" s="101"/>
      <c r="G10" s="101"/>
      <c r="H10" s="101"/>
      <c r="I10" s="101"/>
      <c r="J10" s="101"/>
      <c r="K10" s="101"/>
      <c r="L10" s="101"/>
      <c r="M10" s="36"/>
    </row>
    <row r="11" spans="1:13" s="36" customFormat="1" x14ac:dyDescent="0.35"/>
    <row r="12" spans="1:13" x14ac:dyDescent="0.35">
      <c r="B12" s="97" t="s">
        <v>8395</v>
      </c>
      <c r="C12" s="106">
        <f>IFERROR('Data sheet'!B17,0)</f>
        <v>7058.12</v>
      </c>
      <c r="D12" s="106">
        <f>IFERROR('Data sheet'!C17,0)</f>
        <v>7795.49</v>
      </c>
      <c r="E12" s="106">
        <f>IFERROR('Data sheet'!D17,0)</f>
        <v>7779.66</v>
      </c>
      <c r="F12" s="106">
        <f>IFERROR('Data sheet'!E17,0)</f>
        <v>7613.59</v>
      </c>
      <c r="G12" s="106">
        <f>IFERROR('Data sheet'!F17,0)</f>
        <v>7721.85</v>
      </c>
      <c r="H12" s="106">
        <f>IFERROR('Data sheet'!G17,0)</f>
        <v>8514.99</v>
      </c>
      <c r="I12" s="106">
        <f>IFERROR('Data sheet'!H17,0)</f>
        <v>8684.64</v>
      </c>
      <c r="J12" s="106">
        <f>IFERROR('Data sheet'!I17,0)</f>
        <v>9561.65</v>
      </c>
      <c r="K12" s="106">
        <f>IFERROR('Data sheet'!J17,0)</f>
        <v>10888.68</v>
      </c>
      <c r="L12" s="106">
        <f>IFERROR('Data sheet'!K17,0)</f>
        <v>11529.89</v>
      </c>
    </row>
    <row r="13" spans="1:13" x14ac:dyDescent="0.35">
      <c r="B13" s="113" t="s">
        <v>8396</v>
      </c>
      <c r="C13" s="114" t="s">
        <v>8389</v>
      </c>
      <c r="D13" s="115">
        <f>IFERROR(D12/C12-1,0)</f>
        <v>0.10447116229250852</v>
      </c>
      <c r="E13" s="115">
        <f t="shared" ref="E13:L13" si="0">IFERROR(E12/D12-1,0)</f>
        <v>-2.0306613182750066E-3</v>
      </c>
      <c r="F13" s="115">
        <f t="shared" si="0"/>
        <v>-2.1346691243576132E-2</v>
      </c>
      <c r="G13" s="115">
        <f t="shared" si="0"/>
        <v>1.4219310469830937E-2</v>
      </c>
      <c r="H13" s="115">
        <f t="shared" si="0"/>
        <v>0.10271372792789291</v>
      </c>
      <c r="I13" s="115">
        <f t="shared" si="0"/>
        <v>1.9923687520478461E-2</v>
      </c>
      <c r="J13" s="115">
        <f t="shared" si="0"/>
        <v>0.10098403618342267</v>
      </c>
      <c r="K13" s="115">
        <f t="shared" si="0"/>
        <v>0.13878671568191692</v>
      </c>
      <c r="L13" s="115">
        <f t="shared" si="0"/>
        <v>5.8887762336665261E-2</v>
      </c>
    </row>
    <row r="14" spans="1:13" x14ac:dyDescent="0.35">
      <c r="B14" s="97" t="s">
        <v>8397</v>
      </c>
      <c r="C14" s="106">
        <f>IFERROR(SUM('Data sheet'!B18,'Data sheet'!B20:B22)-1*'Data sheet'!B19,0)</f>
        <v>4177.87</v>
      </c>
      <c r="D14" s="106">
        <f>IFERROR(SUM('Data sheet'!C18,'Data sheet'!C20:C22)-1*'Data sheet'!C19,0)</f>
        <v>4596.8999999999996</v>
      </c>
      <c r="E14" s="106">
        <f>IFERROR(SUM('Data sheet'!D18,'Data sheet'!D20:D22)-1*'Data sheet'!D19,0)</f>
        <v>4727.6500000000005</v>
      </c>
      <c r="F14" s="106">
        <f>IFERROR(SUM('Data sheet'!E18,'Data sheet'!E20:E22)-1*'Data sheet'!E19,0)</f>
        <v>4761.7299999999996</v>
      </c>
      <c r="G14" s="106">
        <f>IFERROR(SUM('Data sheet'!F18,'Data sheet'!F20:F22)-1*'Data sheet'!F19,0)</f>
        <v>4815.6899999999996</v>
      </c>
      <c r="H14" s="106">
        <f>IFERROR(SUM('Data sheet'!G18,'Data sheet'!G20:G22)-1*'Data sheet'!G19,0)</f>
        <v>5452.0300000000007</v>
      </c>
      <c r="I14" s="106">
        <f>IFERROR(SUM('Data sheet'!H18,'Data sheet'!H20:H22)-1*'Data sheet'!H19,0)</f>
        <v>5517.71</v>
      </c>
      <c r="J14" s="106">
        <f>IFERROR(SUM('Data sheet'!I18,'Data sheet'!I20:I22)-1*'Data sheet'!I19,0)</f>
        <v>6043.3500000000013</v>
      </c>
      <c r="K14" s="106">
        <f>IFERROR(SUM('Data sheet'!J18,'Data sheet'!J20:J22)-1*'Data sheet'!J19,0)</f>
        <v>6994.73</v>
      </c>
      <c r="L14" s="106">
        <f>IFERROR(SUM('Data sheet'!K18,'Data sheet'!K20:K22)-1*'Data sheet'!K19,0)</f>
        <v>7740.17</v>
      </c>
    </row>
    <row r="15" spans="1:13" x14ac:dyDescent="0.35">
      <c r="B15" t="s">
        <v>8398</v>
      </c>
      <c r="C15" s="6">
        <f>IFERROR(C14/C12,0)</f>
        <v>0.59192391174987102</v>
      </c>
      <c r="D15" s="6">
        <f t="shared" ref="D15:L15" si="1">IFERROR(D14/D12,0)</f>
        <v>0.5896871139594817</v>
      </c>
      <c r="E15" s="6">
        <f t="shared" si="1"/>
        <v>0.60769365242182827</v>
      </c>
      <c r="F15" s="6">
        <f t="shared" si="1"/>
        <v>0.62542506228993144</v>
      </c>
      <c r="G15" s="6">
        <f t="shared" si="1"/>
        <v>0.62364459294081076</v>
      </c>
      <c r="H15" s="6">
        <f t="shared" si="1"/>
        <v>0.64028613069422291</v>
      </c>
      <c r="I15" s="6">
        <f t="shared" si="1"/>
        <v>0.63534124615412968</v>
      </c>
      <c r="J15" s="6">
        <f t="shared" si="1"/>
        <v>0.63204049510283278</v>
      </c>
      <c r="K15" s="6">
        <f t="shared" si="1"/>
        <v>0.64238548657872208</v>
      </c>
      <c r="L15" s="6">
        <f t="shared" si="1"/>
        <v>0.67131342970314556</v>
      </c>
    </row>
    <row r="16" spans="1:13" ht="15" thickBot="1" x14ac:dyDescent="0.4"/>
    <row r="17" spans="2:12" ht="15" thickBot="1" x14ac:dyDescent="0.4">
      <c r="B17" s="109" t="s">
        <v>8399</v>
      </c>
      <c r="C17" s="111">
        <f>IFERROR(C12-C14,0)</f>
        <v>2880.25</v>
      </c>
      <c r="D17" s="111">
        <f t="shared" ref="D17:L17" si="2">IFERROR(D12-D14,0)</f>
        <v>3198.59</v>
      </c>
      <c r="E17" s="111">
        <f t="shared" si="2"/>
        <v>3052.0099999999993</v>
      </c>
      <c r="F17" s="111">
        <f t="shared" si="2"/>
        <v>2851.8600000000006</v>
      </c>
      <c r="G17" s="111">
        <f t="shared" si="2"/>
        <v>2906.1600000000008</v>
      </c>
      <c r="H17" s="111">
        <f t="shared" si="2"/>
        <v>3062.9599999999991</v>
      </c>
      <c r="I17" s="111">
        <f t="shared" si="2"/>
        <v>3166.9299999999994</v>
      </c>
      <c r="J17" s="111">
        <f t="shared" si="2"/>
        <v>3518.2999999999984</v>
      </c>
      <c r="K17" s="111">
        <f t="shared" si="2"/>
        <v>3893.9500000000007</v>
      </c>
      <c r="L17" s="111">
        <f t="shared" si="2"/>
        <v>3789.7199999999993</v>
      </c>
    </row>
    <row r="18" spans="2:12" x14ac:dyDescent="0.35">
      <c r="B18" s="113" t="s">
        <v>8400</v>
      </c>
      <c r="C18" s="115">
        <f>IFERROR(C17/C12,0)</f>
        <v>0.40807608825012892</v>
      </c>
      <c r="D18" s="115">
        <f t="shared" ref="D18:L18" si="3">IFERROR(D17/D12,0)</f>
        <v>0.41031288604051835</v>
      </c>
      <c r="E18" s="115">
        <f t="shared" si="3"/>
        <v>0.39230634757817173</v>
      </c>
      <c r="F18" s="115">
        <f t="shared" si="3"/>
        <v>0.3745749377100685</v>
      </c>
      <c r="G18" s="115">
        <f t="shared" si="3"/>
        <v>0.37635540705918924</v>
      </c>
      <c r="H18" s="115">
        <f t="shared" si="3"/>
        <v>0.35971386930577715</v>
      </c>
      <c r="I18" s="115">
        <f t="shared" si="3"/>
        <v>0.36465875384587038</v>
      </c>
      <c r="J18" s="115">
        <f t="shared" si="3"/>
        <v>0.36795950489716717</v>
      </c>
      <c r="K18" s="115">
        <f t="shared" si="3"/>
        <v>0.35761451342127792</v>
      </c>
      <c r="L18" s="115">
        <f t="shared" si="3"/>
        <v>0.3286865702968545</v>
      </c>
    </row>
    <row r="20" spans="2:12" x14ac:dyDescent="0.35">
      <c r="B20" t="s">
        <v>8401</v>
      </c>
      <c r="C20" s="100">
        <f>IFERROR(SUM('Data sheet'!B23:B24),0)</f>
        <v>1718.7199999999998</v>
      </c>
      <c r="D20" s="100">
        <f>IFERROR(SUM('Data sheet'!C23:C24),0)</f>
        <v>1878.3700000000001</v>
      </c>
      <c r="E20" s="100">
        <f>IFERROR(SUM('Data sheet'!D23:D24),0)</f>
        <v>1533.73</v>
      </c>
      <c r="F20" s="100">
        <f>IFERROR(SUM('Data sheet'!E23:E24),0)</f>
        <v>1340.25</v>
      </c>
      <c r="G20" s="100">
        <f>IFERROR(SUM('Data sheet'!F23:F24),0)</f>
        <v>1288.72</v>
      </c>
      <c r="H20" s="100">
        <f>IFERROR(SUM('Data sheet'!G23:G24),0)</f>
        <v>1323.3999999999999</v>
      </c>
      <c r="I20" s="100">
        <f>IFERROR(SUM('Data sheet'!H23:H24),0)</f>
        <v>1374.59</v>
      </c>
      <c r="J20" s="100">
        <f>IFERROR(SUM('Data sheet'!I23:I24),0)</f>
        <v>1516.63</v>
      </c>
      <c r="K20" s="100">
        <f>IFERROR(SUM('Data sheet'!J23:J24),0)</f>
        <v>1641.94</v>
      </c>
      <c r="L20" s="100">
        <f>IFERROR(SUM('Data sheet'!K23:K24),0)</f>
        <v>1627.23</v>
      </c>
    </row>
    <row r="21" spans="2:12" x14ac:dyDescent="0.35">
      <c r="B21" s="113" t="s">
        <v>8402</v>
      </c>
      <c r="C21" s="116">
        <f>IFERROR(C20/C12,0)</f>
        <v>0.24350960312377798</v>
      </c>
      <c r="D21" s="115">
        <f t="shared" ref="D21:L21" si="4">IFERROR(D20/D12,0)</f>
        <v>0.24095598865497875</v>
      </c>
      <c r="E21" s="115">
        <f t="shared" si="4"/>
        <v>0.19714614777509556</v>
      </c>
      <c r="F21" s="115">
        <f t="shared" si="4"/>
        <v>0.17603390778857281</v>
      </c>
      <c r="G21" s="115">
        <f t="shared" si="4"/>
        <v>0.16689264878235138</v>
      </c>
      <c r="H21" s="115">
        <f t="shared" si="4"/>
        <v>0.15542002985323528</v>
      </c>
      <c r="I21" s="115">
        <f t="shared" si="4"/>
        <v>0.15827829363105436</v>
      </c>
      <c r="J21" s="115">
        <f t="shared" si="4"/>
        <v>0.15861592925907142</v>
      </c>
      <c r="K21" s="115">
        <f t="shared" si="4"/>
        <v>0.15079330093271176</v>
      </c>
      <c r="L21" s="115">
        <f t="shared" si="4"/>
        <v>0.14113144184376436</v>
      </c>
    </row>
    <row r="22" spans="2:12" ht="15" thickBot="1" x14ac:dyDescent="0.4"/>
    <row r="23" spans="2:12" ht="15" thickBot="1" x14ac:dyDescent="0.4">
      <c r="B23" s="109" t="s">
        <v>10</v>
      </c>
      <c r="C23" s="111">
        <f>IFERROR(C17-C20,0)</f>
        <v>1161.5300000000002</v>
      </c>
      <c r="D23" s="111">
        <f t="shared" ref="D23:L23" si="5">IFERROR(D17-D20,0)</f>
        <v>1320.22</v>
      </c>
      <c r="E23" s="111">
        <f t="shared" si="5"/>
        <v>1518.2799999999993</v>
      </c>
      <c r="F23" s="111">
        <f t="shared" si="5"/>
        <v>1511.6100000000006</v>
      </c>
      <c r="G23" s="111">
        <f t="shared" si="5"/>
        <v>1617.4400000000007</v>
      </c>
      <c r="H23" s="111">
        <f t="shared" si="5"/>
        <v>1739.5599999999993</v>
      </c>
      <c r="I23" s="111">
        <f t="shared" si="5"/>
        <v>1792.3399999999995</v>
      </c>
      <c r="J23" s="111">
        <f t="shared" si="5"/>
        <v>2001.6699999999983</v>
      </c>
      <c r="K23" s="111">
        <f t="shared" si="5"/>
        <v>2252.0100000000007</v>
      </c>
      <c r="L23" s="111">
        <f t="shared" si="5"/>
        <v>2162.4899999999993</v>
      </c>
    </row>
    <row r="24" spans="2:12" x14ac:dyDescent="0.35">
      <c r="B24" s="113" t="s">
        <v>8403</v>
      </c>
      <c r="C24" s="116">
        <f>IFERROR(C23/C12,0)</f>
        <v>0.16456648512635097</v>
      </c>
      <c r="D24" s="115">
        <f t="shared" ref="D24:L24" si="6">IFERROR(D23/D12,0)</f>
        <v>0.16935689738553961</v>
      </c>
      <c r="E24" s="115">
        <f t="shared" si="6"/>
        <v>0.19516019980307614</v>
      </c>
      <c r="F24" s="115">
        <f t="shared" si="6"/>
        <v>0.19854102992149572</v>
      </c>
      <c r="G24" s="115">
        <f t="shared" si="6"/>
        <v>0.20946275827683788</v>
      </c>
      <c r="H24" s="115">
        <f t="shared" si="6"/>
        <v>0.20429383945254184</v>
      </c>
      <c r="I24" s="115">
        <f t="shared" si="6"/>
        <v>0.20638046021481599</v>
      </c>
      <c r="J24" s="115">
        <f t="shared" si="6"/>
        <v>0.20934357563809575</v>
      </c>
      <c r="K24" s="115">
        <f t="shared" si="6"/>
        <v>0.20682121248856616</v>
      </c>
      <c r="L24" s="115">
        <f t="shared" si="6"/>
        <v>0.18755512845309014</v>
      </c>
    </row>
    <row r="26" spans="2:12" x14ac:dyDescent="0.35">
      <c r="B26" t="s">
        <v>8404</v>
      </c>
      <c r="C26" s="100">
        <f>IFERROR('Data sheet'!B27,0)</f>
        <v>54.15</v>
      </c>
      <c r="D26" s="100">
        <f>IFERROR('Data sheet'!C27,0)</f>
        <v>40.119999999999997</v>
      </c>
      <c r="E26" s="100">
        <f>IFERROR('Data sheet'!D27,0)</f>
        <v>48.48</v>
      </c>
      <c r="F26" s="100">
        <f>IFERROR('Data sheet'!E27,0)</f>
        <v>54.03</v>
      </c>
      <c r="G26" s="100">
        <f>IFERROR('Data sheet'!F27,0)</f>
        <v>53.05</v>
      </c>
      <c r="H26" s="100">
        <f>IFERROR('Data sheet'!G27,0)</f>
        <v>59.58</v>
      </c>
      <c r="I26" s="100">
        <f>IFERROR('Data sheet'!H27,0)</f>
        <v>49.54</v>
      </c>
      <c r="J26" s="100">
        <f>IFERROR('Data sheet'!I27,0)</f>
        <v>30.81</v>
      </c>
      <c r="K26" s="100">
        <f>IFERROR('Data sheet'!J27,0)</f>
        <v>38.6</v>
      </c>
      <c r="L26" s="100">
        <f>IFERROR('Data sheet'!K27,0)</f>
        <v>78.239999999999995</v>
      </c>
    </row>
    <row r="27" spans="2:12" x14ac:dyDescent="0.35">
      <c r="B27" s="113" t="s">
        <v>8405</v>
      </c>
      <c r="C27" s="116">
        <f>IFERROR(C26/C12,0)</f>
        <v>7.6720146441261981E-3</v>
      </c>
      <c r="D27" s="115">
        <f t="shared" ref="D27:L27" si="7">IFERROR(D26/D12,0)</f>
        <v>5.1465655141626756E-3</v>
      </c>
      <c r="E27" s="115">
        <f t="shared" si="7"/>
        <v>6.2316348015208885E-3</v>
      </c>
      <c r="F27" s="115">
        <f t="shared" si="7"/>
        <v>7.0965208265745859E-3</v>
      </c>
      <c r="G27" s="115">
        <f t="shared" si="7"/>
        <v>6.870115322105453E-3</v>
      </c>
      <c r="H27" s="115">
        <f t="shared" si="7"/>
        <v>6.9970722220460621E-3</v>
      </c>
      <c r="I27" s="115">
        <f t="shared" si="7"/>
        <v>5.7043239558576984E-3</v>
      </c>
      <c r="J27" s="115">
        <f t="shared" si="7"/>
        <v>3.2222472062876178E-3</v>
      </c>
      <c r="K27" s="115">
        <f t="shared" si="7"/>
        <v>3.5449659646531995E-3</v>
      </c>
      <c r="L27" s="115">
        <f t="shared" si="7"/>
        <v>6.7858409750656771E-3</v>
      </c>
    </row>
    <row r="29" spans="2:12" x14ac:dyDescent="0.35">
      <c r="B29" t="s">
        <v>8406</v>
      </c>
      <c r="C29" s="100">
        <f>IFERROR('Data sheet'!B26,0)</f>
        <v>97.49</v>
      </c>
      <c r="D29" s="100">
        <f>IFERROR('Data sheet'!C26,0)</f>
        <v>114.98</v>
      </c>
      <c r="E29" s="100">
        <f>IFERROR('Data sheet'!D26,0)</f>
        <v>133.19</v>
      </c>
      <c r="F29" s="100">
        <f>IFERROR('Data sheet'!E26,0)</f>
        <v>142.86000000000001</v>
      </c>
      <c r="G29" s="100">
        <f>IFERROR('Data sheet'!F26,0)</f>
        <v>162.18</v>
      </c>
      <c r="H29" s="100">
        <f>IFERROR('Data sheet'!G26,0)</f>
        <v>176.9</v>
      </c>
      <c r="I29" s="100">
        <f>IFERROR('Data sheet'!H26,0)</f>
        <v>220.45</v>
      </c>
      <c r="J29" s="100">
        <f>IFERROR('Data sheet'!I26,0)</f>
        <v>240.13</v>
      </c>
      <c r="K29" s="100">
        <f>IFERROR('Data sheet'!J26,0)</f>
        <v>252.89</v>
      </c>
      <c r="L29" s="100">
        <f>IFERROR('Data sheet'!K26,0)</f>
        <v>310.95999999999998</v>
      </c>
    </row>
    <row r="30" spans="2:12" x14ac:dyDescent="0.35">
      <c r="B30" s="113" t="s">
        <v>8407</v>
      </c>
      <c r="C30" s="116">
        <f>IFERROR(C29/C12,0)</f>
        <v>1.3812459975177525E-2</v>
      </c>
      <c r="D30" s="115">
        <f t="shared" ref="D30:L30" si="8">IFERROR(D29/D12,0)</f>
        <v>1.4749553908734411E-2</v>
      </c>
      <c r="E30" s="115">
        <f t="shared" si="8"/>
        <v>1.7120285462346684E-2</v>
      </c>
      <c r="F30" s="115">
        <f t="shared" si="8"/>
        <v>1.8763815755773558E-2</v>
      </c>
      <c r="G30" s="115">
        <f t="shared" si="8"/>
        <v>2.1002738980943687E-2</v>
      </c>
      <c r="H30" s="115">
        <f t="shared" si="8"/>
        <v>2.0775127158105883E-2</v>
      </c>
      <c r="I30" s="115">
        <f t="shared" si="8"/>
        <v>2.5383896166104754E-2</v>
      </c>
      <c r="J30" s="115">
        <f t="shared" si="8"/>
        <v>2.5113866330601937E-2</v>
      </c>
      <c r="K30" s="115">
        <f t="shared" si="8"/>
        <v>2.322503737826807E-2</v>
      </c>
      <c r="L30" s="115">
        <f t="shared" si="8"/>
        <v>2.6969901707648555E-2</v>
      </c>
    </row>
    <row r="31" spans="2:12" ht="15" thickBot="1" x14ac:dyDescent="0.4"/>
    <row r="32" spans="2:12" ht="15" thickBot="1" x14ac:dyDescent="0.4">
      <c r="B32" s="109" t="s">
        <v>8408</v>
      </c>
      <c r="C32" s="111">
        <f>IFERROR(C23-C26-C29,0)</f>
        <v>1009.8900000000001</v>
      </c>
      <c r="D32" s="111">
        <f t="shared" ref="D32:L32" si="9">IFERROR(D23-D26-D29,0)</f>
        <v>1165.1200000000001</v>
      </c>
      <c r="E32" s="111">
        <f t="shared" si="9"/>
        <v>1336.6099999999992</v>
      </c>
      <c r="F32" s="111">
        <f t="shared" si="9"/>
        <v>1314.7200000000007</v>
      </c>
      <c r="G32" s="111">
        <f t="shared" si="9"/>
        <v>1402.2100000000007</v>
      </c>
      <c r="H32" s="111">
        <f t="shared" si="9"/>
        <v>1503.0799999999992</v>
      </c>
      <c r="I32" s="111">
        <f t="shared" si="9"/>
        <v>1522.3499999999995</v>
      </c>
      <c r="J32" s="111">
        <f t="shared" si="9"/>
        <v>1730.7299999999982</v>
      </c>
      <c r="K32" s="111">
        <f t="shared" si="9"/>
        <v>1960.5200000000009</v>
      </c>
      <c r="L32" s="111">
        <f t="shared" si="9"/>
        <v>1773.2899999999995</v>
      </c>
    </row>
    <row r="33" spans="2:12" x14ac:dyDescent="0.35">
      <c r="B33" s="113" t="s">
        <v>8409</v>
      </c>
      <c r="C33" s="116">
        <f>IFERROR(C32/C12,0)</f>
        <v>0.14308201050704722</v>
      </c>
      <c r="D33" s="115">
        <f t="shared" ref="D33:L33" si="10">IFERROR(D32/D12,0)</f>
        <v>0.14946077796264251</v>
      </c>
      <c r="E33" s="115">
        <f t="shared" si="10"/>
        <v>0.17180827953920855</v>
      </c>
      <c r="F33" s="115">
        <f t="shared" si="10"/>
        <v>0.1726806933391476</v>
      </c>
      <c r="G33" s="115">
        <f t="shared" si="10"/>
        <v>0.18158990397378874</v>
      </c>
      <c r="H33" s="115">
        <f t="shared" si="10"/>
        <v>0.17652164007238991</v>
      </c>
      <c r="I33" s="115">
        <f t="shared" si="10"/>
        <v>0.17529224009285355</v>
      </c>
      <c r="J33" s="115">
        <f t="shared" si="10"/>
        <v>0.18100746210120619</v>
      </c>
      <c r="K33" s="115">
        <f t="shared" si="10"/>
        <v>0.1800512091456449</v>
      </c>
      <c r="L33" s="115">
        <f t="shared" si="10"/>
        <v>0.15379938577037591</v>
      </c>
    </row>
    <row r="35" spans="2:12" x14ac:dyDescent="0.35">
      <c r="B35" t="s">
        <v>8410</v>
      </c>
      <c r="C35" s="100">
        <f>IFERROR('Data sheet'!B29,0)</f>
        <v>219.08</v>
      </c>
      <c r="D35" s="100">
        <f>IFERROR('Data sheet'!C29,0)</f>
        <v>250.89</v>
      </c>
      <c r="E35" s="100">
        <f>IFERROR('Data sheet'!D29,0)</f>
        <v>299.89999999999998</v>
      </c>
      <c r="F35" s="100">
        <f>IFERROR('Data sheet'!E29,0)</f>
        <v>330.34</v>
      </c>
      <c r="G35" s="100">
        <f>IFERROR('Data sheet'!F29,0)</f>
        <v>335.35</v>
      </c>
      <c r="H35" s="100">
        <f>IFERROR('Data sheet'!G29,0)</f>
        <v>278.62</v>
      </c>
      <c r="I35" s="100">
        <f>IFERROR('Data sheet'!H29,0)</f>
        <v>279.72000000000003</v>
      </c>
      <c r="J35" s="100">
        <f>IFERROR('Data sheet'!I29,0)</f>
        <v>361.07</v>
      </c>
      <c r="K35" s="100">
        <f>IFERROR('Data sheet'!J29,0)</f>
        <v>526.38</v>
      </c>
      <c r="L35" s="100">
        <f>IFERROR('Data sheet'!K29,0)</f>
        <v>517.35</v>
      </c>
    </row>
    <row r="36" spans="2:12" x14ac:dyDescent="0.35">
      <c r="B36" s="113" t="s">
        <v>8411</v>
      </c>
      <c r="C36" s="116">
        <f>IFERROR(C35/C12,0)</f>
        <v>3.1039426929550647E-2</v>
      </c>
      <c r="D36" s="115">
        <f t="shared" ref="D36:L36" si="11">IFERROR(D35/D12,0)</f>
        <v>3.2183993565510313E-2</v>
      </c>
      <c r="E36" s="115">
        <f t="shared" si="11"/>
        <v>3.8549242511883554E-2</v>
      </c>
      <c r="F36" s="115">
        <f t="shared" si="11"/>
        <v>4.338820451324539E-2</v>
      </c>
      <c r="G36" s="115">
        <f t="shared" si="11"/>
        <v>4.3428712031443245E-2</v>
      </c>
      <c r="H36" s="115">
        <f t="shared" si="11"/>
        <v>3.2721118873891807E-2</v>
      </c>
      <c r="I36" s="115">
        <f t="shared" si="11"/>
        <v>3.2208588957055223E-2</v>
      </c>
      <c r="J36" s="115">
        <f t="shared" si="11"/>
        <v>3.7762310898223635E-2</v>
      </c>
      <c r="K36" s="115">
        <f t="shared" si="11"/>
        <v>4.834194778430443E-2</v>
      </c>
      <c r="L36" s="115">
        <f t="shared" si="11"/>
        <v>4.4870332674466107E-2</v>
      </c>
    </row>
    <row r="37" spans="2:12" ht="15" thickBot="1" x14ac:dyDescent="0.4"/>
    <row r="38" spans="2:12" ht="15" thickBot="1" x14ac:dyDescent="0.4">
      <c r="B38" s="109" t="s">
        <v>8372</v>
      </c>
      <c r="C38" s="111">
        <f>IFERROR(C32-C35,0)</f>
        <v>790.81000000000006</v>
      </c>
      <c r="D38" s="111">
        <f t="shared" ref="D38:L38" si="12">IFERROR(D32-D35,0)</f>
        <v>914.23000000000013</v>
      </c>
      <c r="E38" s="111">
        <f t="shared" si="12"/>
        <v>1036.7099999999991</v>
      </c>
      <c r="F38" s="111">
        <f t="shared" si="12"/>
        <v>984.38000000000079</v>
      </c>
      <c r="G38" s="111">
        <f t="shared" si="12"/>
        <v>1066.8600000000006</v>
      </c>
      <c r="H38" s="111">
        <f t="shared" si="12"/>
        <v>1224.4599999999991</v>
      </c>
      <c r="I38" s="111">
        <f t="shared" si="12"/>
        <v>1242.6299999999994</v>
      </c>
      <c r="J38" s="111">
        <f t="shared" si="12"/>
        <v>1369.6599999999983</v>
      </c>
      <c r="K38" s="111">
        <f t="shared" si="12"/>
        <v>1434.1400000000008</v>
      </c>
      <c r="L38" s="111">
        <f t="shared" si="12"/>
        <v>1255.9399999999996</v>
      </c>
    </row>
    <row r="39" spans="2:12" x14ac:dyDescent="0.35">
      <c r="B39" s="113" t="s">
        <v>8412</v>
      </c>
      <c r="C39" s="116">
        <f>IFERROR(C38/C12,0)</f>
        <v>0.11204258357749657</v>
      </c>
      <c r="D39" s="115">
        <f t="shared" ref="D39:L39" si="13">IFERROR(D38/D12,0)</f>
        <v>0.11727678439713221</v>
      </c>
      <c r="E39" s="115">
        <f t="shared" si="13"/>
        <v>0.133259037027325</v>
      </c>
      <c r="F39" s="115">
        <f t="shared" si="13"/>
        <v>0.12929248882590222</v>
      </c>
      <c r="G39" s="115">
        <f t="shared" si="13"/>
        <v>0.1381611919423455</v>
      </c>
      <c r="H39" s="115">
        <f t="shared" si="13"/>
        <v>0.14380052119849807</v>
      </c>
      <c r="I39" s="115">
        <f t="shared" si="13"/>
        <v>0.14308365113579832</v>
      </c>
      <c r="J39" s="115">
        <f t="shared" si="13"/>
        <v>0.14324515120298256</v>
      </c>
      <c r="K39" s="115">
        <f t="shared" si="13"/>
        <v>0.13170926136134048</v>
      </c>
      <c r="L39" s="115">
        <f t="shared" si="13"/>
        <v>0.10892905309590982</v>
      </c>
    </row>
    <row r="41" spans="2:12" x14ac:dyDescent="0.35">
      <c r="B41" s="97" t="s">
        <v>8413</v>
      </c>
      <c r="C41" s="97">
        <f>IFERROR('Data sheet'!B93,0)</f>
        <v>174.38</v>
      </c>
      <c r="D41" s="97">
        <f>IFERROR('Data sheet'!C93,0)</f>
        <v>175.65</v>
      </c>
      <c r="E41" s="97">
        <f>IFERROR('Data sheet'!D93,0)</f>
        <v>175.91</v>
      </c>
      <c r="F41" s="97">
        <f>IFERROR('Data sheet'!E93,0)</f>
        <v>176.15</v>
      </c>
      <c r="G41" s="97">
        <f>IFERROR('Data sheet'!F93,0)</f>
        <v>176.15</v>
      </c>
      <c r="H41" s="97">
        <f>IFERROR('Data sheet'!G93,0)</f>
        <v>176.63</v>
      </c>
      <c r="I41" s="97">
        <f>IFERROR('Data sheet'!H93,0)</f>
        <v>176.71</v>
      </c>
      <c r="J41" s="97">
        <f>IFERROR('Data sheet'!I93,0)</f>
        <v>176.74</v>
      </c>
      <c r="K41" s="97">
        <f>IFERROR('Data sheet'!J93,0)</f>
        <v>176.79</v>
      </c>
      <c r="L41" s="97">
        <f>IFERROR('Data sheet'!K93,0)</f>
        <v>177.18</v>
      </c>
    </row>
    <row r="43" spans="2:12" x14ac:dyDescent="0.35">
      <c r="B43" s="97" t="s">
        <v>8414</v>
      </c>
      <c r="C43" s="106">
        <f>IFERROR(C38/C41,0)</f>
        <v>4.534981075811447</v>
      </c>
      <c r="D43" s="106">
        <f t="shared" ref="D43:L43" si="14">IFERROR(D38/D41,0)</f>
        <v>5.2048391688015947</v>
      </c>
      <c r="E43" s="106">
        <f t="shared" si="14"/>
        <v>5.8934114035586331</v>
      </c>
      <c r="F43" s="106">
        <f t="shared" si="14"/>
        <v>5.5883054215157575</v>
      </c>
      <c r="G43" s="106">
        <f t="shared" si="14"/>
        <v>6.0565427192733496</v>
      </c>
      <c r="H43" s="106">
        <f t="shared" si="14"/>
        <v>6.9323444488478696</v>
      </c>
      <c r="I43" s="106">
        <f t="shared" si="14"/>
        <v>7.0320298794635239</v>
      </c>
      <c r="J43" s="106">
        <f t="shared" si="14"/>
        <v>7.7495756478442805</v>
      </c>
      <c r="K43" s="106">
        <f t="shared" si="14"/>
        <v>8.1121104134849311</v>
      </c>
      <c r="L43" s="106">
        <f t="shared" si="14"/>
        <v>7.0884975730895112</v>
      </c>
    </row>
    <row r="44" spans="2:12" x14ac:dyDescent="0.35">
      <c r="B44" s="113" t="s">
        <v>8415</v>
      </c>
      <c r="C44" s="114"/>
      <c r="D44" s="115">
        <f>IFERROR(D43/C43-1,0)</f>
        <v>0.14770912640915257</v>
      </c>
      <c r="E44" s="115">
        <f t="shared" ref="E44:L44" si="15">IFERROR(E43/D43-1,0)</f>
        <v>0.13229462283569093</v>
      </c>
      <c r="F44" s="115">
        <f t="shared" si="15"/>
        <v>-5.1770691226246779E-2</v>
      </c>
      <c r="G44" s="115">
        <f t="shared" si="15"/>
        <v>8.3788780755399195E-2</v>
      </c>
      <c r="H44" s="115">
        <f t="shared" si="15"/>
        <v>0.1446042354803363</v>
      </c>
      <c r="I44" s="115">
        <f t="shared" si="15"/>
        <v>1.4379757288635719E-2</v>
      </c>
      <c r="J44" s="115">
        <f t="shared" si="15"/>
        <v>0.10203963587758502</v>
      </c>
      <c r="K44" s="115">
        <f t="shared" si="15"/>
        <v>4.6781240949818725E-2</v>
      </c>
      <c r="L44" s="115">
        <f t="shared" si="15"/>
        <v>-0.12618329734440581</v>
      </c>
    </row>
    <row r="46" spans="2:12" x14ac:dyDescent="0.35">
      <c r="B46" s="97" t="s">
        <v>8416</v>
      </c>
      <c r="C46" s="106">
        <f>IFERROR('Data sheet'!B31/'Historical FS'!C41,0)</f>
        <v>1.7499713269870401</v>
      </c>
      <c r="D46" s="106">
        <f>IFERROR('Data sheet'!C31/'Historical FS'!D41,0)</f>
        <v>2</v>
      </c>
      <c r="E46" s="106">
        <f>IFERROR('Data sheet'!D31/'Historical FS'!E41,0)</f>
        <v>2.250014211812859</v>
      </c>
      <c r="F46" s="106">
        <f>IFERROR('Data sheet'!E31/'Historical FS'!F41,0)</f>
        <v>2.2500141924496164</v>
      </c>
      <c r="G46" s="106">
        <f>IFERROR('Data sheet'!F31/'Historical FS'!G41,0)</f>
        <v>6.2500141924496173</v>
      </c>
      <c r="H46" s="106">
        <f>IFERROR('Data sheet'!G31/'Historical FS'!H41,0)</f>
        <v>2.7499858461190061</v>
      </c>
      <c r="I46" s="106">
        <f>IFERROR('Data sheet'!H31/'Historical FS'!I41,0)</f>
        <v>3</v>
      </c>
      <c r="J46" s="106">
        <f>IFERROR('Data sheet'!I31/'Historical FS'!J41,0)</f>
        <v>4.7500282901437139</v>
      </c>
      <c r="K46" s="106">
        <f>IFERROR('Data sheet'!J31/'Historical FS'!K41,0)</f>
        <v>5.200011312857062</v>
      </c>
      <c r="L46" s="106">
        <f>IFERROR('Data sheet'!K31/'Historical FS'!L41,0)</f>
        <v>5.2000225759115022</v>
      </c>
    </row>
    <row r="47" spans="2:12" x14ac:dyDescent="0.35">
      <c r="B47" s="113" t="s">
        <v>8417</v>
      </c>
      <c r="C47" s="116">
        <f>IFERROR(C46/C43,0)</f>
        <v>0.38588282899811582</v>
      </c>
      <c r="D47" s="115">
        <f t="shared" ref="D47:L47" si="16">IFERROR(D46/D43,0)</f>
        <v>0.38425779070912131</v>
      </c>
      <c r="E47" s="115">
        <f t="shared" si="16"/>
        <v>0.38178468424149509</v>
      </c>
      <c r="F47" s="115">
        <f t="shared" si="16"/>
        <v>0.40262906601109294</v>
      </c>
      <c r="G47" s="115">
        <f t="shared" si="16"/>
        <v>1.0319442101119167</v>
      </c>
      <c r="H47" s="115">
        <f t="shared" si="16"/>
        <v>0.39668915276938432</v>
      </c>
      <c r="I47" s="115">
        <f t="shared" si="16"/>
        <v>0.42661934767388549</v>
      </c>
      <c r="J47" s="115">
        <f t="shared" si="16"/>
        <v>0.61294043777287877</v>
      </c>
      <c r="K47" s="115">
        <f t="shared" si="16"/>
        <v>0.64101831062518255</v>
      </c>
      <c r="L47" s="115">
        <f t="shared" si="16"/>
        <v>0.73358599933117841</v>
      </c>
    </row>
    <row r="48" spans="2:12" ht="15" thickBot="1" x14ac:dyDescent="0.4"/>
    <row r="49" spans="1:13" ht="15" thickBot="1" x14ac:dyDescent="0.4">
      <c r="B49" s="109" t="s">
        <v>8418</v>
      </c>
      <c r="C49" s="112">
        <f>IFERROR(IF(C43&gt;C46,1-C47,0),0)</f>
        <v>0.61411717100188423</v>
      </c>
      <c r="D49" s="112">
        <f t="shared" ref="D49:L49" si="17">IFERROR(IF(D43&gt;D46,1-D47,0),0)</f>
        <v>0.61574220929087864</v>
      </c>
      <c r="E49" s="112">
        <f t="shared" si="17"/>
        <v>0.61821531575850486</v>
      </c>
      <c r="F49" s="112">
        <f t="shared" si="17"/>
        <v>0.59737093398890706</v>
      </c>
      <c r="G49" s="112">
        <f t="shared" si="17"/>
        <v>0</v>
      </c>
      <c r="H49" s="112">
        <f t="shared" si="17"/>
        <v>0.60331084723061568</v>
      </c>
      <c r="I49" s="112">
        <f t="shared" si="17"/>
        <v>0.57338065232611446</v>
      </c>
      <c r="J49" s="112">
        <f t="shared" si="17"/>
        <v>0.38705956222712123</v>
      </c>
      <c r="K49" s="112">
        <f t="shared" si="17"/>
        <v>0.35898168937481745</v>
      </c>
      <c r="L49" s="112">
        <f t="shared" si="17"/>
        <v>0.26641400066882159</v>
      </c>
    </row>
    <row r="52" spans="1:13" x14ac:dyDescent="0.35">
      <c r="A52" t="s">
        <v>61</v>
      </c>
      <c r="B52" s="101" t="s">
        <v>120</v>
      </c>
      <c r="C52" s="101"/>
      <c r="D52" s="101"/>
      <c r="E52" s="101"/>
      <c r="F52" s="101"/>
      <c r="G52" s="101"/>
      <c r="H52" s="101"/>
      <c r="I52" s="101"/>
      <c r="J52" s="101"/>
      <c r="K52" s="101"/>
      <c r="L52" s="101"/>
      <c r="M52" s="36"/>
    </row>
    <row r="54" spans="1:13" x14ac:dyDescent="0.35">
      <c r="B54" t="s">
        <v>8419</v>
      </c>
      <c r="C54" s="100">
        <f>IFERROR('Data sheet'!B57,0)</f>
        <v>174.38</v>
      </c>
      <c r="D54" s="100">
        <f>IFERROR('Data sheet'!C57,0)</f>
        <v>175.65</v>
      </c>
      <c r="E54" s="100">
        <f>IFERROR('Data sheet'!D57,0)</f>
        <v>175.91</v>
      </c>
      <c r="F54" s="100">
        <f>IFERROR('Data sheet'!E57,0)</f>
        <v>176.15</v>
      </c>
      <c r="G54" s="100">
        <f>IFERROR('Data sheet'!F57,0)</f>
        <v>176.15</v>
      </c>
      <c r="H54" s="100">
        <f>IFERROR('Data sheet'!G57,0)</f>
        <v>176.63</v>
      </c>
      <c r="I54" s="100">
        <f>IFERROR('Data sheet'!H57,0)</f>
        <v>176.71</v>
      </c>
      <c r="J54" s="100">
        <f>IFERROR('Data sheet'!I57,0)</f>
        <v>176.74</v>
      </c>
      <c r="K54" s="100">
        <f>IFERROR('Data sheet'!J57,0)</f>
        <v>176.79</v>
      </c>
      <c r="L54" s="100">
        <f>IFERROR('Data sheet'!K57,0)</f>
        <v>177.18</v>
      </c>
    </row>
    <row r="55" spans="1:13" x14ac:dyDescent="0.35">
      <c r="B55" t="s">
        <v>8420</v>
      </c>
      <c r="C55" s="100">
        <f>IFERROR('Data sheet'!B58,0)</f>
        <v>2481.58</v>
      </c>
      <c r="D55" s="100">
        <f>IFERROR('Data sheet'!C58,0)</f>
        <v>3178.49</v>
      </c>
      <c r="E55" s="100">
        <f>IFERROR('Data sheet'!D58,0)</f>
        <v>3994.7</v>
      </c>
      <c r="F55" s="100">
        <f>IFERROR('Data sheet'!E58,0)</f>
        <v>4671.24</v>
      </c>
      <c r="G55" s="100">
        <f>IFERROR('Data sheet'!F58,0)</f>
        <v>5530.37</v>
      </c>
      <c r="H55" s="100">
        <f>IFERROR('Data sheet'!G58,0)</f>
        <v>5455.05</v>
      </c>
      <c r="I55" s="100">
        <f>IFERROR('Data sheet'!H58,0)</f>
        <v>6429.04</v>
      </c>
      <c r="J55" s="100">
        <f>IFERROR('Data sheet'!I58,0)</f>
        <v>7486.79</v>
      </c>
      <c r="K55" s="100">
        <f>IFERROR('Data sheet'!J58,0)</f>
        <v>8204.51</v>
      </c>
      <c r="L55" s="100">
        <f>IFERROR('Data sheet'!K58,0)</f>
        <v>8796.08</v>
      </c>
    </row>
    <row r="56" spans="1:13" x14ac:dyDescent="0.35">
      <c r="B56" t="s">
        <v>8421</v>
      </c>
      <c r="C56" s="100">
        <f>IFERROR('Data sheet'!B59,0)</f>
        <v>708.14</v>
      </c>
      <c r="D56" s="100">
        <f>IFERROR('Data sheet'!C59,0)</f>
        <v>733.56</v>
      </c>
      <c r="E56" s="100">
        <f>IFERROR('Data sheet'!D59,0)</f>
        <v>805.22</v>
      </c>
      <c r="F56" s="100">
        <f>IFERROR('Data sheet'!E59,0)</f>
        <v>975</v>
      </c>
      <c r="G56" s="100">
        <f>IFERROR('Data sheet'!F59,0)</f>
        <v>937.59</v>
      </c>
      <c r="H56" s="100">
        <f>IFERROR('Data sheet'!G59,0)</f>
        <v>699.37</v>
      </c>
      <c r="I56" s="100">
        <f>IFERROR('Data sheet'!H59,0)</f>
        <v>521.99</v>
      </c>
      <c r="J56" s="100">
        <f>IFERROR('Data sheet'!I59,0)</f>
        <v>509.06</v>
      </c>
      <c r="K56" s="100">
        <f>IFERROR('Data sheet'!J59,0)</f>
        <v>1030.0999999999999</v>
      </c>
      <c r="L56" s="100">
        <f>IFERROR('Data sheet'!K59,0)</f>
        <v>1173.79</v>
      </c>
    </row>
    <row r="57" spans="1:13" x14ac:dyDescent="0.35">
      <c r="B57" t="s">
        <v>8422</v>
      </c>
      <c r="C57" s="100">
        <f>IFERROR('Data sheet'!B60,0)</f>
        <v>1947.9</v>
      </c>
      <c r="D57" s="100">
        <f>IFERROR('Data sheet'!C60,0)</f>
        <v>2018.58</v>
      </c>
      <c r="E57" s="100">
        <f>IFERROR('Data sheet'!D60,0)</f>
        <v>1956.47</v>
      </c>
      <c r="F57" s="100">
        <f>IFERROR('Data sheet'!E60,0)</f>
        <v>1909.85</v>
      </c>
      <c r="G57" s="100">
        <f>IFERROR('Data sheet'!F60,0)</f>
        <v>2057.52</v>
      </c>
      <c r="H57" s="100">
        <f>IFERROR('Data sheet'!G60,0)</f>
        <v>2105.59</v>
      </c>
      <c r="I57" s="100">
        <f>IFERROR('Data sheet'!H60,0)</f>
        <v>2208.84</v>
      </c>
      <c r="J57" s="100">
        <f>IFERROR('Data sheet'!I60,0)</f>
        <v>2660.63</v>
      </c>
      <c r="K57" s="100">
        <f>IFERROR('Data sheet'!J60,0)</f>
        <v>2872.46</v>
      </c>
      <c r="L57" s="100">
        <f>IFERROR('Data sheet'!K60,0)</f>
        <v>3505.23</v>
      </c>
    </row>
    <row r="58" spans="1:13" ht="15" thickBot="1" x14ac:dyDescent="0.4"/>
    <row r="59" spans="1:13" ht="15" thickBot="1" x14ac:dyDescent="0.4">
      <c r="B59" s="109" t="s">
        <v>8423</v>
      </c>
      <c r="C59" s="111">
        <f>IFERROR(SUM(C54:C57),0)</f>
        <v>5312</v>
      </c>
      <c r="D59" s="111">
        <f t="shared" ref="D59:L59" si="18">IFERROR(SUM(D54:D57),0)</f>
        <v>6106.28</v>
      </c>
      <c r="E59" s="111">
        <f t="shared" si="18"/>
        <v>6932.3</v>
      </c>
      <c r="F59" s="111">
        <f t="shared" si="18"/>
        <v>7732.24</v>
      </c>
      <c r="G59" s="111">
        <f t="shared" si="18"/>
        <v>8701.6299999999992</v>
      </c>
      <c r="H59" s="111">
        <f t="shared" si="18"/>
        <v>8436.64</v>
      </c>
      <c r="I59" s="111">
        <f t="shared" si="18"/>
        <v>9336.58</v>
      </c>
      <c r="J59" s="111">
        <f t="shared" si="18"/>
        <v>10833.220000000001</v>
      </c>
      <c r="K59" s="111">
        <f t="shared" si="18"/>
        <v>12283.86</v>
      </c>
      <c r="L59" s="111">
        <f t="shared" si="18"/>
        <v>13652.279999999999</v>
      </c>
    </row>
    <row r="60" spans="1:13" x14ac:dyDescent="0.35">
      <c r="C60" s="100"/>
      <c r="D60" s="100"/>
      <c r="E60" s="100"/>
      <c r="F60" s="100"/>
      <c r="G60" s="100"/>
      <c r="H60" s="100"/>
      <c r="I60" s="100"/>
      <c r="J60" s="100"/>
      <c r="K60" s="100"/>
      <c r="L60" s="100"/>
    </row>
    <row r="61" spans="1:13" x14ac:dyDescent="0.35">
      <c r="B61" t="s">
        <v>8424</v>
      </c>
      <c r="C61" s="100">
        <f>IFERROR('Data sheet'!B62,0)</f>
        <v>1766.9</v>
      </c>
      <c r="D61" s="100">
        <f>IFERROR('Data sheet'!C62,0)</f>
        <v>1877.13</v>
      </c>
      <c r="E61" s="100">
        <f>IFERROR('Data sheet'!D62,0)</f>
        <v>1667.4</v>
      </c>
      <c r="F61" s="100">
        <f>IFERROR('Data sheet'!E62,0)</f>
        <v>1958.4</v>
      </c>
      <c r="G61" s="100">
        <f>IFERROR('Data sheet'!F62,0)</f>
        <v>2028.11</v>
      </c>
      <c r="H61" s="100">
        <f>IFERROR('Data sheet'!G62,0)</f>
        <v>1969.06</v>
      </c>
      <c r="I61" s="100">
        <f>IFERROR('Data sheet'!H62,0)</f>
        <v>2252.6799999999998</v>
      </c>
      <c r="J61" s="100">
        <f>IFERROR('Data sheet'!I62,0)</f>
        <v>2242.92</v>
      </c>
      <c r="K61" s="100">
        <f>IFERROR('Data sheet'!J62,0)</f>
        <v>2307.9</v>
      </c>
      <c r="L61" s="100">
        <f>IFERROR('Data sheet'!K62,0)</f>
        <v>3578.65</v>
      </c>
    </row>
    <row r="62" spans="1:13" x14ac:dyDescent="0.35">
      <c r="B62" t="s">
        <v>8425</v>
      </c>
      <c r="C62" s="100">
        <f>IFERROR('Data sheet'!B63,0)</f>
        <v>21.71</v>
      </c>
      <c r="D62" s="100">
        <f>IFERROR('Data sheet'!C63,0)</f>
        <v>50.3</v>
      </c>
      <c r="E62" s="100">
        <f>IFERROR('Data sheet'!D63,0)</f>
        <v>44.8</v>
      </c>
      <c r="F62" s="100">
        <f>IFERROR('Data sheet'!E63,0)</f>
        <v>42.1</v>
      </c>
      <c r="G62" s="100">
        <f>IFERROR('Data sheet'!F63,0)</f>
        <v>41.51</v>
      </c>
      <c r="H62" s="100">
        <f>IFERROR('Data sheet'!G63,0)</f>
        <v>63.76</v>
      </c>
      <c r="I62" s="100">
        <f>IFERROR('Data sheet'!H63,0)</f>
        <v>146.57</v>
      </c>
      <c r="J62" s="100">
        <f>IFERROR('Data sheet'!I63,0)</f>
        <v>147.30000000000001</v>
      </c>
      <c r="K62" s="100">
        <f>IFERROR('Data sheet'!J63,0)</f>
        <v>167.5</v>
      </c>
      <c r="L62" s="100">
        <f>IFERROR('Data sheet'!K63,0)</f>
        <v>175.13</v>
      </c>
    </row>
    <row r="63" spans="1:13" x14ac:dyDescent="0.35">
      <c r="B63" t="s">
        <v>8426</v>
      </c>
      <c r="C63" s="100">
        <f>IFERROR('Data sheet'!B64,0)</f>
        <v>1076.47</v>
      </c>
      <c r="D63" s="100">
        <f>IFERROR('Data sheet'!C64,0)</f>
        <v>1813.37</v>
      </c>
      <c r="E63" s="100">
        <f>IFERROR('Data sheet'!D64,0)</f>
        <v>2690.74</v>
      </c>
      <c r="F63" s="100">
        <f>IFERROR('Data sheet'!E64,0)</f>
        <v>3240.16</v>
      </c>
      <c r="G63" s="100">
        <f>IFERROR('Data sheet'!F64,0)</f>
        <v>3805.17</v>
      </c>
      <c r="H63" s="100">
        <f>IFERROR('Data sheet'!G64,0)</f>
        <v>3358.76</v>
      </c>
      <c r="I63" s="100">
        <f>IFERROR('Data sheet'!H64,0)</f>
        <v>2800.26</v>
      </c>
      <c r="J63" s="100">
        <f>IFERROR('Data sheet'!I64,0)</f>
        <v>4159.63</v>
      </c>
      <c r="K63" s="100">
        <f>IFERROR('Data sheet'!J64,0)</f>
        <v>6219.62</v>
      </c>
      <c r="L63" s="100">
        <f>IFERROR('Data sheet'!K64,0)</f>
        <v>6265.26</v>
      </c>
    </row>
    <row r="64" spans="1:13" x14ac:dyDescent="0.35">
      <c r="B64" t="s">
        <v>8427</v>
      </c>
      <c r="C64" s="100">
        <f>IFERROR('Data sheet'!B65-SUM('Data sheet'!B67:B69),0)</f>
        <v>279.73</v>
      </c>
      <c r="D64" s="100">
        <f>IFERROR('Data sheet'!C65-SUM('Data sheet'!C67:C69),0)</f>
        <v>405.32999999999993</v>
      </c>
      <c r="E64" s="100">
        <f>IFERROR('Data sheet'!D65-SUM('Data sheet'!D67:D69),0)</f>
        <v>403.84000000000015</v>
      </c>
      <c r="F64" s="100">
        <f>IFERROR('Data sheet'!E65-SUM('Data sheet'!E67:E69),0)</f>
        <v>429.63999999999987</v>
      </c>
      <c r="G64" s="100">
        <f>IFERROR('Data sheet'!F65-SUM('Data sheet'!F67:F69),0)</f>
        <v>558.52</v>
      </c>
      <c r="H64" s="100">
        <f>IFERROR('Data sheet'!G65-SUM('Data sheet'!G67:G69),0)</f>
        <v>582.80999999999995</v>
      </c>
      <c r="I64" s="100">
        <f>IFERROR('Data sheet'!H65-SUM('Data sheet'!H67:H69),0)</f>
        <v>1132.2399999999998</v>
      </c>
      <c r="J64" s="100">
        <f>IFERROR('Data sheet'!I65-SUM('Data sheet'!I67:I69),0)</f>
        <v>658.47999999999956</v>
      </c>
      <c r="K64" s="100">
        <f>IFERROR('Data sheet'!J65-SUM('Data sheet'!J67:J69),0)</f>
        <v>461.18000000000029</v>
      </c>
      <c r="L64" s="100">
        <f>IFERROR('Data sheet'!K65-SUM('Data sheet'!K67:K69),0)</f>
        <v>434.36999999999989</v>
      </c>
    </row>
    <row r="65" spans="1:13" x14ac:dyDescent="0.35">
      <c r="C65" s="100"/>
      <c r="D65" s="100"/>
      <c r="E65" s="100"/>
      <c r="F65" s="100"/>
      <c r="G65" s="100"/>
      <c r="H65" s="100"/>
      <c r="I65" s="100"/>
      <c r="J65" s="100"/>
      <c r="K65" s="100"/>
      <c r="L65" s="100"/>
    </row>
    <row r="66" spans="1:13" x14ac:dyDescent="0.35">
      <c r="B66" s="97" t="s">
        <v>8428</v>
      </c>
      <c r="C66" s="106">
        <f t="shared" ref="C66:L66" si="19">IFERROR(SUM(C61:C64),0)</f>
        <v>3144.81</v>
      </c>
      <c r="D66" s="106">
        <f t="shared" si="19"/>
        <v>4146.13</v>
      </c>
      <c r="E66" s="106">
        <f t="shared" si="19"/>
        <v>4806.78</v>
      </c>
      <c r="F66" s="106">
        <f t="shared" si="19"/>
        <v>5670.2999999999993</v>
      </c>
      <c r="G66" s="106">
        <f t="shared" si="19"/>
        <v>6433.3099999999995</v>
      </c>
      <c r="H66" s="106">
        <f t="shared" si="19"/>
        <v>5974.3899999999994</v>
      </c>
      <c r="I66" s="106">
        <f t="shared" si="19"/>
        <v>6331.75</v>
      </c>
      <c r="J66" s="106">
        <f t="shared" si="19"/>
        <v>7208.33</v>
      </c>
      <c r="K66" s="106">
        <f t="shared" si="19"/>
        <v>9156.2000000000007</v>
      </c>
      <c r="L66" s="106">
        <f t="shared" si="19"/>
        <v>10453.41</v>
      </c>
    </row>
    <row r="67" spans="1:13" x14ac:dyDescent="0.35">
      <c r="C67" s="100"/>
      <c r="D67" s="100"/>
      <c r="E67" s="100"/>
      <c r="F67" s="100"/>
      <c r="G67" s="100"/>
      <c r="H67" s="100"/>
      <c r="I67" s="100"/>
      <c r="J67" s="100"/>
      <c r="K67" s="100"/>
      <c r="L67" s="100"/>
    </row>
    <row r="68" spans="1:13" x14ac:dyDescent="0.35">
      <c r="B68" s="102" t="str">
        <f>'Data sheet'!A67</f>
        <v>Receivables</v>
      </c>
      <c r="C68" s="100">
        <f>IFERROR('Data sheet'!B67,0)</f>
        <v>675.3</v>
      </c>
      <c r="D68" s="100">
        <f>IFERROR('Data sheet'!C67,0)</f>
        <v>710.84</v>
      </c>
      <c r="E68" s="100">
        <f>IFERROR('Data sheet'!D67,0)</f>
        <v>809.2</v>
      </c>
      <c r="F68" s="100">
        <f>IFERROR('Data sheet'!E67,0)</f>
        <v>650.41999999999996</v>
      </c>
      <c r="G68" s="100">
        <f>IFERROR('Data sheet'!F67,0)</f>
        <v>706.08</v>
      </c>
      <c r="H68" s="100">
        <f>IFERROR('Data sheet'!G67,0)</f>
        <v>833.56</v>
      </c>
      <c r="I68" s="100">
        <f>IFERROR('Data sheet'!H67,0)</f>
        <v>813.89</v>
      </c>
      <c r="J68" s="100">
        <f>IFERROR('Data sheet'!I67,0)</f>
        <v>561.58000000000004</v>
      </c>
      <c r="K68" s="100">
        <f>IFERROR('Data sheet'!J67,0)</f>
        <v>646.15</v>
      </c>
      <c r="L68" s="100">
        <f>IFERROR('Data sheet'!K67,0)</f>
        <v>848.75</v>
      </c>
    </row>
    <row r="69" spans="1:13" x14ac:dyDescent="0.35">
      <c r="B69" s="102" t="str">
        <f>'Data sheet'!A68</f>
        <v>Inventory</v>
      </c>
      <c r="C69" s="100">
        <f>IFERROR('Data sheet'!B68,0)</f>
        <v>972.51</v>
      </c>
      <c r="D69" s="100">
        <f>IFERROR('Data sheet'!C68,0)</f>
        <v>973.27</v>
      </c>
      <c r="E69" s="100">
        <f>IFERROR('Data sheet'!D68,0)</f>
        <v>1096.5</v>
      </c>
      <c r="F69" s="100">
        <f>IFERROR('Data sheet'!E68,0)</f>
        <v>1106.71</v>
      </c>
      <c r="G69" s="100">
        <f>IFERROR('Data sheet'!F68,0)</f>
        <v>1256.18</v>
      </c>
      <c r="H69" s="100">
        <f>IFERROR('Data sheet'!G68,0)</f>
        <v>1300.53</v>
      </c>
      <c r="I69" s="100">
        <f>IFERROR('Data sheet'!H68,0)</f>
        <v>1379.57</v>
      </c>
      <c r="J69" s="100">
        <f>IFERROR('Data sheet'!I68,0)</f>
        <v>1734.28</v>
      </c>
      <c r="K69" s="100">
        <f>IFERROR('Data sheet'!J68,0)</f>
        <v>1911.37</v>
      </c>
      <c r="L69" s="100">
        <f>IFERROR('Data sheet'!K68,0)</f>
        <v>2024.2</v>
      </c>
    </row>
    <row r="70" spans="1:13" x14ac:dyDescent="0.35">
      <c r="B70" s="102" t="str">
        <f>'Data sheet'!A69</f>
        <v>Cash &amp; Bank</v>
      </c>
      <c r="C70" s="100">
        <f>IFERROR('Data sheet'!B69,0)</f>
        <v>519.38</v>
      </c>
      <c r="D70" s="100">
        <f>IFERROR('Data sheet'!C69,0)</f>
        <v>276.04000000000002</v>
      </c>
      <c r="E70" s="100">
        <f>IFERROR('Data sheet'!D69,0)</f>
        <v>219.82</v>
      </c>
      <c r="F70" s="100">
        <f>IFERROR('Data sheet'!E69,0)</f>
        <v>304.81</v>
      </c>
      <c r="G70" s="100">
        <f>IFERROR('Data sheet'!F69,0)</f>
        <v>306.06</v>
      </c>
      <c r="H70" s="100">
        <f>IFERROR('Data sheet'!G69,0)</f>
        <v>328.16</v>
      </c>
      <c r="I70" s="100">
        <f>IFERROR('Data sheet'!H69,0)</f>
        <v>811.37</v>
      </c>
      <c r="J70" s="100">
        <f>IFERROR('Data sheet'!I69,0)</f>
        <v>1329.03</v>
      </c>
      <c r="K70" s="100">
        <f>IFERROR('Data sheet'!J69,0)</f>
        <v>570.14</v>
      </c>
      <c r="L70" s="100">
        <f>IFERROR('Data sheet'!K69,0)</f>
        <v>325.92</v>
      </c>
    </row>
    <row r="72" spans="1:13" x14ac:dyDescent="0.35">
      <c r="B72" s="97" t="s">
        <v>8429</v>
      </c>
      <c r="C72" s="106">
        <f>IFERROR(SUM(C68:C70),0)</f>
        <v>2167.19</v>
      </c>
      <c r="D72" s="106">
        <f t="shared" ref="D72:L72" si="20">IFERROR(SUM(D68:D70),0)</f>
        <v>1960.15</v>
      </c>
      <c r="E72" s="106">
        <f t="shared" si="20"/>
        <v>2125.52</v>
      </c>
      <c r="F72" s="106">
        <f t="shared" si="20"/>
        <v>2061.94</v>
      </c>
      <c r="G72" s="106">
        <f t="shared" si="20"/>
        <v>2268.3200000000002</v>
      </c>
      <c r="H72" s="106">
        <f t="shared" si="20"/>
        <v>2462.25</v>
      </c>
      <c r="I72" s="106">
        <f t="shared" si="20"/>
        <v>3004.83</v>
      </c>
      <c r="J72" s="106">
        <f t="shared" si="20"/>
        <v>3624.8900000000003</v>
      </c>
      <c r="K72" s="106">
        <f t="shared" si="20"/>
        <v>3127.66</v>
      </c>
      <c r="L72" s="106">
        <f t="shared" si="20"/>
        <v>3198.87</v>
      </c>
    </row>
    <row r="73" spans="1:13" ht="15" thickBot="1" x14ac:dyDescent="0.4">
      <c r="C73" s="100"/>
      <c r="D73" s="100"/>
      <c r="E73" s="100"/>
      <c r="F73" s="100"/>
      <c r="G73" s="100"/>
      <c r="H73" s="100"/>
      <c r="I73" s="100"/>
      <c r="J73" s="100"/>
      <c r="K73" s="100"/>
      <c r="L73" s="100"/>
    </row>
    <row r="74" spans="1:13" ht="15" thickBot="1" x14ac:dyDescent="0.4">
      <c r="B74" s="109" t="s">
        <v>8430</v>
      </c>
      <c r="C74" s="111">
        <f>IFERROR(SUM(C72,C66),0)</f>
        <v>5312</v>
      </c>
      <c r="D74" s="111">
        <f t="shared" ref="D74:L74" si="21">IFERROR(SUM(D72,D66),0)</f>
        <v>6106.2800000000007</v>
      </c>
      <c r="E74" s="111">
        <f t="shared" si="21"/>
        <v>6932.2999999999993</v>
      </c>
      <c r="F74" s="111">
        <f t="shared" si="21"/>
        <v>7732.24</v>
      </c>
      <c r="G74" s="111">
        <f t="shared" si="21"/>
        <v>8701.6299999999992</v>
      </c>
      <c r="H74" s="111">
        <f t="shared" si="21"/>
        <v>8436.64</v>
      </c>
      <c r="I74" s="111">
        <f t="shared" si="21"/>
        <v>9336.58</v>
      </c>
      <c r="J74" s="111">
        <f t="shared" si="21"/>
        <v>10833.220000000001</v>
      </c>
      <c r="K74" s="111">
        <f t="shared" si="21"/>
        <v>12283.86</v>
      </c>
      <c r="L74" s="111">
        <f t="shared" si="21"/>
        <v>13652.279999999999</v>
      </c>
    </row>
    <row r="77" spans="1:13" x14ac:dyDescent="0.35">
      <c r="A77" t="s">
        <v>61</v>
      </c>
      <c r="B77" s="107" t="s">
        <v>8431</v>
      </c>
      <c r="C77" s="101"/>
      <c r="D77" s="101"/>
      <c r="E77" s="101"/>
      <c r="F77" s="101"/>
      <c r="G77" s="101"/>
      <c r="H77" s="101"/>
      <c r="I77" s="101"/>
      <c r="J77" s="101"/>
      <c r="K77" s="101"/>
      <c r="L77" s="101"/>
      <c r="M77" s="36"/>
    </row>
    <row r="79" spans="1:13" x14ac:dyDescent="0.35">
      <c r="B79" s="97" t="s">
        <v>8454</v>
      </c>
    </row>
    <row r="80" spans="1:13" x14ac:dyDescent="0.35">
      <c r="B80" t="str">
        <f>'CASH FLOW DATA'!B4</f>
        <v>Profit from operations</v>
      </c>
      <c r="C80" s="105">
        <f>IFERROR('CASH FLOW DATA'!C4,0)</f>
        <v>809</v>
      </c>
      <c r="D80" s="105">
        <f>IFERROR('CASH FLOW DATA'!D4,0)</f>
        <v>994</v>
      </c>
      <c r="E80" s="105">
        <f>IFERROR('CASH FLOW DATA'!E4,0)</f>
        <v>1202</v>
      </c>
      <c r="F80" s="105">
        <f>IFERROR('CASH FLOW DATA'!F4,0)</f>
        <v>1394</v>
      </c>
      <c r="G80" s="105">
        <f>IFERROR('CASH FLOW DATA'!G4,0)</f>
        <v>1543</v>
      </c>
      <c r="H80" s="105">
        <f>IFERROR('CASH FLOW DATA'!H4,0)</f>
        <v>1462</v>
      </c>
      <c r="I80" s="105">
        <f>IFERROR('CASH FLOW DATA'!I4,0)</f>
        <v>1678</v>
      </c>
      <c r="J80" s="105">
        <f>IFERROR('CASH FLOW DATA'!J4,0)</f>
        <v>1868</v>
      </c>
      <c r="K80" s="105">
        <f>IFERROR('CASH FLOW DATA'!K4,0)</f>
        <v>1981</v>
      </c>
      <c r="L80" s="105">
        <f>IFERROR('CASH FLOW DATA'!L4,0)</f>
        <v>2048</v>
      </c>
    </row>
    <row r="81" spans="2:12" x14ac:dyDescent="0.35">
      <c r="B81" t="str">
        <f>'CASH FLOW DATA'!B5</f>
        <v>Receivables</v>
      </c>
      <c r="C81" s="105">
        <f>IFERROR('CASH FLOW DATA'!C5,0)</f>
        <v>-143</v>
      </c>
      <c r="D81" s="105">
        <f>IFERROR('CASH FLOW DATA'!D5,0)</f>
        <v>-41</v>
      </c>
      <c r="E81" s="105">
        <f>IFERROR('CASH FLOW DATA'!E5,0)</f>
        <v>-187</v>
      </c>
      <c r="F81" s="105">
        <f>IFERROR('CASH FLOW DATA'!F5,0)</f>
        <v>-142</v>
      </c>
      <c r="G81" s="105">
        <f>IFERROR('CASH FLOW DATA'!G5,0)</f>
        <v>-14</v>
      </c>
      <c r="H81" s="105">
        <f>IFERROR('CASH FLOW DATA'!H5,0)</f>
        <v>115</v>
      </c>
      <c r="I81" s="105">
        <f>IFERROR('CASH FLOW DATA'!I5,0)</f>
        <v>-60</v>
      </c>
      <c r="J81" s="105">
        <f>IFERROR('CASH FLOW DATA'!J5,0)</f>
        <v>-130</v>
      </c>
      <c r="K81" s="105">
        <f>IFERROR('CASH FLOW DATA'!K5,0)</f>
        <v>14</v>
      </c>
      <c r="L81" s="105">
        <f>IFERROR('CASH FLOW DATA'!L5,0)</f>
        <v>248</v>
      </c>
    </row>
    <row r="82" spans="2:12" x14ac:dyDescent="0.35">
      <c r="B82" t="str">
        <f>'CASH FLOW DATA'!B6</f>
        <v>Inventory</v>
      </c>
      <c r="C82" s="105">
        <f>IFERROR('CASH FLOW DATA'!C6,0)</f>
        <v>-115</v>
      </c>
      <c r="D82" s="105">
        <f>IFERROR('CASH FLOW DATA'!D6,0)</f>
        <v>-20</v>
      </c>
      <c r="E82" s="105">
        <f>IFERROR('CASH FLOW DATA'!E6,0)</f>
        <v>-128</v>
      </c>
      <c r="F82" s="105">
        <f>IFERROR('CASH FLOW DATA'!F6,0)</f>
        <v>-1</v>
      </c>
      <c r="G82" s="105">
        <f>IFERROR('CASH FLOW DATA'!G6,0)</f>
        <v>-123</v>
      </c>
      <c r="H82" s="105">
        <f>IFERROR('CASH FLOW DATA'!H6,0)</f>
        <v>-10</v>
      </c>
      <c r="I82" s="105">
        <f>IFERROR('CASH FLOW DATA'!I6,0)</f>
        <v>-149</v>
      </c>
      <c r="J82" s="105">
        <f>IFERROR('CASH FLOW DATA'!J6,0)</f>
        <v>-44</v>
      </c>
      <c r="K82" s="105">
        <f>IFERROR('CASH FLOW DATA'!K6,0)</f>
        <v>-79</v>
      </c>
      <c r="L82" s="105">
        <f>IFERROR('CASH FLOW DATA'!L6,0)</f>
        <v>-355</v>
      </c>
    </row>
    <row r="83" spans="2:12" x14ac:dyDescent="0.35">
      <c r="B83" t="str">
        <f>'CASH FLOW DATA'!B7</f>
        <v>Payables</v>
      </c>
      <c r="C83" s="105">
        <f>IFERROR('CASH FLOW DATA'!C7,0)</f>
        <v>182</v>
      </c>
      <c r="D83" s="105">
        <f>IFERROR('CASH FLOW DATA'!D7,0)</f>
        <v>105</v>
      </c>
      <c r="E83" s="105">
        <f>IFERROR('CASH FLOW DATA'!E7,0)</f>
        <v>397</v>
      </c>
      <c r="F83" s="105">
        <f>IFERROR('CASH FLOW DATA'!F7,0)</f>
        <v>26</v>
      </c>
      <c r="G83" s="105">
        <f>IFERROR('CASH FLOW DATA'!G7,0)</f>
        <v>62</v>
      </c>
      <c r="H83" s="105">
        <f>IFERROR('CASH FLOW DATA'!H7,0)</f>
        <v>-16</v>
      </c>
      <c r="I83" s="105">
        <f>IFERROR('CASH FLOW DATA'!I7,0)</f>
        <v>86</v>
      </c>
      <c r="J83" s="105">
        <f>IFERROR('CASH FLOW DATA'!J7,0)</f>
        <v>45</v>
      </c>
      <c r="K83" s="105">
        <f>IFERROR('CASH FLOW DATA'!K7,0)</f>
        <v>26</v>
      </c>
      <c r="L83" s="105">
        <f>IFERROR('CASH FLOW DATA'!L7,0)</f>
        <v>434</v>
      </c>
    </row>
    <row r="84" spans="2:12" x14ac:dyDescent="0.35">
      <c r="B84" t="str">
        <f>'CASH FLOW DATA'!B8</f>
        <v>Other WC items</v>
      </c>
      <c r="C84" s="105">
        <f>IFERROR('CASH FLOW DATA'!C8,0)</f>
        <v>0</v>
      </c>
      <c r="D84" s="105">
        <f>IFERROR('CASH FLOW DATA'!D8,0)</f>
        <v>0</v>
      </c>
      <c r="E84" s="105">
        <f>IFERROR('CASH FLOW DATA'!E8,0)</f>
        <v>0</v>
      </c>
      <c r="F84" s="105">
        <f>IFERROR('CASH FLOW DATA'!F8,0)</f>
        <v>0</v>
      </c>
      <c r="G84" s="105">
        <f>IFERROR('CASH FLOW DATA'!G8,0)</f>
        <v>0</v>
      </c>
      <c r="H84" s="105">
        <f>IFERROR('CASH FLOW DATA'!H8,0)</f>
        <v>-1</v>
      </c>
      <c r="I84" s="105">
        <f>IFERROR('CASH FLOW DATA'!I8,0)</f>
        <v>-138</v>
      </c>
      <c r="J84" s="105">
        <f>IFERROR('CASH FLOW DATA'!J8,0)</f>
        <v>111</v>
      </c>
      <c r="K84" s="105">
        <f>IFERROR('CASH FLOW DATA'!K8,0)</f>
        <v>-19</v>
      </c>
      <c r="L84" s="105">
        <f>IFERROR('CASH FLOW DATA'!L8,0)</f>
        <v>62</v>
      </c>
    </row>
    <row r="85" spans="2:12" x14ac:dyDescent="0.35">
      <c r="B85" t="str">
        <f>'CASH FLOW DATA'!B9</f>
        <v>Working capital changes</v>
      </c>
      <c r="C85" s="105">
        <f>IFERROR('CASH FLOW DATA'!C9,0)</f>
        <v>-76</v>
      </c>
      <c r="D85" s="105">
        <f>IFERROR('CASH FLOW DATA'!D9,0)</f>
        <v>44</v>
      </c>
      <c r="E85" s="105">
        <f>IFERROR('CASH FLOW DATA'!E9,0)</f>
        <v>82</v>
      </c>
      <c r="F85" s="105">
        <f>IFERROR('CASH FLOW DATA'!F9,0)</f>
        <v>-117</v>
      </c>
      <c r="G85" s="105">
        <f>IFERROR('CASH FLOW DATA'!G9,0)</f>
        <v>-75</v>
      </c>
      <c r="H85" s="105">
        <f>IFERROR('CASH FLOW DATA'!H9,0)</f>
        <v>87</v>
      </c>
      <c r="I85" s="105">
        <f>IFERROR('CASH FLOW DATA'!I9,0)</f>
        <v>-262</v>
      </c>
      <c r="J85" s="105">
        <f>IFERROR('CASH FLOW DATA'!J9,0)</f>
        <v>-18</v>
      </c>
      <c r="K85" s="105">
        <f>IFERROR('CASH FLOW DATA'!K9,0)</f>
        <v>-58</v>
      </c>
      <c r="L85" s="105">
        <f>IFERROR('CASH FLOW DATA'!L9,0)</f>
        <v>388</v>
      </c>
    </row>
    <row r="86" spans="2:12" x14ac:dyDescent="0.35">
      <c r="B86" t="str">
        <f>'CASH FLOW DATA'!B10</f>
        <v>Direct taxes</v>
      </c>
      <c r="C86" s="105">
        <f>IFERROR('CASH FLOW DATA'!C10,0)</f>
        <v>-136</v>
      </c>
      <c r="D86" s="105">
        <f>IFERROR('CASH FLOW DATA'!D10,0)</f>
        <v>-169</v>
      </c>
      <c r="E86" s="105">
        <f>IFERROR('CASH FLOW DATA'!E10,0)</f>
        <v>-186</v>
      </c>
      <c r="F86" s="105">
        <f>IFERROR('CASH FLOW DATA'!F10,0)</f>
        <v>-230</v>
      </c>
      <c r="G86" s="105">
        <f>IFERROR('CASH FLOW DATA'!G10,0)</f>
        <v>-281</v>
      </c>
      <c r="H86" s="105">
        <f>IFERROR('CASH FLOW DATA'!H10,0)</f>
        <v>-322</v>
      </c>
      <c r="I86" s="105">
        <f>IFERROR('CASH FLOW DATA'!I10,0)</f>
        <v>-325</v>
      </c>
      <c r="J86" s="105">
        <f>IFERROR('CASH FLOW DATA'!J10,0)</f>
        <v>-351</v>
      </c>
      <c r="K86" s="105">
        <f>IFERROR('CASH FLOW DATA'!K10,0)</f>
        <v>-309</v>
      </c>
      <c r="L86" s="105">
        <f>IFERROR('CASH FLOW DATA'!L10,0)</f>
        <v>-321</v>
      </c>
    </row>
    <row r="87" spans="2:12" x14ac:dyDescent="0.35">
      <c r="C87" s="105"/>
      <c r="D87" s="105"/>
      <c r="E87" s="105"/>
      <c r="F87" s="105"/>
      <c r="G87" s="105"/>
      <c r="H87" s="105"/>
      <c r="I87" s="105"/>
      <c r="J87" s="105"/>
      <c r="K87" s="105"/>
      <c r="L87" s="105"/>
    </row>
    <row r="88" spans="2:12" x14ac:dyDescent="0.35">
      <c r="B88" s="97" t="s">
        <v>8455</v>
      </c>
      <c r="C88" s="108">
        <f>IFERROR(SUM(C80:C86),0)</f>
        <v>521</v>
      </c>
      <c r="D88" s="108">
        <f t="shared" ref="D88:L88" si="22">IFERROR(SUM(D80:D86),0)</f>
        <v>913</v>
      </c>
      <c r="E88" s="108">
        <f t="shared" si="22"/>
        <v>1180</v>
      </c>
      <c r="F88" s="108">
        <f t="shared" si="22"/>
        <v>930</v>
      </c>
      <c r="G88" s="108">
        <f t="shared" si="22"/>
        <v>1112</v>
      </c>
      <c r="H88" s="108">
        <f t="shared" si="22"/>
        <v>1315</v>
      </c>
      <c r="I88" s="108">
        <f t="shared" si="22"/>
        <v>830</v>
      </c>
      <c r="J88" s="108">
        <f t="shared" si="22"/>
        <v>1481</v>
      </c>
      <c r="K88" s="108">
        <f t="shared" si="22"/>
        <v>1556</v>
      </c>
      <c r="L88" s="108">
        <f t="shared" si="22"/>
        <v>2504</v>
      </c>
    </row>
    <row r="90" spans="2:12" x14ac:dyDescent="0.35">
      <c r="B90" s="97" t="s">
        <v>8456</v>
      </c>
    </row>
    <row r="92" spans="2:12" x14ac:dyDescent="0.35">
      <c r="B92" t="str">
        <f>'CASH FLOW DATA'!B12</f>
        <v>Fixed assets purchased</v>
      </c>
      <c r="C92" s="105">
        <f>IFERROR('CASH FLOW DATA'!C12,0)</f>
        <v>-233</v>
      </c>
      <c r="D92" s="105">
        <f>IFERROR('CASH FLOW DATA'!D12,0)</f>
        <v>-241</v>
      </c>
      <c r="E92" s="105">
        <f>IFERROR('CASH FLOW DATA'!E12,0)</f>
        <v>-215</v>
      </c>
      <c r="F92" s="105">
        <f>IFERROR('CASH FLOW DATA'!F12,0)</f>
        <v>-267</v>
      </c>
      <c r="G92" s="105">
        <f>IFERROR('CASH FLOW DATA'!G12,0)</f>
        <v>-200</v>
      </c>
      <c r="H92" s="105">
        <f>IFERROR('CASH FLOW DATA'!H12,0)</f>
        <v>-490</v>
      </c>
      <c r="I92" s="105">
        <f>IFERROR('CASH FLOW DATA'!I12,0)</f>
        <v>-207</v>
      </c>
      <c r="J92" s="105">
        <f>IFERROR('CASH FLOW DATA'!J12,0)</f>
        <v>-234</v>
      </c>
      <c r="K92" s="105">
        <f>IFERROR('CASH FLOW DATA'!K12,0)</f>
        <v>-417</v>
      </c>
      <c r="L92" s="105">
        <f>IFERROR('CASH FLOW DATA'!L12,0)</f>
        <v>-311</v>
      </c>
    </row>
    <row r="93" spans="2:12" x14ac:dyDescent="0.35">
      <c r="B93" t="str">
        <f>'CASH FLOW DATA'!B13</f>
        <v>Fixed assets sold</v>
      </c>
      <c r="C93" s="105">
        <f>IFERROR('CASH FLOW DATA'!C13,0)</f>
        <v>9</v>
      </c>
      <c r="D93" s="105">
        <f>IFERROR('CASH FLOW DATA'!D13,0)</f>
        <v>17</v>
      </c>
      <c r="E93" s="105">
        <f>IFERROR('CASH FLOW DATA'!E13,0)</f>
        <v>2</v>
      </c>
      <c r="F93" s="105">
        <f>IFERROR('CASH FLOW DATA'!F13,0)</f>
        <v>16</v>
      </c>
      <c r="G93" s="105">
        <f>IFERROR('CASH FLOW DATA'!G13,0)</f>
        <v>11</v>
      </c>
      <c r="H93" s="105">
        <f>IFERROR('CASH FLOW DATA'!H13,0)</f>
        <v>4</v>
      </c>
      <c r="I93" s="105">
        <f>IFERROR('CASH FLOW DATA'!I13,0)</f>
        <v>7</v>
      </c>
      <c r="J93" s="105">
        <f>IFERROR('CASH FLOW DATA'!J13,0)</f>
        <v>9</v>
      </c>
      <c r="K93" s="105">
        <f>IFERROR('CASH FLOW DATA'!K13,0)</f>
        <v>17</v>
      </c>
      <c r="L93" s="105">
        <f>IFERROR('CASH FLOW DATA'!L13,0)</f>
        <v>5</v>
      </c>
    </row>
    <row r="94" spans="2:12" x14ac:dyDescent="0.35">
      <c r="B94" t="str">
        <f>'CASH FLOW DATA'!B14</f>
        <v>Investments purchased</v>
      </c>
      <c r="C94" s="105">
        <f>IFERROR('CASH FLOW DATA'!C14,0)</f>
        <v>-3361</v>
      </c>
      <c r="D94" s="105">
        <f>IFERROR('CASH FLOW DATA'!D14,0)</f>
        <v>-4784</v>
      </c>
      <c r="E94" s="105">
        <f>IFERROR('CASH FLOW DATA'!E14,0)</f>
        <v>-6446</v>
      </c>
      <c r="F94" s="105">
        <f>IFERROR('CASH FLOW DATA'!F14,0)</f>
        <v>-6317</v>
      </c>
      <c r="G94" s="105">
        <f>IFERROR('CASH FLOW DATA'!G14,0)</f>
        <v>-7341</v>
      </c>
      <c r="H94" s="105">
        <f>IFERROR('CASH FLOW DATA'!H14,0)</f>
        <v>-9111</v>
      </c>
      <c r="I94" s="105">
        <f>IFERROR('CASH FLOW DATA'!I14,0)</f>
        <v>-9001</v>
      </c>
      <c r="J94" s="105">
        <f>IFERROR('CASH FLOW DATA'!J14,0)</f>
        <v>-5393</v>
      </c>
      <c r="K94" s="105">
        <f>IFERROR('CASH FLOW DATA'!K14,0)</f>
        <v>-8479</v>
      </c>
      <c r="L94" s="105">
        <f>IFERROR('CASH FLOW DATA'!L14,0)</f>
        <v>-7635</v>
      </c>
    </row>
    <row r="95" spans="2:12" x14ac:dyDescent="0.35">
      <c r="B95" t="str">
        <f>'CASH FLOW DATA'!B15</f>
        <v>Investments sold</v>
      </c>
      <c r="C95" s="105">
        <f>IFERROR('CASH FLOW DATA'!C15,0)</f>
        <v>3276</v>
      </c>
      <c r="D95" s="105">
        <f>IFERROR('CASH FLOW DATA'!D15,0)</f>
        <v>4330</v>
      </c>
      <c r="E95" s="105">
        <f>IFERROR('CASH FLOW DATA'!E15,0)</f>
        <v>6456</v>
      </c>
      <c r="F95" s="105">
        <f>IFERROR('CASH FLOW DATA'!F15,0)</f>
        <v>5596</v>
      </c>
      <c r="G95" s="105">
        <f>IFERROR('CASH FLOW DATA'!G15,0)</f>
        <v>6653</v>
      </c>
      <c r="H95" s="105">
        <f>IFERROR('CASH FLOW DATA'!H15,0)</f>
        <v>8600</v>
      </c>
      <c r="I95" s="105">
        <f>IFERROR('CASH FLOW DATA'!I15,0)</f>
        <v>8418</v>
      </c>
      <c r="J95" s="105">
        <f>IFERROR('CASH FLOW DATA'!J15,0)</f>
        <v>5710</v>
      </c>
      <c r="K95" s="105">
        <f>IFERROR('CASH FLOW DATA'!K15,0)</f>
        <v>8114</v>
      </c>
      <c r="L95" s="105">
        <f>IFERROR('CASH FLOW DATA'!L15,0)</f>
        <v>6274</v>
      </c>
    </row>
    <row r="96" spans="2:12" x14ac:dyDescent="0.35">
      <c r="B96" t="str">
        <f>'CASH FLOW DATA'!B16</f>
        <v>Interest received</v>
      </c>
      <c r="C96" s="105">
        <f>IFERROR('CASH FLOW DATA'!C16,0)</f>
        <v>49</v>
      </c>
      <c r="D96" s="105">
        <f>IFERROR('CASH FLOW DATA'!D16,0)</f>
        <v>54</v>
      </c>
      <c r="E96" s="105">
        <f>IFERROR('CASH FLOW DATA'!E16,0)</f>
        <v>95</v>
      </c>
      <c r="F96" s="105">
        <f>IFERROR('CASH FLOW DATA'!F16,0)</f>
        <v>96</v>
      </c>
      <c r="G96" s="105">
        <f>IFERROR('CASH FLOW DATA'!G16,0)</f>
        <v>148</v>
      </c>
      <c r="H96" s="105">
        <f>IFERROR('CASH FLOW DATA'!H16,0)</f>
        <v>190</v>
      </c>
      <c r="I96" s="105">
        <f>IFERROR('CASH FLOW DATA'!I16,0)</f>
        <v>244</v>
      </c>
      <c r="J96" s="105">
        <f>IFERROR('CASH FLOW DATA'!J16,0)</f>
        <v>244</v>
      </c>
      <c r="K96" s="105">
        <f>IFERROR('CASH FLOW DATA'!K16,0)</f>
        <v>248</v>
      </c>
      <c r="L96" s="105">
        <f>IFERROR('CASH FLOW DATA'!L16,0)</f>
        <v>262</v>
      </c>
    </row>
    <row r="97" spans="2:12" x14ac:dyDescent="0.35">
      <c r="B97" t="str">
        <f>'CASH FLOW DATA'!B17</f>
        <v>Acquisition of companies</v>
      </c>
      <c r="C97" s="105">
        <f>IFERROR('CASH FLOW DATA'!C17,0)</f>
        <v>0</v>
      </c>
      <c r="D97" s="105">
        <f>IFERROR('CASH FLOW DATA'!D17,0)</f>
        <v>0</v>
      </c>
      <c r="E97" s="105">
        <f>IFERROR('CASH FLOW DATA'!E17,0)</f>
        <v>0</v>
      </c>
      <c r="F97" s="105">
        <f>IFERROR('CASH FLOW DATA'!F17,0)</f>
        <v>0</v>
      </c>
      <c r="G97" s="105">
        <f>IFERROR('CASH FLOW DATA'!G17,0)</f>
        <v>0</v>
      </c>
      <c r="H97" s="105">
        <f>IFERROR('CASH FLOW DATA'!H17,0)</f>
        <v>0</v>
      </c>
      <c r="I97" s="105">
        <f>IFERROR('CASH FLOW DATA'!I17,0)</f>
        <v>0</v>
      </c>
      <c r="J97" s="105">
        <f>IFERROR('CASH FLOW DATA'!J17,0)</f>
        <v>0</v>
      </c>
      <c r="K97" s="105">
        <f>IFERROR('CASH FLOW DATA'!K17,0)</f>
        <v>0</v>
      </c>
      <c r="L97" s="105">
        <f>IFERROR('CASH FLOW DATA'!L17,0)</f>
        <v>0</v>
      </c>
    </row>
    <row r="98" spans="2:12" x14ac:dyDescent="0.35">
      <c r="B98" t="str">
        <f>'CASH FLOW DATA'!B18</f>
        <v>Other investing items</v>
      </c>
      <c r="C98" s="105">
        <f>IFERROR('CASH FLOW DATA'!C18,0)</f>
        <v>0</v>
      </c>
      <c r="D98" s="105">
        <f>IFERROR('CASH FLOW DATA'!D18,0)</f>
        <v>2</v>
      </c>
      <c r="E98" s="105">
        <f>IFERROR('CASH FLOW DATA'!E18,0)</f>
        <v>3</v>
      </c>
      <c r="F98" s="105">
        <f>IFERROR('CASH FLOW DATA'!F18,0)</f>
        <v>0</v>
      </c>
      <c r="G98" s="105">
        <f>IFERROR('CASH FLOW DATA'!G18,0)</f>
        <v>-1</v>
      </c>
      <c r="H98" s="105">
        <f>IFERROR('CASH FLOW DATA'!H18,0)</f>
        <v>0</v>
      </c>
      <c r="I98" s="105">
        <f>IFERROR('CASH FLOW DATA'!I18,0)</f>
        <v>-1</v>
      </c>
      <c r="J98" s="105">
        <f>IFERROR('CASH FLOW DATA'!J18,0)</f>
        <v>1</v>
      </c>
      <c r="K98" s="105">
        <f>IFERROR('CASH FLOW DATA'!K18,0)</f>
        <v>0</v>
      </c>
      <c r="L98" s="105">
        <f>IFERROR('CASH FLOW DATA'!L18,0)</f>
        <v>2</v>
      </c>
    </row>
    <row r="99" spans="2:12" x14ac:dyDescent="0.35">
      <c r="C99" s="105"/>
      <c r="D99" s="105"/>
      <c r="E99" s="105"/>
      <c r="F99" s="105"/>
      <c r="G99" s="105"/>
      <c r="H99" s="105"/>
      <c r="I99" s="105"/>
      <c r="J99" s="105"/>
      <c r="K99" s="105"/>
      <c r="L99" s="105"/>
    </row>
    <row r="100" spans="2:12" x14ac:dyDescent="0.35">
      <c r="B100" s="97" t="str">
        <f>'CASH FLOW DATA'!B11</f>
        <v>Cash from Investing Activity -</v>
      </c>
      <c r="C100" s="108">
        <f>IFERROR(SUM(C92:C98),0)</f>
        <v>-260</v>
      </c>
      <c r="D100" s="108">
        <f t="shared" ref="D100:L100" si="23">IFERROR(SUM(D92:D98),0)</f>
        <v>-622</v>
      </c>
      <c r="E100" s="108">
        <f t="shared" si="23"/>
        <v>-105</v>
      </c>
      <c r="F100" s="108">
        <f t="shared" si="23"/>
        <v>-876</v>
      </c>
      <c r="G100" s="108">
        <f t="shared" si="23"/>
        <v>-730</v>
      </c>
      <c r="H100" s="108">
        <f t="shared" si="23"/>
        <v>-807</v>
      </c>
      <c r="I100" s="108">
        <f t="shared" si="23"/>
        <v>-540</v>
      </c>
      <c r="J100" s="108">
        <f t="shared" si="23"/>
        <v>337</v>
      </c>
      <c r="K100" s="108">
        <f t="shared" si="23"/>
        <v>-517</v>
      </c>
      <c r="L100" s="108">
        <f t="shared" si="23"/>
        <v>-1403</v>
      </c>
    </row>
    <row r="101" spans="2:12" x14ac:dyDescent="0.35">
      <c r="C101" s="105"/>
      <c r="D101" s="105"/>
      <c r="E101" s="105"/>
      <c r="F101" s="105"/>
      <c r="G101" s="105"/>
      <c r="H101" s="105"/>
      <c r="I101" s="105"/>
      <c r="J101" s="105"/>
      <c r="K101" s="105"/>
      <c r="L101" s="105"/>
    </row>
    <row r="102" spans="2:12" x14ac:dyDescent="0.35">
      <c r="B102" s="97" t="s">
        <v>8457</v>
      </c>
      <c r="C102" s="105"/>
      <c r="D102" s="105"/>
      <c r="E102" s="105"/>
      <c r="F102" s="105"/>
      <c r="G102" s="105"/>
      <c r="H102" s="105"/>
      <c r="I102" s="105"/>
      <c r="J102" s="105"/>
      <c r="K102" s="105"/>
      <c r="L102" s="105"/>
    </row>
    <row r="103" spans="2:12" x14ac:dyDescent="0.35">
      <c r="C103" s="105"/>
      <c r="D103" s="105"/>
      <c r="E103" s="105"/>
      <c r="F103" s="105"/>
      <c r="G103" s="105"/>
      <c r="H103" s="105"/>
      <c r="I103" s="105"/>
      <c r="J103" s="105"/>
      <c r="K103" s="105"/>
      <c r="L103" s="105"/>
    </row>
    <row r="104" spans="2:12" x14ac:dyDescent="0.35">
      <c r="B104" t="str">
        <f>'CASH FLOW DATA'!B20</f>
        <v>Proceeds from shares</v>
      </c>
      <c r="C104" s="105">
        <f>IFERROR('CASH FLOW DATA'!C20,0)</f>
        <v>0</v>
      </c>
      <c r="D104" s="105">
        <f>IFERROR('CASH FLOW DATA'!D20,0)</f>
        <v>0</v>
      </c>
      <c r="E104" s="105">
        <f>IFERROR('CASH FLOW DATA'!E20,0)</f>
        <v>0</v>
      </c>
      <c r="F104" s="105">
        <f>IFERROR('CASH FLOW DATA'!F20,0)</f>
        <v>46</v>
      </c>
      <c r="G104" s="105">
        <f>IFERROR('CASH FLOW DATA'!G20,0)</f>
        <v>17</v>
      </c>
      <c r="H104" s="105">
        <f>IFERROR('CASH FLOW DATA'!H20,0)</f>
        <v>15</v>
      </c>
      <c r="I104" s="105">
        <f>IFERROR('CASH FLOW DATA'!I20,0)</f>
        <v>0</v>
      </c>
      <c r="J104" s="105">
        <f>IFERROR('CASH FLOW DATA'!J20,0)</f>
        <v>0</v>
      </c>
      <c r="K104" s="105">
        <f>IFERROR('CASH FLOW DATA'!K20,0)</f>
        <v>0</v>
      </c>
      <c r="L104" s="105">
        <f>IFERROR('CASH FLOW DATA'!L20,0)</f>
        <v>0</v>
      </c>
    </row>
    <row r="105" spans="2:12" x14ac:dyDescent="0.35">
      <c r="B105" t="str">
        <f>'CASH FLOW DATA'!B21</f>
        <v>Proceeds from borrowings</v>
      </c>
      <c r="C105" s="105">
        <f>IFERROR('CASH FLOW DATA'!C21,0)</f>
        <v>399</v>
      </c>
      <c r="D105" s="105">
        <f>IFERROR('CASH FLOW DATA'!D21,0)</f>
        <v>135</v>
      </c>
      <c r="E105" s="105">
        <f>IFERROR('CASH FLOW DATA'!E21,0)</f>
        <v>0</v>
      </c>
      <c r="F105" s="105">
        <f>IFERROR('CASH FLOW DATA'!F21,0)</f>
        <v>75</v>
      </c>
      <c r="G105" s="105">
        <f>IFERROR('CASH FLOW DATA'!G21,0)</f>
        <v>131</v>
      </c>
      <c r="H105" s="105">
        <f>IFERROR('CASH FLOW DATA'!H21,0)</f>
        <v>168</v>
      </c>
      <c r="I105" s="105">
        <f>IFERROR('CASH FLOW DATA'!I21,0)</f>
        <v>4</v>
      </c>
      <c r="J105" s="105">
        <f>IFERROR('CASH FLOW DATA'!J21,0)</f>
        <v>32</v>
      </c>
      <c r="K105" s="105">
        <f>IFERROR('CASH FLOW DATA'!K21,0)</f>
        <v>0</v>
      </c>
      <c r="L105" s="105">
        <f>IFERROR('CASH FLOW DATA'!L21,0)</f>
        <v>65</v>
      </c>
    </row>
    <row r="106" spans="2:12" x14ac:dyDescent="0.35">
      <c r="B106" t="str">
        <f>'CASH FLOW DATA'!B22</f>
        <v>Repayment of borrowings</v>
      </c>
      <c r="C106" s="105">
        <f>IFERROR('CASH FLOW DATA'!C22,0)</f>
        <v>-326</v>
      </c>
      <c r="D106" s="105">
        <f>IFERROR('CASH FLOW DATA'!D22,0)</f>
        <v>-52</v>
      </c>
      <c r="E106" s="105">
        <f>IFERROR('CASH FLOW DATA'!E22,0)</f>
        <v>-443</v>
      </c>
      <c r="F106" s="105">
        <f>IFERROR('CASH FLOW DATA'!F22,0)</f>
        <v>-50</v>
      </c>
      <c r="G106" s="105">
        <f>IFERROR('CASH FLOW DATA'!G22,0)</f>
        <v>-60</v>
      </c>
      <c r="H106" s="105">
        <f>IFERROR('CASH FLOW DATA'!H22,0)</f>
        <v>0</v>
      </c>
      <c r="I106" s="105">
        <f>IFERROR('CASH FLOW DATA'!I22,0)</f>
        <v>-62</v>
      </c>
      <c r="J106" s="105">
        <f>IFERROR('CASH FLOW DATA'!J22,0)</f>
        <v>-272</v>
      </c>
      <c r="K106" s="105">
        <f>IFERROR('CASH FLOW DATA'!K22,0)</f>
        <v>-358</v>
      </c>
      <c r="L106" s="105">
        <f>IFERROR('CASH FLOW DATA'!L22,0)</f>
        <v>-28</v>
      </c>
    </row>
    <row r="107" spans="2:12" x14ac:dyDescent="0.35">
      <c r="B107" t="str">
        <f>'CASH FLOW DATA'!B23</f>
        <v>Interest paid fin</v>
      </c>
      <c r="C107" s="105">
        <f>IFERROR('CASH FLOW DATA'!C23,0)</f>
        <v>-29</v>
      </c>
      <c r="D107" s="105">
        <f>IFERROR('CASH FLOW DATA'!D23,0)</f>
        <v>-34</v>
      </c>
      <c r="E107" s="105">
        <f>IFERROR('CASH FLOW DATA'!E23,0)</f>
        <v>-34</v>
      </c>
      <c r="F107" s="105">
        <f>IFERROR('CASH FLOW DATA'!F23,0)</f>
        <v>-26</v>
      </c>
      <c r="G107" s="105">
        <f>IFERROR('CASH FLOW DATA'!G23,0)</f>
        <v>-40</v>
      </c>
      <c r="H107" s="105">
        <f>IFERROR('CASH FLOW DATA'!H23,0)</f>
        <v>-45</v>
      </c>
      <c r="I107" s="105">
        <f>IFERROR('CASH FLOW DATA'!I23,0)</f>
        <v>-43</v>
      </c>
      <c r="J107" s="105">
        <f>IFERROR('CASH FLOW DATA'!J23,0)</f>
        <v>-52</v>
      </c>
      <c r="K107" s="105">
        <f>IFERROR('CASH FLOW DATA'!K23,0)</f>
        <v>-42</v>
      </c>
      <c r="L107" s="105">
        <f>IFERROR('CASH FLOW DATA'!L23,0)</f>
        <v>-31</v>
      </c>
    </row>
    <row r="108" spans="2:12" x14ac:dyDescent="0.35">
      <c r="B108" t="str">
        <f>'CASH FLOW DATA'!B24</f>
        <v>Dividends paid</v>
      </c>
      <c r="C108" s="105">
        <f>IFERROR('CASH FLOW DATA'!C24,0)</f>
        <v>-209</v>
      </c>
      <c r="D108" s="105">
        <f>IFERROR('CASH FLOW DATA'!D24,0)</f>
        <v>-243</v>
      </c>
      <c r="E108" s="105">
        <f>IFERROR('CASH FLOW DATA'!E24,0)</f>
        <v>-279</v>
      </c>
      <c r="F108" s="105">
        <f>IFERROR('CASH FLOW DATA'!F24,0)</f>
        <v>-395</v>
      </c>
      <c r="G108" s="105">
        <f>IFERROR('CASH FLOW DATA'!G24,0)</f>
        <v>-352</v>
      </c>
      <c r="H108" s="105">
        <f>IFERROR('CASH FLOW DATA'!H24,0)</f>
        <v>-396</v>
      </c>
      <c r="I108" s="105">
        <f>IFERROR('CASH FLOW DATA'!I24,0)</f>
        <v>-396</v>
      </c>
      <c r="J108" s="105">
        <f>IFERROR('CASH FLOW DATA'!J24,0)</f>
        <v>-1325</v>
      </c>
      <c r="K108" s="105">
        <f>IFERROR('CASH FLOW DATA'!K24,0)</f>
        <v>-512</v>
      </c>
      <c r="L108" s="105">
        <f>IFERROR('CASH FLOW DATA'!L24,0)</f>
        <v>-592</v>
      </c>
    </row>
    <row r="109" spans="2:12" x14ac:dyDescent="0.35">
      <c r="B109" t="str">
        <f>'CASH FLOW DATA'!B25</f>
        <v>Financial liabilities</v>
      </c>
      <c r="C109" s="105">
        <f>IFERROR('CASH FLOW DATA'!C25,0)</f>
        <v>0</v>
      </c>
      <c r="D109" s="105">
        <f>IFERROR('CASH FLOW DATA'!D25,0)</f>
        <v>0</v>
      </c>
      <c r="E109" s="105">
        <f>IFERROR('CASH FLOW DATA'!E25,0)</f>
        <v>0</v>
      </c>
      <c r="F109" s="105">
        <f>IFERROR('CASH FLOW DATA'!F25,0)</f>
        <v>0</v>
      </c>
      <c r="G109" s="105">
        <f>IFERROR('CASH FLOW DATA'!G25,0)</f>
        <v>0</v>
      </c>
      <c r="H109" s="105">
        <f>IFERROR('CASH FLOW DATA'!H25,0)</f>
        <v>0</v>
      </c>
      <c r="I109" s="105">
        <f>IFERROR('CASH FLOW DATA'!I25,0)</f>
        <v>0</v>
      </c>
      <c r="J109" s="105">
        <f>IFERROR('CASH FLOW DATA'!J25,0)</f>
        <v>0</v>
      </c>
      <c r="K109" s="105">
        <f>IFERROR('CASH FLOW DATA'!K25,0)</f>
        <v>-25</v>
      </c>
      <c r="L109" s="105">
        <f>IFERROR('CASH FLOW DATA'!L25,0)</f>
        <v>-28</v>
      </c>
    </row>
    <row r="110" spans="2:12" x14ac:dyDescent="0.35">
      <c r="B110" t="str">
        <f>'CASH FLOW DATA'!B26</f>
        <v>Other financing items</v>
      </c>
      <c r="C110" s="105">
        <f>IFERROR('CASH FLOW DATA'!C26,0)</f>
        <v>-34</v>
      </c>
      <c r="D110" s="105">
        <f>IFERROR('CASH FLOW DATA'!D26,0)</f>
        <v>-40</v>
      </c>
      <c r="E110" s="105">
        <f>IFERROR('CASH FLOW DATA'!E26,0)</f>
        <v>-47</v>
      </c>
      <c r="F110" s="105">
        <f>IFERROR('CASH FLOW DATA'!F26,0)</f>
        <v>-67</v>
      </c>
      <c r="G110" s="105">
        <f>IFERROR('CASH FLOW DATA'!G26,0)</f>
        <v>-72</v>
      </c>
      <c r="H110" s="105">
        <f>IFERROR('CASH FLOW DATA'!H26,0)</f>
        <v>-81</v>
      </c>
      <c r="I110" s="105">
        <f>IFERROR('CASH FLOW DATA'!I26,0)</f>
        <v>-81</v>
      </c>
      <c r="J110" s="105">
        <f>IFERROR('CASH FLOW DATA'!J26,0)</f>
        <v>-272</v>
      </c>
      <c r="K110" s="105">
        <f>IFERROR('CASH FLOW DATA'!K26,0)</f>
        <v>-105</v>
      </c>
      <c r="L110" s="105">
        <f>IFERROR('CASH FLOW DATA'!L26,0)</f>
        <v>0</v>
      </c>
    </row>
    <row r="111" spans="2:12" x14ac:dyDescent="0.35">
      <c r="C111" s="105"/>
      <c r="D111" s="105"/>
      <c r="E111" s="105"/>
      <c r="F111" s="105"/>
      <c r="G111" s="105"/>
      <c r="H111" s="105"/>
      <c r="I111" s="105"/>
      <c r="J111" s="105"/>
      <c r="K111" s="105"/>
      <c r="L111" s="105"/>
    </row>
    <row r="112" spans="2:12" x14ac:dyDescent="0.35">
      <c r="B112" s="97" t="str">
        <f>'CASH FLOW DATA'!B19</f>
        <v>Cash from Financing Activity -</v>
      </c>
      <c r="C112" s="105">
        <f>IFERROR(SUM(C104:C110),0)</f>
        <v>-199</v>
      </c>
      <c r="D112" s="105">
        <f t="shared" ref="D112:L112" si="24">IFERROR(SUM(D104:D110),0)</f>
        <v>-234</v>
      </c>
      <c r="E112" s="105">
        <f t="shared" si="24"/>
        <v>-803</v>
      </c>
      <c r="F112" s="105">
        <f t="shared" si="24"/>
        <v>-417</v>
      </c>
      <c r="G112" s="105">
        <f t="shared" si="24"/>
        <v>-376</v>
      </c>
      <c r="H112" s="105">
        <f t="shared" si="24"/>
        <v>-339</v>
      </c>
      <c r="I112" s="105">
        <f t="shared" si="24"/>
        <v>-578</v>
      </c>
      <c r="J112" s="105">
        <f t="shared" si="24"/>
        <v>-1889</v>
      </c>
      <c r="K112" s="105">
        <f t="shared" si="24"/>
        <v>-1042</v>
      </c>
      <c r="L112" s="105">
        <f t="shared" si="24"/>
        <v>-614</v>
      </c>
    </row>
    <row r="113" spans="2:12" ht="15" thickBot="1" x14ac:dyDescent="0.4">
      <c r="C113" s="105"/>
      <c r="D113" s="105"/>
      <c r="E113" s="105"/>
      <c r="F113" s="105"/>
      <c r="G113" s="105"/>
      <c r="H113" s="105"/>
      <c r="I113" s="105"/>
      <c r="J113" s="105"/>
      <c r="K113" s="105"/>
      <c r="L113" s="105"/>
    </row>
    <row r="114" spans="2:12" ht="15" thickBot="1" x14ac:dyDescent="0.4">
      <c r="B114" s="109" t="str">
        <f>'CASH FLOW DATA'!B27</f>
        <v>Net Cash Flow</v>
      </c>
      <c r="C114" s="110">
        <f>IFERROR(C88+C100+C112,0)</f>
        <v>62</v>
      </c>
      <c r="D114" s="110">
        <f t="shared" ref="D114:L114" si="25">IFERROR(D88+D100+D112,0)</f>
        <v>57</v>
      </c>
      <c r="E114" s="110">
        <f t="shared" si="25"/>
        <v>272</v>
      </c>
      <c r="F114" s="110">
        <f t="shared" si="25"/>
        <v>-363</v>
      </c>
      <c r="G114" s="110">
        <f t="shared" si="25"/>
        <v>6</v>
      </c>
      <c r="H114" s="110">
        <f t="shared" si="25"/>
        <v>169</v>
      </c>
      <c r="I114" s="110">
        <f t="shared" si="25"/>
        <v>-288</v>
      </c>
      <c r="J114" s="110">
        <f t="shared" si="25"/>
        <v>-71</v>
      </c>
      <c r="K114" s="110">
        <f t="shared" si="25"/>
        <v>-3</v>
      </c>
      <c r="L114" s="110">
        <f t="shared" si="25"/>
        <v>487</v>
      </c>
    </row>
  </sheetData>
  <mergeCells count="1">
    <mergeCell ref="B7:L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EAD6C-0334-44D0-ADA6-324EB6CFEE47}">
  <sheetPr>
    <tabColor rgb="FF1C5C28"/>
  </sheetPr>
  <dimension ref="B6:O44"/>
  <sheetViews>
    <sheetView showGridLines="0" zoomScale="50" zoomScaleNormal="55" workbookViewId="0">
      <pane ySplit="7" topLeftCell="A8" activePane="bottomLeft" state="frozen"/>
      <selection pane="bottomLeft" activeCell="I30" sqref="I30"/>
    </sheetView>
  </sheetViews>
  <sheetFormatPr defaultRowHeight="14.5" x14ac:dyDescent="0.35"/>
  <cols>
    <col min="1" max="1" width="1.81640625" customWidth="1"/>
    <col min="2" max="2" width="28.08984375" bestFit="1" customWidth="1"/>
    <col min="3" max="12" width="12.6328125" customWidth="1"/>
    <col min="13" max="13" width="15.08984375" customWidth="1"/>
    <col min="14" max="14" width="13.90625" customWidth="1"/>
    <col min="15" max="15" width="16.90625" customWidth="1"/>
  </cols>
  <sheetData>
    <row r="6" spans="2:15" x14ac:dyDescent="0.35">
      <c r="B6" s="125" t="str">
        <f>"RATIO ANALYSIS"&amp;'Data sheet'!B1</f>
        <v>RATIO ANALYSISDABUR INDIA LTD</v>
      </c>
      <c r="C6" s="125"/>
      <c r="D6" s="125"/>
      <c r="E6" s="125"/>
      <c r="F6" s="125"/>
      <c r="G6" s="125"/>
      <c r="H6" s="125"/>
      <c r="I6" s="125"/>
      <c r="J6" s="125"/>
      <c r="K6" s="125"/>
      <c r="L6" s="125"/>
      <c r="M6" s="125"/>
      <c r="N6" s="125"/>
      <c r="O6" s="125"/>
    </row>
    <row r="7" spans="2:15" x14ac:dyDescent="0.35">
      <c r="B7" s="98"/>
      <c r="C7" s="99">
        <f>'Data sheet'!B16</f>
        <v>41729</v>
      </c>
      <c r="D7" s="99">
        <f>'Data sheet'!C16</f>
        <v>42094</v>
      </c>
      <c r="E7" s="99">
        <f>'Data sheet'!D16</f>
        <v>42460</v>
      </c>
      <c r="F7" s="99">
        <f>'Data sheet'!E16</f>
        <v>42825</v>
      </c>
      <c r="G7" s="99">
        <f>'Data sheet'!F16</f>
        <v>43190</v>
      </c>
      <c r="H7" s="99">
        <f>'Data sheet'!G16</f>
        <v>43555</v>
      </c>
      <c r="I7" s="99">
        <f>'Data sheet'!H16</f>
        <v>43921</v>
      </c>
      <c r="J7" s="99">
        <f>'Data sheet'!I16</f>
        <v>44286</v>
      </c>
      <c r="K7" s="99">
        <f>'Data sheet'!J16</f>
        <v>44651</v>
      </c>
      <c r="L7" s="99">
        <f>'Data sheet'!K16</f>
        <v>45016</v>
      </c>
      <c r="M7" s="123" t="s">
        <v>8486</v>
      </c>
      <c r="N7" s="123" t="s">
        <v>51</v>
      </c>
      <c r="O7" s="123" t="s">
        <v>76</v>
      </c>
    </row>
    <row r="9" spans="2:15" x14ac:dyDescent="0.35">
      <c r="B9" t="s">
        <v>8458</v>
      </c>
      <c r="D9" s="6">
        <f>IFERROR('Historical FS'!D13,0)</f>
        <v>0.10447116229250852</v>
      </c>
      <c r="E9" s="6">
        <f>IFERROR('Historical FS'!E13,0)</f>
        <v>-2.0306613182750066E-3</v>
      </c>
      <c r="F9" s="6">
        <f>IFERROR('Historical FS'!F13,0)</f>
        <v>-2.1346691243576132E-2</v>
      </c>
      <c r="G9" s="6">
        <f>IFERROR('Historical FS'!G13,0)</f>
        <v>1.4219310469830937E-2</v>
      </c>
      <c r="H9" s="6">
        <f>IFERROR('Historical FS'!H13,0)</f>
        <v>0.10271372792789291</v>
      </c>
      <c r="I9" s="6">
        <f>IFERROR('Historical FS'!I13,0)</f>
        <v>1.9923687520478461E-2</v>
      </c>
      <c r="J9" s="6">
        <f>IFERROR('Historical FS'!J13,0)</f>
        <v>0.10098403618342267</v>
      </c>
      <c r="K9" s="6">
        <f>IFERROR('Historical FS'!K13,0)</f>
        <v>0.13878671568191692</v>
      </c>
      <c r="L9" s="6">
        <f>IFERROR('Historical FS'!L13,0)</f>
        <v>5.8887762336665261E-2</v>
      </c>
      <c r="N9" s="6">
        <f>IFERROR(MEDIAN(D9:L9),0)</f>
        <v>5.8887762336665261E-2</v>
      </c>
      <c r="O9" s="6">
        <f>IFERROR(AVERAGE(D9:L9),0)</f>
        <v>5.7401005538984945E-2</v>
      </c>
    </row>
    <row r="10" spans="2:15" x14ac:dyDescent="0.35">
      <c r="B10" t="s">
        <v>8460</v>
      </c>
      <c r="D10" s="6">
        <f>IFERROR('Historical FS'!D23/'Historical FS'!C23-1,0)</f>
        <v>0.13662152505746716</v>
      </c>
      <c r="E10" s="6">
        <f>IFERROR('Historical FS'!E23/'Historical FS'!D23-1,0)</f>
        <v>0.15002045113693119</v>
      </c>
      <c r="F10" s="6">
        <f>IFERROR('Historical FS'!F23/'Historical FS'!E23-1,0)</f>
        <v>-4.3931290671014311E-3</v>
      </c>
      <c r="G10" s="6">
        <f>IFERROR('Historical FS'!G23/'Historical FS'!F23-1,0)</f>
        <v>7.0011444750960994E-2</v>
      </c>
      <c r="H10" s="6">
        <f>IFERROR('Historical FS'!H23/'Historical FS'!G23-1,0)</f>
        <v>7.5502027895933299E-2</v>
      </c>
      <c r="I10" s="6">
        <f>IFERROR('Historical FS'!I23/'Historical FS'!H23-1,0)</f>
        <v>3.0341005771574503E-2</v>
      </c>
      <c r="J10" s="6">
        <f>IFERROR('Historical FS'!J23/'Historical FS'!I23-1,0)</f>
        <v>0.11679145697802817</v>
      </c>
      <c r="K10" s="6">
        <f>IFERROR('Historical FS'!K23/'Historical FS'!J23-1,0)</f>
        <v>0.12506557024884346</v>
      </c>
      <c r="L10" s="6">
        <f>IFERROR('Historical FS'!L23/'Historical FS'!K23-1,0)</f>
        <v>-3.975115563430065E-2</v>
      </c>
      <c r="N10" s="6">
        <f t="shared" ref="N10:N11" si="0">IFERROR(MEDIAN(D10:L10),0)</f>
        <v>7.5502027895933299E-2</v>
      </c>
      <c r="O10" s="6">
        <f>IFERROR(AVERAGE(D10:L10),0)</f>
        <v>7.3356577459815192E-2</v>
      </c>
    </row>
    <row r="11" spans="2:15" x14ac:dyDescent="0.35">
      <c r="B11" t="s">
        <v>8461</v>
      </c>
      <c r="D11" s="6">
        <f>IFERROR('Historical FS'!D38/'Historical FS'!C38-1,0)</f>
        <v>0.15606782918779483</v>
      </c>
      <c r="E11" s="6">
        <f>IFERROR('Historical FS'!E38/'Historical FS'!D38-1,0)</f>
        <v>0.13397066383732636</v>
      </c>
      <c r="F11" s="6">
        <f>IFERROR('Historical FS'!F38/'Historical FS'!E38-1,0)</f>
        <v>-5.0476989707824105E-2</v>
      </c>
      <c r="G11" s="6">
        <f>IFERROR('Historical FS'!G38/'Historical FS'!F38-1,0)</f>
        <v>8.3788780755398973E-2</v>
      </c>
      <c r="H11" s="6">
        <f>IFERROR('Historical FS'!H38/'Historical FS'!G38-1,0)</f>
        <v>0.14772322516543723</v>
      </c>
      <c r="I11" s="6">
        <f>IFERROR('Historical FS'!I38/'Historical FS'!H38-1,0)</f>
        <v>1.4839194420397828E-2</v>
      </c>
      <c r="J11" s="6">
        <f>IFERROR('Historical FS'!J38/'Historical FS'!I38-1,0)</f>
        <v>0.10222672879296235</v>
      </c>
      <c r="K11" s="6">
        <f>IFERROR('Historical FS'!K38/'Historical FS'!J38-1,0)</f>
        <v>4.7077376867253662E-2</v>
      </c>
      <c r="L11" s="6">
        <f>IFERROR('Historical FS'!L38/'Historical FS'!K38-1,0)</f>
        <v>-0.1242556514705685</v>
      </c>
      <c r="N11" s="6">
        <f t="shared" si="0"/>
        <v>8.3788780755398973E-2</v>
      </c>
      <c r="O11" s="6">
        <f t="shared" ref="O11" si="1">IFERROR(AVERAGE(D11:L11),0)</f>
        <v>5.6773461983130963E-2</v>
      </c>
    </row>
    <row r="12" spans="2:15" ht="15" thickBot="1" x14ac:dyDescent="0.4">
      <c r="B12" t="s">
        <v>8462</v>
      </c>
      <c r="D12" s="6">
        <f>IFERROR('Historical FS'!D46/'Historical FS'!C46-1,0)</f>
        <v>0.14287586839690647</v>
      </c>
      <c r="E12" s="6">
        <f>IFERROR('Historical FS'!E46/'Historical FS'!D46-1,0)</f>
        <v>0.12500710590642949</v>
      </c>
      <c r="F12" s="6">
        <f>IFERROR('Historical FS'!F46/'Historical FS'!E46-1,0)</f>
        <v>-8.6058312698256145E-9</v>
      </c>
      <c r="G12" s="6">
        <f>IFERROR('Historical FS'!G46/'Historical FS'!F46-1,0)</f>
        <v>1.7777665640611602</v>
      </c>
      <c r="H12" s="6">
        <f>IFERROR('Historical FS'!H46/'Historical FS'!G46-1,0)</f>
        <v>-0.56000326376200071</v>
      </c>
      <c r="I12" s="6">
        <f>IFERROR('Historical FS'!I46/'Historical FS'!H46-1,0)</f>
        <v>9.0914705700697818E-2</v>
      </c>
      <c r="J12" s="6">
        <f>IFERROR('Historical FS'!J46/'Historical FS'!I46-1,0)</f>
        <v>0.58334276338123803</v>
      </c>
      <c r="K12" s="6">
        <f>IFERROR('Historical FS'!K46/'Historical FS'!J46-1,0)</f>
        <v>9.4732703728746426E-2</v>
      </c>
      <c r="L12" s="6">
        <f>IFERROR('Historical FS'!L46/'Historical FS'!K46-1,0)</f>
        <v>2.1659672955198772E-6</v>
      </c>
      <c r="N12" s="6"/>
      <c r="O12" s="6"/>
    </row>
    <row r="13" spans="2:15" ht="15" thickBot="1" x14ac:dyDescent="0.4">
      <c r="B13" s="121"/>
      <c r="C13" s="121"/>
      <c r="D13" s="121"/>
      <c r="E13" s="121"/>
      <c r="F13" s="121"/>
      <c r="G13" s="121"/>
      <c r="H13" s="121"/>
      <c r="I13" s="121"/>
      <c r="J13" s="121"/>
      <c r="K13" s="121"/>
      <c r="L13" s="121"/>
      <c r="M13" s="121"/>
      <c r="N13" s="121"/>
      <c r="O13" s="121"/>
    </row>
    <row r="14" spans="2:15" x14ac:dyDescent="0.35">
      <c r="B14" t="s">
        <v>8459</v>
      </c>
      <c r="C14" s="6">
        <f>IFERROR('Historical FS'!C17/'Historical FS'!C12,0)</f>
        <v>0.40807608825012892</v>
      </c>
      <c r="D14" s="6">
        <f>IFERROR('Historical FS'!D17/'Historical FS'!D12,0)</f>
        <v>0.41031288604051835</v>
      </c>
      <c r="E14" s="6">
        <f>IFERROR('Historical FS'!E17/'Historical FS'!E12,0)</f>
        <v>0.39230634757817173</v>
      </c>
      <c r="F14" s="6">
        <f>IFERROR('Historical FS'!F17/'Historical FS'!F12,0)</f>
        <v>0.3745749377100685</v>
      </c>
      <c r="G14" s="6">
        <f>IFERROR('Historical FS'!G17/'Historical FS'!G12,0)</f>
        <v>0.37635540705918924</v>
      </c>
      <c r="H14" s="6">
        <f>IFERROR('Historical FS'!H17/'Historical FS'!H12,0)</f>
        <v>0.35971386930577715</v>
      </c>
      <c r="I14" s="6">
        <f>IFERROR('Historical FS'!I17/'Historical FS'!I12,0)</f>
        <v>0.36465875384587038</v>
      </c>
      <c r="J14" s="6">
        <f>IFERROR('Historical FS'!J17/'Historical FS'!J12,0)</f>
        <v>0.36795950489716717</v>
      </c>
      <c r="K14" s="6">
        <f>IFERROR('Historical FS'!K17/'Historical FS'!K12,0)</f>
        <v>0.35761451342127792</v>
      </c>
      <c r="L14" s="6">
        <f>IFERROR('Historical FS'!L17/'Historical FS'!L12,0)</f>
        <v>0.3286865702968545</v>
      </c>
      <c r="N14" s="6">
        <f>IFERROR(MEDIAN(C14:L14),0)</f>
        <v>0.37126722130361783</v>
      </c>
      <c r="O14" s="6">
        <f>IFERROR(AVERAGE(C14:L14),0)</f>
        <v>0.37402588784050239</v>
      </c>
    </row>
    <row r="15" spans="2:15" x14ac:dyDescent="0.35">
      <c r="B15" t="s">
        <v>8463</v>
      </c>
      <c r="C15" s="6">
        <f>IFERROR(('Historical FS'!C23-'Historical FS'!C29)/'Historical FS'!C12,0)</f>
        <v>0.15075402515117342</v>
      </c>
      <c r="D15" s="6">
        <f>IFERROR(('Historical FS'!D23-'Historical FS'!D29)/'Historical FS'!D12,0)</f>
        <v>0.15460734347680519</v>
      </c>
      <c r="E15" s="6">
        <f>IFERROR(('Historical FS'!E23-'Historical FS'!E29)/'Historical FS'!E12,0)</f>
        <v>0.17803991434072944</v>
      </c>
      <c r="F15" s="6">
        <f>IFERROR(('Historical FS'!F23-'Historical FS'!F29)/'Historical FS'!F12,0)</f>
        <v>0.17977721416572215</v>
      </c>
      <c r="G15" s="6">
        <f>IFERROR(('Historical FS'!G23-'Historical FS'!G29)/'Historical FS'!G12,0)</f>
        <v>0.1884600192958942</v>
      </c>
      <c r="H15" s="6">
        <f>IFERROR(('Historical FS'!H23-'Historical FS'!H29)/'Historical FS'!H12,0)</f>
        <v>0.18351871229443595</v>
      </c>
      <c r="I15" s="6">
        <f>IFERROR(('Historical FS'!I23-'Historical FS'!I29)/'Historical FS'!I12,0)</f>
        <v>0.18099656404871123</v>
      </c>
      <c r="J15" s="6">
        <f>IFERROR(('Historical FS'!J23-'Historical FS'!J29)/'Historical FS'!J12,0)</f>
        <v>0.1842297093074938</v>
      </c>
      <c r="K15" s="6">
        <f>IFERROR(('Historical FS'!K23-'Historical FS'!K29)/'Historical FS'!K12,0)</f>
        <v>0.1835961751102981</v>
      </c>
      <c r="L15" s="6">
        <f>IFERROR(('Historical FS'!L23-'Historical FS'!L29)/'Historical FS'!L12,0)</f>
        <v>0.16058522674544157</v>
      </c>
      <c r="N15" s="6">
        <f t="shared" ref="N15:N42" si="2">IFERROR(MEDIAN(C15:L15),0)</f>
        <v>0.18038688910721667</v>
      </c>
      <c r="O15" s="6">
        <f t="shared" ref="O15:O42" si="3">IFERROR(AVERAGE(C15:L15),0)</f>
        <v>0.1744564903936705</v>
      </c>
    </row>
    <row r="16" spans="2:15" x14ac:dyDescent="0.35">
      <c r="B16" t="s">
        <v>8464</v>
      </c>
      <c r="C16" s="6">
        <f>IFERROR('Historical FS'!C32/'Historical FS'!C12,0)</f>
        <v>0.14308201050704722</v>
      </c>
      <c r="D16" s="6">
        <f>IFERROR('Historical FS'!D32/'Historical FS'!D12,0)</f>
        <v>0.14946077796264251</v>
      </c>
      <c r="E16" s="6">
        <f>IFERROR('Historical FS'!E32/'Historical FS'!E12,0)</f>
        <v>0.17180827953920855</v>
      </c>
      <c r="F16" s="6">
        <f>IFERROR('Historical FS'!F32/'Historical FS'!F12,0)</f>
        <v>0.1726806933391476</v>
      </c>
      <c r="G16" s="6">
        <f>IFERROR('Historical FS'!G32/'Historical FS'!G12,0)</f>
        <v>0.18158990397378874</v>
      </c>
      <c r="H16" s="6">
        <f>IFERROR('Historical FS'!H32/'Historical FS'!H12,0)</f>
        <v>0.17652164007238991</v>
      </c>
      <c r="I16" s="6">
        <f>IFERROR('Historical FS'!I32/'Historical FS'!I12,0)</f>
        <v>0.17529224009285355</v>
      </c>
      <c r="J16" s="6">
        <f>IFERROR('Historical FS'!J32/'Historical FS'!J12,0)</f>
        <v>0.18100746210120619</v>
      </c>
      <c r="K16" s="6">
        <f>IFERROR('Historical FS'!K32/'Historical FS'!K12,0)</f>
        <v>0.1800512091456449</v>
      </c>
      <c r="L16" s="6">
        <f>IFERROR('Historical FS'!L32/'Historical FS'!L12,0)</f>
        <v>0.15379938577037591</v>
      </c>
      <c r="N16" s="6">
        <f t="shared" si="2"/>
        <v>0.17398646671600057</v>
      </c>
      <c r="O16" s="6">
        <f t="shared" si="3"/>
        <v>0.1685293602504305</v>
      </c>
    </row>
    <row r="17" spans="2:15" ht="15" thickBot="1" x14ac:dyDescent="0.4">
      <c r="B17" t="s">
        <v>8465</v>
      </c>
      <c r="C17" s="6">
        <f>IFERROR('Historical FS'!C38/'Historical FS'!C12,0)</f>
        <v>0.11204258357749657</v>
      </c>
      <c r="D17" s="6">
        <f>IFERROR('Historical FS'!D38/'Historical FS'!D12,0)</f>
        <v>0.11727678439713221</v>
      </c>
      <c r="E17" s="6">
        <f>IFERROR('Historical FS'!E38/'Historical FS'!E12,0)</f>
        <v>0.133259037027325</v>
      </c>
      <c r="F17" s="6">
        <f>IFERROR('Historical FS'!F38/'Historical FS'!F12,0)</f>
        <v>0.12929248882590222</v>
      </c>
      <c r="G17" s="6">
        <f>IFERROR('Historical FS'!G38/'Historical FS'!G12,0)</f>
        <v>0.1381611919423455</v>
      </c>
      <c r="H17" s="6">
        <f>IFERROR('Historical FS'!H38/'Historical FS'!H12,0)</f>
        <v>0.14380052119849807</v>
      </c>
      <c r="I17" s="6">
        <f>IFERROR('Historical FS'!I38/'Historical FS'!I12,0)</f>
        <v>0.14308365113579832</v>
      </c>
      <c r="J17" s="6">
        <f>IFERROR('Historical FS'!J38/'Historical FS'!J12,0)</f>
        <v>0.14324515120298256</v>
      </c>
      <c r="K17" s="6">
        <f>IFERROR('Historical FS'!K38/'Historical FS'!K12,0)</f>
        <v>0.13170926136134048</v>
      </c>
      <c r="L17" s="6">
        <f>IFERROR('Historical FS'!L38/'Historical FS'!L12,0)</f>
        <v>0.10892905309590982</v>
      </c>
      <c r="N17" s="6">
        <f t="shared" si="2"/>
        <v>0.13248414919433274</v>
      </c>
      <c r="O17" s="6">
        <f t="shared" si="3"/>
        <v>0.13007997237647306</v>
      </c>
    </row>
    <row r="18" spans="2:15" ht="15" thickBot="1" x14ac:dyDescent="0.4">
      <c r="B18" s="121"/>
      <c r="C18" s="121"/>
      <c r="D18" s="121"/>
      <c r="E18" s="121"/>
      <c r="F18" s="121"/>
      <c r="G18" s="121"/>
      <c r="H18" s="121"/>
      <c r="I18" s="121"/>
      <c r="J18" s="121"/>
      <c r="K18" s="121"/>
      <c r="L18" s="121"/>
      <c r="M18" s="121"/>
      <c r="N18" s="121"/>
      <c r="O18" s="121"/>
    </row>
    <row r="19" spans="2:15" x14ac:dyDescent="0.35">
      <c r="B19" t="s">
        <v>8466</v>
      </c>
      <c r="C19" s="6">
        <f>IFERROR('Historical FS'!C20/'Historical FS'!C12,0)</f>
        <v>0.24350960312377798</v>
      </c>
      <c r="D19" s="6">
        <f>IFERROR('Historical FS'!D20/'Historical FS'!D12,0)</f>
        <v>0.24095598865497875</v>
      </c>
      <c r="E19" s="6">
        <f>IFERROR('Historical FS'!E20/'Historical FS'!E12,0)</f>
        <v>0.19714614777509556</v>
      </c>
      <c r="F19" s="6">
        <f>IFERROR('Historical FS'!F20/'Historical FS'!F12,0)</f>
        <v>0.17603390778857281</v>
      </c>
      <c r="G19" s="6">
        <f>IFERROR('Historical FS'!G20/'Historical FS'!G12,0)</f>
        <v>0.16689264878235138</v>
      </c>
      <c r="H19" s="6">
        <f>IFERROR('Historical FS'!H20/'Historical FS'!H12,0)</f>
        <v>0.15542002985323528</v>
      </c>
      <c r="I19" s="6">
        <f>IFERROR('Historical FS'!I20/'Historical FS'!I12,0)</f>
        <v>0.15827829363105436</v>
      </c>
      <c r="J19" s="6">
        <f>IFERROR('Historical FS'!J20/'Historical FS'!J12,0)</f>
        <v>0.15861592925907142</v>
      </c>
      <c r="K19" s="6">
        <f>IFERROR('Historical FS'!K20/'Historical FS'!K12,0)</f>
        <v>0.15079330093271176</v>
      </c>
      <c r="L19" s="6">
        <f>IFERROR('Historical FS'!L20/'Historical FS'!L12,0)</f>
        <v>0.14113144184376436</v>
      </c>
      <c r="N19" s="6">
        <f t="shared" si="2"/>
        <v>0.1627542890207114</v>
      </c>
      <c r="O19" s="6">
        <f t="shared" si="3"/>
        <v>0.17887772916446137</v>
      </c>
    </row>
    <row r="20" spans="2:15" x14ac:dyDescent="0.35">
      <c r="B20" t="s">
        <v>8467</v>
      </c>
      <c r="C20" s="6">
        <f>IFERROR('Historical FS'!C29/'Historical FS'!C12,0)</f>
        <v>1.3812459975177525E-2</v>
      </c>
      <c r="D20" s="6">
        <f>IFERROR('Historical FS'!D29/'Historical FS'!D12,0)</f>
        <v>1.4749553908734411E-2</v>
      </c>
      <c r="E20" s="6">
        <f>IFERROR('Historical FS'!E29/'Historical FS'!E12,0)</f>
        <v>1.7120285462346684E-2</v>
      </c>
      <c r="F20" s="6">
        <f>IFERROR('Historical FS'!F29/'Historical FS'!F12,0)</f>
        <v>1.8763815755773558E-2</v>
      </c>
      <c r="G20" s="6">
        <f>IFERROR('Historical FS'!G29/'Historical FS'!G12,0)</f>
        <v>2.1002738980943687E-2</v>
      </c>
      <c r="H20" s="6">
        <f>IFERROR('Historical FS'!H29/'Historical FS'!H12,0)</f>
        <v>2.0775127158105883E-2</v>
      </c>
      <c r="I20" s="6">
        <f>IFERROR('Historical FS'!I29/'Historical FS'!I12,0)</f>
        <v>2.5383896166104754E-2</v>
      </c>
      <c r="J20" s="6">
        <f>IFERROR('Historical FS'!J29/'Historical FS'!J12,0)</f>
        <v>2.5113866330601937E-2</v>
      </c>
      <c r="K20" s="6">
        <f>IFERROR('Historical FS'!K29/'Historical FS'!K12,0)</f>
        <v>2.322503737826807E-2</v>
      </c>
      <c r="L20" s="6">
        <f>IFERROR('Historical FS'!L29/'Historical FS'!L12,0)</f>
        <v>2.6969901707648555E-2</v>
      </c>
      <c r="N20" s="6">
        <f t="shared" si="2"/>
        <v>2.0888933069524787E-2</v>
      </c>
      <c r="O20" s="6">
        <f t="shared" si="3"/>
        <v>2.0691668282370505E-2</v>
      </c>
    </row>
    <row r="21" spans="2:15" ht="15" thickBot="1" x14ac:dyDescent="0.4">
      <c r="B21" t="s">
        <v>8468</v>
      </c>
      <c r="C21" s="6">
        <f>IFERROR('Historical FS'!C23/'Historical FS'!C12,0)</f>
        <v>0.16456648512635097</v>
      </c>
      <c r="D21" s="6">
        <f>IFERROR('Historical FS'!D23/'Historical FS'!D12,0)</f>
        <v>0.16935689738553961</v>
      </c>
      <c r="E21" s="6">
        <f>IFERROR('Historical FS'!E23/'Historical FS'!E12,0)</f>
        <v>0.19516019980307614</v>
      </c>
      <c r="F21" s="6">
        <f>IFERROR('Historical FS'!F23/'Historical FS'!F12,0)</f>
        <v>0.19854102992149572</v>
      </c>
      <c r="G21" s="6">
        <f>IFERROR('Historical FS'!G23/'Historical FS'!G12,0)</f>
        <v>0.20946275827683788</v>
      </c>
      <c r="H21" s="6">
        <f>IFERROR('Historical FS'!H23/'Historical FS'!H12,0)</f>
        <v>0.20429383945254184</v>
      </c>
      <c r="I21" s="6">
        <f>IFERROR('Historical FS'!I23/'Historical FS'!I12,0)</f>
        <v>0.20638046021481599</v>
      </c>
      <c r="J21" s="6">
        <f>IFERROR('Historical FS'!J23/'Historical FS'!J12,0)</f>
        <v>0.20934357563809575</v>
      </c>
      <c r="K21" s="6">
        <f>IFERROR('Historical FS'!K23/'Historical FS'!K12,0)</f>
        <v>0.20682121248856616</v>
      </c>
      <c r="L21" s="6">
        <f>IFERROR('Historical FS'!L23/'Historical FS'!L12,0)</f>
        <v>0.18755512845309014</v>
      </c>
      <c r="N21" s="6">
        <f t="shared" si="2"/>
        <v>0.20141743468701878</v>
      </c>
      <c r="O21" s="6">
        <f t="shared" si="3"/>
        <v>0.19514815867604102</v>
      </c>
    </row>
    <row r="22" spans="2:15" ht="15" thickBot="1" x14ac:dyDescent="0.4">
      <c r="B22" s="121"/>
      <c r="C22" s="121"/>
      <c r="D22" s="121"/>
      <c r="E22" s="121"/>
      <c r="F22" s="121"/>
      <c r="G22" s="121"/>
      <c r="H22" s="121"/>
      <c r="I22" s="121"/>
      <c r="J22" s="121"/>
      <c r="K22" s="121"/>
      <c r="L22" s="121"/>
      <c r="M22" s="121"/>
      <c r="N22" s="121"/>
      <c r="O22" s="121"/>
    </row>
    <row r="23" spans="2:15" x14ac:dyDescent="0.35">
      <c r="B23" t="s">
        <v>8469</v>
      </c>
      <c r="C23" s="6">
        <f>IFERROR(('Historical FS'!C23-'Historical FS'!C29)/('Historical FS'!C74-'Historical FS'!C57),0)</f>
        <v>0.31629261912547196</v>
      </c>
      <c r="D23" s="6">
        <f>IFERROR(('Historical FS'!D23-'Historical FS'!D29)/('Historical FS'!D74-'Historical FS'!D57),0)</f>
        <v>0.29484551214619464</v>
      </c>
      <c r="E23" s="6">
        <f>IFERROR(('Historical FS'!E23-'Historical FS'!E29)/('Historical FS'!E74-'Historical FS'!E57),0)</f>
        <v>0.27836360968923768</v>
      </c>
      <c r="F23" s="6">
        <f>IFERROR(('Historical FS'!F23-'Historical FS'!F29)/('Historical FS'!F74-'Historical FS'!F57),0)</f>
        <v>0.23508387449140311</v>
      </c>
      <c r="G23" s="6">
        <f>IFERROR(('Historical FS'!G23-'Historical FS'!G29)/('Historical FS'!G74-'Historical FS'!G57),0)</f>
        <v>0.21903008830377596</v>
      </c>
      <c r="H23" s="6">
        <f>IFERROR(('Historical FS'!H23-'Historical FS'!H29)/('Historical FS'!H74-'Historical FS'!H57),0)</f>
        <v>0.24682477630092944</v>
      </c>
      <c r="I23" s="6">
        <f>IFERROR(('Historical FS'!I23-'Historical FS'!I29)/('Historical FS'!I74-'Historical FS'!I57),0)</f>
        <v>0.22053133251212859</v>
      </c>
      <c r="J23" s="6">
        <f>IFERROR(('Historical FS'!J23-'Historical FS'!J29)/('Historical FS'!J74-'Historical FS'!J57),0)</f>
        <v>0.21554244125791186</v>
      </c>
      <c r="K23" s="6">
        <f>IFERROR(('Historical FS'!K23-'Historical FS'!K29)/('Historical FS'!K74-'Historical FS'!K57),0)</f>
        <v>0.21241473107082906</v>
      </c>
      <c r="L23" s="6">
        <f>IFERROR(('Historical FS'!L23-'Historical FS'!L29)/('Historical FS'!L74-'Historical FS'!L57),0)</f>
        <v>0.18246978185778126</v>
      </c>
      <c r="N23" s="6">
        <f t="shared" si="2"/>
        <v>0.22780760350176585</v>
      </c>
      <c r="O23" s="6">
        <f t="shared" si="3"/>
        <v>0.24213987667556638</v>
      </c>
    </row>
    <row r="24" spans="2:15" x14ac:dyDescent="0.35">
      <c r="B24" t="s">
        <v>8470</v>
      </c>
      <c r="C24" s="6">
        <f>IFERROR('Historical FS'!C49,0)</f>
        <v>0.61411717100188423</v>
      </c>
      <c r="D24" s="6">
        <f>IFERROR('Historical FS'!D49,0)</f>
        <v>0.61574220929087864</v>
      </c>
      <c r="E24" s="6">
        <f>IFERROR('Historical FS'!E49,0)</f>
        <v>0.61821531575850486</v>
      </c>
      <c r="F24" s="6">
        <f>IFERROR('Historical FS'!F49,0)</f>
        <v>0.59737093398890706</v>
      </c>
      <c r="G24" s="6">
        <f>IFERROR('Historical FS'!G49,0)</f>
        <v>0</v>
      </c>
      <c r="H24" s="6">
        <f>IFERROR('Historical FS'!H49,0)</f>
        <v>0.60331084723061568</v>
      </c>
      <c r="I24" s="6">
        <f>IFERROR('Historical FS'!I49,0)</f>
        <v>0.57338065232611446</v>
      </c>
      <c r="J24" s="6">
        <f>IFERROR('Historical FS'!J49,0)</f>
        <v>0.38705956222712123</v>
      </c>
      <c r="K24" s="6">
        <f>IFERROR('Historical FS'!K49,0)</f>
        <v>0.35898168937481745</v>
      </c>
      <c r="L24" s="6">
        <f>IFERROR('Historical FS'!L49,0)</f>
        <v>0.26641400066882159</v>
      </c>
      <c r="N24" s="6">
        <f t="shared" si="2"/>
        <v>0.58537579315751076</v>
      </c>
      <c r="O24" s="6">
        <f t="shared" si="3"/>
        <v>0.4634592381867666</v>
      </c>
    </row>
    <row r="25" spans="2:15" x14ac:dyDescent="0.35">
      <c r="B25" t="s">
        <v>8471</v>
      </c>
      <c r="C25" s="6">
        <f>IFERROR('Historical FS'!C38/SUM('Historical FS'!C54:C55),0)</f>
        <v>0.29774921309055863</v>
      </c>
      <c r="D25" s="6">
        <f>IFERROR('Historical FS'!D38/SUM('Historical FS'!D54:D55),0)</f>
        <v>0.27256763283583874</v>
      </c>
      <c r="E25" s="6">
        <f>IFERROR('Historical FS'!E38/SUM('Historical FS'!E54:E55),0)</f>
        <v>0.24857514847947884</v>
      </c>
      <c r="F25" s="6">
        <f>IFERROR('Historical FS'!F38/SUM('Historical FS'!F54:F55),0)</f>
        <v>0.20307423169994593</v>
      </c>
      <c r="G25" s="6">
        <f>IFERROR('Historical FS'!G38/SUM('Historical FS'!G54:G55),0)</f>
        <v>0.18695457126234563</v>
      </c>
      <c r="H25" s="6">
        <f>IFERROR('Historical FS'!H38/SUM('Historical FS'!H54:H55),0)</f>
        <v>0.21742357520313638</v>
      </c>
      <c r="I25" s="6">
        <f>IFERROR('Historical FS'!I38/SUM('Historical FS'!I54:I55),0)</f>
        <v>0.18811338606517042</v>
      </c>
      <c r="J25" s="6">
        <f>IFERROR('Historical FS'!J38/SUM('Historical FS'!J54:J55),0)</f>
        <v>0.17872442594992102</v>
      </c>
      <c r="K25" s="6">
        <f>IFERROR('Historical FS'!K38/SUM('Historical FS'!K54:K55),0)</f>
        <v>0.17111188001861294</v>
      </c>
      <c r="L25" s="6">
        <f>IFERROR('Historical FS'!L38/SUM('Historical FS'!L54:L55),0)</f>
        <v>0.13996473968212217</v>
      </c>
      <c r="N25" s="6">
        <f t="shared" si="2"/>
        <v>0.19559380888255817</v>
      </c>
      <c r="O25" s="6">
        <f t="shared" si="3"/>
        <v>0.21042588042871307</v>
      </c>
    </row>
    <row r="26" spans="2:15" x14ac:dyDescent="0.35">
      <c r="B26" t="s">
        <v>8472</v>
      </c>
      <c r="C26" s="6">
        <f>IFERROR(C25*C24,0)</f>
        <v>0.18285290441121105</v>
      </c>
      <c r="D26" s="6">
        <f t="shared" ref="D26:L26" si="4">IFERROR(D25*D24,0)</f>
        <v>0.16783139642352438</v>
      </c>
      <c r="E26" s="6">
        <f t="shared" si="4"/>
        <v>0.15367296390695825</v>
      </c>
      <c r="F26" s="6">
        <f t="shared" si="4"/>
        <v>0.12131064345967642</v>
      </c>
      <c r="G26" s="6">
        <f t="shared" si="4"/>
        <v>0</v>
      </c>
      <c r="H26" s="6">
        <f t="shared" si="4"/>
        <v>0.13117400136371368</v>
      </c>
      <c r="I26" s="6">
        <f t="shared" si="4"/>
        <v>0.10786057601332162</v>
      </c>
      <c r="J26" s="6">
        <f t="shared" si="4"/>
        <v>6.9176998067469977E-2</v>
      </c>
      <c r="K26" s="6">
        <f t="shared" si="4"/>
        <v>6.1426031761182741E-2</v>
      </c>
      <c r="L26" s="6">
        <f t="shared" si="4"/>
        <v>3.7288566251284336E-2</v>
      </c>
      <c r="N26" s="6">
        <f t="shared" si="2"/>
        <v>0.11458560973649902</v>
      </c>
      <c r="O26" s="6">
        <f t="shared" si="3"/>
        <v>0.10325940816583427</v>
      </c>
    </row>
    <row r="27" spans="2:15" ht="15" thickBot="1" x14ac:dyDescent="0.4">
      <c r="B27" t="s">
        <v>8473</v>
      </c>
      <c r="C27" s="119">
        <f>IFERROR(('Historical FS'!C23-'Historical FS'!C29)/'Historical FS'!C26,0)</f>
        <v>19.649861495844878</v>
      </c>
      <c r="D27" s="119">
        <f>IFERROR(('Historical FS'!D23-'Historical FS'!D29)/'Historical FS'!D26,0)</f>
        <v>30.040877367896314</v>
      </c>
      <c r="E27" s="119">
        <f>IFERROR(('Historical FS'!E23-'Historical FS'!E29)/'Historical FS'!E26,0)</f>
        <v>28.57033828382837</v>
      </c>
      <c r="F27" s="119">
        <f>IFERROR(('Historical FS'!F23-'Historical FS'!F29)/'Historical FS'!F26,0)</f>
        <v>25.333148250971689</v>
      </c>
      <c r="G27" s="119">
        <f>IFERROR(('Historical FS'!G23-'Historical FS'!G29)/'Historical FS'!G26,0)</f>
        <v>27.431856738925557</v>
      </c>
      <c r="H27" s="119">
        <f>IFERROR(('Historical FS'!H23-'Historical FS'!H29)/'Historical FS'!H26,0)</f>
        <v>26.227928835179576</v>
      </c>
      <c r="I27" s="119">
        <f>IFERROR(('Historical FS'!I23-'Historical FS'!I29)/'Historical FS'!I26,0)</f>
        <v>31.729713362939027</v>
      </c>
      <c r="J27" s="119">
        <f>IFERROR(('Historical FS'!J23-'Historical FS'!J29)/'Historical FS'!J26,0)</f>
        <v>57.174294060369952</v>
      </c>
      <c r="K27" s="119">
        <f>IFERROR(('Historical FS'!K23-'Historical FS'!K29)/'Historical FS'!K26,0)</f>
        <v>51.790673575129553</v>
      </c>
      <c r="L27" s="119">
        <f>IFERROR(('Historical FS'!L23-'Historical FS'!L29)/'Historical FS'!L26,0)</f>
        <v>23.664749488752548</v>
      </c>
      <c r="N27" s="6">
        <f t="shared" si="2"/>
        <v>28.001097511376962</v>
      </c>
      <c r="O27" s="6">
        <f t="shared" si="3"/>
        <v>32.161344145983747</v>
      </c>
    </row>
    <row r="28" spans="2:15" ht="15" thickBot="1" x14ac:dyDescent="0.4">
      <c r="B28" s="121"/>
      <c r="C28" s="121"/>
      <c r="D28" s="121"/>
      <c r="E28" s="121"/>
      <c r="F28" s="121"/>
      <c r="G28" s="121"/>
      <c r="H28" s="121"/>
      <c r="I28" s="121"/>
      <c r="J28" s="121"/>
      <c r="K28" s="121"/>
      <c r="L28" s="121"/>
      <c r="M28" s="121"/>
      <c r="N28" s="121"/>
      <c r="O28" s="121"/>
    </row>
    <row r="29" spans="2:15" x14ac:dyDescent="0.35">
      <c r="B29" t="s">
        <v>8474</v>
      </c>
      <c r="C29" s="119">
        <f>IFERROR('Historical FS'!C12/'Historical FS'!C68,0)</f>
        <v>10.451828816822154</v>
      </c>
      <c r="D29" s="119">
        <f>IFERROR('Historical FS'!D12/'Historical FS'!D68,0)</f>
        <v>10.966588824489335</v>
      </c>
      <c r="E29" s="119">
        <f>IFERROR('Historical FS'!E12/'Historical FS'!E68,0)</f>
        <v>9.6140138408304487</v>
      </c>
      <c r="F29" s="119">
        <f>IFERROR('Historical FS'!F12/'Historical FS'!F68,0)</f>
        <v>11.705651732726547</v>
      </c>
      <c r="G29" s="119">
        <f>IFERROR('Historical FS'!G12/'Historical FS'!G68,0)</f>
        <v>10.936225356900067</v>
      </c>
      <c r="H29" s="119">
        <f>IFERROR('Historical FS'!H12/'Historical FS'!H68,0)</f>
        <v>10.215209463026058</v>
      </c>
      <c r="I29" s="119">
        <f>IFERROR('Historical FS'!I12/'Historical FS'!I68,0)</f>
        <v>10.670532872992665</v>
      </c>
      <c r="J29" s="119">
        <f>IFERROR('Historical FS'!J12/'Historical FS'!J68,0)</f>
        <v>17.026336407991735</v>
      </c>
      <c r="K29" s="119">
        <f>IFERROR('Historical FS'!K12/'Historical FS'!K68,0)</f>
        <v>16.851628878743327</v>
      </c>
      <c r="L29" s="119">
        <f>IFERROR('Historical FS'!L12/'Historical FS'!L68,0)</f>
        <v>13.584553755522826</v>
      </c>
      <c r="N29" s="6">
        <f t="shared" si="2"/>
        <v>10.951407090694701</v>
      </c>
      <c r="O29" s="6">
        <f t="shared" si="3"/>
        <v>12.202256995004515</v>
      </c>
    </row>
    <row r="30" spans="2:15" x14ac:dyDescent="0.35">
      <c r="B30" t="s">
        <v>8475</v>
      </c>
      <c r="C30" s="119">
        <f>IFERROR('Historical FS'!C12/'Historical FS'!C57,0)</f>
        <v>3.6234508958365419</v>
      </c>
      <c r="D30" s="119">
        <f>IFERROR('Historical FS'!D12/'Historical FS'!D57,0)</f>
        <v>3.861868244013118</v>
      </c>
      <c r="E30" s="119">
        <f>IFERROR('Historical FS'!E12/'Historical FS'!E57,0)</f>
        <v>3.9763758197161212</v>
      </c>
      <c r="F30" s="119">
        <f>IFERROR('Historical FS'!F12/'Historical FS'!F57,0)</f>
        <v>3.9864858496740583</v>
      </c>
      <c r="G30" s="119">
        <f>IFERROR('Historical FS'!G12/'Historical FS'!G57,0)</f>
        <v>3.7529890353435205</v>
      </c>
      <c r="H30" s="119">
        <f>IFERROR('Historical FS'!H12/'Historical FS'!H57,0)</f>
        <v>4.0439924201767674</v>
      </c>
      <c r="I30" s="119">
        <f>IFERROR('Historical FS'!I12/'Historical FS'!I57,0)</f>
        <v>3.9317650893681746</v>
      </c>
      <c r="J30" s="119">
        <f>IFERROR('Historical FS'!J12/'Historical FS'!J57,0)</f>
        <v>3.5937541108684781</v>
      </c>
      <c r="K30" s="119">
        <f>IFERROR('Historical FS'!K12/'Historical FS'!K57,0)</f>
        <v>3.7907159716758461</v>
      </c>
      <c r="L30" s="119">
        <f>IFERROR('Historical FS'!L12/'Historical FS'!L57,0)</f>
        <v>3.2893390733275703</v>
      </c>
      <c r="N30" s="6">
        <f t="shared" si="2"/>
        <v>3.8262921078444823</v>
      </c>
      <c r="O30" s="6">
        <f t="shared" si="3"/>
        <v>3.7850736510000198</v>
      </c>
    </row>
    <row r="31" spans="2:15" x14ac:dyDescent="0.35">
      <c r="B31" t="s">
        <v>8476</v>
      </c>
      <c r="C31" s="119">
        <f>IFERROR('Historical FS'!C12/'Historical FS'!C69,0)</f>
        <v>7.2576323122641409</v>
      </c>
      <c r="D31" s="119">
        <f>IFERROR('Historical FS'!D12/'Historical FS'!D69,0)</f>
        <v>8.0095862402005604</v>
      </c>
      <c r="E31" s="119">
        <f>IFERROR('Historical FS'!E12/'Historical FS'!E69,0)</f>
        <v>7.0949931600547194</v>
      </c>
      <c r="F31" s="119">
        <f>IFERROR('Historical FS'!F12/'Historical FS'!F69,0)</f>
        <v>6.8794806227466996</v>
      </c>
      <c r="G31" s="119">
        <f>IFERROR('Historical FS'!G12/'Historical FS'!G69,0)</f>
        <v>6.1470887930073719</v>
      </c>
      <c r="H31" s="119">
        <f>IFERROR('Historical FS'!H12/'Historical FS'!H69,0)</f>
        <v>6.5473230144633341</v>
      </c>
      <c r="I31" s="119">
        <f>IFERROR('Historical FS'!I12/'Historical FS'!I69,0)</f>
        <v>6.2951789325659444</v>
      </c>
      <c r="J31" s="119">
        <f>IFERROR('Historical FS'!J12/'Historical FS'!J69,0)</f>
        <v>5.5133254145812671</v>
      </c>
      <c r="K31" s="119">
        <f>IFERROR('Historical FS'!K12/'Historical FS'!K69,0)</f>
        <v>5.6967933994987892</v>
      </c>
      <c r="L31" s="119">
        <f>IFERROR('Historical FS'!L12/'Historical FS'!L69,0)</f>
        <v>5.6960231202450347</v>
      </c>
      <c r="N31" s="6">
        <f t="shared" si="2"/>
        <v>6.4212509735146392</v>
      </c>
      <c r="O31" s="6">
        <f t="shared" si="3"/>
        <v>6.5137425009627865</v>
      </c>
    </row>
    <row r="32" spans="2:15" x14ac:dyDescent="0.35">
      <c r="B32" t="s">
        <v>8477</v>
      </c>
      <c r="C32" s="119">
        <f>IFERROR('Historical FS'!C12/'Historical FS'!C61,0)</f>
        <v>3.9946346708925233</v>
      </c>
      <c r="D32" s="119">
        <f>IFERROR('Historical FS'!D12/'Historical FS'!D61,0)</f>
        <v>4.1528769983964882</v>
      </c>
      <c r="E32" s="119">
        <f>IFERROR('Historical FS'!E12/'Historical FS'!E61,0)</f>
        <v>4.6657430730478584</v>
      </c>
      <c r="F32" s="119">
        <f>IFERROR('Historical FS'!F12/'Historical FS'!F61,0)</f>
        <v>3.88765829248366</v>
      </c>
      <c r="G32" s="119">
        <f>IFERROR('Historical FS'!G12/'Historical FS'!G61,0)</f>
        <v>3.8074118267746822</v>
      </c>
      <c r="H32" s="119">
        <f>IFERROR('Historical FS'!H12/'Historical FS'!H61,0)</f>
        <v>4.3243933653621527</v>
      </c>
      <c r="I32" s="119">
        <f>IFERROR('Historical FS'!I12/'Historical FS'!I61,0)</f>
        <v>3.8552479713052898</v>
      </c>
      <c r="J32" s="119">
        <f>IFERROR('Historical FS'!J12/'Historical FS'!J61,0)</f>
        <v>4.2630365773188519</v>
      </c>
      <c r="K32" s="119">
        <f>IFERROR('Historical FS'!K12/'Historical FS'!K61,0)</f>
        <v>4.7180033796958272</v>
      </c>
      <c r="L32" s="119">
        <f>IFERROR('Historical FS'!L12/'Historical FS'!L61,0)</f>
        <v>3.2218546099786232</v>
      </c>
      <c r="N32" s="6">
        <f t="shared" si="2"/>
        <v>4.0737558346445057</v>
      </c>
      <c r="O32" s="6">
        <f t="shared" si="3"/>
        <v>4.0890860765255956</v>
      </c>
    </row>
    <row r="33" spans="2:15" ht="15" thickBot="1" x14ac:dyDescent="0.4">
      <c r="B33" t="s">
        <v>8478</v>
      </c>
      <c r="C33" s="119">
        <f>IFERROR('Historical FS'!C12/SUM('Historical FS'!C54:C55),0)</f>
        <v>2.6574647208542297</v>
      </c>
      <c r="D33" s="119">
        <f>IFERROR('Historical FS'!D12/SUM('Historical FS'!D54:D55),0)</f>
        <v>2.3241397198685805</v>
      </c>
      <c r="E33" s="119">
        <f>IFERROR('Historical FS'!E12/SUM('Historical FS'!E54:E55),0)</f>
        <v>1.8653530298925098</v>
      </c>
      <c r="F33" s="119">
        <f>IFERROR('Historical FS'!F12/SUM('Historical FS'!F54:F55),0)</f>
        <v>1.5706576116219246</v>
      </c>
      <c r="G33" s="119">
        <f>IFERROR('Historical FS'!G12/SUM('Historical FS'!G54:G55),0)</f>
        <v>1.3531626981067273</v>
      </c>
      <c r="H33" s="119">
        <f>IFERROR('Historical FS'!H12/SUM('Historical FS'!H54:H55),0)</f>
        <v>1.5119804392295015</v>
      </c>
      <c r="I33" s="119">
        <f>IFERROR('Historical FS'!I12/SUM('Historical FS'!I54:I55),0)</f>
        <v>1.3147091549029255</v>
      </c>
      <c r="J33" s="119">
        <f>IFERROR('Historical FS'!J12/SUM('Historical FS'!J54:J55),0)</f>
        <v>1.247682203892984</v>
      </c>
      <c r="K33" s="119">
        <f>IFERROR('Historical FS'!K12/SUM('Historical FS'!K54:K55),0)</f>
        <v>1.2991636142364549</v>
      </c>
      <c r="L33" s="119">
        <f>IFERROR('Historical FS'!L12/SUM('Historical FS'!L54:L55),0)</f>
        <v>1.2849165186342533</v>
      </c>
      <c r="N33" s="6">
        <f t="shared" si="2"/>
        <v>1.4325715686681144</v>
      </c>
      <c r="O33" s="6">
        <f t="shared" si="3"/>
        <v>1.642922971124009</v>
      </c>
    </row>
    <row r="34" spans="2:15" ht="15" thickBot="1" x14ac:dyDescent="0.4">
      <c r="B34" s="121"/>
      <c r="C34" s="121"/>
      <c r="D34" s="121"/>
      <c r="E34" s="121"/>
      <c r="F34" s="121"/>
      <c r="G34" s="121"/>
      <c r="H34" s="121"/>
      <c r="I34" s="121"/>
      <c r="J34" s="121"/>
      <c r="K34" s="121"/>
      <c r="L34" s="121"/>
      <c r="M34" s="121"/>
      <c r="N34" s="121"/>
      <c r="O34" s="121"/>
    </row>
    <row r="35" spans="2:15" x14ac:dyDescent="0.35">
      <c r="B35" t="s">
        <v>8479</v>
      </c>
      <c r="C35" s="120">
        <f>IFERROR(365/C29,0)</f>
        <v>34.922118071101082</v>
      </c>
      <c r="D35" s="120">
        <f t="shared" ref="D35:L35" si="5">IFERROR(365/D29,0)</f>
        <v>33.282911016498005</v>
      </c>
      <c r="E35" s="120">
        <f t="shared" si="5"/>
        <v>37.965412370206415</v>
      </c>
      <c r="F35" s="120">
        <f t="shared" si="5"/>
        <v>31.181518836711717</v>
      </c>
      <c r="G35" s="120">
        <f t="shared" si="5"/>
        <v>33.375318090872007</v>
      </c>
      <c r="H35" s="120">
        <f t="shared" si="5"/>
        <v>35.731034328871786</v>
      </c>
      <c r="I35" s="120">
        <f t="shared" si="5"/>
        <v>34.206351673759649</v>
      </c>
      <c r="J35" s="120">
        <f t="shared" si="5"/>
        <v>21.437377440086181</v>
      </c>
      <c r="K35" s="120">
        <f t="shared" si="5"/>
        <v>21.659627245910432</v>
      </c>
      <c r="L35" s="120">
        <f t="shared" si="5"/>
        <v>26.868751566580428</v>
      </c>
      <c r="N35" s="6">
        <f t="shared" si="2"/>
        <v>33.329114553685002</v>
      </c>
      <c r="O35" s="6">
        <f t="shared" si="3"/>
        <v>31.063042064059772</v>
      </c>
    </row>
    <row r="36" spans="2:15" x14ac:dyDescent="0.35">
      <c r="B36" t="s">
        <v>8480</v>
      </c>
      <c r="C36" s="120">
        <f>IFERROR(365/C30,0)</f>
        <v>100.73270219265187</v>
      </c>
      <c r="D36" s="120">
        <f t="shared" ref="D36:L36" si="6">IFERROR(365/D30,0)</f>
        <v>94.513840695068566</v>
      </c>
      <c r="E36" s="120">
        <f t="shared" si="6"/>
        <v>91.792128447772782</v>
      </c>
      <c r="F36" s="120">
        <f t="shared" si="6"/>
        <v>91.559336659841151</v>
      </c>
      <c r="G36" s="120">
        <f t="shared" si="6"/>
        <v>97.255813049981541</v>
      </c>
      <c r="H36" s="120">
        <f t="shared" si="6"/>
        <v>90.25734029047598</v>
      </c>
      <c r="I36" s="120">
        <f t="shared" si="6"/>
        <v>92.833623500801423</v>
      </c>
      <c r="J36" s="120">
        <f t="shared" si="6"/>
        <v>101.56510121161098</v>
      </c>
      <c r="K36" s="120">
        <f t="shared" si="6"/>
        <v>96.287878787878782</v>
      </c>
      <c r="L36" s="120">
        <f t="shared" si="6"/>
        <v>110.96454085858582</v>
      </c>
      <c r="N36" s="6">
        <f t="shared" si="2"/>
        <v>95.400859741473681</v>
      </c>
      <c r="O36" s="6">
        <f t="shared" si="3"/>
        <v>96.77623056946689</v>
      </c>
    </row>
    <row r="37" spans="2:15" x14ac:dyDescent="0.35">
      <c r="B37" t="s">
        <v>8481</v>
      </c>
      <c r="C37" s="120">
        <f>IFERROR(365/C31,0)</f>
        <v>50.291883674406222</v>
      </c>
      <c r="D37" s="120">
        <f t="shared" ref="D37:L37" si="7">IFERROR(365/D31,0)</f>
        <v>45.57039390724637</v>
      </c>
      <c r="E37" s="120">
        <f t="shared" si="7"/>
        <v>51.444728947023393</v>
      </c>
      <c r="F37" s="120">
        <f t="shared" si="7"/>
        <v>53.056330850492344</v>
      </c>
      <c r="G37" s="120">
        <f t="shared" si="7"/>
        <v>59.37770093954169</v>
      </c>
      <c r="H37" s="120">
        <f t="shared" si="7"/>
        <v>55.747975041661824</v>
      </c>
      <c r="I37" s="120">
        <f t="shared" si="7"/>
        <v>57.980877733561783</v>
      </c>
      <c r="J37" s="120">
        <f t="shared" si="7"/>
        <v>66.20323898071986</v>
      </c>
      <c r="K37" s="120">
        <f t="shared" si="7"/>
        <v>64.071131670689184</v>
      </c>
      <c r="L37" s="120">
        <f t="shared" si="7"/>
        <v>64.079796077846368</v>
      </c>
      <c r="N37" s="6">
        <f t="shared" si="2"/>
        <v>56.8644263876118</v>
      </c>
      <c r="O37" s="6">
        <f t="shared" si="3"/>
        <v>56.782405782318904</v>
      </c>
    </row>
    <row r="38" spans="2:15" ht="15" thickBot="1" x14ac:dyDescent="0.4">
      <c r="B38" t="s">
        <v>8482</v>
      </c>
      <c r="C38" s="120">
        <f>IFERROR(SUM(C35,C37)-C36,0)</f>
        <v>-15.518700447144568</v>
      </c>
      <c r="D38" s="120">
        <f t="shared" ref="D38:L38" si="8">IFERROR(SUM(D35,D37)-D36,0)</f>
        <v>-15.660535771324192</v>
      </c>
      <c r="E38" s="120">
        <f t="shared" si="8"/>
        <v>-2.3819871305429814</v>
      </c>
      <c r="F38" s="120">
        <f t="shared" si="8"/>
        <v>-7.3214869726370893</v>
      </c>
      <c r="G38" s="120">
        <f t="shared" si="8"/>
        <v>-4.502794019567844</v>
      </c>
      <c r="H38" s="120">
        <f t="shared" si="8"/>
        <v>1.2216690800576373</v>
      </c>
      <c r="I38" s="120">
        <f t="shared" si="8"/>
        <v>-0.64639409347998367</v>
      </c>
      <c r="J38" s="120">
        <f t="shared" si="8"/>
        <v>-13.924484790804939</v>
      </c>
      <c r="K38" s="120">
        <f t="shared" si="8"/>
        <v>-10.55711987127917</v>
      </c>
      <c r="L38" s="120">
        <f t="shared" si="8"/>
        <v>-20.015993214159025</v>
      </c>
      <c r="N38" s="6">
        <f t="shared" si="2"/>
        <v>-8.9393034219581295</v>
      </c>
      <c r="O38" s="6">
        <f t="shared" si="3"/>
        <v>-8.9307827230882157</v>
      </c>
    </row>
    <row r="39" spans="2:15" ht="15" thickBot="1" x14ac:dyDescent="0.4">
      <c r="B39" s="121"/>
      <c r="C39" s="121"/>
      <c r="D39" s="121"/>
      <c r="E39" s="121"/>
      <c r="F39" s="121"/>
      <c r="G39" s="121"/>
      <c r="H39" s="121"/>
      <c r="I39" s="121"/>
      <c r="J39" s="121"/>
      <c r="K39" s="121"/>
      <c r="L39" s="121"/>
      <c r="M39" s="121"/>
      <c r="N39" s="121"/>
      <c r="O39" s="121"/>
    </row>
    <row r="40" spans="2:15" x14ac:dyDescent="0.35">
      <c r="B40" t="s">
        <v>8483</v>
      </c>
      <c r="C40" s="6">
        <f>IFERROR('Historical FS'!C88/'Historical FS'!C12,0)</f>
        <v>7.3815690297132946E-2</v>
      </c>
      <c r="D40" s="6">
        <f>IFERROR('Historical FS'!D88/'Historical FS'!D12,0)</f>
        <v>0.11711900085818852</v>
      </c>
      <c r="E40" s="6">
        <f>IFERROR('Historical FS'!E88/'Historical FS'!E12,0)</f>
        <v>0.15167757973998863</v>
      </c>
      <c r="F40" s="6">
        <f>IFERROR('Historical FS'!F88/'Historical FS'!F12,0)</f>
        <v>0.12214999757013445</v>
      </c>
      <c r="G40" s="6">
        <f>IFERROR('Historical FS'!G88/'Historical FS'!G12,0)</f>
        <v>0.14400694134177691</v>
      </c>
      <c r="H40" s="6">
        <f>IFERROR('Historical FS'!H88/'Historical FS'!H12,0)</f>
        <v>0.15443353427308781</v>
      </c>
      <c r="I40" s="6">
        <f>IFERROR('Historical FS'!I88/'Historical FS'!I12,0)</f>
        <v>9.557103115385325E-2</v>
      </c>
      <c r="J40" s="6">
        <f>IFERROR('Historical FS'!J88/'Historical FS'!J12,0)</f>
        <v>0.15488958495657132</v>
      </c>
      <c r="K40" s="6">
        <f>IFERROR('Historical FS'!K88/'Historical FS'!K12,0)</f>
        <v>0.14290070054405124</v>
      </c>
      <c r="L40" s="6">
        <f>IFERROR('Historical FS'!L88/'Historical FS'!L12,0)</f>
        <v>0.21717466515291994</v>
      </c>
      <c r="N40" s="6">
        <f t="shared" si="2"/>
        <v>0.14345382094291409</v>
      </c>
      <c r="O40" s="6">
        <f t="shared" si="3"/>
        <v>0.13737387258877048</v>
      </c>
    </row>
    <row r="41" spans="2:15" x14ac:dyDescent="0.35">
      <c r="B41" t="s">
        <v>8484</v>
      </c>
      <c r="C41" s="6">
        <f>IFERROR('Historical FS'!C88/'Historical FS'!C74,0)</f>
        <v>9.8079819277108432E-2</v>
      </c>
      <c r="D41" s="6">
        <f>IFERROR('Historical FS'!D88/'Historical FS'!D74,0)</f>
        <v>0.14951820093412027</v>
      </c>
      <c r="E41" s="6">
        <f>IFERROR('Historical FS'!E88/'Historical FS'!E74,0)</f>
        <v>0.1702176766729657</v>
      </c>
      <c r="F41" s="6">
        <f>IFERROR('Historical FS'!F88/'Historical FS'!F74,0)</f>
        <v>0.12027562517459366</v>
      </c>
      <c r="G41" s="6">
        <f>IFERROR('Historical FS'!G88/'Historical FS'!G74,0)</f>
        <v>0.12779214928697269</v>
      </c>
      <c r="H41" s="6">
        <f>IFERROR('Historical FS'!H88/'Historical FS'!H74,0)</f>
        <v>0.1558677388154526</v>
      </c>
      <c r="I41" s="6">
        <f>IFERROR('Historical FS'!I88/'Historical FS'!I74,0)</f>
        <v>8.8897647746819505E-2</v>
      </c>
      <c r="J41" s="6">
        <f>IFERROR('Historical FS'!J88/'Historical FS'!J74,0)</f>
        <v>0.13670912249543532</v>
      </c>
      <c r="K41" s="6">
        <f>IFERROR('Historical FS'!K88/'Historical FS'!K74,0)</f>
        <v>0.12667028116569221</v>
      </c>
      <c r="L41" s="6">
        <f>IFERROR('Historical FS'!L88/'Historical FS'!L74,0)</f>
        <v>0.18341258749454306</v>
      </c>
      <c r="N41" s="6">
        <f t="shared" si="2"/>
        <v>0.132250635891204</v>
      </c>
      <c r="O41" s="6">
        <f t="shared" si="3"/>
        <v>0.13574408490637033</v>
      </c>
    </row>
    <row r="42" spans="2:15" x14ac:dyDescent="0.35">
      <c r="B42" t="s">
        <v>8485</v>
      </c>
      <c r="C42" s="6">
        <f>IFERROR('Historical FS'!C88/'Historical FS'!C56,0)</f>
        <v>0.73573022283729206</v>
      </c>
      <c r="D42" s="6">
        <f>IFERROR('Historical FS'!D88/'Historical FS'!D56,0)</f>
        <v>1.2446153007252305</v>
      </c>
      <c r="E42" s="6">
        <f>IFERROR('Historical FS'!E88/'Historical FS'!E56,0)</f>
        <v>1.4654380169394698</v>
      </c>
      <c r="F42" s="6">
        <f>IFERROR('Historical FS'!F88/'Historical FS'!F56,0)</f>
        <v>0.9538461538461539</v>
      </c>
      <c r="G42" s="6">
        <f>IFERROR('Historical FS'!G88/'Historical FS'!G56,0)</f>
        <v>1.1860194754636888</v>
      </c>
      <c r="H42" s="6">
        <f>IFERROR('Historical FS'!H88/'Historical FS'!H56,0)</f>
        <v>1.8802636658707121</v>
      </c>
      <c r="I42" s="6">
        <f>IFERROR('Historical FS'!I88/'Historical FS'!I56,0)</f>
        <v>1.590068775263894</v>
      </c>
      <c r="J42" s="6">
        <f>IFERROR('Historical FS'!J88/'Historical FS'!J56,0)</f>
        <v>2.9092837779436609</v>
      </c>
      <c r="K42" s="6">
        <f>IFERROR('Historical FS'!K88/'Historical FS'!K56,0)</f>
        <v>1.5105329579652462</v>
      </c>
      <c r="L42" s="6">
        <f>IFERROR('Historical FS'!L88/'Historical FS'!L56,0)</f>
        <v>2.1332606343553788</v>
      </c>
      <c r="N42" s="6">
        <f t="shared" si="2"/>
        <v>1.4879854874523581</v>
      </c>
      <c r="O42" s="6">
        <f t="shared" si="3"/>
        <v>1.5609058981210728</v>
      </c>
    </row>
    <row r="43" spans="2:15" ht="15" thickBot="1" x14ac:dyDescent="0.4">
      <c r="B43" s="122"/>
      <c r="C43" s="122"/>
      <c r="D43" s="122"/>
      <c r="E43" s="122"/>
      <c r="F43" s="122"/>
      <c r="G43" s="122"/>
      <c r="H43" s="122"/>
      <c r="I43" s="122"/>
      <c r="J43" s="122"/>
      <c r="K43" s="122"/>
      <c r="L43" s="122"/>
      <c r="M43" s="122"/>
      <c r="N43" s="122"/>
      <c r="O43" s="122"/>
    </row>
    <row r="44" spans="2:15" ht="15" thickTop="1" x14ac:dyDescent="0.35"/>
  </sheetData>
  <mergeCells count="1">
    <mergeCell ref="B6:O6"/>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ED2EF7AF-8538-4F1B-81A9-CE396184DCAA}">
          <x14:colorSeries rgb="FF376092"/>
          <x14:colorNegative rgb="FFD00000"/>
          <x14:colorAxis rgb="FF000000"/>
          <x14:colorMarkers rgb="FFD00000"/>
          <x14:colorFirst rgb="FFD00000"/>
          <x14:colorLast rgb="FFD00000"/>
          <x14:colorHigh rgb="FFD00000"/>
          <x14:colorLow rgb="FFD00000"/>
          <x14:sparklines>
            <x14:sparkline>
              <xm:f>'RATIO ANALYSIS'!C14:L14</xm:f>
              <xm:sqref>M14</xm:sqref>
            </x14:sparkline>
            <x14:sparkline>
              <xm:f>'RATIO ANALYSIS'!C15:L15</xm:f>
              <xm:sqref>M15</xm:sqref>
            </x14:sparkline>
            <x14:sparkline>
              <xm:f>'RATIO ANALYSIS'!C16:L16</xm:f>
              <xm:sqref>M16</xm:sqref>
            </x14:sparkline>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s>
        </x14:sparklineGroup>
        <x14:sparklineGroup type="column" displayEmptyCellsAs="gap" xr2:uid="{6399236C-6ACA-44E7-9F75-7BB19292341B}">
          <x14:colorSeries rgb="FF376092"/>
          <x14:colorNegative rgb="FFD00000"/>
          <x14:colorAxis rgb="FF000000"/>
          <x14:colorMarkers rgb="FFD00000"/>
          <x14:colorFirst rgb="FFD00000"/>
          <x14:colorLast rgb="FFD00000"/>
          <x14:colorHigh rgb="FFD00000"/>
          <x14:colorLow rgb="FFD00000"/>
          <x14:sparklines>
            <x14:sparkline>
              <xm:f>'RATIO ANALYSIS'!D9:L9</xm:f>
              <xm:sqref>M9</xm:sqref>
            </x14:sparkline>
            <x14:sparkline>
              <xm:f>'RATIO ANALYSIS'!D10:L10</xm:f>
              <xm:sqref>M10</xm:sqref>
            </x14:sparkline>
            <x14:sparkline>
              <xm:f>'RATIO ANALYSIS'!D11:L11</xm:f>
              <xm:sqref>M11</xm:sqref>
            </x14:sparkline>
            <x14:sparkline>
              <xm:f>'RATIO ANALYSIS'!D12:L12</xm:f>
              <xm:sqref>M12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649E-4676-428E-A7A3-FE64300AAAC8}">
  <sheetPr>
    <tabColor rgb="FF1C5C28"/>
  </sheetPr>
  <dimension ref="A6:M43"/>
  <sheetViews>
    <sheetView showGridLines="0" zoomScale="62" workbookViewId="0">
      <pane ySplit="8" topLeftCell="A9" activePane="bottomLeft" state="frozen"/>
      <selection pane="bottomLeft" activeCell="H36" sqref="H36"/>
    </sheetView>
  </sheetViews>
  <sheetFormatPr defaultRowHeight="14.5" x14ac:dyDescent="0.35"/>
  <cols>
    <col min="1" max="1" width="1.81640625" customWidth="1"/>
    <col min="2" max="2" width="18.54296875" bestFit="1" customWidth="1"/>
    <col min="3" max="3" width="13.26953125" bestFit="1" customWidth="1"/>
    <col min="4" max="12" width="13.1796875" bestFit="1" customWidth="1"/>
  </cols>
  <sheetData>
    <row r="6" spans="1:13" x14ac:dyDescent="0.35">
      <c r="A6" t="s">
        <v>61</v>
      </c>
      <c r="B6" s="126" t="str">
        <f>"COMMON SIZE INCOME STATEMENT " &amp; 'Data sheet'!B1</f>
        <v>COMMON SIZE INCOME STATEMENT DABUR INDIA LTD</v>
      </c>
      <c r="C6" s="126"/>
      <c r="D6" s="126"/>
      <c r="E6" s="126"/>
      <c r="F6" s="126"/>
      <c r="G6" s="126"/>
      <c r="H6" s="126"/>
      <c r="I6" s="126"/>
      <c r="J6" s="126"/>
      <c r="K6" s="126"/>
      <c r="L6" s="126"/>
      <c r="M6" s="124"/>
    </row>
    <row r="7" spans="1:13" ht="15" thickBot="1" x14ac:dyDescent="0.4"/>
    <row r="8" spans="1:13" ht="15" thickBot="1" x14ac:dyDescent="0.4">
      <c r="B8" s="109" t="s">
        <v>8487</v>
      </c>
      <c r="C8" s="144">
        <f>'Data sheet'!B16</f>
        <v>41729</v>
      </c>
      <c r="D8" s="144">
        <f>'Data sheet'!C16</f>
        <v>42094</v>
      </c>
      <c r="E8" s="144">
        <f>'Data sheet'!D16</f>
        <v>42460</v>
      </c>
      <c r="F8" s="144">
        <f>'Data sheet'!E16</f>
        <v>42825</v>
      </c>
      <c r="G8" s="144">
        <f>'Data sheet'!F16</f>
        <v>43190</v>
      </c>
      <c r="H8" s="144">
        <f>'Data sheet'!G16</f>
        <v>43555</v>
      </c>
      <c r="I8" s="144">
        <f>'Data sheet'!H16</f>
        <v>43921</v>
      </c>
      <c r="J8" s="144">
        <f>'Data sheet'!I16</f>
        <v>44286</v>
      </c>
      <c r="K8" s="144">
        <f>'Data sheet'!J16</f>
        <v>44651</v>
      </c>
      <c r="L8" s="144">
        <f>'Data sheet'!K16</f>
        <v>45016</v>
      </c>
      <c r="M8" s="103"/>
    </row>
    <row r="9" spans="1:13" x14ac:dyDescent="0.35">
      <c r="B9" s="146"/>
      <c r="C9" s="147"/>
      <c r="D9" s="147"/>
      <c r="E9" s="147"/>
      <c r="F9" s="147"/>
      <c r="G9" s="147"/>
      <c r="H9" s="147"/>
      <c r="I9" s="147"/>
      <c r="J9" s="147"/>
      <c r="K9" s="147"/>
      <c r="L9" s="147"/>
      <c r="M9" s="103"/>
    </row>
    <row r="10" spans="1:13" x14ac:dyDescent="0.35">
      <c r="B10" s="138" t="str">
        <f>'Data sheet'!A17</f>
        <v>Sales</v>
      </c>
      <c r="C10" s="141">
        <f>IFERROR('Data sheet'!B17/'Data sheet'!B$17,0)</f>
        <v>1</v>
      </c>
      <c r="D10" s="141">
        <f>IFERROR('Data sheet'!C17/'Data sheet'!C$17,0)</f>
        <v>1</v>
      </c>
      <c r="E10" s="141">
        <f>IFERROR('Data sheet'!D17/'Data sheet'!D$17,0)</f>
        <v>1</v>
      </c>
      <c r="F10" s="141">
        <f>IFERROR('Data sheet'!E17/'Data sheet'!E$17,0)</f>
        <v>1</v>
      </c>
      <c r="G10" s="141">
        <f>IFERROR('Data sheet'!F17/'Data sheet'!F$17,0)</f>
        <v>1</v>
      </c>
      <c r="H10" s="141">
        <f>IFERROR('Data sheet'!G17/'Data sheet'!G$17,0)</f>
        <v>1</v>
      </c>
      <c r="I10" s="141">
        <f>IFERROR('Data sheet'!H17/'Data sheet'!H$17,0)</f>
        <v>1</v>
      </c>
      <c r="J10" s="141">
        <f>IFERROR('Data sheet'!I17/'Data sheet'!I$17,0)</f>
        <v>1</v>
      </c>
      <c r="K10" s="141">
        <f>IFERROR('Data sheet'!J17/'Data sheet'!J$17,0)</f>
        <v>1</v>
      </c>
      <c r="L10" s="141">
        <f>IFERROR('Data sheet'!K17/'Data sheet'!K$17,0)</f>
        <v>1</v>
      </c>
    </row>
    <row r="11" spans="1:13" x14ac:dyDescent="0.35">
      <c r="B11" s="102" t="str">
        <f>'Data sheet'!A18</f>
        <v>Raw Material Cost</v>
      </c>
      <c r="C11" s="6">
        <f>IFERROR('Data sheet'!B18/'Data sheet'!B$17,0)</f>
        <v>0.34186298901123813</v>
      </c>
      <c r="D11" s="6">
        <f>IFERROR('Data sheet'!C18/'Data sheet'!C$17,0)</f>
        <v>0.33788382770037545</v>
      </c>
      <c r="E11" s="6">
        <f>IFERROR('Data sheet'!D18/'Data sheet'!D$17,0)</f>
        <v>0.35217091749510904</v>
      </c>
      <c r="F11" s="6">
        <f>IFERROR('Data sheet'!E18/'Data sheet'!E$17,0)</f>
        <v>0.3493161570297324</v>
      </c>
      <c r="G11" s="6">
        <f>IFERROR('Data sheet'!F18/'Data sheet'!F$17,0)</f>
        <v>0.35941516605476664</v>
      </c>
      <c r="H11" s="6">
        <f>IFERROR('Data sheet'!G18/'Data sheet'!G$17,0)</f>
        <v>0.36029989465636481</v>
      </c>
      <c r="I11" s="6">
        <f>IFERROR('Data sheet'!H18/'Data sheet'!H$17,0)</f>
        <v>0.36138400670609261</v>
      </c>
      <c r="J11" s="6">
        <f>IFERROR('Data sheet'!I18/'Data sheet'!I$17,0)</f>
        <v>0.39368728200676667</v>
      </c>
      <c r="K11" s="6">
        <f>IFERROR('Data sheet'!J18/'Data sheet'!J$17,0)</f>
        <v>0.37990830844510076</v>
      </c>
      <c r="L11" s="6">
        <f>IFERROR('Data sheet'!K18/'Data sheet'!K$17,0)</f>
        <v>0.41301608254718825</v>
      </c>
    </row>
    <row r="12" spans="1:13" x14ac:dyDescent="0.35">
      <c r="B12" s="102" t="str">
        <f>'Data sheet'!A19</f>
        <v>Change in Inventory</v>
      </c>
      <c r="C12" s="6">
        <f>IFERROR('Data sheet'!B19/'Data sheet'!B$17,0)</f>
        <v>6.1560302176783622E-3</v>
      </c>
      <c r="D12" s="6">
        <f>IFERROR('Data sheet'!C19/'Data sheet'!C$17,0)</f>
        <v>3.3237166618134335E-3</v>
      </c>
      <c r="E12" s="6">
        <f>IFERROR('Data sheet'!D19/'Data sheet'!D$17,0)</f>
        <v>9.0659488975096594E-3</v>
      </c>
      <c r="F12" s="6">
        <f>IFERROR('Data sheet'!E19/'Data sheet'!E$17,0)</f>
        <v>3.0235408000693497E-3</v>
      </c>
      <c r="G12" s="6">
        <f>IFERROR('Data sheet'!F19/'Data sheet'!F$17,0)</f>
        <v>8.5381093908843096E-3</v>
      </c>
      <c r="H12" s="6">
        <f>IFERROR('Data sheet'!G19/'Data sheet'!G$17,0)</f>
        <v>-1.4844409682219239E-3</v>
      </c>
      <c r="I12" s="6">
        <f>IFERROR('Data sheet'!H19/'Data sheet'!H$17,0)</f>
        <v>7.4890841762007415E-3</v>
      </c>
      <c r="J12" s="6">
        <f>IFERROR('Data sheet'!I19/'Data sheet'!I$17,0)</f>
        <v>2.1669900069548664E-2</v>
      </c>
      <c r="K12" s="6">
        <f>IFERROR('Data sheet'!J19/'Data sheet'!J$17,0)</f>
        <v>7.8521914502033307E-4</v>
      </c>
      <c r="L12" s="6">
        <f>IFERROR('Data sheet'!K19/'Data sheet'!K$17,0)</f>
        <v>7.8743162337194892E-3</v>
      </c>
    </row>
    <row r="13" spans="1:13" x14ac:dyDescent="0.35">
      <c r="B13" s="102" t="str">
        <f>'Data sheet'!A20</f>
        <v>Power and Fuel</v>
      </c>
      <c r="C13" s="6">
        <f>IFERROR('Data sheet'!B20/'Data sheet'!B$17,0)</f>
        <v>1.1401052971612837E-2</v>
      </c>
      <c r="D13" s="6">
        <f>IFERROR('Data sheet'!C20/'Data sheet'!C$17,0)</f>
        <v>1.1590034750862357E-2</v>
      </c>
      <c r="E13" s="6">
        <f>IFERROR('Data sheet'!D20/'Data sheet'!D$17,0)</f>
        <v>1.0797387032338174E-2</v>
      </c>
      <c r="F13" s="6">
        <f>IFERROR('Data sheet'!E20/'Data sheet'!E$17,0)</f>
        <v>1.1489980416597163E-2</v>
      </c>
      <c r="G13" s="6">
        <f>IFERROR('Data sheet'!F20/'Data sheet'!F$17,0)</f>
        <v>1.2161593400545205E-2</v>
      </c>
      <c r="H13" s="6">
        <f>IFERROR('Data sheet'!G20/'Data sheet'!G$17,0)</f>
        <v>1.2361729138848079E-2</v>
      </c>
      <c r="I13" s="6">
        <f>IFERROR('Data sheet'!H20/'Data sheet'!H$17,0)</f>
        <v>1.2334420309880434E-2</v>
      </c>
      <c r="J13" s="6">
        <f>IFERROR('Data sheet'!I20/'Data sheet'!I$17,0)</f>
        <v>1.0877829663290333E-2</v>
      </c>
      <c r="K13" s="6">
        <f>IFERROR('Data sheet'!J20/'Data sheet'!J$17,0)</f>
        <v>1.1815940958867373E-2</v>
      </c>
      <c r="L13" s="6">
        <f>IFERROR('Data sheet'!K20/'Data sheet'!K$17,0)</f>
        <v>1.3060835792882674E-2</v>
      </c>
    </row>
    <row r="14" spans="1:13" x14ac:dyDescent="0.35">
      <c r="B14" s="102" t="str">
        <f>'Data sheet'!A21</f>
        <v>Other Mfr. Exp</v>
      </c>
      <c r="C14" s="6">
        <f>IFERROR('Data sheet'!B21/'Data sheet'!B$17,0)</f>
        <v>0.15870373413883584</v>
      </c>
      <c r="D14" s="6">
        <f>IFERROR('Data sheet'!C21/'Data sheet'!C$17,0)</f>
        <v>0.15500244372066413</v>
      </c>
      <c r="E14" s="6">
        <f>IFERROR('Data sheet'!D21/'Data sheet'!D$17,0)</f>
        <v>0.15171742723975085</v>
      </c>
      <c r="F14" s="6">
        <f>IFERROR('Data sheet'!E21/'Data sheet'!E$17,0)</f>
        <v>0.16384123652573884</v>
      </c>
      <c r="G14" s="6">
        <f>IFERROR('Data sheet'!F21/'Data sheet'!F$17,0)</f>
        <v>0.15786372436657017</v>
      </c>
      <c r="H14" s="6">
        <f>IFERROR('Data sheet'!G21/'Data sheet'!G$17,0)</f>
        <v>0.15591680084180959</v>
      </c>
      <c r="I14" s="6">
        <f>IFERROR('Data sheet'!H21/'Data sheet'!H$17,0)</f>
        <v>0.15982009616978943</v>
      </c>
      <c r="J14" s="6">
        <f>IFERROR('Data sheet'!I21/'Data sheet'!I$17,0)</f>
        <v>0.14091082606035568</v>
      </c>
      <c r="K14" s="6">
        <f>IFERROR('Data sheet'!J21/'Data sheet'!J$17,0)</f>
        <v>0.15213322459655348</v>
      </c>
      <c r="L14" s="6">
        <f>IFERROR('Data sheet'!K21/'Data sheet'!K$17,0)</f>
        <v>0.15437354562792882</v>
      </c>
    </row>
    <row r="15" spans="1:13" x14ac:dyDescent="0.35">
      <c r="B15" s="102" t="str">
        <f>'Data sheet'!A22</f>
        <v>Employee Cost</v>
      </c>
      <c r="C15" s="6">
        <f>IFERROR('Data sheet'!B22/'Data sheet'!B$17,0)</f>
        <v>8.6112165845862634E-2</v>
      </c>
      <c r="D15" s="6">
        <f>IFERROR('Data sheet'!C22/'Data sheet'!C$17,0)</f>
        <v>8.8534524449393179E-2</v>
      </c>
      <c r="E15" s="6">
        <f>IFERROR('Data sheet'!D22/'Data sheet'!D$17,0)</f>
        <v>0.10207386955213982</v>
      </c>
      <c r="F15" s="6">
        <f>IFERROR('Data sheet'!E22/'Data sheet'!E$17,0)</f>
        <v>0.10380122911793253</v>
      </c>
      <c r="G15" s="6">
        <f>IFERROR('Data sheet'!F22/'Data sheet'!F$17,0)</f>
        <v>0.10274221850981306</v>
      </c>
      <c r="H15" s="6">
        <f>IFERROR('Data sheet'!G22/'Data sheet'!G$17,0)</f>
        <v>0.11022326508897838</v>
      </c>
      <c r="I15" s="6">
        <f>IFERROR('Data sheet'!H22/'Data sheet'!H$17,0)</f>
        <v>0.10929180714456789</v>
      </c>
      <c r="J15" s="6">
        <f>IFERROR('Data sheet'!I22/'Data sheet'!I$17,0)</f>
        <v>0.10823445744196872</v>
      </c>
      <c r="K15" s="6">
        <f>IFERROR('Data sheet'!J22/'Data sheet'!J$17,0)</f>
        <v>9.9313231723220818E-2</v>
      </c>
      <c r="L15" s="6">
        <f>IFERROR('Data sheet'!K22/'Data sheet'!K$17,0)</f>
        <v>9.8737281968865276E-2</v>
      </c>
    </row>
    <row r="16" spans="1:13" x14ac:dyDescent="0.35">
      <c r="B16" s="102" t="str">
        <f>'Data sheet'!A23</f>
        <v>Selling and admin</v>
      </c>
      <c r="C16" s="6">
        <f>IFERROR('Data sheet'!B23/'Data sheet'!B$17,0)</f>
        <v>0.21125880546094428</v>
      </c>
      <c r="D16" s="6">
        <f>IFERROR('Data sheet'!C23/'Data sheet'!C$17,0)</f>
        <v>0.21050120005285108</v>
      </c>
      <c r="E16" s="6">
        <f>IFERROR('Data sheet'!D23/'Data sheet'!D$17,0)</f>
        <v>0.15649012938868795</v>
      </c>
      <c r="F16" s="6">
        <f>IFERROR('Data sheet'!E23/'Data sheet'!E$17,0)</f>
        <v>0.15254301847091845</v>
      </c>
      <c r="G16" s="6">
        <f>IFERROR('Data sheet'!F23/'Data sheet'!F$17,0)</f>
        <v>0.14703471318401679</v>
      </c>
      <c r="H16" s="6">
        <f>IFERROR('Data sheet'!G23/'Data sheet'!G$17,0)</f>
        <v>0.13899722724278007</v>
      </c>
      <c r="I16" s="6">
        <f>IFERROR('Data sheet'!H23/'Data sheet'!H$17,0)</f>
        <v>0.14100642053096041</v>
      </c>
      <c r="J16" s="6">
        <f>IFERROR('Data sheet'!I23/'Data sheet'!I$17,0)</f>
        <v>0.14519146799976992</v>
      </c>
      <c r="K16" s="6">
        <f>IFERROR('Data sheet'!J23/'Data sheet'!J$17,0)</f>
        <v>0.13598618014304764</v>
      </c>
      <c r="L16" s="6">
        <f>IFERROR('Data sheet'!K23/'Data sheet'!K$17,0)</f>
        <v>0.12376093787538303</v>
      </c>
    </row>
    <row r="17" spans="1:12" x14ac:dyDescent="0.35">
      <c r="B17" s="102" t="str">
        <f>'Data sheet'!A24</f>
        <v>Other Expenses</v>
      </c>
      <c r="C17" s="6">
        <f>IFERROR('Data sheet'!B24/'Data sheet'!B$17,0)</f>
        <v>3.225079766283373E-2</v>
      </c>
      <c r="D17" s="6">
        <f>IFERROR('Data sheet'!C24/'Data sheet'!C$17,0)</f>
        <v>3.0454788602127639E-2</v>
      </c>
      <c r="E17" s="6">
        <f>IFERROR('Data sheet'!D24/'Data sheet'!D$17,0)</f>
        <v>4.0656018386407637E-2</v>
      </c>
      <c r="F17" s="6">
        <f>IFERROR('Data sheet'!E24/'Data sheet'!E$17,0)</f>
        <v>2.3490889317654352E-2</v>
      </c>
      <c r="G17" s="6">
        <f>IFERROR('Data sheet'!F24/'Data sheet'!F$17,0)</f>
        <v>1.9857935598334594E-2</v>
      </c>
      <c r="H17" s="6">
        <f>IFERROR('Data sheet'!G24/'Data sheet'!G$17,0)</f>
        <v>1.6422802610455211E-2</v>
      </c>
      <c r="I17" s="6">
        <f>IFERROR('Data sheet'!H24/'Data sheet'!H$17,0)</f>
        <v>1.7271873100093961E-2</v>
      </c>
      <c r="J17" s="6">
        <f>IFERROR('Data sheet'!I24/'Data sheet'!I$17,0)</f>
        <v>1.3424461259301482E-2</v>
      </c>
      <c r="K17" s="6">
        <f>IFERROR('Data sheet'!J24/'Data sheet'!J$17,0)</f>
        <v>1.4807120789664127E-2</v>
      </c>
      <c r="L17" s="6">
        <f>IFERROR('Data sheet'!K24/'Data sheet'!K$17,0)</f>
        <v>1.7370503968381312E-2</v>
      </c>
    </row>
    <row r="18" spans="1:12" x14ac:dyDescent="0.35">
      <c r="B18" s="102" t="str">
        <f>'Data sheet'!A25</f>
        <v>Other Income</v>
      </c>
      <c r="C18" s="6">
        <f>IFERROR('Data sheet'!B25/'Data sheet'!B$17,0)</f>
        <v>1.7800774143823E-2</v>
      </c>
      <c r="D18" s="6">
        <f>IFERROR('Data sheet'!C25/'Data sheet'!C$17,0)</f>
        <v>1.9785799224936472E-2</v>
      </c>
      <c r="E18" s="6">
        <f>IFERROR('Data sheet'!D25/'Data sheet'!D$17,0)</f>
        <v>2.7917672494684857E-2</v>
      </c>
      <c r="F18" s="6">
        <f>IFERROR('Data sheet'!E25/'Data sheet'!E$17,0)</f>
        <v>3.8868654603150421E-2</v>
      </c>
      <c r="G18" s="6">
        <f>IFERROR('Data sheet'!F25/'Data sheet'!F$17,0)</f>
        <v>3.7669729404223078E-2</v>
      </c>
      <c r="H18" s="6">
        <f>IFERROR('Data sheet'!G25/'Data sheet'!G$17,0)</f>
        <v>2.6047006514394028E-2</v>
      </c>
      <c r="I18" s="6">
        <f>IFERROR('Data sheet'!H25/'Data sheet'!H$17,0)</f>
        <v>2.3638285524788593E-2</v>
      </c>
      <c r="J18" s="6">
        <f>IFERROR('Data sheet'!I25/'Data sheet'!I$17,0)</f>
        <v>3.4020278926754279E-2</v>
      </c>
      <c r="K18" s="6">
        <f>IFERROR('Data sheet'!J25/'Data sheet'!J$17,0)</f>
        <v>2.8300951079469689E-2</v>
      </c>
      <c r="L18" s="6">
        <f>IFERROR('Data sheet'!K25/'Data sheet'!K$17,0)</f>
        <v>3.8629162984208869E-2</v>
      </c>
    </row>
    <row r="19" spans="1:12" x14ac:dyDescent="0.35">
      <c r="B19" s="102" t="str">
        <f>'Data sheet'!A26</f>
        <v>Depreciation</v>
      </c>
      <c r="C19" s="6">
        <f>IFERROR('Data sheet'!B26/'Data sheet'!B$17,0)</f>
        <v>1.3812459975177525E-2</v>
      </c>
      <c r="D19" s="6">
        <f>IFERROR('Data sheet'!C26/'Data sheet'!C$17,0)</f>
        <v>1.4749553908734411E-2</v>
      </c>
      <c r="E19" s="6">
        <f>IFERROR('Data sheet'!D26/'Data sheet'!D$17,0)</f>
        <v>1.7120285462346684E-2</v>
      </c>
      <c r="F19" s="6">
        <f>IFERROR('Data sheet'!E26/'Data sheet'!E$17,0)</f>
        <v>1.8763815755773558E-2</v>
      </c>
      <c r="G19" s="6">
        <f>IFERROR('Data sheet'!F26/'Data sheet'!F$17,0)</f>
        <v>2.1002738980943687E-2</v>
      </c>
      <c r="H19" s="6">
        <f>IFERROR('Data sheet'!G26/'Data sheet'!G$17,0)</f>
        <v>2.0775127158105883E-2</v>
      </c>
      <c r="I19" s="6">
        <f>IFERROR('Data sheet'!H26/'Data sheet'!H$17,0)</f>
        <v>2.5383896166104754E-2</v>
      </c>
      <c r="J19" s="6">
        <f>IFERROR('Data sheet'!I26/'Data sheet'!I$17,0)</f>
        <v>2.5113866330601937E-2</v>
      </c>
      <c r="K19" s="6">
        <f>IFERROR('Data sheet'!J26/'Data sheet'!J$17,0)</f>
        <v>2.322503737826807E-2</v>
      </c>
      <c r="L19" s="6">
        <f>IFERROR('Data sheet'!K26/'Data sheet'!K$17,0)</f>
        <v>2.6969901707648555E-2</v>
      </c>
    </row>
    <row r="20" spans="1:12" ht="15" thickBot="1" x14ac:dyDescent="0.4">
      <c r="B20" s="102" t="str">
        <f>'Data sheet'!A27</f>
        <v>Interest</v>
      </c>
      <c r="C20" s="6">
        <f>IFERROR('Data sheet'!B27/'Data sheet'!B$17,0)</f>
        <v>7.6720146441261981E-3</v>
      </c>
      <c r="D20" s="6">
        <f>IFERROR('Data sheet'!C27/'Data sheet'!C$17,0)</f>
        <v>5.1465655141626756E-3</v>
      </c>
      <c r="E20" s="6">
        <f>IFERROR('Data sheet'!D27/'Data sheet'!D$17,0)</f>
        <v>6.2316348015208885E-3</v>
      </c>
      <c r="F20" s="6">
        <f>IFERROR('Data sheet'!E27/'Data sheet'!E$17,0)</f>
        <v>7.0965208265745859E-3</v>
      </c>
      <c r="G20" s="6">
        <f>IFERROR('Data sheet'!F27/'Data sheet'!F$17,0)</f>
        <v>6.870115322105453E-3</v>
      </c>
      <c r="H20" s="6">
        <f>IFERROR('Data sheet'!G27/'Data sheet'!G$17,0)</f>
        <v>6.9970722220460621E-3</v>
      </c>
      <c r="I20" s="6">
        <f>IFERROR('Data sheet'!H27/'Data sheet'!H$17,0)</f>
        <v>5.7043239558576984E-3</v>
      </c>
      <c r="J20" s="6">
        <f>IFERROR('Data sheet'!I27/'Data sheet'!I$17,0)</f>
        <v>3.2222472062876178E-3</v>
      </c>
      <c r="K20" s="6">
        <f>IFERROR('Data sheet'!J27/'Data sheet'!J$17,0)</f>
        <v>3.5449659646531995E-3</v>
      </c>
      <c r="L20" s="6">
        <f>IFERROR('Data sheet'!K27/'Data sheet'!K$17,0)</f>
        <v>6.7858409750656771E-3</v>
      </c>
    </row>
    <row r="21" spans="1:12" ht="15" thickBot="1" x14ac:dyDescent="0.4">
      <c r="B21" s="145" t="str">
        <f>'Data sheet'!A28</f>
        <v>Profit before tax</v>
      </c>
      <c r="C21" s="112">
        <f>IFERROR('Data sheet'!B28/'Data sheet'!B$17,0)</f>
        <v>0.16088278465087019</v>
      </c>
      <c r="D21" s="112">
        <f>IFERROR('Data sheet'!C28/'Data sheet'!C$17,0)</f>
        <v>0.16924657718757896</v>
      </c>
      <c r="E21" s="112">
        <f>IFERROR('Data sheet'!D28/'Data sheet'!D$17,0)</f>
        <v>0.19972595203389351</v>
      </c>
      <c r="F21" s="112">
        <f>IFERROR('Data sheet'!E28/'Data sheet'!E$17,0)</f>
        <v>0.21154934794229793</v>
      </c>
      <c r="G21" s="112">
        <f>IFERROR('Data sheet'!F28/'Data sheet'!F$17,0)</f>
        <v>0.21925963337801171</v>
      </c>
      <c r="H21" s="112">
        <f>IFERROR('Data sheet'!G28/'Data sheet'!G$17,0)</f>
        <v>0.202568646586784</v>
      </c>
      <c r="I21" s="112">
        <f>IFERROR('Data sheet'!H28/'Data sheet'!H$17,0)</f>
        <v>0.19893052561764221</v>
      </c>
      <c r="J21" s="112">
        <f>IFERROR('Data sheet'!I28/'Data sheet'!I$17,0)</f>
        <v>0.21502774102796066</v>
      </c>
      <c r="K21" s="112">
        <f>IFERROR('Data sheet'!J28/'Data sheet'!J$17,0)</f>
        <v>0.20835216022511449</v>
      </c>
      <c r="L21" s="112">
        <f>IFERROR('Data sheet'!K28/'Data sheet'!K$17,0)</f>
        <v>0.19242854875458482</v>
      </c>
    </row>
    <row r="22" spans="1:12" ht="15" thickBot="1" x14ac:dyDescent="0.4">
      <c r="B22" s="102" t="str">
        <f>'Data sheet'!A29</f>
        <v>Tax</v>
      </c>
      <c r="C22" s="6">
        <f>IFERROR('Data sheet'!B29/'Data sheet'!B$17,0)</f>
        <v>3.1039426929550647E-2</v>
      </c>
      <c r="D22" s="6">
        <f>IFERROR('Data sheet'!C29/'Data sheet'!C$17,0)</f>
        <v>3.2183993565510313E-2</v>
      </c>
      <c r="E22" s="6">
        <f>IFERROR('Data sheet'!D29/'Data sheet'!D$17,0)</f>
        <v>3.8549242511883554E-2</v>
      </c>
      <c r="F22" s="6">
        <f>IFERROR('Data sheet'!E29/'Data sheet'!E$17,0)</f>
        <v>4.338820451324539E-2</v>
      </c>
      <c r="G22" s="6">
        <f>IFERROR('Data sheet'!F29/'Data sheet'!F$17,0)</f>
        <v>4.3428712031443245E-2</v>
      </c>
      <c r="H22" s="6">
        <f>IFERROR('Data sheet'!G29/'Data sheet'!G$17,0)</f>
        <v>3.2721118873891807E-2</v>
      </c>
      <c r="I22" s="6">
        <f>IFERROR('Data sheet'!H29/'Data sheet'!H$17,0)</f>
        <v>3.2208588957055223E-2</v>
      </c>
      <c r="J22" s="6">
        <f>IFERROR('Data sheet'!I29/'Data sheet'!I$17,0)</f>
        <v>3.7762310898223635E-2</v>
      </c>
      <c r="K22" s="6">
        <f>IFERROR('Data sheet'!J29/'Data sheet'!J$17,0)</f>
        <v>4.834194778430443E-2</v>
      </c>
      <c r="L22" s="6">
        <f>IFERROR('Data sheet'!K29/'Data sheet'!K$17,0)</f>
        <v>4.4870332674466107E-2</v>
      </c>
    </row>
    <row r="23" spans="1:12" ht="15" thickBot="1" x14ac:dyDescent="0.4">
      <c r="B23" s="145" t="str">
        <f>'Data sheet'!A30</f>
        <v>Net profit</v>
      </c>
      <c r="C23" s="112">
        <f>IFERROR('Data sheet'!B30/'Data sheet'!B$17,0)</f>
        <v>0.12948490532889778</v>
      </c>
      <c r="D23" s="112">
        <f>IFERROR('Data sheet'!C30/'Data sheet'!C$17,0)</f>
        <v>0.13672392627018956</v>
      </c>
      <c r="E23" s="112">
        <f>IFERROR('Data sheet'!D30/'Data sheet'!D$17,0)</f>
        <v>0.1608232236370227</v>
      </c>
      <c r="F23" s="112">
        <f>IFERROR('Data sheet'!E30/'Data sheet'!E$17,0)</f>
        <v>0.16771851386796505</v>
      </c>
      <c r="G23" s="112">
        <f>IFERROR('Data sheet'!F30/'Data sheet'!F$17,0)</f>
        <v>0.17539708748551189</v>
      </c>
      <c r="H23" s="112">
        <f>IFERROR('Data sheet'!G30/'Data sheet'!G$17,0)</f>
        <v>0.16938716310882337</v>
      </c>
      <c r="I23" s="112">
        <f>IFERROR('Data sheet'!H30/'Data sheet'!H$17,0)</f>
        <v>0.16638110503141179</v>
      </c>
      <c r="J23" s="112">
        <f>IFERROR('Data sheet'!I30/'Data sheet'!I$17,0)</f>
        <v>0.17709286577107508</v>
      </c>
      <c r="K23" s="112">
        <f>IFERROR('Data sheet'!J30/'Data sheet'!J$17,0)</f>
        <v>0.15972734987160978</v>
      </c>
      <c r="L23" s="112">
        <f>IFERROR('Data sheet'!K30/'Data sheet'!K$17,0)</f>
        <v>0.14806299106062593</v>
      </c>
    </row>
    <row r="24" spans="1:12" x14ac:dyDescent="0.35">
      <c r="B24" s="148"/>
      <c r="C24" s="149"/>
      <c r="D24" s="149"/>
      <c r="E24" s="149"/>
      <c r="F24" s="149"/>
      <c r="G24" s="149"/>
      <c r="H24" s="149"/>
      <c r="I24" s="149"/>
      <c r="J24" s="149"/>
      <c r="K24" s="149"/>
      <c r="L24" s="149"/>
    </row>
    <row r="25" spans="1:12" x14ac:dyDescent="0.35">
      <c r="B25" s="138" t="str">
        <f>'Data sheet'!A31</f>
        <v>Dividend Amount</v>
      </c>
      <c r="C25" s="141">
        <f>IFERROR('Data sheet'!B31/'Data sheet'!B$17,0)</f>
        <v>4.323530911914221E-2</v>
      </c>
      <c r="D25" s="141">
        <f>IFERROR('Data sheet'!C31/'Data sheet'!C$17,0)</f>
        <v>4.5064518073911972E-2</v>
      </c>
      <c r="E25" s="141">
        <f>IFERROR('Data sheet'!D31/'Data sheet'!D$17,0)</f>
        <v>5.0876259373802968E-2</v>
      </c>
      <c r="F25" s="141">
        <f>IFERROR('Data sheet'!E31/'Data sheet'!E$17,0)</f>
        <v>5.2056914018222676E-2</v>
      </c>
      <c r="G25" s="141">
        <f>IFERROR('Data sheet'!F31/'Data sheet'!F$17,0)</f>
        <v>0.14257464208706463</v>
      </c>
      <c r="H25" s="141">
        <f>IFERROR('Data sheet'!G31/'Data sheet'!G$17,0)</f>
        <v>5.7044106922028097E-2</v>
      </c>
      <c r="I25" s="141">
        <f>IFERROR('Data sheet'!H31/'Data sheet'!H$17,0)</f>
        <v>6.1042253910352076E-2</v>
      </c>
      <c r="J25" s="141">
        <f>IFERROR('Data sheet'!I31/'Data sheet'!I$17,0)</f>
        <v>8.7800745687198339E-2</v>
      </c>
      <c r="K25" s="141">
        <f>IFERROR('Data sheet'!J31/'Data sheet'!J$17,0)</f>
        <v>8.4428048211537113E-2</v>
      </c>
      <c r="L25" s="141">
        <f>IFERROR('Data sheet'!K31/'Data sheet'!K$17,0)</f>
        <v>7.990882827156201E-2</v>
      </c>
    </row>
    <row r="26" spans="1:12" x14ac:dyDescent="0.35">
      <c r="B26" s="102"/>
    </row>
    <row r="27" spans="1:12" x14ac:dyDescent="0.35">
      <c r="B27" s="102"/>
    </row>
    <row r="29" spans="1:12" x14ac:dyDescent="0.35">
      <c r="A29" t="s">
        <v>61</v>
      </c>
      <c r="B29" s="126" t="str">
        <f>"COMMON SIZE BALANCE SHEET " &amp; 'Data sheet'!B1</f>
        <v>COMMON SIZE BALANCE SHEET DABUR INDIA LTD</v>
      </c>
      <c r="C29" s="126"/>
      <c r="D29" s="126"/>
      <c r="E29" s="126"/>
      <c r="F29" s="126"/>
      <c r="G29" s="126"/>
      <c r="H29" s="126"/>
      <c r="I29" s="126"/>
      <c r="J29" s="126"/>
      <c r="K29" s="126"/>
      <c r="L29" s="126"/>
    </row>
    <row r="30" spans="1:12" ht="15" thickBot="1" x14ac:dyDescent="0.4"/>
    <row r="31" spans="1:12" ht="15" thickBot="1" x14ac:dyDescent="0.4">
      <c r="B31" s="109" t="s">
        <v>8488</v>
      </c>
      <c r="C31" s="144">
        <f>'Data sheet'!B56</f>
        <v>41729</v>
      </c>
      <c r="D31" s="144">
        <f>'Data sheet'!C56</f>
        <v>42094</v>
      </c>
      <c r="E31" s="144">
        <f>'Data sheet'!D56</f>
        <v>42460</v>
      </c>
      <c r="F31" s="144">
        <f>'Data sheet'!E56</f>
        <v>42825</v>
      </c>
      <c r="G31" s="144">
        <f>'Data sheet'!F56</f>
        <v>43190</v>
      </c>
      <c r="H31" s="144">
        <f>'Data sheet'!G56</f>
        <v>43555</v>
      </c>
      <c r="I31" s="144">
        <f>'Data sheet'!H56</f>
        <v>43921</v>
      </c>
      <c r="J31" s="144">
        <f>'Data sheet'!I56</f>
        <v>44286</v>
      </c>
      <c r="K31" s="144">
        <f>'Data sheet'!J56</f>
        <v>44651</v>
      </c>
      <c r="L31" s="144">
        <f>'Data sheet'!K56</f>
        <v>45016</v>
      </c>
    </row>
    <row r="33" spans="2:12" x14ac:dyDescent="0.35">
      <c r="B33" s="102" t="str">
        <f>'Data sheet'!A57</f>
        <v>Equity Share Capital</v>
      </c>
      <c r="C33" s="6">
        <f>IFERROR('Data sheet'!B57/'Data sheet'!B$61,0)</f>
        <v>3.2827560240963852E-2</v>
      </c>
      <c r="D33" s="6">
        <f>IFERROR('Data sheet'!C57/'Data sheet'!C$61,0)</f>
        <v>2.8765467682451511E-2</v>
      </c>
      <c r="E33" s="6">
        <f>IFERROR('Data sheet'!D57/'Data sheet'!D$61,0)</f>
        <v>2.5375416528424909E-2</v>
      </c>
      <c r="F33" s="6">
        <f>IFERROR('Data sheet'!E57/'Data sheet'!E$61,0)</f>
        <v>2.27812380371018E-2</v>
      </c>
      <c r="G33" s="6">
        <f>IFERROR('Data sheet'!F57/'Data sheet'!F$61,0)</f>
        <v>2.0243333720234027E-2</v>
      </c>
      <c r="H33" s="6">
        <f>IFERROR('Data sheet'!G57/'Data sheet'!G$61,0)</f>
        <v>2.0936059853211706E-2</v>
      </c>
      <c r="I33" s="6">
        <f>IFERROR('Data sheet'!H57/'Data sheet'!H$61,0)</f>
        <v>1.8926630522096956E-2</v>
      </c>
      <c r="J33" s="6">
        <f>IFERROR('Data sheet'!I57/'Data sheet'!I$61,0)</f>
        <v>1.631463221461394E-2</v>
      </c>
      <c r="K33" s="6">
        <f>IFERROR('Data sheet'!J57/'Data sheet'!J$61,0)</f>
        <v>1.4392055917276816E-2</v>
      </c>
      <c r="L33" s="6">
        <f>IFERROR('Data sheet'!K57/'Data sheet'!K$61,0)</f>
        <v>1.2978052017684958E-2</v>
      </c>
    </row>
    <row r="34" spans="2:12" x14ac:dyDescent="0.35">
      <c r="B34" s="102" t="str">
        <f>'Data sheet'!A58</f>
        <v>Reserves</v>
      </c>
      <c r="C34" s="6">
        <f>IFERROR('Data sheet'!B58/'Data sheet'!B$61,0)</f>
        <v>0.46716490963855423</v>
      </c>
      <c r="D34" s="6">
        <f>IFERROR('Data sheet'!C58/'Data sheet'!C$61,0)</f>
        <v>0.52052804653569762</v>
      </c>
      <c r="E34" s="6">
        <f>IFERROR('Data sheet'!D58/'Data sheet'!D$61,0)</f>
        <v>0.57624453644533558</v>
      </c>
      <c r="F34" s="6">
        <f>IFERROR('Data sheet'!E58/'Data sheet'!E$61,0)</f>
        <v>0.60412506595760085</v>
      </c>
      <c r="G34" s="6">
        <f>IFERROR('Data sheet'!F58/'Data sheet'!F$61,0)</f>
        <v>0.63555563727715392</v>
      </c>
      <c r="H34" s="6">
        <f>IFERROR('Data sheet'!G58/'Data sheet'!G$61,0)</f>
        <v>0.64659034876443711</v>
      </c>
      <c r="I34" s="6">
        <f>IFERROR('Data sheet'!H58/'Data sheet'!H$61,0)</f>
        <v>0.68858618466290655</v>
      </c>
      <c r="J34" s="6">
        <f>IFERROR('Data sheet'!I58/'Data sheet'!I$61,0)</f>
        <v>0.69109553761485509</v>
      </c>
      <c r="K34" s="6">
        <f>IFERROR('Data sheet'!J58/'Data sheet'!J$61,0)</f>
        <v>0.66790976126396751</v>
      </c>
      <c r="L34" s="6">
        <f>IFERROR('Data sheet'!K58/'Data sheet'!K$61,0)</f>
        <v>0.64429384688857827</v>
      </c>
    </row>
    <row r="35" spans="2:12" x14ac:dyDescent="0.35">
      <c r="B35" s="102" t="str">
        <f>'Data sheet'!A59</f>
        <v>Borrowings</v>
      </c>
      <c r="C35" s="6">
        <f>IFERROR('Data sheet'!B59/'Data sheet'!B$61,0)</f>
        <v>0.13330948795180722</v>
      </c>
      <c r="D35" s="6">
        <f>IFERROR('Data sheet'!C59/'Data sheet'!C$61,0)</f>
        <v>0.1201320607636728</v>
      </c>
      <c r="E35" s="6">
        <f>IFERROR('Data sheet'!D59/'Data sheet'!D$61,0)</f>
        <v>0.11615481153441137</v>
      </c>
      <c r="F35" s="6">
        <f>IFERROR('Data sheet'!E59/'Data sheet'!E$61,0)</f>
        <v>0.12609541348949335</v>
      </c>
      <c r="G35" s="6">
        <f>IFERROR('Data sheet'!F59/'Data sheet'!F$61,0)</f>
        <v>0.10774877810249345</v>
      </c>
      <c r="H35" s="6">
        <f>IFERROR('Data sheet'!G59/'Data sheet'!G$61,0)</f>
        <v>8.2896745623850257E-2</v>
      </c>
      <c r="I35" s="6">
        <f>IFERROR('Data sheet'!H59/'Data sheet'!H$61,0)</f>
        <v>5.5908051984773867E-2</v>
      </c>
      <c r="J35" s="6">
        <f>IFERROR('Data sheet'!I59/'Data sheet'!I$61,0)</f>
        <v>4.6990645440598458E-2</v>
      </c>
      <c r="K35" s="6">
        <f>IFERROR('Data sheet'!J59/'Data sheet'!J$61,0)</f>
        <v>8.385800554548814E-2</v>
      </c>
      <c r="L35" s="6">
        <f>IFERROR('Data sheet'!K59/'Data sheet'!K$61,0)</f>
        <v>8.5977580301605294E-2</v>
      </c>
    </row>
    <row r="36" spans="2:12" ht="15" thickBot="1" x14ac:dyDescent="0.4">
      <c r="B36" s="102" t="str">
        <f>'Data sheet'!A60</f>
        <v>Other Liabilities</v>
      </c>
      <c r="C36" s="6">
        <f>IFERROR('Data sheet'!B60/'Data sheet'!B$61,0)</f>
        <v>0.36669804216867474</v>
      </c>
      <c r="D36" s="6">
        <f>IFERROR('Data sheet'!C60/'Data sheet'!C$61,0)</f>
        <v>0.33057442501817802</v>
      </c>
      <c r="E36" s="6">
        <f>IFERROR('Data sheet'!D60/'Data sheet'!D$61,0)</f>
        <v>0.2822252354918281</v>
      </c>
      <c r="F36" s="6">
        <f>IFERROR('Data sheet'!E60/'Data sheet'!E$61,0)</f>
        <v>0.24699828251580394</v>
      </c>
      <c r="G36" s="6">
        <f>IFERROR('Data sheet'!F60/'Data sheet'!F$61,0)</f>
        <v>0.23645225090011873</v>
      </c>
      <c r="H36" s="6">
        <f>IFERROR('Data sheet'!G60/'Data sheet'!G$61,0)</f>
        <v>0.24957684575850106</v>
      </c>
      <c r="I36" s="6">
        <f>IFERROR('Data sheet'!H60/'Data sheet'!H$61,0)</f>
        <v>0.23657913283022264</v>
      </c>
      <c r="J36" s="6">
        <f>IFERROR('Data sheet'!I60/'Data sheet'!I$61,0)</f>
        <v>0.24559918472993258</v>
      </c>
      <c r="K36" s="6">
        <f>IFERROR('Data sheet'!J60/'Data sheet'!J$61,0)</f>
        <v>0.2338401772732675</v>
      </c>
      <c r="L36" s="6">
        <f>IFERROR('Data sheet'!K60/'Data sheet'!K$61,0)</f>
        <v>0.2567505207921314</v>
      </c>
    </row>
    <row r="37" spans="2:12" ht="15" thickBot="1" x14ac:dyDescent="0.4">
      <c r="B37" s="145" t="str">
        <f>'Data sheet'!A61</f>
        <v>Total</v>
      </c>
      <c r="C37" s="112">
        <f>IFERROR('Data sheet'!B61/'Data sheet'!B$61,0)</f>
        <v>1</v>
      </c>
      <c r="D37" s="112">
        <f>IFERROR('Data sheet'!C61/'Data sheet'!C$61,0)</f>
        <v>1</v>
      </c>
      <c r="E37" s="112">
        <f>IFERROR('Data sheet'!D61/'Data sheet'!D$61,0)</f>
        <v>1</v>
      </c>
      <c r="F37" s="112">
        <f>IFERROR('Data sheet'!E61/'Data sheet'!E$61,0)</f>
        <v>1</v>
      </c>
      <c r="G37" s="112">
        <f>IFERROR('Data sheet'!F61/'Data sheet'!F$61,0)</f>
        <v>1</v>
      </c>
      <c r="H37" s="112">
        <f>IFERROR('Data sheet'!G61/'Data sheet'!G$61,0)</f>
        <v>1</v>
      </c>
      <c r="I37" s="112">
        <f>IFERROR('Data sheet'!H61/'Data sheet'!H$61,0)</f>
        <v>1</v>
      </c>
      <c r="J37" s="112">
        <f>IFERROR('Data sheet'!I61/'Data sheet'!I$61,0)</f>
        <v>1</v>
      </c>
      <c r="K37" s="112">
        <f>IFERROR('Data sheet'!J61/'Data sheet'!J$61,0)</f>
        <v>1</v>
      </c>
      <c r="L37" s="112">
        <f>IFERROR('Data sheet'!K61/'Data sheet'!K$61,0)</f>
        <v>1</v>
      </c>
    </row>
    <row r="39" spans="2:12" x14ac:dyDescent="0.35">
      <c r="B39" s="102" t="str">
        <f>'Data sheet'!A62</f>
        <v>Net Block</v>
      </c>
      <c r="C39" s="143">
        <f>IFERROR('Data sheet'!B62/'Data sheet'!B$66,0)</f>
        <v>0.33262424698795184</v>
      </c>
      <c r="D39" s="143">
        <f>IFERROR('Data sheet'!C62/'Data sheet'!C$66,0)</f>
        <v>0.30740974865220727</v>
      </c>
      <c r="E39" s="143">
        <f>IFERROR('Data sheet'!D62/'Data sheet'!D$66,0)</f>
        <v>0.24052623227500253</v>
      </c>
      <c r="F39" s="143">
        <f>IFERROR('Data sheet'!E62/'Data sheet'!E$66,0)</f>
        <v>0.25327718746443467</v>
      </c>
      <c r="G39" s="143">
        <f>IFERROR('Data sheet'!F62/'Data sheet'!F$66,0)</f>
        <v>0.23307242436187245</v>
      </c>
      <c r="H39" s="143">
        <f>IFERROR('Data sheet'!G62/'Data sheet'!G$66,0)</f>
        <v>0.23339386295966166</v>
      </c>
      <c r="I39" s="143">
        <f>IFERROR('Data sheet'!H62/'Data sheet'!H$66,0)</f>
        <v>0.2412746423208498</v>
      </c>
      <c r="J39" s="143">
        <f>IFERROR('Data sheet'!I62/'Data sheet'!I$66,0)</f>
        <v>0.20704093519747593</v>
      </c>
      <c r="K39" s="143">
        <f>IFERROR('Data sheet'!J62/'Data sheet'!J$66,0)</f>
        <v>0.1878806824564917</v>
      </c>
      <c r="L39" s="143">
        <f>IFERROR('Data sheet'!K62/'Data sheet'!K$66,0)</f>
        <v>0.26212837709159204</v>
      </c>
    </row>
    <row r="40" spans="2:12" x14ac:dyDescent="0.35">
      <c r="B40" s="102" t="str">
        <f>'Data sheet'!A63</f>
        <v>Capital Work in Progress</v>
      </c>
      <c r="C40" s="143">
        <f>IFERROR('Data sheet'!B63/'Data sheet'!B$66,0)</f>
        <v>4.0869728915662656E-3</v>
      </c>
      <c r="D40" s="143">
        <f>IFERROR('Data sheet'!C63/'Data sheet'!C$66,0)</f>
        <v>8.237421146753833E-3</v>
      </c>
      <c r="E40" s="143">
        <f>IFERROR('Data sheet'!D63/'Data sheet'!D$66,0)</f>
        <v>6.4625016228380188E-3</v>
      </c>
      <c r="F40" s="143">
        <f>IFERROR('Data sheet'!E63/'Data sheet'!E$66,0)</f>
        <v>5.4447352901617133E-3</v>
      </c>
      <c r="G40" s="143">
        <f>IFERROR('Data sheet'!F63/'Data sheet'!F$66,0)</f>
        <v>4.7703706087250325E-3</v>
      </c>
      <c r="H40" s="143">
        <f>IFERROR('Data sheet'!G63/'Data sheet'!G$66,0)</f>
        <v>7.5575110470519069E-3</v>
      </c>
      <c r="I40" s="143">
        <f>IFERROR('Data sheet'!H63/'Data sheet'!H$66,0)</f>
        <v>1.5698467747290765E-2</v>
      </c>
      <c r="J40" s="143">
        <f>IFERROR('Data sheet'!I63/'Data sheet'!I$66,0)</f>
        <v>1.3597065323144921E-2</v>
      </c>
      <c r="K40" s="143">
        <f>IFERROR('Data sheet'!J63/'Data sheet'!J$66,0)</f>
        <v>1.363577898152535E-2</v>
      </c>
      <c r="L40" s="143">
        <f>IFERROR('Data sheet'!K63/'Data sheet'!K$66,0)</f>
        <v>1.2827893948849568E-2</v>
      </c>
    </row>
    <row r="41" spans="2:12" x14ac:dyDescent="0.35">
      <c r="B41" s="102" t="str">
        <f>'Data sheet'!A64</f>
        <v>Investments</v>
      </c>
      <c r="C41" s="143">
        <f>IFERROR('Data sheet'!B64/'Data sheet'!B$66,0)</f>
        <v>0.20264871987951807</v>
      </c>
      <c r="D41" s="143">
        <f>IFERROR('Data sheet'!C64/'Data sheet'!C$66,0)</f>
        <v>0.29696803946101391</v>
      </c>
      <c r="E41" s="143">
        <f>IFERROR('Data sheet'!D64/'Data sheet'!D$66,0)</f>
        <v>0.38814534858560645</v>
      </c>
      <c r="F41" s="143">
        <f>IFERROR('Data sheet'!E64/'Data sheet'!E$66,0)</f>
        <v>0.41904545125345305</v>
      </c>
      <c r="G41" s="143">
        <f>IFERROR('Data sheet'!F64/'Data sheet'!F$66,0)</f>
        <v>0.43729393228624985</v>
      </c>
      <c r="H41" s="143">
        <f>IFERROR('Data sheet'!G64/'Data sheet'!G$66,0)</f>
        <v>0.39811583758463093</v>
      </c>
      <c r="I41" s="143">
        <f>IFERROR('Data sheet'!H64/'Data sheet'!H$66,0)</f>
        <v>0.29992352660181781</v>
      </c>
      <c r="J41" s="143">
        <f>IFERROR('Data sheet'!I64/'Data sheet'!I$66,0)</f>
        <v>0.38396986306933678</v>
      </c>
      <c r="K41" s="143">
        <f>IFERROR('Data sheet'!J64/'Data sheet'!J$66,0)</f>
        <v>0.5063245592183564</v>
      </c>
      <c r="L41" s="143">
        <f>IFERROR('Data sheet'!K64/'Data sheet'!K$66,0)</f>
        <v>0.45891675236663765</v>
      </c>
    </row>
    <row r="42" spans="2:12" ht="15" thickBot="1" x14ac:dyDescent="0.4">
      <c r="B42" s="102" t="str">
        <f>'Data sheet'!A65</f>
        <v>Other Assets</v>
      </c>
      <c r="C42" s="143">
        <f>IFERROR('Data sheet'!B65/'Data sheet'!B$66,0)</f>
        <v>0.46064006024096388</v>
      </c>
      <c r="D42" s="143">
        <f>IFERROR('Data sheet'!C65/'Data sheet'!C$66,0)</f>
        <v>0.38738479074002502</v>
      </c>
      <c r="E42" s="143">
        <f>IFERROR('Data sheet'!D65/'Data sheet'!D$66,0)</f>
        <v>0.36486591751655295</v>
      </c>
      <c r="F42" s="143">
        <f>IFERROR('Data sheet'!E65/'Data sheet'!E$66,0)</f>
        <v>0.32223262599195057</v>
      </c>
      <c r="G42" s="143">
        <f>IFERROR('Data sheet'!F65/'Data sheet'!F$66,0)</f>
        <v>0.32486327274315274</v>
      </c>
      <c r="H42" s="143">
        <f>IFERROR('Data sheet'!G65/'Data sheet'!G$66,0)</f>
        <v>0.36093278840865561</v>
      </c>
      <c r="I42" s="143">
        <f>IFERROR('Data sheet'!H65/'Data sheet'!H$66,0)</f>
        <v>0.44310336333004158</v>
      </c>
      <c r="J42" s="143">
        <f>IFERROR('Data sheet'!I65/'Data sheet'!I$66,0)</f>
        <v>0.39539213641004245</v>
      </c>
      <c r="K42" s="143">
        <f>IFERROR('Data sheet'!J65/'Data sheet'!J$66,0)</f>
        <v>0.2921589793436265</v>
      </c>
      <c r="L42" s="143">
        <f>IFERROR('Data sheet'!K65/'Data sheet'!K$66,0)</f>
        <v>0.26612697659292073</v>
      </c>
    </row>
    <row r="43" spans="2:12" ht="15" thickBot="1" x14ac:dyDescent="0.4">
      <c r="B43" s="145" t="str">
        <f>'Data sheet'!A66</f>
        <v>Total</v>
      </c>
      <c r="C43" s="112">
        <f>IFERROR('Data sheet'!B66/'Data sheet'!B$66,0)</f>
        <v>1</v>
      </c>
      <c r="D43" s="112">
        <f>IFERROR('Data sheet'!C66/'Data sheet'!C$66,0)</f>
        <v>1</v>
      </c>
      <c r="E43" s="112">
        <f>IFERROR('Data sheet'!D66/'Data sheet'!D$66,0)</f>
        <v>1</v>
      </c>
      <c r="F43" s="112">
        <f>IFERROR('Data sheet'!E66/'Data sheet'!E$66,0)</f>
        <v>1</v>
      </c>
      <c r="G43" s="112">
        <f>IFERROR('Data sheet'!F66/'Data sheet'!F$66,0)</f>
        <v>1</v>
      </c>
      <c r="H43" s="112">
        <f>IFERROR('Data sheet'!G66/'Data sheet'!G$66,0)</f>
        <v>1</v>
      </c>
      <c r="I43" s="112">
        <f>IFERROR('Data sheet'!H66/'Data sheet'!H$66,0)</f>
        <v>1</v>
      </c>
      <c r="J43" s="112">
        <f>IFERROR('Data sheet'!I66/'Data sheet'!I$66,0)</f>
        <v>1</v>
      </c>
      <c r="K43" s="112">
        <f>IFERROR('Data sheet'!J66/'Data sheet'!J$66,0)</f>
        <v>1</v>
      </c>
      <c r="L43" s="112">
        <f>IFERROR('Data sheet'!K66/'Data sheet'!K$66,0)</f>
        <v>1</v>
      </c>
    </row>
  </sheetData>
  <mergeCells count="2">
    <mergeCell ref="B6:L6"/>
    <mergeCell ref="B29:L2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CEAFE-30FC-483D-81E8-7584FC277A51}">
  <sheetPr>
    <tabColor rgb="FF1C5C28"/>
  </sheetPr>
  <dimension ref="A3:J21"/>
  <sheetViews>
    <sheetView showGridLines="0" workbookViewId="0">
      <selection activeCell="E23" sqref="E23"/>
    </sheetView>
  </sheetViews>
  <sheetFormatPr defaultRowHeight="14.5" x14ac:dyDescent="0.35"/>
  <cols>
    <col min="1" max="1" width="1.81640625" customWidth="1"/>
    <col min="2" max="2" width="7.7265625" customWidth="1"/>
    <col min="3" max="3" width="11.7265625" customWidth="1"/>
    <col min="4" max="4" width="15.36328125" customWidth="1"/>
    <col min="5" max="5" width="17.36328125" customWidth="1"/>
    <col min="6" max="6" width="3" customWidth="1"/>
    <col min="7" max="7" width="10.6328125" customWidth="1"/>
    <col min="8" max="8" width="11" customWidth="1"/>
    <col min="9" max="9" width="16.7265625" customWidth="1"/>
    <col min="10" max="10" width="9.54296875" customWidth="1"/>
  </cols>
  <sheetData>
    <row r="3" spans="1:10" x14ac:dyDescent="0.35">
      <c r="B3" s="127" t="str">
        <f>'Data sheet'!B1&amp;"-"&amp; 'Data sheet'!A17&amp;" FORECASTING "</f>
        <v xml:space="preserve">DABUR INDIA LTD-Sales FORECASTING </v>
      </c>
      <c r="C3" s="127"/>
      <c r="D3" s="127"/>
      <c r="E3" s="127"/>
      <c r="G3" s="127" t="str">
        <f>'Data sheet'!B1&amp;" - "&amp;'Data sheet'!A30&amp;" FORECASTING "</f>
        <v xml:space="preserve">DABUR INDIA LTD - Net profit FORECASTING </v>
      </c>
      <c r="H3" s="127"/>
      <c r="I3" s="127"/>
      <c r="J3" s="127"/>
    </row>
    <row r="4" spans="1:10" x14ac:dyDescent="0.35">
      <c r="A4" t="s">
        <v>61</v>
      </c>
      <c r="B4" s="87" t="s">
        <v>8387</v>
      </c>
      <c r="C4" s="88" t="s">
        <v>8386</v>
      </c>
      <c r="D4" s="88" t="s">
        <v>102</v>
      </c>
      <c r="E4" s="88" t="s">
        <v>8388</v>
      </c>
      <c r="F4" s="91"/>
      <c r="G4" s="87" t="s">
        <v>8387</v>
      </c>
      <c r="H4" s="88" t="s">
        <v>8386</v>
      </c>
      <c r="I4" s="88" t="s">
        <v>8372</v>
      </c>
      <c r="J4" s="88" t="s">
        <v>8390</v>
      </c>
    </row>
    <row r="6" spans="1:10" x14ac:dyDescent="0.35">
      <c r="B6" s="90">
        <v>1</v>
      </c>
      <c r="C6" s="89">
        <f>'Data sheet'!B16</f>
        <v>41729</v>
      </c>
      <c r="D6">
        <f t="array" ref="D6:D15">TRANSPOSE('Data sheet'!B17:K17)</f>
        <v>7058.12</v>
      </c>
      <c r="E6" s="8" t="s">
        <v>8389</v>
      </c>
      <c r="G6">
        <v>1</v>
      </c>
      <c r="H6" s="89">
        <f>C6</f>
        <v>41729</v>
      </c>
      <c r="I6">
        <f t="array" ref="I6:I15">TRANSPOSE('Data sheet'!B30:K30)</f>
        <v>913.92</v>
      </c>
      <c r="J6" s="8" t="s">
        <v>8389</v>
      </c>
    </row>
    <row r="7" spans="1:10" x14ac:dyDescent="0.35">
      <c r="B7" s="90">
        <f>B6+1</f>
        <v>2</v>
      </c>
      <c r="C7" s="89">
        <f>C6+365</f>
        <v>42094</v>
      </c>
      <c r="D7">
        <v>7795.49</v>
      </c>
      <c r="E7" s="6">
        <f>D7/D6-1</f>
        <v>0.10447116229250852</v>
      </c>
      <c r="G7">
        <f>G6+1</f>
        <v>2</v>
      </c>
      <c r="H7" s="89">
        <f>H6+365</f>
        <v>42094</v>
      </c>
      <c r="I7">
        <v>1065.83</v>
      </c>
      <c r="J7" s="6">
        <f>I7/I6-1</f>
        <v>0.16621804971988796</v>
      </c>
    </row>
    <row r="8" spans="1:10" x14ac:dyDescent="0.35">
      <c r="B8" s="90">
        <f t="shared" ref="B8:B18" si="0">B7+1</f>
        <v>3</v>
      </c>
      <c r="C8" s="89">
        <f t="shared" ref="C8:C18" si="1">C7+365</f>
        <v>42459</v>
      </c>
      <c r="D8">
        <v>7779.66</v>
      </c>
      <c r="E8" s="6">
        <f t="shared" ref="E8:E18" si="2">D8/D7-1</f>
        <v>-2.0306613182750066E-3</v>
      </c>
      <c r="G8">
        <f t="shared" ref="G8:G18" si="3">G7+1</f>
        <v>3</v>
      </c>
      <c r="H8" s="89">
        <f t="shared" ref="H8:H18" si="4">H7+365</f>
        <v>42459</v>
      </c>
      <c r="I8">
        <v>1251.1500000000001</v>
      </c>
      <c r="J8" s="6">
        <f t="shared" ref="J8:J18" si="5">I8/I7-1</f>
        <v>0.17387388232645007</v>
      </c>
    </row>
    <row r="9" spans="1:10" x14ac:dyDescent="0.35">
      <c r="B9" s="90">
        <f t="shared" si="0"/>
        <v>4</v>
      </c>
      <c r="C9" s="89">
        <f t="shared" si="1"/>
        <v>42824</v>
      </c>
      <c r="D9">
        <v>7613.59</v>
      </c>
      <c r="E9" s="6">
        <f t="shared" si="2"/>
        <v>-2.1346691243576132E-2</v>
      </c>
      <c r="G9">
        <f t="shared" si="3"/>
        <v>4</v>
      </c>
      <c r="H9" s="89">
        <f t="shared" si="4"/>
        <v>42824</v>
      </c>
      <c r="I9">
        <v>1276.94</v>
      </c>
      <c r="J9" s="6">
        <f t="shared" si="5"/>
        <v>2.0613036006873697E-2</v>
      </c>
    </row>
    <row r="10" spans="1:10" x14ac:dyDescent="0.35">
      <c r="B10" s="90">
        <f t="shared" si="0"/>
        <v>5</v>
      </c>
      <c r="C10" s="89">
        <f t="shared" si="1"/>
        <v>43189</v>
      </c>
      <c r="D10">
        <v>7721.85</v>
      </c>
      <c r="E10" s="6">
        <f t="shared" si="2"/>
        <v>1.4219310469830937E-2</v>
      </c>
      <c r="G10">
        <f t="shared" si="3"/>
        <v>5</v>
      </c>
      <c r="H10" s="89">
        <f t="shared" si="4"/>
        <v>43189</v>
      </c>
      <c r="I10">
        <v>1354.39</v>
      </c>
      <c r="J10" s="6">
        <f t="shared" si="5"/>
        <v>6.0652810625401399E-2</v>
      </c>
    </row>
    <row r="11" spans="1:10" x14ac:dyDescent="0.35">
      <c r="B11" s="90">
        <f t="shared" si="0"/>
        <v>6</v>
      </c>
      <c r="C11" s="89">
        <f t="shared" si="1"/>
        <v>43554</v>
      </c>
      <c r="D11">
        <v>8514.99</v>
      </c>
      <c r="E11" s="6">
        <f t="shared" si="2"/>
        <v>0.10271372792789291</v>
      </c>
      <c r="G11">
        <f t="shared" si="3"/>
        <v>6</v>
      </c>
      <c r="H11" s="89">
        <f t="shared" si="4"/>
        <v>43554</v>
      </c>
      <c r="I11">
        <v>1442.33</v>
      </c>
      <c r="J11" s="6">
        <f t="shared" si="5"/>
        <v>6.4929599303007235E-2</v>
      </c>
    </row>
    <row r="12" spans="1:10" x14ac:dyDescent="0.35">
      <c r="B12" s="90">
        <f t="shared" si="0"/>
        <v>7</v>
      </c>
      <c r="C12" s="89">
        <f t="shared" si="1"/>
        <v>43919</v>
      </c>
      <c r="D12">
        <v>8684.64</v>
      </c>
      <c r="E12" s="6">
        <f t="shared" si="2"/>
        <v>1.9923687520478461E-2</v>
      </c>
      <c r="G12">
        <f t="shared" si="3"/>
        <v>7</v>
      </c>
      <c r="H12" s="89">
        <f t="shared" si="4"/>
        <v>43919</v>
      </c>
      <c r="I12">
        <v>1444.96</v>
      </c>
      <c r="J12" s="6">
        <f t="shared" si="5"/>
        <v>1.8234384641517831E-3</v>
      </c>
    </row>
    <row r="13" spans="1:10" x14ac:dyDescent="0.35">
      <c r="B13" s="90">
        <f t="shared" si="0"/>
        <v>8</v>
      </c>
      <c r="C13" s="89">
        <f t="shared" si="1"/>
        <v>44284</v>
      </c>
      <c r="D13">
        <v>9561.65</v>
      </c>
      <c r="E13" s="6">
        <f t="shared" si="2"/>
        <v>0.10098403618342267</v>
      </c>
      <c r="G13">
        <f t="shared" si="3"/>
        <v>8</v>
      </c>
      <c r="H13" s="89">
        <f t="shared" si="4"/>
        <v>44284</v>
      </c>
      <c r="I13">
        <v>1693.3</v>
      </c>
      <c r="J13" s="6">
        <f t="shared" si="5"/>
        <v>0.17186634924150135</v>
      </c>
    </row>
    <row r="14" spans="1:10" x14ac:dyDescent="0.35">
      <c r="B14" s="90">
        <f t="shared" si="0"/>
        <v>9</v>
      </c>
      <c r="C14" s="89">
        <f t="shared" si="1"/>
        <v>44649</v>
      </c>
      <c r="D14">
        <v>10888.68</v>
      </c>
      <c r="E14" s="6">
        <f t="shared" si="2"/>
        <v>0.13878671568191692</v>
      </c>
      <c r="G14">
        <f t="shared" si="3"/>
        <v>9</v>
      </c>
      <c r="H14" s="89">
        <f t="shared" si="4"/>
        <v>44649</v>
      </c>
      <c r="I14">
        <v>1739.22</v>
      </c>
      <c r="J14" s="6">
        <f t="shared" si="5"/>
        <v>2.7118644067796627E-2</v>
      </c>
    </row>
    <row r="15" spans="1:10" x14ac:dyDescent="0.35">
      <c r="B15" s="90">
        <f t="shared" si="0"/>
        <v>10</v>
      </c>
      <c r="C15" s="89">
        <f t="shared" si="1"/>
        <v>45014</v>
      </c>
      <c r="D15">
        <v>11529.89</v>
      </c>
      <c r="E15" s="6">
        <f t="shared" si="2"/>
        <v>5.8887762336665261E-2</v>
      </c>
      <c r="G15">
        <f t="shared" si="3"/>
        <v>10</v>
      </c>
      <c r="H15" s="89">
        <f t="shared" si="4"/>
        <v>45014</v>
      </c>
      <c r="I15">
        <v>1707.15</v>
      </c>
      <c r="J15" s="6">
        <f t="shared" si="5"/>
        <v>-1.8439300376030587E-2</v>
      </c>
    </row>
    <row r="16" spans="1:10" x14ac:dyDescent="0.35">
      <c r="B16" s="92">
        <f t="shared" si="0"/>
        <v>11</v>
      </c>
      <c r="C16" s="93">
        <f t="shared" si="1"/>
        <v>45379</v>
      </c>
      <c r="D16" s="96">
        <f>FORECAST(B16,$D$6:$D$15,$B$6:$B$15)</f>
        <v>11208.672666666665</v>
      </c>
      <c r="E16" s="95">
        <f t="shared" si="2"/>
        <v>-2.7859531472835708E-2</v>
      </c>
      <c r="G16" s="94">
        <f t="shared" si="3"/>
        <v>11</v>
      </c>
      <c r="H16" s="93">
        <f t="shared" si="4"/>
        <v>45379</v>
      </c>
      <c r="I16" s="96">
        <f>FORECAST(G16,$I$6:$I$15,$G$6:$G$15)</f>
        <v>1877.4373333333333</v>
      </c>
      <c r="J16" s="95">
        <f t="shared" si="5"/>
        <v>9.974948500912828E-2</v>
      </c>
    </row>
    <row r="17" spans="2:10" x14ac:dyDescent="0.35">
      <c r="B17" s="92">
        <f t="shared" si="0"/>
        <v>12</v>
      </c>
      <c r="C17" s="93">
        <f t="shared" si="1"/>
        <v>45744</v>
      </c>
      <c r="D17" s="96">
        <f t="shared" ref="D17:D18" si="6">FORECAST(B17,$D$6:$D$15,$B$6:$B$15)</f>
        <v>11662.093878787879</v>
      </c>
      <c r="E17" s="95">
        <f t="shared" si="2"/>
        <v>4.0452712431297666E-2</v>
      </c>
      <c r="G17" s="94">
        <f t="shared" si="3"/>
        <v>12</v>
      </c>
      <c r="H17" s="93">
        <f t="shared" si="4"/>
        <v>45744</v>
      </c>
      <c r="I17" s="96">
        <f t="shared" ref="I17:I18" si="7">FORECAST(G17,$I$6:$I$15,$G$6:$G$15)</f>
        <v>1966.2588484848484</v>
      </c>
      <c r="J17" s="95">
        <f t="shared" si="5"/>
        <v>4.7309975984026753E-2</v>
      </c>
    </row>
    <row r="18" spans="2:10" x14ac:dyDescent="0.35">
      <c r="B18" s="92">
        <f t="shared" si="0"/>
        <v>13</v>
      </c>
      <c r="C18" s="93">
        <f t="shared" si="1"/>
        <v>46109</v>
      </c>
      <c r="D18" s="96">
        <f t="shared" si="6"/>
        <v>12115.515090909092</v>
      </c>
      <c r="E18" s="95">
        <f t="shared" si="2"/>
        <v>3.8879914433371132E-2</v>
      </c>
      <c r="G18" s="94">
        <f t="shared" si="3"/>
        <v>13</v>
      </c>
      <c r="H18" s="93">
        <f t="shared" si="4"/>
        <v>46109</v>
      </c>
      <c r="I18" s="96">
        <f t="shared" si="7"/>
        <v>2055.0803636363635</v>
      </c>
      <c r="J18" s="95">
        <f t="shared" si="5"/>
        <v>4.517284955638412E-2</v>
      </c>
    </row>
    <row r="20" spans="2:10" x14ac:dyDescent="0.35">
      <c r="C20" s="97" t="s">
        <v>8391</v>
      </c>
      <c r="D20" s="128" t="s">
        <v>8392</v>
      </c>
      <c r="E20" s="128"/>
      <c r="F20" s="128"/>
      <c r="G20" s="128"/>
      <c r="H20" s="128"/>
      <c r="I20" s="128"/>
    </row>
    <row r="21" spans="2:10" x14ac:dyDescent="0.35">
      <c r="C21" s="97"/>
      <c r="D21" s="128"/>
      <c r="E21" s="128"/>
      <c r="F21" s="128"/>
      <c r="G21" s="128"/>
      <c r="H21" s="128"/>
      <c r="I21" s="128"/>
    </row>
  </sheetData>
  <mergeCells count="3">
    <mergeCell ref="B3:E3"/>
    <mergeCell ref="G3:J3"/>
    <mergeCell ref="D20:I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05CB-2BCD-41A6-856D-81845D376E09}">
  <sheetPr>
    <tabColor rgb="FF1C5C28"/>
  </sheetPr>
  <dimension ref="A6:K66"/>
  <sheetViews>
    <sheetView showGridLines="0" zoomScale="63" workbookViewId="0">
      <pane ySplit="6" topLeftCell="A45" activePane="bottomLeft" state="frozen"/>
      <selection pane="bottomLeft" activeCell="J67" sqref="J67"/>
    </sheetView>
  </sheetViews>
  <sheetFormatPr defaultRowHeight="14.5" x14ac:dyDescent="0.35"/>
  <cols>
    <col min="1" max="1" width="1.81640625" customWidth="1"/>
    <col min="7" max="7" width="20.26953125" bestFit="1" customWidth="1"/>
    <col min="8" max="8" width="18.81640625" bestFit="1" customWidth="1"/>
    <col min="9" max="10" width="19.1796875" bestFit="1" customWidth="1"/>
    <col min="11" max="11" width="13.1796875" bestFit="1" customWidth="1"/>
  </cols>
  <sheetData>
    <row r="6" spans="1:11" x14ac:dyDescent="0.35">
      <c r="A6" s="97" t="s">
        <v>61</v>
      </c>
      <c r="B6" s="87" t="s">
        <v>8570</v>
      </c>
      <c r="C6" s="87"/>
      <c r="D6" s="87"/>
      <c r="E6" s="87"/>
      <c r="F6" s="87"/>
      <c r="G6" s="198">
        <v>43525</v>
      </c>
      <c r="H6" s="198">
        <v>43891</v>
      </c>
      <c r="I6" s="198">
        <v>44256</v>
      </c>
      <c r="J6" s="198">
        <v>44621</v>
      </c>
      <c r="K6" s="198">
        <v>44986</v>
      </c>
    </row>
    <row r="8" spans="1:11" x14ac:dyDescent="0.35">
      <c r="B8" s="97" t="s">
        <v>8571</v>
      </c>
    </row>
    <row r="9" spans="1:11" x14ac:dyDescent="0.35">
      <c r="B9" t="str">
        <f>'RAW FS'!B41</f>
        <v>Inventories</v>
      </c>
      <c r="G9" s="204">
        <f>'RAW FS'!J41</f>
        <v>1301</v>
      </c>
      <c r="H9" s="204">
        <f>'RAW FS'!K41</f>
        <v>1380</v>
      </c>
      <c r="I9" s="204">
        <f>'RAW FS'!L41</f>
        <v>1734</v>
      </c>
      <c r="J9" s="204">
        <f>'RAW FS'!M41</f>
        <v>1911</v>
      </c>
      <c r="K9" s="204">
        <f>'RAW FS'!N41</f>
        <v>2024</v>
      </c>
    </row>
    <row r="10" spans="1:11" x14ac:dyDescent="0.35">
      <c r="B10" t="str">
        <f>'RAW FS'!B42</f>
        <v>Trade receivables</v>
      </c>
      <c r="G10" s="204">
        <f>'RAW FS'!J42</f>
        <v>834</v>
      </c>
      <c r="H10" s="204">
        <f>'RAW FS'!K42</f>
        <v>814</v>
      </c>
      <c r="I10" s="204">
        <f>'RAW FS'!L42</f>
        <v>562</v>
      </c>
      <c r="J10" s="204">
        <f>'RAW FS'!M42</f>
        <v>646</v>
      </c>
      <c r="K10" s="204">
        <f>'RAW FS'!N42</f>
        <v>849</v>
      </c>
    </row>
    <row r="11" spans="1:11" x14ac:dyDescent="0.35">
      <c r="B11" t="str">
        <f>'RAW FS'!B44</f>
        <v>Short term loans</v>
      </c>
      <c r="G11" s="204">
        <f>'RAW FS'!C44</f>
        <v>5</v>
      </c>
      <c r="H11" s="204">
        <f>'RAW FS'!D44</f>
        <v>7</v>
      </c>
      <c r="I11" s="204">
        <f>'RAW FS'!E44</f>
        <v>47</v>
      </c>
      <c r="J11" s="204">
        <f>'RAW FS'!F44</f>
        <v>63</v>
      </c>
      <c r="K11" s="204">
        <f>'RAW FS'!G44</f>
        <v>19</v>
      </c>
    </row>
    <row r="12" spans="1:11" x14ac:dyDescent="0.35">
      <c r="B12" t="str">
        <f>'RAW FS'!B45</f>
        <v>Other asset items</v>
      </c>
      <c r="G12" s="204">
        <f>'RAW FS'!C45</f>
        <v>341</v>
      </c>
      <c r="H12" s="204">
        <f>'RAW FS'!D45</f>
        <v>408</v>
      </c>
      <c r="I12" s="204">
        <f>'RAW FS'!E45</f>
        <v>233</v>
      </c>
      <c r="J12" s="204">
        <f>'RAW FS'!F45</f>
        <v>343</v>
      </c>
      <c r="K12" s="204">
        <f>'RAW FS'!G45</f>
        <v>385</v>
      </c>
    </row>
    <row r="13" spans="1:11" ht="15" thickBot="1" x14ac:dyDescent="0.4">
      <c r="G13" s="199"/>
      <c r="H13" s="199"/>
      <c r="I13" s="199"/>
      <c r="J13" s="199"/>
      <c r="K13" s="199"/>
    </row>
    <row r="14" spans="1:11" ht="15" thickBot="1" x14ac:dyDescent="0.4">
      <c r="B14" s="109" t="s">
        <v>8429</v>
      </c>
      <c r="C14" s="109"/>
      <c r="D14" s="109"/>
      <c r="E14" s="109"/>
      <c r="F14" s="109"/>
      <c r="G14" s="203">
        <f>SUM(G9:G12)</f>
        <v>2481</v>
      </c>
      <c r="H14" s="203">
        <f t="shared" ref="H14:K14" si="0">SUM(H9:H12)</f>
        <v>2609</v>
      </c>
      <c r="I14" s="203">
        <f t="shared" si="0"/>
        <v>2576</v>
      </c>
      <c r="J14" s="203">
        <f t="shared" si="0"/>
        <v>2963</v>
      </c>
      <c r="K14" s="203">
        <f t="shared" si="0"/>
        <v>3277</v>
      </c>
    </row>
    <row r="15" spans="1:11" x14ac:dyDescent="0.35">
      <c r="G15" s="199"/>
      <c r="H15" s="199"/>
      <c r="I15" s="199"/>
      <c r="J15" s="199"/>
      <c r="K15" s="199"/>
    </row>
    <row r="16" spans="1:11" x14ac:dyDescent="0.35">
      <c r="B16" s="97" t="s">
        <v>8572</v>
      </c>
      <c r="G16" s="199"/>
      <c r="H16" s="199"/>
      <c r="I16" s="199"/>
      <c r="J16" s="199"/>
      <c r="K16" s="199"/>
    </row>
    <row r="17" spans="1:11" x14ac:dyDescent="0.35">
      <c r="B17" t="str">
        <f>'RAW FS'!B17</f>
        <v>Trade Payables</v>
      </c>
      <c r="G17" s="204">
        <f>'RAW FS'!J17</f>
        <v>1455</v>
      </c>
      <c r="H17" s="204">
        <f>'RAW FS'!K17</f>
        <v>1482</v>
      </c>
      <c r="I17" s="204">
        <f>'RAW FS'!L17</f>
        <v>1915</v>
      </c>
      <c r="J17" s="204">
        <f>'RAW FS'!M17</f>
        <v>2018</v>
      </c>
      <c r="K17" s="204">
        <f>'RAW FS'!N17</f>
        <v>2187</v>
      </c>
    </row>
    <row r="18" spans="1:11" x14ac:dyDescent="0.35">
      <c r="B18" t="str">
        <f>'RAW FS'!B18</f>
        <v>Advance from Customers</v>
      </c>
      <c r="G18" s="204">
        <f>'RAW FS'!J18</f>
        <v>28</v>
      </c>
      <c r="H18" s="204">
        <f>'RAW FS'!K18</f>
        <v>30</v>
      </c>
      <c r="I18" s="204">
        <f>'RAW FS'!L18</f>
        <v>43</v>
      </c>
      <c r="J18" s="204">
        <f>'RAW FS'!M18</f>
        <v>37</v>
      </c>
      <c r="K18" s="204">
        <f>'RAW FS'!N18</f>
        <v>9</v>
      </c>
    </row>
    <row r="19" spans="1:11" x14ac:dyDescent="0.35">
      <c r="B19" t="str">
        <f>'RAW FS'!B19</f>
        <v>Other liability items</v>
      </c>
      <c r="G19" s="204">
        <f>'RAW FS'!J19</f>
        <v>591</v>
      </c>
      <c r="H19" s="204">
        <f>'RAW FS'!K19</f>
        <v>660</v>
      </c>
      <c r="I19" s="204">
        <f>'RAW FS'!L19</f>
        <v>666</v>
      </c>
      <c r="J19" s="204">
        <f>'RAW FS'!M19</f>
        <v>777</v>
      </c>
      <c r="K19" s="204">
        <f>'RAW FS'!N19</f>
        <v>842</v>
      </c>
    </row>
    <row r="20" spans="1:11" ht="15" thickBot="1" x14ac:dyDescent="0.4">
      <c r="G20" s="199"/>
      <c r="H20" s="199"/>
      <c r="I20" s="199"/>
      <c r="J20" s="199"/>
      <c r="K20" s="199"/>
    </row>
    <row r="21" spans="1:11" ht="15" thickBot="1" x14ac:dyDescent="0.4">
      <c r="B21" s="109" t="s">
        <v>8573</v>
      </c>
      <c r="C21" s="109"/>
      <c r="D21" s="109"/>
      <c r="E21" s="109"/>
      <c r="F21" s="109"/>
      <c r="G21" s="203">
        <f>SUM(G17:G19)</f>
        <v>2074</v>
      </c>
      <c r="H21" s="203">
        <f t="shared" ref="H21:K21" si="1">SUM(H17:H19)</f>
        <v>2172</v>
      </c>
      <c r="I21" s="203">
        <f t="shared" si="1"/>
        <v>2624</v>
      </c>
      <c r="J21" s="203">
        <f t="shared" si="1"/>
        <v>2832</v>
      </c>
      <c r="K21" s="203">
        <f t="shared" si="1"/>
        <v>3038</v>
      </c>
    </row>
    <row r="22" spans="1:11" ht="15" thickBot="1" x14ac:dyDescent="0.4">
      <c r="G22" s="199"/>
      <c r="H22" s="199"/>
      <c r="I22" s="199"/>
      <c r="J22" s="199"/>
      <c r="K22" s="199"/>
    </row>
    <row r="23" spans="1:11" ht="15" thickBot="1" x14ac:dyDescent="0.4">
      <c r="A23" t="s">
        <v>61</v>
      </c>
      <c r="B23" s="109" t="s">
        <v>8574</v>
      </c>
      <c r="C23" s="109"/>
      <c r="D23" s="109"/>
      <c r="E23" s="109"/>
      <c r="F23" s="109"/>
      <c r="G23" s="203">
        <f>G14-G21</f>
        <v>407</v>
      </c>
      <c r="H23" s="203">
        <f t="shared" ref="H23:K23" si="2">H14-H21</f>
        <v>437</v>
      </c>
      <c r="I23" s="203">
        <f t="shared" si="2"/>
        <v>-48</v>
      </c>
      <c r="J23" s="203">
        <f t="shared" si="2"/>
        <v>131</v>
      </c>
      <c r="K23" s="203">
        <f t="shared" si="2"/>
        <v>239</v>
      </c>
    </row>
    <row r="24" spans="1:11" x14ac:dyDescent="0.35">
      <c r="G24" s="199"/>
      <c r="H24" s="199"/>
      <c r="I24" s="199"/>
      <c r="J24" s="199"/>
      <c r="K24" s="199"/>
    </row>
    <row r="25" spans="1:11" x14ac:dyDescent="0.35">
      <c r="B25" t="s">
        <v>8575</v>
      </c>
      <c r="G25" s="199"/>
      <c r="H25" s="199"/>
      <c r="I25" s="199"/>
      <c r="J25" s="199"/>
      <c r="K25" s="199"/>
    </row>
    <row r="26" spans="1:11" x14ac:dyDescent="0.35">
      <c r="B26" t="str">
        <f>'RAW FS'!B23</f>
        <v>Land</v>
      </c>
      <c r="G26" s="204">
        <f>'RAW FS'!J23</f>
        <v>108</v>
      </c>
      <c r="H26" s="204">
        <f>'RAW FS'!K23</f>
        <v>103</v>
      </c>
      <c r="I26" s="204">
        <f>'RAW FS'!L23</f>
        <v>93</v>
      </c>
      <c r="J26" s="204">
        <f>'RAW FS'!M23</f>
        <v>123</v>
      </c>
      <c r="K26" s="204">
        <f>'RAW FS'!N23</f>
        <v>141</v>
      </c>
    </row>
    <row r="27" spans="1:11" x14ac:dyDescent="0.35">
      <c r="B27" t="str">
        <f>'RAW FS'!B24</f>
        <v>Building</v>
      </c>
      <c r="G27" s="204">
        <f>'RAW FS'!J24</f>
        <v>788</v>
      </c>
      <c r="H27" s="204">
        <f>'RAW FS'!K24</f>
        <v>1054</v>
      </c>
      <c r="I27" s="204">
        <f>'RAW FS'!L24</f>
        <v>1057</v>
      </c>
      <c r="J27" s="204">
        <f>'RAW FS'!M24</f>
        <v>1144</v>
      </c>
      <c r="K27" s="204">
        <f>'RAW FS'!N24</f>
        <v>1279</v>
      </c>
    </row>
    <row r="28" spans="1:11" x14ac:dyDescent="0.35">
      <c r="B28" t="str">
        <f>'RAW FS'!B25</f>
        <v>Plant Machinery</v>
      </c>
      <c r="G28" s="204">
        <f>'RAW FS'!J25</f>
        <v>1527</v>
      </c>
      <c r="H28" s="204">
        <f>'RAW FS'!K25</f>
        <v>1719</v>
      </c>
      <c r="I28" s="204">
        <f>'RAW FS'!L25</f>
        <v>1862</v>
      </c>
      <c r="J28" s="204">
        <f>'RAW FS'!M25</f>
        <v>2074</v>
      </c>
      <c r="K28" s="204">
        <f>'RAW FS'!N25</f>
        <v>2408</v>
      </c>
    </row>
    <row r="29" spans="1:11" x14ac:dyDescent="0.35">
      <c r="B29" t="str">
        <f>'RAW FS'!B26</f>
        <v>Equipments</v>
      </c>
      <c r="G29" s="204">
        <f>'RAW FS'!J26</f>
        <v>68</v>
      </c>
      <c r="H29" s="204">
        <f>'RAW FS'!K26</f>
        <v>69</v>
      </c>
      <c r="I29" s="204">
        <f>'RAW FS'!L26</f>
        <v>73</v>
      </c>
      <c r="J29" s="204">
        <f>'RAW FS'!M26</f>
        <v>78</v>
      </c>
      <c r="K29" s="204">
        <f>'RAW FS'!N26</f>
        <v>88</v>
      </c>
    </row>
    <row r="30" spans="1:11" x14ac:dyDescent="0.35">
      <c r="B30" t="str">
        <f>'RAW FS'!B27</f>
        <v>Furniture n fittings</v>
      </c>
      <c r="G30" s="204">
        <f>'RAW FS'!J27</f>
        <v>113</v>
      </c>
      <c r="H30" s="204">
        <f>'RAW FS'!K27</f>
        <v>126</v>
      </c>
      <c r="I30" s="204">
        <f>'RAW FS'!L27</f>
        <v>129</v>
      </c>
      <c r="J30" s="204">
        <f>'RAW FS'!M27</f>
        <v>134</v>
      </c>
      <c r="K30" s="204">
        <f>'RAW FS'!N27</f>
        <v>148</v>
      </c>
    </row>
    <row r="31" spans="1:11" x14ac:dyDescent="0.35">
      <c r="B31" t="str">
        <f>'RAW FS'!B28</f>
        <v>Vehicles</v>
      </c>
      <c r="G31" s="204">
        <f>'RAW FS'!J28</f>
        <v>44</v>
      </c>
      <c r="H31" s="204">
        <f>'RAW FS'!K28</f>
        <v>45</v>
      </c>
      <c r="I31" s="204">
        <f>'RAW FS'!L28</f>
        <v>45</v>
      </c>
      <c r="J31" s="204">
        <f>'RAW FS'!M28</f>
        <v>47</v>
      </c>
      <c r="K31" s="204">
        <f>'RAW FS'!N28</f>
        <v>43</v>
      </c>
    </row>
    <row r="32" spans="1:11" x14ac:dyDescent="0.35">
      <c r="B32" t="str">
        <f>'RAW FS'!B29</f>
        <v>Intangible Assets</v>
      </c>
      <c r="G32" s="204">
        <f>'RAW FS'!J29</f>
        <v>367</v>
      </c>
      <c r="H32" s="204">
        <f>'RAW FS'!K29</f>
        <v>374</v>
      </c>
      <c r="I32" s="204">
        <f>'RAW FS'!L29</f>
        <v>375</v>
      </c>
      <c r="J32" s="204">
        <f>'RAW FS'!M29</f>
        <v>291</v>
      </c>
      <c r="K32" s="204">
        <f>'RAW FS'!N29</f>
        <v>1322</v>
      </c>
    </row>
    <row r="33" spans="1:11" ht="15" thickBot="1" x14ac:dyDescent="0.4">
      <c r="B33" t="str">
        <f>'RAW FS'!B30</f>
        <v>Other fixed assets</v>
      </c>
      <c r="G33" s="204">
        <f>'RAW FS'!J30</f>
        <v>125</v>
      </c>
      <c r="H33" s="204">
        <f>'RAW FS'!K30</f>
        <v>139</v>
      </c>
      <c r="I33" s="204">
        <f>'RAW FS'!L30</f>
        <v>146</v>
      </c>
      <c r="J33" s="204">
        <f>'RAW FS'!M30</f>
        <v>149</v>
      </c>
      <c r="K33" s="204">
        <f>'RAW FS'!N30</f>
        <v>154</v>
      </c>
    </row>
    <row r="34" spans="1:11" ht="15" thickBot="1" x14ac:dyDescent="0.4">
      <c r="B34" s="109" t="s">
        <v>8560</v>
      </c>
      <c r="C34" s="109"/>
      <c r="D34" s="109"/>
      <c r="E34" s="109"/>
      <c r="F34" s="109"/>
      <c r="G34" s="205">
        <f>SUM(G26:G33)</f>
        <v>3140</v>
      </c>
      <c r="H34" s="205">
        <f t="shared" ref="H34:K34" si="3">SUM(H26:H33)</f>
        <v>3629</v>
      </c>
      <c r="I34" s="205">
        <f t="shared" si="3"/>
        <v>3780</v>
      </c>
      <c r="J34" s="205">
        <f t="shared" si="3"/>
        <v>4040</v>
      </c>
      <c r="K34" s="205">
        <f t="shared" si="3"/>
        <v>5583</v>
      </c>
    </row>
    <row r="35" spans="1:11" ht="15" thickBot="1" x14ac:dyDescent="0.4">
      <c r="B35" t="str">
        <f>'RAW FS'!B33</f>
        <v>Accumulated Depreciation</v>
      </c>
      <c r="G35" s="199">
        <f>'RAW FS'!C33</f>
        <v>503</v>
      </c>
      <c r="H35" s="199">
        <f>'RAW FS'!D33</f>
        <v>551</v>
      </c>
      <c r="I35" s="199">
        <f>'RAW FS'!E33</f>
        <v>646</v>
      </c>
      <c r="J35" s="199">
        <f>'RAW FS'!F33</f>
        <v>664</v>
      </c>
      <c r="K35" s="199">
        <f>'RAW FS'!G33</f>
        <v>816</v>
      </c>
    </row>
    <row r="36" spans="1:11" ht="15" thickBot="1" x14ac:dyDescent="0.4">
      <c r="A36" t="s">
        <v>61</v>
      </c>
      <c r="B36" s="109" t="s">
        <v>8576</v>
      </c>
      <c r="C36" s="109"/>
      <c r="D36" s="109"/>
      <c r="E36" s="109"/>
      <c r="F36" s="109"/>
      <c r="G36" s="203">
        <f>G34-G35</f>
        <v>2637</v>
      </c>
      <c r="H36" s="203">
        <f t="shared" ref="H36:K36" si="4">H34-H35</f>
        <v>3078</v>
      </c>
      <c r="I36" s="203">
        <f t="shared" si="4"/>
        <v>3134</v>
      </c>
      <c r="J36" s="203">
        <f t="shared" si="4"/>
        <v>3376</v>
      </c>
      <c r="K36" s="203">
        <f t="shared" si="4"/>
        <v>4767</v>
      </c>
    </row>
    <row r="37" spans="1:11" x14ac:dyDescent="0.35">
      <c r="G37" s="199"/>
      <c r="H37" s="199"/>
      <c r="I37" s="199"/>
      <c r="J37" s="199"/>
      <c r="K37" s="199"/>
    </row>
    <row r="38" spans="1:11" x14ac:dyDescent="0.35">
      <c r="A38" t="s">
        <v>61</v>
      </c>
      <c r="B38" s="97" t="s">
        <v>8577</v>
      </c>
      <c r="G38" s="206">
        <f>G36+G23</f>
        <v>3044</v>
      </c>
      <c r="H38" s="206">
        <f t="shared" ref="H38:K38" si="5">H36+H23</f>
        <v>3515</v>
      </c>
      <c r="I38" s="206">
        <f t="shared" si="5"/>
        <v>3086</v>
      </c>
      <c r="J38" s="206">
        <f t="shared" si="5"/>
        <v>3507</v>
      </c>
      <c r="K38" s="206">
        <f t="shared" si="5"/>
        <v>5006</v>
      </c>
    </row>
    <row r="39" spans="1:11" x14ac:dyDescent="0.35">
      <c r="B39" s="97" t="s">
        <v>8578</v>
      </c>
      <c r="C39" s="97"/>
      <c r="D39" s="97"/>
      <c r="E39" s="97"/>
      <c r="F39" s="97"/>
      <c r="G39" s="206">
        <f>'Historical FS'!H23-'Historical FS'!H29</f>
        <v>1562.6599999999992</v>
      </c>
      <c r="H39" s="206">
        <f>'Historical FS'!I23-'Historical FS'!I29</f>
        <v>1571.8899999999994</v>
      </c>
      <c r="I39" s="206">
        <f>'Historical FS'!J23-'Historical FS'!J29</f>
        <v>1761.5399999999981</v>
      </c>
      <c r="J39" s="206">
        <f>'Historical FS'!K23-'Historical FS'!K29</f>
        <v>1999.1200000000008</v>
      </c>
      <c r="K39" s="206">
        <f>'Historical FS'!L23-'Historical FS'!L29</f>
        <v>1851.5299999999993</v>
      </c>
    </row>
    <row r="40" spans="1:11" ht="15" thickBot="1" x14ac:dyDescent="0.4"/>
    <row r="41" spans="1:11" ht="15" thickBot="1" x14ac:dyDescent="0.4">
      <c r="A41" t="s">
        <v>61</v>
      </c>
      <c r="B41" s="109" t="s">
        <v>8579</v>
      </c>
      <c r="C41" s="121"/>
      <c r="D41" s="121"/>
      <c r="E41" s="121"/>
      <c r="F41" s="121"/>
      <c r="G41" s="112">
        <f>G39/G38</f>
        <v>0.51335742444152399</v>
      </c>
      <c r="H41" s="112">
        <f t="shared" ref="H41:K41" si="6">H39/H38</f>
        <v>0.44719487908961575</v>
      </c>
      <c r="I41" s="112">
        <f t="shared" si="6"/>
        <v>0.57081659105638305</v>
      </c>
      <c r="J41" s="112">
        <f t="shared" si="6"/>
        <v>0.57003706871970372</v>
      </c>
      <c r="K41" s="112">
        <f t="shared" si="6"/>
        <v>0.36986216540151806</v>
      </c>
    </row>
    <row r="44" spans="1:11" x14ac:dyDescent="0.35">
      <c r="A44" t="s">
        <v>61</v>
      </c>
      <c r="B44" s="87" t="s">
        <v>8580</v>
      </c>
      <c r="C44" s="87"/>
      <c r="D44" s="87"/>
      <c r="E44" s="87"/>
      <c r="F44" s="198">
        <v>43525</v>
      </c>
      <c r="G44" s="198">
        <v>43891</v>
      </c>
      <c r="H44" s="198">
        <v>44256</v>
      </c>
      <c r="I44" s="198">
        <v>44621</v>
      </c>
      <c r="J44" s="198">
        <v>44986</v>
      </c>
    </row>
    <row r="46" spans="1:11" x14ac:dyDescent="0.35">
      <c r="B46" t="s">
        <v>8581</v>
      </c>
      <c r="F46" s="204">
        <f>-SUM('RAW FS'!J61:J62)</f>
        <v>225</v>
      </c>
      <c r="G46" s="204">
        <f>-SUM('RAW FS'!K61:K62)</f>
        <v>400</v>
      </c>
      <c r="H46" s="204">
        <f>-SUM('RAW FS'!L61:L62)</f>
        <v>306</v>
      </c>
      <c r="I46" s="204">
        <f>-SUM('RAW FS'!M61:M62)</f>
        <v>369</v>
      </c>
      <c r="J46" s="204">
        <f>-SUM('RAW FS'!N61:N62)</f>
        <v>486</v>
      </c>
    </row>
    <row r="47" spans="1:11" x14ac:dyDescent="0.35">
      <c r="B47" t="s">
        <v>8582</v>
      </c>
      <c r="F47" s="204"/>
      <c r="G47" s="204">
        <f>H23-G23</f>
        <v>30</v>
      </c>
      <c r="H47" s="204">
        <f t="shared" ref="H47:J47" si="7">I23-H23</f>
        <v>-485</v>
      </c>
      <c r="I47" s="204">
        <f t="shared" si="7"/>
        <v>179</v>
      </c>
      <c r="J47" s="204">
        <f t="shared" si="7"/>
        <v>108</v>
      </c>
    </row>
    <row r="48" spans="1:11" x14ac:dyDescent="0.35">
      <c r="F48" s="199"/>
      <c r="G48" s="199"/>
      <c r="H48" s="199"/>
      <c r="I48" s="199"/>
      <c r="J48" s="199"/>
    </row>
    <row r="49" spans="1:10" x14ac:dyDescent="0.35">
      <c r="B49" t="s">
        <v>8578</v>
      </c>
      <c r="F49" s="204">
        <f>G39</f>
        <v>1562.6599999999992</v>
      </c>
      <c r="G49" s="204">
        <f t="shared" ref="G49:J49" si="8">H39</f>
        <v>1571.8899999999994</v>
      </c>
      <c r="H49" s="204">
        <f t="shared" si="8"/>
        <v>1761.5399999999981</v>
      </c>
      <c r="I49" s="204">
        <f t="shared" si="8"/>
        <v>1999.1200000000008</v>
      </c>
      <c r="J49" s="204">
        <f t="shared" si="8"/>
        <v>1851.5299999999993</v>
      </c>
    </row>
    <row r="50" spans="1:10" x14ac:dyDescent="0.35">
      <c r="B50" t="s">
        <v>8583</v>
      </c>
      <c r="F50" s="207">
        <v>0.25</v>
      </c>
      <c r="G50" s="207">
        <v>0.25</v>
      </c>
      <c r="H50" s="207">
        <v>0.25</v>
      </c>
      <c r="I50" s="207">
        <v>0.25</v>
      </c>
      <c r="J50" s="207">
        <v>0.25</v>
      </c>
    </row>
    <row r="51" spans="1:10" x14ac:dyDescent="0.35">
      <c r="B51" t="s">
        <v>8585</v>
      </c>
      <c r="F51" s="204">
        <f>F49*(1-F50)</f>
        <v>1171.9949999999994</v>
      </c>
      <c r="G51" s="204">
        <f t="shared" ref="G51:J51" si="9">G49*(1-G50)</f>
        <v>1178.9174999999996</v>
      </c>
      <c r="H51" s="204">
        <f t="shared" si="9"/>
        <v>1321.1549999999986</v>
      </c>
      <c r="I51" s="204">
        <f t="shared" si="9"/>
        <v>1499.3400000000006</v>
      </c>
      <c r="J51" s="204">
        <f t="shared" si="9"/>
        <v>1388.6474999999996</v>
      </c>
    </row>
    <row r="52" spans="1:10" x14ac:dyDescent="0.35">
      <c r="F52" s="199"/>
      <c r="G52" s="199"/>
      <c r="H52" s="199"/>
      <c r="I52" s="199"/>
      <c r="J52" s="199"/>
    </row>
    <row r="53" spans="1:10" ht="15" thickBot="1" x14ac:dyDescent="0.4">
      <c r="B53" t="s">
        <v>8584</v>
      </c>
      <c r="F53" s="199"/>
      <c r="G53" s="199">
        <f>SUM(G46:G47)</f>
        <v>430</v>
      </c>
      <c r="H53" s="199">
        <f t="shared" ref="H53:J53" si="10">SUM(H46:H47)</f>
        <v>-179</v>
      </c>
      <c r="I53" s="199">
        <f t="shared" si="10"/>
        <v>548</v>
      </c>
      <c r="J53" s="199">
        <f t="shared" si="10"/>
        <v>594</v>
      </c>
    </row>
    <row r="54" spans="1:10" ht="15" thickBot="1" x14ac:dyDescent="0.4">
      <c r="B54" s="121" t="s">
        <v>8586</v>
      </c>
      <c r="C54" s="121"/>
      <c r="D54" s="121"/>
      <c r="E54" s="121"/>
      <c r="F54" s="121"/>
      <c r="G54" s="202">
        <f>G53/G51</f>
        <v>0.36474138351496194</v>
      </c>
      <c r="H54" s="202">
        <f t="shared" ref="H54:J54" si="11">H53/H51</f>
        <v>-0.13548750903565454</v>
      </c>
      <c r="I54" s="202">
        <f t="shared" si="11"/>
        <v>0.36549415075966746</v>
      </c>
      <c r="J54" s="202">
        <f t="shared" si="11"/>
        <v>0.42775434370493604</v>
      </c>
    </row>
    <row r="55" spans="1:10" x14ac:dyDescent="0.35">
      <c r="I55" s="146" t="s">
        <v>8587</v>
      </c>
      <c r="J55" s="201">
        <f>AVERAGE(G54:J54)</f>
        <v>0.25562559223597769</v>
      </c>
    </row>
    <row r="56" spans="1:10" ht="15" thickBot="1" x14ac:dyDescent="0.4">
      <c r="I56" s="154" t="s">
        <v>8588</v>
      </c>
      <c r="J56" s="200">
        <f>MEDIAN(G54:J54)</f>
        <v>0.3651177671373147</v>
      </c>
    </row>
    <row r="58" spans="1:10" x14ac:dyDescent="0.35">
      <c r="A58" t="s">
        <v>61</v>
      </c>
      <c r="B58" s="87" t="s">
        <v>8589</v>
      </c>
      <c r="C58" s="87"/>
      <c r="D58" s="87"/>
      <c r="E58" s="87"/>
      <c r="F58" s="198">
        <v>43525</v>
      </c>
      <c r="G58" s="198">
        <v>43891</v>
      </c>
      <c r="H58" s="198">
        <v>44256</v>
      </c>
      <c r="I58" s="198">
        <v>44621</v>
      </c>
      <c r="J58" s="198">
        <v>44986</v>
      </c>
    </row>
    <row r="60" spans="1:10" x14ac:dyDescent="0.35">
      <c r="B60" t="s">
        <v>8590</v>
      </c>
      <c r="G60" s="208">
        <f>G54</f>
        <v>0.36474138351496194</v>
      </c>
      <c r="H60" s="208">
        <f t="shared" ref="H60:J60" si="12">H54</f>
        <v>-0.13548750903565454</v>
      </c>
      <c r="I60" s="208">
        <f t="shared" si="12"/>
        <v>0.36549415075966746</v>
      </c>
      <c r="J60" s="208">
        <f t="shared" si="12"/>
        <v>0.42775434370493604</v>
      </c>
    </row>
    <row r="61" spans="1:10" x14ac:dyDescent="0.35">
      <c r="B61" t="s">
        <v>8579</v>
      </c>
      <c r="G61" s="209">
        <f>H41</f>
        <v>0.44719487908961575</v>
      </c>
      <c r="H61" s="209">
        <f t="shared" ref="H61:J61" si="13">I41</f>
        <v>0.57081659105638305</v>
      </c>
      <c r="I61" s="209">
        <f t="shared" si="13"/>
        <v>0.57003706871970372</v>
      </c>
      <c r="J61" s="209">
        <f t="shared" si="13"/>
        <v>0.36986216540151806</v>
      </c>
    </row>
    <row r="62" spans="1:10" ht="15" thickBot="1" x14ac:dyDescent="0.4"/>
    <row r="63" spans="1:10" ht="15" thickBot="1" x14ac:dyDescent="0.4">
      <c r="B63" s="109" t="s">
        <v>8591</v>
      </c>
      <c r="C63" s="109"/>
      <c r="D63" s="109"/>
      <c r="E63" s="109"/>
      <c r="F63" s="109"/>
      <c r="G63" s="178">
        <f>G61*G60</f>
        <v>0.16311047889995256</v>
      </c>
      <c r="H63" s="178">
        <f t="shared" ref="H63:J63" si="14">H61*H60</f>
        <v>-7.7338518038453222E-2</v>
      </c>
      <c r="I63" s="178">
        <f t="shared" si="14"/>
        <v>0.2083452143332383</v>
      </c>
      <c r="J63" s="178">
        <f t="shared" si="14"/>
        <v>0.15821014782261286</v>
      </c>
    </row>
    <row r="66" spans="9:10" x14ac:dyDescent="0.35">
      <c r="I66" t="s">
        <v>51</v>
      </c>
      <c r="J66" s="140">
        <f>MEDIAN(G63:J63)</f>
        <v>0.16066031336128272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CD122-3FD9-4964-9634-8D8553DEAB51}">
  <sheetPr>
    <tabColor rgb="FF1C5C28"/>
  </sheetPr>
  <dimension ref="A7:M48"/>
  <sheetViews>
    <sheetView showGridLines="0" topLeftCell="A20" zoomScale="71" workbookViewId="0">
      <selection activeCell="H28" sqref="H28"/>
    </sheetView>
  </sheetViews>
  <sheetFormatPr defaultRowHeight="14.5" x14ac:dyDescent="0.35"/>
  <cols>
    <col min="1" max="1" width="1.81640625" customWidth="1"/>
    <col min="2" max="2" width="18" bestFit="1" customWidth="1"/>
    <col min="3" max="3" width="8.90625" bestFit="1" customWidth="1"/>
    <col min="4" max="4" width="13.1796875" customWidth="1"/>
    <col min="5" max="5" width="18.08984375" customWidth="1"/>
    <col min="7" max="7" width="13.26953125" customWidth="1"/>
    <col min="8" max="8" width="14.1796875" customWidth="1"/>
    <col min="9" max="9" width="12.7265625" customWidth="1"/>
    <col min="10" max="10" width="13.453125" customWidth="1"/>
  </cols>
  <sheetData>
    <row r="7" spans="1:13" x14ac:dyDescent="0.35">
      <c r="A7" t="s">
        <v>61</v>
      </c>
      <c r="B7" s="126" t="s">
        <v>8489</v>
      </c>
      <c r="C7" s="126"/>
      <c r="D7" s="126"/>
      <c r="E7" s="126"/>
      <c r="F7" s="126"/>
      <c r="G7" s="126"/>
      <c r="H7" s="126"/>
      <c r="I7" s="126"/>
      <c r="J7" s="126"/>
      <c r="K7" s="126"/>
      <c r="L7" s="126"/>
      <c r="M7" s="126"/>
    </row>
    <row r="9" spans="1:13" x14ac:dyDescent="0.35">
      <c r="B9" s="150" t="s">
        <v>8490</v>
      </c>
    </row>
    <row r="11" spans="1:13" ht="15" thickBot="1" x14ac:dyDescent="0.4">
      <c r="B11" s="142" t="s">
        <v>8491</v>
      </c>
      <c r="C11" s="97"/>
      <c r="D11" s="97"/>
      <c r="E11" s="97"/>
      <c r="F11" s="97"/>
      <c r="G11" s="97"/>
      <c r="H11" s="97"/>
      <c r="I11" s="97"/>
      <c r="J11" s="97"/>
    </row>
    <row r="12" spans="1:13" x14ac:dyDescent="0.35">
      <c r="B12" s="151"/>
      <c r="C12" s="152"/>
      <c r="D12" s="152"/>
      <c r="E12" s="152"/>
      <c r="F12" s="152"/>
      <c r="G12" s="153" t="s">
        <v>8496</v>
      </c>
      <c r="H12" s="153" t="s">
        <v>8496</v>
      </c>
      <c r="I12" s="153" t="s">
        <v>8499</v>
      </c>
      <c r="J12" s="153" t="s">
        <v>8500</v>
      </c>
    </row>
    <row r="13" spans="1:13" ht="17" thickBot="1" x14ac:dyDescent="0.4">
      <c r="B13" s="154" t="s">
        <v>1</v>
      </c>
      <c r="C13" s="155" t="s">
        <v>8492</v>
      </c>
      <c r="D13" s="155" t="s">
        <v>8493</v>
      </c>
      <c r="E13" s="155" t="s">
        <v>8494</v>
      </c>
      <c r="F13" s="155" t="s">
        <v>8495</v>
      </c>
      <c r="G13" s="155" t="s">
        <v>8497</v>
      </c>
      <c r="H13" s="155" t="s">
        <v>8498</v>
      </c>
      <c r="I13" s="155" t="s">
        <v>8504</v>
      </c>
      <c r="J13" s="155" t="s">
        <v>8505</v>
      </c>
    </row>
    <row r="15" spans="1:13" x14ac:dyDescent="0.35">
      <c r="B15" s="175" t="s">
        <v>16</v>
      </c>
      <c r="C15" s="161" t="s">
        <v>8501</v>
      </c>
      <c r="D15" s="161">
        <v>1129.58</v>
      </c>
      <c r="E15" s="161">
        <v>105379.91</v>
      </c>
      <c r="F15" s="159">
        <v>0.3</v>
      </c>
      <c r="G15" s="160">
        <f>D15/E15</f>
        <v>1.0719120940604333E-2</v>
      </c>
      <c r="H15" s="160">
        <f>D15/SUM(D15:E15)</f>
        <v>1.0605439947182171E-2</v>
      </c>
      <c r="I15" s="176">
        <v>0.66400000000000003</v>
      </c>
      <c r="J15" s="5">
        <f>I15/(1+(1-F15)*G15)</f>
        <v>0.6590548578902472</v>
      </c>
    </row>
    <row r="16" spans="1:13" x14ac:dyDescent="0.35">
      <c r="B16" s="175" t="s">
        <v>17</v>
      </c>
      <c r="C16" s="161" t="s">
        <v>8501</v>
      </c>
      <c r="D16" s="161">
        <v>1173.79</v>
      </c>
      <c r="E16" s="161">
        <v>98888.39</v>
      </c>
      <c r="F16" s="159">
        <v>0.3</v>
      </c>
      <c r="G16" s="160">
        <f t="shared" ref="G16:G20" si="0">D16/E16</f>
        <v>1.1869846399562173E-2</v>
      </c>
      <c r="H16" s="160">
        <f t="shared" ref="H16:H20" si="1">D16/SUM(D16:E16)</f>
        <v>1.1730605909245632E-2</v>
      </c>
      <c r="I16" s="176">
        <f>BETA!J16</f>
        <v>0.69882020907722331</v>
      </c>
      <c r="J16" s="5">
        <f t="shared" ref="J16:J20" si="2">I16/(1+(1-F16)*G16)</f>
        <v>0.69306163447457347</v>
      </c>
    </row>
    <row r="17" spans="2:10" x14ac:dyDescent="0.35">
      <c r="B17" s="175" t="s">
        <v>18</v>
      </c>
      <c r="C17" s="161" t="s">
        <v>8501</v>
      </c>
      <c r="D17" s="161">
        <v>608</v>
      </c>
      <c r="E17" s="161">
        <v>72452.259999999995</v>
      </c>
      <c r="F17" s="159">
        <v>0.3</v>
      </c>
      <c r="G17" s="160">
        <f t="shared" si="0"/>
        <v>8.3917327078547998E-3</v>
      </c>
      <c r="H17" s="160">
        <f t="shared" si="1"/>
        <v>8.3218975678433123E-3</v>
      </c>
      <c r="I17" s="157">
        <v>0.59</v>
      </c>
      <c r="J17" s="5">
        <f t="shared" si="2"/>
        <v>0.58655445426086883</v>
      </c>
    </row>
    <row r="18" spans="2:10" x14ac:dyDescent="0.35">
      <c r="B18" s="175" t="s">
        <v>19</v>
      </c>
      <c r="C18" s="161" t="s">
        <v>8501</v>
      </c>
      <c r="D18" s="161">
        <v>90.51</v>
      </c>
      <c r="E18" s="161">
        <v>22600.11</v>
      </c>
      <c r="F18" s="159">
        <v>0.3</v>
      </c>
      <c r="G18" s="160">
        <f t="shared" si="0"/>
        <v>4.0048477640153082E-3</v>
      </c>
      <c r="H18" s="160">
        <f t="shared" si="1"/>
        <v>3.9888729351599921E-3</v>
      </c>
      <c r="I18" s="157">
        <v>1.1299999999999999</v>
      </c>
      <c r="J18" s="5">
        <f t="shared" si="2"/>
        <v>1.1268410212788713</v>
      </c>
    </row>
    <row r="19" spans="2:10" x14ac:dyDescent="0.35">
      <c r="B19" s="175" t="s">
        <v>21</v>
      </c>
      <c r="C19" s="161" t="s">
        <v>8501</v>
      </c>
      <c r="D19" s="161">
        <v>46.54</v>
      </c>
      <c r="E19" s="161">
        <v>12374.93</v>
      </c>
      <c r="F19" s="159">
        <v>0.3</v>
      </c>
      <c r="G19" s="160">
        <f t="shared" si="0"/>
        <v>3.7608293541862457E-3</v>
      </c>
      <c r="H19" s="160">
        <f t="shared" si="1"/>
        <v>3.7467385100153198E-3</v>
      </c>
      <c r="I19" s="157">
        <v>1.02</v>
      </c>
      <c r="J19" s="5">
        <f t="shared" si="2"/>
        <v>1.0173218183699742</v>
      </c>
    </row>
    <row r="20" spans="2:10" x14ac:dyDescent="0.35">
      <c r="B20" s="175" t="s">
        <v>22</v>
      </c>
      <c r="C20" s="161" t="s">
        <v>8501</v>
      </c>
      <c r="D20" s="161">
        <v>9.2799999999999994</v>
      </c>
      <c r="E20" s="161">
        <v>3638.99</v>
      </c>
      <c r="F20" s="159">
        <v>0.3</v>
      </c>
      <c r="G20" s="160">
        <f t="shared" si="0"/>
        <v>2.5501581482774067E-3</v>
      </c>
      <c r="H20" s="160">
        <f t="shared" si="1"/>
        <v>2.5436713839710329E-3</v>
      </c>
      <c r="I20" s="157">
        <v>1.17</v>
      </c>
      <c r="J20" s="5">
        <f t="shared" si="2"/>
        <v>1.1679151421785736</v>
      </c>
    </row>
    <row r="21" spans="2:10" ht="15" thickBot="1" x14ac:dyDescent="0.4"/>
    <row r="22" spans="2:10" x14ac:dyDescent="0.35">
      <c r="E22" s="152" t="s">
        <v>8506</v>
      </c>
      <c r="F22" s="167">
        <f>AVERAGE(F15:F20)</f>
        <v>0.3</v>
      </c>
      <c r="G22" s="167">
        <f>AVERAGE(G15:G20)</f>
        <v>6.8827558857500444E-3</v>
      </c>
      <c r="H22" s="167">
        <f>AVERAGE(H15:H20)</f>
        <v>6.8228710422362435E-3</v>
      </c>
      <c r="I22" s="169">
        <f>AVERAGE(I15:I20)</f>
        <v>0.87880336817953708</v>
      </c>
      <c r="J22" s="169">
        <f>AVERAGE(J15:J20)</f>
        <v>0.87512482140885151</v>
      </c>
    </row>
    <row r="23" spans="2:10" ht="15" thickBot="1" x14ac:dyDescent="0.4">
      <c r="E23" s="154" t="s">
        <v>51</v>
      </c>
      <c r="F23" s="168">
        <f>MEDIAN(F15:F20)</f>
        <v>0.3</v>
      </c>
      <c r="G23" s="168">
        <f>MEDIAN(G15:G20)</f>
        <v>6.198290235935054E-3</v>
      </c>
      <c r="H23" s="168">
        <f>MEDIAN(H15:H20)</f>
        <v>6.1553852515016522E-3</v>
      </c>
      <c r="I23" s="170">
        <f>MEDIAN(I15:I20)</f>
        <v>0.85941010453861166</v>
      </c>
      <c r="J23" s="170">
        <f>MEDIAN(J15:J20)</f>
        <v>0.85519172642227381</v>
      </c>
    </row>
    <row r="24" spans="2:10" ht="15" thickBot="1" x14ac:dyDescent="0.4"/>
    <row r="25" spans="2:10" ht="15" thickBot="1" x14ac:dyDescent="0.4">
      <c r="B25" s="121" t="s">
        <v>8507</v>
      </c>
      <c r="C25" s="121"/>
      <c r="D25" s="121"/>
      <c r="E25" s="121"/>
      <c r="H25" s="121" t="s">
        <v>8510</v>
      </c>
      <c r="I25" s="121"/>
      <c r="J25" s="121"/>
    </row>
    <row r="27" spans="2:10" x14ac:dyDescent="0.35">
      <c r="B27" t="s">
        <v>8508</v>
      </c>
      <c r="D27" s="159">
        <f>6.64%</f>
        <v>6.6400000000000001E-2</v>
      </c>
      <c r="H27" t="s">
        <v>8511</v>
      </c>
      <c r="J27" s="159">
        <v>7.1999999999999995E-2</v>
      </c>
    </row>
    <row r="28" spans="2:10" x14ac:dyDescent="0.35">
      <c r="B28" t="s">
        <v>8495</v>
      </c>
      <c r="D28" s="156">
        <f>F23</f>
        <v>0.3</v>
      </c>
      <c r="H28" t="s">
        <v>8512</v>
      </c>
      <c r="J28" s="159">
        <v>8.3299999999999999E-2</v>
      </c>
    </row>
    <row r="29" spans="2:10" ht="16.5" x14ac:dyDescent="0.35">
      <c r="B29" s="181" t="s">
        <v>8509</v>
      </c>
      <c r="C29" s="181"/>
      <c r="D29" s="183">
        <f>D27*(1-D28)</f>
        <v>4.648E-2</v>
      </c>
      <c r="E29" s="181"/>
      <c r="H29" t="s">
        <v>8514</v>
      </c>
      <c r="J29" s="5">
        <f>J38</f>
        <v>1.1099867602877624</v>
      </c>
    </row>
    <row r="30" spans="2:10" x14ac:dyDescent="0.35">
      <c r="H30" s="181" t="s">
        <v>8515</v>
      </c>
      <c r="I30" s="181"/>
      <c r="J30" s="182">
        <f>J27+(J28-J27)*J29</f>
        <v>8.4542850391251714E-2</v>
      </c>
    </row>
    <row r="32" spans="2:10" ht="15" thickBot="1" x14ac:dyDescent="0.4"/>
    <row r="33" spans="2:10" ht="15" thickBot="1" x14ac:dyDescent="0.4">
      <c r="B33" s="121" t="s">
        <v>8516</v>
      </c>
      <c r="C33" s="121"/>
      <c r="D33" s="121"/>
      <c r="E33" s="121"/>
      <c r="H33" s="121" t="s">
        <v>8513</v>
      </c>
      <c r="I33" s="121"/>
      <c r="J33" s="121"/>
    </row>
    <row r="35" spans="2:10" ht="15" thickBot="1" x14ac:dyDescent="0.4">
      <c r="C35" s="122"/>
      <c r="D35" s="171" t="s">
        <v>8517</v>
      </c>
      <c r="E35" s="171" t="s">
        <v>8518</v>
      </c>
      <c r="H35" t="s">
        <v>8519</v>
      </c>
      <c r="J35" s="5">
        <f>J23</f>
        <v>0.85519172642227381</v>
      </c>
    </row>
    <row r="36" spans="2:10" ht="15" thickTop="1" x14ac:dyDescent="0.35">
      <c r="B36" t="s">
        <v>8493</v>
      </c>
      <c r="C36">
        <f>D16</f>
        <v>1173.79</v>
      </c>
      <c r="D36" s="140">
        <f>C36/C38</f>
        <v>1.1730605909245632E-2</v>
      </c>
      <c r="E36" s="140">
        <f>H22</f>
        <v>6.8228710422362435E-3</v>
      </c>
      <c r="H36" t="s">
        <v>8520</v>
      </c>
      <c r="J36" s="140">
        <f>E40</f>
        <v>6.8697424087847628E-3</v>
      </c>
    </row>
    <row r="37" spans="2:10" x14ac:dyDescent="0.35">
      <c r="B37" t="s">
        <v>33</v>
      </c>
      <c r="C37">
        <f>E16</f>
        <v>98888.39</v>
      </c>
      <c r="D37" s="6">
        <f>C37/C38</f>
        <v>0.98826939409075443</v>
      </c>
      <c r="E37" s="140">
        <f>100%-E36</f>
        <v>0.99317712895776378</v>
      </c>
      <c r="H37" t="s">
        <v>8495</v>
      </c>
      <c r="J37" s="140">
        <f>F23</f>
        <v>0.3</v>
      </c>
    </row>
    <row r="38" spans="2:10" x14ac:dyDescent="0.35">
      <c r="B38" s="181" t="s">
        <v>8521</v>
      </c>
      <c r="C38" s="181">
        <f>SUM(C36:C37)</f>
        <v>100062.18</v>
      </c>
      <c r="D38" s="182">
        <f>SUM(D36:D37)</f>
        <v>1</v>
      </c>
      <c r="E38" s="182">
        <f>SUM(E36:E37)</f>
        <v>1</v>
      </c>
      <c r="H38" s="181" t="s">
        <v>8513</v>
      </c>
      <c r="I38" s="181"/>
      <c r="J38" s="181">
        <f>J35*(1+(1-J36)*J37)</f>
        <v>1.1099867602877624</v>
      </c>
    </row>
    <row r="39" spans="2:10" ht="15" thickBot="1" x14ac:dyDescent="0.4"/>
    <row r="40" spans="2:10" ht="15" thickBot="1" x14ac:dyDescent="0.4">
      <c r="B40" s="97" t="s">
        <v>8522</v>
      </c>
      <c r="C40" s="97"/>
      <c r="D40" s="177">
        <f>D36/D37</f>
        <v>1.1869846399562173E-2</v>
      </c>
      <c r="E40" s="177">
        <f>E36/E37</f>
        <v>6.8697424087847628E-3</v>
      </c>
      <c r="H40" s="121" t="s">
        <v>8489</v>
      </c>
      <c r="I40" s="121"/>
      <c r="J40" s="121"/>
    </row>
    <row r="42" spans="2:10" x14ac:dyDescent="0.35">
      <c r="B42" s="184" t="s">
        <v>8523</v>
      </c>
      <c r="H42" t="s">
        <v>8515</v>
      </c>
      <c r="J42" s="140">
        <f>J30</f>
        <v>8.4542850391251714E-2</v>
      </c>
    </row>
    <row r="43" spans="2:10" x14ac:dyDescent="0.35">
      <c r="H43" t="s">
        <v>8536</v>
      </c>
      <c r="J43" s="140">
        <f>E37</f>
        <v>0.99317712895776378</v>
      </c>
    </row>
    <row r="44" spans="2:10" x14ac:dyDescent="0.35">
      <c r="B44" s="172" t="s">
        <v>8524</v>
      </c>
    </row>
    <row r="45" spans="2:10" x14ac:dyDescent="0.35">
      <c r="B45" s="172" t="s">
        <v>8527</v>
      </c>
      <c r="H45" t="s">
        <v>8537</v>
      </c>
      <c r="J45" s="140">
        <f>D29</f>
        <v>4.648E-2</v>
      </c>
    </row>
    <row r="46" spans="2:10" x14ac:dyDescent="0.35">
      <c r="B46" s="172" t="s">
        <v>8525</v>
      </c>
      <c r="H46" t="s">
        <v>8538</v>
      </c>
      <c r="J46" s="140">
        <f>E36</f>
        <v>6.8228710422362435E-3</v>
      </c>
    </row>
    <row r="47" spans="2:10" ht="15" thickBot="1" x14ac:dyDescent="0.4">
      <c r="B47" s="172" t="s">
        <v>8526</v>
      </c>
    </row>
    <row r="48" spans="2:10" ht="15" thickBot="1" x14ac:dyDescent="0.4">
      <c r="B48" s="172" t="s">
        <v>8539</v>
      </c>
      <c r="H48" s="179" t="s">
        <v>8489</v>
      </c>
      <c r="I48" s="179"/>
      <c r="J48" s="180">
        <f>(J42*J43)+(J45*J46)</f>
        <v>8.4283152471532272E-2</v>
      </c>
    </row>
  </sheetData>
  <mergeCells count="1">
    <mergeCell ref="B7:M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369F9-1BE5-48D5-B9C8-B4072FBDE0E0}">
  <sheetPr>
    <tabColor rgb="FF1C5C28"/>
  </sheetPr>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501EE-58FF-4987-B35E-77F679AE0325}">
  <sheetPr>
    <tabColor rgb="FF1C5C28"/>
  </sheetPr>
  <dimension ref="A7:K189"/>
  <sheetViews>
    <sheetView showGridLines="0" workbookViewId="0">
      <pane ySplit="7" topLeftCell="A8" activePane="bottomLeft" state="frozen"/>
      <selection pane="bottomLeft" activeCell="E9" sqref="E9"/>
    </sheetView>
  </sheetViews>
  <sheetFormatPr defaultRowHeight="14.5" x14ac:dyDescent="0.35"/>
  <cols>
    <col min="1" max="1" width="1.81640625" customWidth="1"/>
    <col min="2" max="2" width="12.26953125" customWidth="1"/>
    <col min="3" max="3" width="12.81640625" customWidth="1"/>
    <col min="4" max="4" width="12.26953125" customWidth="1"/>
    <col min="6" max="6" width="11.6328125" customWidth="1"/>
    <col min="7" max="7" width="13.81640625" customWidth="1"/>
    <col min="9" max="9" width="20.08984375" bestFit="1" customWidth="1"/>
  </cols>
  <sheetData>
    <row r="7" spans="1:11" x14ac:dyDescent="0.35">
      <c r="A7" s="97" t="s">
        <v>61</v>
      </c>
      <c r="B7" s="126" t="s">
        <v>1051</v>
      </c>
      <c r="C7" s="126"/>
      <c r="D7" s="126"/>
      <c r="E7" s="126"/>
      <c r="F7" s="126"/>
      <c r="G7" s="126"/>
      <c r="H7" s="126"/>
      <c r="I7" s="126"/>
      <c r="J7" s="126"/>
      <c r="K7" s="126"/>
    </row>
    <row r="9" spans="1:11" ht="18.5" x14ac:dyDescent="0.45">
      <c r="B9" s="164" t="s">
        <v>8535</v>
      </c>
      <c r="C9" s="164"/>
      <c r="D9" s="164"/>
      <c r="F9" s="164" t="s">
        <v>8534</v>
      </c>
      <c r="G9" s="164"/>
      <c r="I9" s="164" t="s">
        <v>8533</v>
      </c>
      <c r="J9" s="164"/>
    </row>
    <row r="10" spans="1:11" x14ac:dyDescent="0.35">
      <c r="B10" s="90" t="s">
        <v>71</v>
      </c>
      <c r="C10" s="8" t="s">
        <v>8502</v>
      </c>
      <c r="D10" s="8" t="s">
        <v>8503</v>
      </c>
      <c r="F10" s="8" t="s">
        <v>8502</v>
      </c>
      <c r="G10" s="8" t="s">
        <v>8503</v>
      </c>
    </row>
    <row r="11" spans="1:11" x14ac:dyDescent="0.35">
      <c r="B11" s="162">
        <v>43920</v>
      </c>
      <c r="C11" s="7">
        <v>415.23767099999998</v>
      </c>
      <c r="D11" s="8" t="s">
        <v>8389</v>
      </c>
      <c r="F11" s="5">
        <v>8083.7998049999997</v>
      </c>
      <c r="G11" s="8" t="s">
        <v>8389</v>
      </c>
      <c r="I11" t="s">
        <v>8528</v>
      </c>
      <c r="J11" s="5">
        <f>J22</f>
        <v>0.59842694543629782</v>
      </c>
    </row>
    <row r="12" spans="1:11" x14ac:dyDescent="0.35">
      <c r="B12" s="162">
        <v>43927</v>
      </c>
      <c r="C12" s="7">
        <v>471.09774800000002</v>
      </c>
      <c r="D12" s="163">
        <f>(C12-C11)/C11</f>
        <v>0.13452555223487911</v>
      </c>
      <c r="F12" s="5">
        <v>9111.9003909999992</v>
      </c>
      <c r="G12" s="6">
        <f>(F12-F11)/F11</f>
        <v>0.1271803620574693</v>
      </c>
      <c r="I12" t="s">
        <v>8529</v>
      </c>
      <c r="J12" s="139">
        <v>0.75</v>
      </c>
    </row>
    <row r="13" spans="1:11" x14ac:dyDescent="0.35">
      <c r="B13" s="162">
        <v>43934</v>
      </c>
      <c r="C13" s="7">
        <v>475.70822099999998</v>
      </c>
      <c r="D13" s="163">
        <f t="shared" ref="D13:D76" si="0">(C13-C12)/C12</f>
        <v>9.7866589674293156E-3</v>
      </c>
      <c r="F13" s="5">
        <v>9266.75</v>
      </c>
      <c r="G13" s="6">
        <f t="shared" ref="G13:G76" si="1">(F13-F12)/F12</f>
        <v>1.69942166129196E-2</v>
      </c>
      <c r="I13" t="s">
        <v>8531</v>
      </c>
      <c r="J13" s="5">
        <v>1</v>
      </c>
    </row>
    <row r="14" spans="1:11" x14ac:dyDescent="0.35">
      <c r="B14" s="162">
        <v>43941</v>
      </c>
      <c r="C14" s="7">
        <v>484.39538599999997</v>
      </c>
      <c r="D14" s="163">
        <f t="shared" si="0"/>
        <v>1.8261540617772912E-2</v>
      </c>
      <c r="F14" s="5">
        <v>9154.4003909999992</v>
      </c>
      <c r="G14" s="6">
        <f t="shared" si="1"/>
        <v>-1.2123949496857127E-2</v>
      </c>
      <c r="I14" t="s">
        <v>8530</v>
      </c>
      <c r="J14" s="156">
        <v>0.25</v>
      </c>
    </row>
    <row r="15" spans="1:11" x14ac:dyDescent="0.35">
      <c r="B15" s="162">
        <v>43948</v>
      </c>
      <c r="C15" s="7">
        <v>474.93170199999997</v>
      </c>
      <c r="D15" s="163">
        <f t="shared" si="0"/>
        <v>-1.9537105995472884E-2</v>
      </c>
      <c r="F15" s="5">
        <v>9859.9003909999992</v>
      </c>
      <c r="G15" s="6">
        <f t="shared" si="1"/>
        <v>7.7066762416640733E-2</v>
      </c>
    </row>
    <row r="16" spans="1:11" x14ac:dyDescent="0.35">
      <c r="B16" s="162">
        <v>43955</v>
      </c>
      <c r="C16" s="7">
        <v>433.67974900000002</v>
      </c>
      <c r="D16" s="163">
        <f t="shared" si="0"/>
        <v>-8.6858705843982517E-2</v>
      </c>
      <c r="F16" s="5">
        <v>9251.5</v>
      </c>
      <c r="G16" s="6">
        <f t="shared" si="1"/>
        <v>-6.1704516970104477E-2</v>
      </c>
      <c r="I16" s="173" t="s">
        <v>8532</v>
      </c>
      <c r="J16" s="174">
        <f>(J11*J12)+(J13*J14)</f>
        <v>0.69882020907722331</v>
      </c>
    </row>
    <row r="17" spans="2:10" x14ac:dyDescent="0.35">
      <c r="B17" s="162">
        <v>43962</v>
      </c>
      <c r="C17" s="7">
        <v>430.86489899999998</v>
      </c>
      <c r="D17" s="163">
        <f t="shared" si="0"/>
        <v>-6.4906189567086178E-3</v>
      </c>
      <c r="F17" s="5">
        <v>9136.8496090000008</v>
      </c>
      <c r="G17" s="6">
        <f t="shared" si="1"/>
        <v>-1.2392627249635109E-2</v>
      </c>
    </row>
    <row r="18" spans="2:10" x14ac:dyDescent="0.35">
      <c r="B18" s="162">
        <v>43969</v>
      </c>
      <c r="C18" s="7">
        <v>419.02316300000001</v>
      </c>
      <c r="D18" s="163">
        <f t="shared" si="0"/>
        <v>-2.748364052742196E-2</v>
      </c>
      <c r="F18" s="5">
        <v>9039.25</v>
      </c>
      <c r="G18" s="6">
        <f t="shared" si="1"/>
        <v>-1.0681976083294945E-2</v>
      </c>
    </row>
    <row r="19" spans="2:10" x14ac:dyDescent="0.35">
      <c r="B19" s="162">
        <v>43976</v>
      </c>
      <c r="C19" s="7">
        <v>452.752747</v>
      </c>
      <c r="D19" s="163">
        <f t="shared" si="0"/>
        <v>8.0495750541599506E-2</v>
      </c>
      <c r="F19" s="5">
        <v>9580.2998050000006</v>
      </c>
      <c r="G19" s="6">
        <f t="shared" si="1"/>
        <v>5.9855608042702721E-2</v>
      </c>
    </row>
    <row r="20" spans="2:10" x14ac:dyDescent="0.35">
      <c r="B20" s="162">
        <v>43983</v>
      </c>
      <c r="C20" s="7">
        <v>449.25845299999997</v>
      </c>
      <c r="D20" s="163">
        <f t="shared" si="0"/>
        <v>-7.7178858066652986E-3</v>
      </c>
      <c r="F20" s="5">
        <v>10142.150390999999</v>
      </c>
      <c r="G20" s="6">
        <f t="shared" si="1"/>
        <v>5.8646451304871103E-2</v>
      </c>
    </row>
    <row r="21" spans="2:10" x14ac:dyDescent="0.35">
      <c r="B21" s="162">
        <v>43990</v>
      </c>
      <c r="C21" s="7">
        <v>442.26986699999998</v>
      </c>
      <c r="D21" s="163">
        <f t="shared" si="0"/>
        <v>-1.5555825279040434E-2</v>
      </c>
      <c r="F21" s="5">
        <v>9972.9003909999992</v>
      </c>
      <c r="G21" s="6">
        <f t="shared" si="1"/>
        <v>-1.6687782519000119E-2</v>
      </c>
    </row>
    <row r="22" spans="2:10" ht="18.5" x14ac:dyDescent="0.45">
      <c r="B22" s="162">
        <v>43997</v>
      </c>
      <c r="C22" s="7">
        <v>430.03985599999999</v>
      </c>
      <c r="D22" s="163">
        <f t="shared" si="0"/>
        <v>-2.7652824468821412E-2</v>
      </c>
      <c r="F22" s="5">
        <v>10244.400390999999</v>
      </c>
      <c r="G22" s="6">
        <f t="shared" si="1"/>
        <v>2.7223775366794399E-2</v>
      </c>
      <c r="I22" s="165" t="s">
        <v>1051</v>
      </c>
      <c r="J22" s="166">
        <f>SLOPE(D11:D189,G11:G189)</f>
        <v>0.59842694543629782</v>
      </c>
    </row>
    <row r="23" spans="2:10" x14ac:dyDescent="0.35">
      <c r="B23" s="162">
        <v>44004</v>
      </c>
      <c r="C23" s="7">
        <v>446.83184799999998</v>
      </c>
      <c r="D23" s="163">
        <f t="shared" si="0"/>
        <v>3.9047524934526054E-2</v>
      </c>
      <c r="F23" s="5">
        <v>10383</v>
      </c>
      <c r="G23" s="6">
        <f t="shared" si="1"/>
        <v>1.3529304176920352E-2</v>
      </c>
    </row>
    <row r="24" spans="2:10" x14ac:dyDescent="0.35">
      <c r="B24" s="162">
        <v>44011</v>
      </c>
      <c r="C24" s="7">
        <v>453.335083</v>
      </c>
      <c r="D24" s="163">
        <f t="shared" si="0"/>
        <v>1.4554099107098602E-2</v>
      </c>
      <c r="F24" s="5">
        <v>10607.349609000001</v>
      </c>
      <c r="G24" s="6">
        <f t="shared" si="1"/>
        <v>2.1607397572955867E-2</v>
      </c>
    </row>
    <row r="25" spans="2:10" x14ac:dyDescent="0.35">
      <c r="B25" s="162">
        <v>44018</v>
      </c>
      <c r="C25" s="7">
        <v>460.22659299999998</v>
      </c>
      <c r="D25" s="163">
        <f t="shared" si="0"/>
        <v>1.5201801621870025E-2</v>
      </c>
      <c r="F25" s="5">
        <v>10768.049805000001</v>
      </c>
      <c r="G25" s="6">
        <f t="shared" si="1"/>
        <v>1.5149891530269799E-2</v>
      </c>
    </row>
    <row r="26" spans="2:10" x14ac:dyDescent="0.35">
      <c r="B26" s="162">
        <v>44025</v>
      </c>
      <c r="C26" s="7">
        <v>476.33914199999998</v>
      </c>
      <c r="D26" s="163">
        <f t="shared" si="0"/>
        <v>3.5010034720005849E-2</v>
      </c>
      <c r="F26" s="5">
        <v>10901.700194999999</v>
      </c>
      <c r="G26" s="6">
        <f t="shared" si="1"/>
        <v>1.2411754442103351E-2</v>
      </c>
    </row>
    <row r="27" spans="2:10" x14ac:dyDescent="0.35">
      <c r="B27" s="162">
        <v>44032</v>
      </c>
      <c r="C27" s="7">
        <v>457.654449</v>
      </c>
      <c r="D27" s="163">
        <f t="shared" si="0"/>
        <v>-3.9225609135433978E-2</v>
      </c>
      <c r="F27" s="5">
        <v>11194.150390999999</v>
      </c>
      <c r="G27" s="6">
        <f t="shared" si="1"/>
        <v>2.6826108842557452E-2</v>
      </c>
    </row>
    <row r="28" spans="2:10" x14ac:dyDescent="0.35">
      <c r="B28" s="162">
        <v>44039</v>
      </c>
      <c r="C28" s="7">
        <v>498.469604</v>
      </c>
      <c r="D28" s="163">
        <f t="shared" si="0"/>
        <v>8.9183345839166095E-2</v>
      </c>
      <c r="F28" s="5">
        <v>11073.450194999999</v>
      </c>
      <c r="G28" s="6">
        <f t="shared" si="1"/>
        <v>-1.078243473457724E-2</v>
      </c>
    </row>
    <row r="29" spans="2:10" x14ac:dyDescent="0.35">
      <c r="B29" s="162">
        <v>44046</v>
      </c>
      <c r="C29" s="7">
        <v>497.256348</v>
      </c>
      <c r="D29" s="163">
        <f t="shared" si="0"/>
        <v>-2.4339618509617313E-3</v>
      </c>
      <c r="F29" s="5">
        <v>11214.049805000001</v>
      </c>
      <c r="G29" s="6">
        <f t="shared" si="1"/>
        <v>1.2697001162608391E-2</v>
      </c>
    </row>
    <row r="30" spans="2:10" x14ac:dyDescent="0.35">
      <c r="B30" s="162">
        <v>44053</v>
      </c>
      <c r="C30" s="7">
        <v>482.502655</v>
      </c>
      <c r="D30" s="163">
        <f t="shared" si="0"/>
        <v>-2.9670195381799325E-2</v>
      </c>
      <c r="F30" s="5">
        <v>11178.400390999999</v>
      </c>
      <c r="G30" s="6">
        <f t="shared" si="1"/>
        <v>-3.1789955118717559E-3</v>
      </c>
    </row>
    <row r="31" spans="2:10" x14ac:dyDescent="0.35">
      <c r="B31" s="162">
        <v>44060</v>
      </c>
      <c r="C31" s="7">
        <v>479.025848</v>
      </c>
      <c r="D31" s="163">
        <f t="shared" si="0"/>
        <v>-7.2057779661336948E-3</v>
      </c>
      <c r="F31" s="5">
        <v>11371.599609000001</v>
      </c>
      <c r="G31" s="6">
        <f t="shared" si="1"/>
        <v>1.7283261579675652E-2</v>
      </c>
    </row>
    <row r="32" spans="2:10" x14ac:dyDescent="0.35">
      <c r="B32" s="162">
        <v>44067</v>
      </c>
      <c r="C32" s="7">
        <v>476.25067100000001</v>
      </c>
      <c r="D32" s="163">
        <f t="shared" si="0"/>
        <v>-5.7933763106661944E-3</v>
      </c>
      <c r="F32" s="5">
        <v>11647.599609000001</v>
      </c>
      <c r="G32" s="6">
        <f t="shared" si="1"/>
        <v>2.4270991724116023E-2</v>
      </c>
    </row>
    <row r="33" spans="2:7" x14ac:dyDescent="0.35">
      <c r="B33" s="162">
        <v>44074</v>
      </c>
      <c r="C33" s="7">
        <v>471.08990499999999</v>
      </c>
      <c r="D33" s="163">
        <f t="shared" si="0"/>
        <v>-1.0836238800805855E-2</v>
      </c>
      <c r="F33" s="5">
        <v>11333.849609000001</v>
      </c>
      <c r="G33" s="6">
        <f t="shared" si="1"/>
        <v>-2.6936880604787279E-2</v>
      </c>
    </row>
    <row r="34" spans="2:7" x14ac:dyDescent="0.35">
      <c r="B34" s="162">
        <v>44081</v>
      </c>
      <c r="C34" s="7">
        <v>494.897583</v>
      </c>
      <c r="D34" s="163">
        <f t="shared" si="0"/>
        <v>5.0537440406412469E-2</v>
      </c>
      <c r="F34" s="5">
        <v>11464.450194999999</v>
      </c>
      <c r="G34" s="6">
        <f t="shared" si="1"/>
        <v>1.1523056199395053E-2</v>
      </c>
    </row>
    <row r="35" spans="2:7" x14ac:dyDescent="0.35">
      <c r="B35" s="162">
        <v>44088</v>
      </c>
      <c r="C35" s="7">
        <v>495.092377</v>
      </c>
      <c r="D35" s="163">
        <f t="shared" si="0"/>
        <v>3.9360467032226686E-4</v>
      </c>
      <c r="F35" s="5">
        <v>11504.950194999999</v>
      </c>
      <c r="G35" s="6">
        <f t="shared" si="1"/>
        <v>3.5326595965032236E-3</v>
      </c>
    </row>
    <row r="36" spans="2:7" x14ac:dyDescent="0.35">
      <c r="B36" s="162">
        <v>44095</v>
      </c>
      <c r="C36" s="7">
        <v>479.65878300000003</v>
      </c>
      <c r="D36" s="163">
        <f t="shared" si="0"/>
        <v>-3.1173160236316808E-2</v>
      </c>
      <c r="F36" s="5">
        <v>11050.25</v>
      </c>
      <c r="G36" s="6">
        <f t="shared" si="1"/>
        <v>-3.9522135019550986E-2</v>
      </c>
    </row>
    <row r="37" spans="2:7" x14ac:dyDescent="0.35">
      <c r="B37" s="162">
        <v>44102</v>
      </c>
      <c r="C37" s="7">
        <v>500.30178799999999</v>
      </c>
      <c r="D37" s="163">
        <f t="shared" si="0"/>
        <v>4.3036853971253057E-2</v>
      </c>
      <c r="F37" s="5">
        <v>11416.950194999999</v>
      </c>
      <c r="G37" s="6">
        <f t="shared" si="1"/>
        <v>3.3184787222008502E-2</v>
      </c>
    </row>
    <row r="38" spans="2:7" x14ac:dyDescent="0.35">
      <c r="B38" s="162">
        <v>44109</v>
      </c>
      <c r="C38" s="7">
        <v>505.46255500000001</v>
      </c>
      <c r="D38" s="163">
        <f t="shared" si="0"/>
        <v>1.0315307927702272E-2</v>
      </c>
      <c r="F38" s="5">
        <v>11914.200194999999</v>
      </c>
      <c r="G38" s="6">
        <f t="shared" si="1"/>
        <v>4.3553662887814676E-2</v>
      </c>
    </row>
    <row r="39" spans="2:7" x14ac:dyDescent="0.35">
      <c r="B39" s="162">
        <v>44116</v>
      </c>
      <c r="C39" s="7">
        <v>498.25698899999998</v>
      </c>
      <c r="D39" s="163">
        <f t="shared" si="0"/>
        <v>-1.4255390292956582E-2</v>
      </c>
      <c r="F39" s="5">
        <v>11762.450194999999</v>
      </c>
      <c r="G39" s="6">
        <f t="shared" si="1"/>
        <v>-1.2736901975483383E-2</v>
      </c>
    </row>
    <row r="40" spans="2:7" x14ac:dyDescent="0.35">
      <c r="B40" s="162">
        <v>44123</v>
      </c>
      <c r="C40" s="7">
        <v>505.51129200000003</v>
      </c>
      <c r="D40" s="163">
        <f t="shared" si="0"/>
        <v>1.4559360250138008E-2</v>
      </c>
      <c r="F40" s="5">
        <v>11930.349609000001</v>
      </c>
      <c r="G40" s="6">
        <f t="shared" si="1"/>
        <v>1.4274187028768232E-2</v>
      </c>
    </row>
    <row r="41" spans="2:7" x14ac:dyDescent="0.35">
      <c r="B41" s="162">
        <v>44130</v>
      </c>
      <c r="C41" s="7">
        <v>498.01355000000001</v>
      </c>
      <c r="D41" s="163">
        <f t="shared" si="0"/>
        <v>-1.4831997066447363E-2</v>
      </c>
      <c r="F41" s="5">
        <v>11642.400390999999</v>
      </c>
      <c r="G41" s="6">
        <f t="shared" si="1"/>
        <v>-2.4135857492623588E-2</v>
      </c>
    </row>
    <row r="42" spans="2:7" x14ac:dyDescent="0.35">
      <c r="B42" s="162">
        <v>44137</v>
      </c>
      <c r="C42" s="7">
        <v>513.34966999999995</v>
      </c>
      <c r="D42" s="163">
        <f t="shared" si="0"/>
        <v>3.0794583801986786E-2</v>
      </c>
      <c r="F42" s="5">
        <v>12263.549805000001</v>
      </c>
      <c r="G42" s="6">
        <f t="shared" si="1"/>
        <v>5.3352349441629969E-2</v>
      </c>
    </row>
    <row r="43" spans="2:7" x14ac:dyDescent="0.35">
      <c r="B43" s="162">
        <v>44144</v>
      </c>
      <c r="C43" s="7">
        <v>503.56381199999998</v>
      </c>
      <c r="D43" s="163">
        <f t="shared" si="0"/>
        <v>-1.9062753074332282E-2</v>
      </c>
      <c r="F43" s="5">
        <v>12719.950194999999</v>
      </c>
      <c r="G43" s="6">
        <f t="shared" si="1"/>
        <v>3.7216009822369604E-2</v>
      </c>
    </row>
    <row r="44" spans="2:7" x14ac:dyDescent="0.35">
      <c r="B44" s="162">
        <v>44151</v>
      </c>
      <c r="C44" s="7">
        <v>496.73159800000002</v>
      </c>
      <c r="D44" s="163">
        <f t="shared" si="0"/>
        <v>-1.3567722376364815E-2</v>
      </c>
      <c r="F44" s="5">
        <v>12859.049805000001</v>
      </c>
      <c r="G44" s="6">
        <f t="shared" si="1"/>
        <v>1.0935546748813439E-2</v>
      </c>
    </row>
    <row r="45" spans="2:7" x14ac:dyDescent="0.35">
      <c r="B45" s="162">
        <v>44158</v>
      </c>
      <c r="C45" s="7">
        <v>488.32894900000002</v>
      </c>
      <c r="D45" s="163">
        <f t="shared" si="0"/>
        <v>-1.6915873751200333E-2</v>
      </c>
      <c r="F45" s="5">
        <v>12968.950194999999</v>
      </c>
      <c r="G45" s="6">
        <f t="shared" si="1"/>
        <v>8.5465405038921433E-3</v>
      </c>
    </row>
    <row r="46" spans="2:7" x14ac:dyDescent="0.35">
      <c r="B46" s="162">
        <v>44165</v>
      </c>
      <c r="C46" s="7">
        <v>490.77157599999998</v>
      </c>
      <c r="D46" s="163">
        <f t="shared" si="0"/>
        <v>5.0020114617451419E-3</v>
      </c>
      <c r="F46" s="5">
        <v>13258.549805000001</v>
      </c>
      <c r="G46" s="6">
        <f t="shared" si="1"/>
        <v>2.2330227631813426E-2</v>
      </c>
    </row>
    <row r="47" spans="2:7" x14ac:dyDescent="0.35">
      <c r="B47" s="162">
        <v>44172</v>
      </c>
      <c r="C47" s="7">
        <v>502.00762900000001</v>
      </c>
      <c r="D47" s="163">
        <f t="shared" si="0"/>
        <v>2.2894669433749005E-2</v>
      </c>
      <c r="F47" s="5">
        <v>13513.849609000001</v>
      </c>
      <c r="G47" s="6">
        <f t="shared" si="1"/>
        <v>1.9255484781881861E-2</v>
      </c>
    </row>
    <row r="48" spans="2:7" x14ac:dyDescent="0.35">
      <c r="B48" s="162">
        <v>44179</v>
      </c>
      <c r="C48" s="7">
        <v>497.65976000000001</v>
      </c>
      <c r="D48" s="163">
        <f t="shared" si="0"/>
        <v>-8.6609620030296455E-3</v>
      </c>
      <c r="F48" s="5">
        <v>13760.549805000001</v>
      </c>
      <c r="G48" s="6">
        <f t="shared" si="1"/>
        <v>1.8255360473724787E-2</v>
      </c>
    </row>
    <row r="49" spans="2:7" x14ac:dyDescent="0.35">
      <c r="B49" s="162">
        <v>44186</v>
      </c>
      <c r="C49" s="7">
        <v>502.74044800000001</v>
      </c>
      <c r="D49" s="163">
        <f t="shared" si="0"/>
        <v>1.0209159768111469E-2</v>
      </c>
      <c r="F49" s="5">
        <v>13749.25</v>
      </c>
      <c r="G49" s="6">
        <f t="shared" si="1"/>
        <v>-8.2117394727169188E-4</v>
      </c>
    </row>
    <row r="50" spans="2:7" x14ac:dyDescent="0.35">
      <c r="B50" s="162">
        <v>44193</v>
      </c>
      <c r="C50" s="7">
        <v>521.93945299999996</v>
      </c>
      <c r="D50" s="163">
        <f t="shared" si="0"/>
        <v>3.8188701697620203E-2</v>
      </c>
      <c r="F50" s="5">
        <v>14018.5</v>
      </c>
      <c r="G50" s="6">
        <f t="shared" si="1"/>
        <v>1.9582886339254868E-2</v>
      </c>
    </row>
    <row r="51" spans="2:7" x14ac:dyDescent="0.35">
      <c r="B51" s="162">
        <v>44200</v>
      </c>
      <c r="C51" s="7">
        <v>527.70404099999996</v>
      </c>
      <c r="D51" s="163">
        <f t="shared" si="0"/>
        <v>1.10445530930194E-2</v>
      </c>
      <c r="F51" s="5">
        <v>14347.25</v>
      </c>
      <c r="G51" s="6">
        <f t="shared" si="1"/>
        <v>2.345115383243571E-2</v>
      </c>
    </row>
    <row r="52" spans="2:7" x14ac:dyDescent="0.35">
      <c r="B52" s="162">
        <v>44207</v>
      </c>
      <c r="C52" s="7">
        <v>528.33917199999996</v>
      </c>
      <c r="D52" s="163">
        <f t="shared" si="0"/>
        <v>1.2035742587766184E-3</v>
      </c>
      <c r="F52" s="5">
        <v>14433.700194999999</v>
      </c>
      <c r="G52" s="6">
        <f t="shared" si="1"/>
        <v>6.0255585565177601E-3</v>
      </c>
    </row>
    <row r="53" spans="2:7" x14ac:dyDescent="0.35">
      <c r="B53" s="162">
        <v>44214</v>
      </c>
      <c r="C53" s="7">
        <v>520.71813999999995</v>
      </c>
      <c r="D53" s="163">
        <f t="shared" si="0"/>
        <v>-1.4424506839330123E-2</v>
      </c>
      <c r="F53" s="5">
        <v>14371.900390999999</v>
      </c>
      <c r="G53" s="6">
        <f t="shared" si="1"/>
        <v>-4.2816327875099128E-3</v>
      </c>
    </row>
    <row r="54" spans="2:7" x14ac:dyDescent="0.35">
      <c r="B54" s="162">
        <v>44221</v>
      </c>
      <c r="C54" s="7">
        <v>502.74044800000001</v>
      </c>
      <c r="D54" s="163">
        <f t="shared" si="0"/>
        <v>-3.4524804532448085E-2</v>
      </c>
      <c r="F54" s="5">
        <v>13634.599609000001</v>
      </c>
      <c r="G54" s="6">
        <f t="shared" si="1"/>
        <v>-5.1301551078221527E-2</v>
      </c>
    </row>
    <row r="55" spans="2:7" x14ac:dyDescent="0.35">
      <c r="B55" s="162">
        <v>44228</v>
      </c>
      <c r="C55" s="7">
        <v>509.77526899999998</v>
      </c>
      <c r="D55" s="163">
        <f t="shared" si="0"/>
        <v>1.3992948106693746E-2</v>
      </c>
      <c r="F55" s="5">
        <v>14924.25</v>
      </c>
      <c r="G55" s="6">
        <f t="shared" si="1"/>
        <v>9.4586597918777146E-2</v>
      </c>
    </row>
    <row r="56" spans="2:7" x14ac:dyDescent="0.35">
      <c r="B56" s="162">
        <v>44235</v>
      </c>
      <c r="C56" s="7">
        <v>521.74401899999998</v>
      </c>
      <c r="D56" s="163">
        <f t="shared" si="0"/>
        <v>2.3478483025428997E-2</v>
      </c>
      <c r="F56" s="5">
        <v>15163.299805000001</v>
      </c>
      <c r="G56" s="6">
        <f t="shared" si="1"/>
        <v>1.601754225505473E-2</v>
      </c>
    </row>
    <row r="57" spans="2:7" x14ac:dyDescent="0.35">
      <c r="B57" s="162">
        <v>44242</v>
      </c>
      <c r="C57" s="7">
        <v>501.66570999999999</v>
      </c>
      <c r="D57" s="163">
        <f t="shared" si="0"/>
        <v>-3.8483065006634967E-2</v>
      </c>
      <c r="F57" s="5">
        <v>14981.75</v>
      </c>
      <c r="G57" s="6">
        <f t="shared" si="1"/>
        <v>-1.1972974704367164E-2</v>
      </c>
    </row>
    <row r="58" spans="2:7" x14ac:dyDescent="0.35">
      <c r="B58" s="162">
        <v>44249</v>
      </c>
      <c r="C58" s="7">
        <v>491.55325299999998</v>
      </c>
      <c r="D58" s="163">
        <f t="shared" si="0"/>
        <v>-2.0157760035064001E-2</v>
      </c>
      <c r="F58" s="5">
        <v>14529.150390999999</v>
      </c>
      <c r="G58" s="6">
        <f t="shared" si="1"/>
        <v>-3.0210062843125857E-2</v>
      </c>
    </row>
    <row r="59" spans="2:7" x14ac:dyDescent="0.35">
      <c r="B59" s="162">
        <v>44256</v>
      </c>
      <c r="C59" s="7">
        <v>512.36431900000002</v>
      </c>
      <c r="D59" s="163">
        <f t="shared" si="0"/>
        <v>4.2337357901688098E-2</v>
      </c>
      <c r="F59" s="5">
        <v>14938.099609000001</v>
      </c>
      <c r="G59" s="6">
        <f t="shared" si="1"/>
        <v>2.8146808794361634E-2</v>
      </c>
    </row>
    <row r="60" spans="2:7" x14ac:dyDescent="0.35">
      <c r="B60" s="162">
        <v>44263</v>
      </c>
      <c r="C60" s="7">
        <v>511.436218</v>
      </c>
      <c r="D60" s="163">
        <f t="shared" si="0"/>
        <v>-1.8114083389167981E-3</v>
      </c>
      <c r="F60" s="5">
        <v>15030.950194999999</v>
      </c>
      <c r="G60" s="6">
        <f t="shared" si="1"/>
        <v>6.215689306560618E-3</v>
      </c>
    </row>
    <row r="61" spans="2:7" x14ac:dyDescent="0.35">
      <c r="B61" s="162">
        <v>44270</v>
      </c>
      <c r="C61" s="7">
        <v>512.75512700000002</v>
      </c>
      <c r="D61" s="163">
        <f t="shared" si="0"/>
        <v>2.5788337892018809E-3</v>
      </c>
      <c r="F61" s="5">
        <v>14744</v>
      </c>
      <c r="G61" s="6">
        <f t="shared" si="1"/>
        <v>-1.9090622434199307E-2</v>
      </c>
    </row>
    <row r="62" spans="2:7" x14ac:dyDescent="0.35">
      <c r="B62" s="162">
        <v>44277</v>
      </c>
      <c r="C62" s="7">
        <v>517.64038100000005</v>
      </c>
      <c r="D62" s="163">
        <f t="shared" si="0"/>
        <v>9.5274600735489705E-3</v>
      </c>
      <c r="F62" s="5">
        <v>14507.299805000001</v>
      </c>
      <c r="G62" s="6">
        <f t="shared" si="1"/>
        <v>-1.6054001288659754E-2</v>
      </c>
    </row>
    <row r="63" spans="2:7" x14ac:dyDescent="0.35">
      <c r="B63" s="162">
        <v>44284</v>
      </c>
      <c r="C63" s="7">
        <v>526.28729199999998</v>
      </c>
      <c r="D63" s="163">
        <f t="shared" si="0"/>
        <v>1.6704475379790609E-2</v>
      </c>
      <c r="F63" s="5">
        <v>14867.349609000001</v>
      </c>
      <c r="G63" s="6">
        <f t="shared" si="1"/>
        <v>2.4818526454930476E-2</v>
      </c>
    </row>
    <row r="64" spans="2:7" x14ac:dyDescent="0.35">
      <c r="B64" s="162">
        <v>44291</v>
      </c>
      <c r="C64" s="7">
        <v>547.63580300000001</v>
      </c>
      <c r="D64" s="163">
        <f t="shared" si="0"/>
        <v>4.0564367265778535E-2</v>
      </c>
      <c r="F64" s="5">
        <v>14834.849609000001</v>
      </c>
      <c r="G64" s="6">
        <f t="shared" si="1"/>
        <v>-2.1859982347039188E-3</v>
      </c>
    </row>
    <row r="65" spans="2:7" x14ac:dyDescent="0.35">
      <c r="B65" s="162">
        <v>44298</v>
      </c>
      <c r="C65" s="7">
        <v>561.80304000000001</v>
      </c>
      <c r="D65" s="163">
        <f t="shared" si="0"/>
        <v>2.5869815162541519E-2</v>
      </c>
      <c r="F65" s="5">
        <v>14617.849609000001</v>
      </c>
      <c r="G65" s="6">
        <f t="shared" si="1"/>
        <v>-1.4627718225626671E-2</v>
      </c>
    </row>
    <row r="66" spans="2:7" x14ac:dyDescent="0.35">
      <c r="B66" s="162">
        <v>44305</v>
      </c>
      <c r="C66" s="7">
        <v>547.09844999999996</v>
      </c>
      <c r="D66" s="163">
        <f t="shared" si="0"/>
        <v>-2.617392387196775E-2</v>
      </c>
      <c r="F66" s="5">
        <v>14341.349609000001</v>
      </c>
      <c r="G66" s="6">
        <f t="shared" si="1"/>
        <v>-1.8915230857879595E-2</v>
      </c>
    </row>
    <row r="67" spans="2:7" x14ac:dyDescent="0.35">
      <c r="B67" s="162">
        <v>44312</v>
      </c>
      <c r="C67" s="7">
        <v>525.70117200000004</v>
      </c>
      <c r="D67" s="163">
        <f t="shared" si="0"/>
        <v>-3.9110470885084604E-2</v>
      </c>
      <c r="F67" s="5">
        <v>14631.099609000001</v>
      </c>
      <c r="G67" s="6">
        <f t="shared" si="1"/>
        <v>2.0203816788495668E-2</v>
      </c>
    </row>
    <row r="68" spans="2:7" x14ac:dyDescent="0.35">
      <c r="B68" s="162">
        <v>44319</v>
      </c>
      <c r="C68" s="7">
        <v>522.33026099999995</v>
      </c>
      <c r="D68" s="163">
        <f t="shared" si="0"/>
        <v>-6.4122189174044518E-3</v>
      </c>
      <c r="F68" s="5">
        <v>14823.150390999999</v>
      </c>
      <c r="G68" s="6">
        <f t="shared" si="1"/>
        <v>1.3126202891945497E-2</v>
      </c>
    </row>
    <row r="69" spans="2:7" x14ac:dyDescent="0.35">
      <c r="B69" s="162">
        <v>44326</v>
      </c>
      <c r="C69" s="7">
        <v>522.72106900000006</v>
      </c>
      <c r="D69" s="163">
        <f t="shared" si="0"/>
        <v>7.4820095479803423E-4</v>
      </c>
      <c r="F69" s="5">
        <v>14677.799805000001</v>
      </c>
      <c r="G69" s="6">
        <f t="shared" si="1"/>
        <v>-9.8056473938394027E-3</v>
      </c>
    </row>
    <row r="70" spans="2:7" x14ac:dyDescent="0.35">
      <c r="B70" s="162">
        <v>44333</v>
      </c>
      <c r="C70" s="7">
        <v>524.430969</v>
      </c>
      <c r="D70" s="163">
        <f t="shared" si="0"/>
        <v>3.2711518655085003E-3</v>
      </c>
      <c r="F70" s="5">
        <v>15175.299805000001</v>
      </c>
      <c r="G70" s="6">
        <f t="shared" si="1"/>
        <v>3.3894725817865859E-2</v>
      </c>
    </row>
    <row r="71" spans="2:7" x14ac:dyDescent="0.35">
      <c r="B71" s="162">
        <v>44340</v>
      </c>
      <c r="C71" s="7">
        <v>518.22662400000002</v>
      </c>
      <c r="D71" s="163">
        <f t="shared" si="0"/>
        <v>-1.1830622840276981E-2</v>
      </c>
      <c r="F71" s="5">
        <v>15435.650390999999</v>
      </c>
      <c r="G71" s="6">
        <f t="shared" si="1"/>
        <v>1.7156207082921527E-2</v>
      </c>
    </row>
    <row r="72" spans="2:7" x14ac:dyDescent="0.35">
      <c r="B72" s="162">
        <v>44347</v>
      </c>
      <c r="C72" s="7">
        <v>531.56341599999996</v>
      </c>
      <c r="D72" s="163">
        <f t="shared" si="0"/>
        <v>2.5735443495855485E-2</v>
      </c>
      <c r="F72" s="5">
        <v>15670.25</v>
      </c>
      <c r="G72" s="6">
        <f t="shared" si="1"/>
        <v>1.5198556786229611E-2</v>
      </c>
    </row>
    <row r="73" spans="2:7" x14ac:dyDescent="0.35">
      <c r="B73" s="162">
        <v>44354</v>
      </c>
      <c r="C73" s="7">
        <v>552.22796600000004</v>
      </c>
      <c r="D73" s="163">
        <f t="shared" si="0"/>
        <v>3.8875041769240337E-2</v>
      </c>
      <c r="F73" s="5">
        <v>15799.349609000001</v>
      </c>
      <c r="G73" s="6">
        <f t="shared" si="1"/>
        <v>8.2385162329893132E-3</v>
      </c>
    </row>
    <row r="74" spans="2:7" x14ac:dyDescent="0.35">
      <c r="B74" s="162">
        <v>44361</v>
      </c>
      <c r="C74" s="7">
        <v>563.854736</v>
      </c>
      <c r="D74" s="163">
        <f t="shared" si="0"/>
        <v>2.1054294088394581E-2</v>
      </c>
      <c r="F74" s="5">
        <v>15683.349609000001</v>
      </c>
      <c r="G74" s="6">
        <f t="shared" si="1"/>
        <v>-7.3420743809556139E-3</v>
      </c>
    </row>
    <row r="75" spans="2:7" x14ac:dyDescent="0.35">
      <c r="B75" s="162">
        <v>44368</v>
      </c>
      <c r="C75" s="7">
        <v>551.49517800000001</v>
      </c>
      <c r="D75" s="163">
        <f t="shared" si="0"/>
        <v>-2.1919755587545501E-2</v>
      </c>
      <c r="F75" s="5">
        <v>15860.349609000001</v>
      </c>
      <c r="G75" s="6">
        <f t="shared" si="1"/>
        <v>1.1285854387791451E-2</v>
      </c>
    </row>
    <row r="76" spans="2:7" x14ac:dyDescent="0.35">
      <c r="B76" s="162">
        <v>44375</v>
      </c>
      <c r="C76" s="7">
        <v>576.89843800000006</v>
      </c>
      <c r="D76" s="163">
        <f t="shared" si="0"/>
        <v>4.6062524231172963E-2</v>
      </c>
      <c r="F76" s="5">
        <v>15722.200194999999</v>
      </c>
      <c r="G76" s="6">
        <f t="shared" si="1"/>
        <v>-8.7103637313018668E-3</v>
      </c>
    </row>
    <row r="77" spans="2:7" x14ac:dyDescent="0.35">
      <c r="B77" s="162">
        <v>44382</v>
      </c>
      <c r="C77" s="7">
        <v>581.93023700000003</v>
      </c>
      <c r="D77" s="163">
        <f t="shared" ref="D77:D140" si="2">(C77-C76)/C76</f>
        <v>8.7221574345811934E-3</v>
      </c>
      <c r="F77" s="5">
        <v>15689.799805000001</v>
      </c>
      <c r="G77" s="6">
        <f t="shared" ref="G77:G140" si="3">(F77-F76)/F76</f>
        <v>-2.0608050780515381E-3</v>
      </c>
    </row>
    <row r="78" spans="2:7" x14ac:dyDescent="0.35">
      <c r="B78" s="162">
        <v>44389</v>
      </c>
      <c r="C78" s="7">
        <v>566.98138400000005</v>
      </c>
      <c r="D78" s="163">
        <f t="shared" si="2"/>
        <v>-2.5688393641590382E-2</v>
      </c>
      <c r="F78" s="5">
        <v>15923.400390999999</v>
      </c>
      <c r="G78" s="6">
        <f t="shared" si="3"/>
        <v>1.4888691309213211E-2</v>
      </c>
    </row>
    <row r="79" spans="2:7" x14ac:dyDescent="0.35">
      <c r="B79" s="162">
        <v>44396</v>
      </c>
      <c r="C79" s="7">
        <v>576.60540800000001</v>
      </c>
      <c r="D79" s="163">
        <f t="shared" si="2"/>
        <v>1.6974144604366696E-2</v>
      </c>
      <c r="F79" s="5">
        <v>15856.049805000001</v>
      </c>
      <c r="G79" s="6">
        <f t="shared" si="3"/>
        <v>-4.2296610237889647E-3</v>
      </c>
    </row>
    <row r="80" spans="2:7" x14ac:dyDescent="0.35">
      <c r="B80" s="162">
        <v>44403</v>
      </c>
      <c r="C80" s="7">
        <v>586.91320800000005</v>
      </c>
      <c r="D80" s="163">
        <f t="shared" si="2"/>
        <v>1.7876696709719454E-2</v>
      </c>
      <c r="F80" s="5">
        <v>15763.049805000001</v>
      </c>
      <c r="G80" s="6">
        <f t="shared" si="3"/>
        <v>-5.865269165001844E-3</v>
      </c>
    </row>
    <row r="81" spans="2:7" x14ac:dyDescent="0.35">
      <c r="B81" s="162">
        <v>44410</v>
      </c>
      <c r="C81" s="7">
        <v>574.69061299999998</v>
      </c>
      <c r="D81" s="163">
        <f t="shared" si="2"/>
        <v>-2.0825217141816423E-2</v>
      </c>
      <c r="F81" s="5">
        <v>16238.200194999999</v>
      </c>
      <c r="G81" s="6">
        <f t="shared" si="3"/>
        <v>3.0143303223547663E-2</v>
      </c>
    </row>
    <row r="82" spans="2:7" x14ac:dyDescent="0.35">
      <c r="B82" s="162">
        <v>44417</v>
      </c>
      <c r="C82" s="7">
        <v>577.73492399999998</v>
      </c>
      <c r="D82" s="163">
        <f t="shared" si="2"/>
        <v>5.2973042035749998E-3</v>
      </c>
      <c r="F82" s="5">
        <v>16529.099609000001</v>
      </c>
      <c r="G82" s="6">
        <f t="shared" si="3"/>
        <v>1.7914510876000527E-2</v>
      </c>
    </row>
    <row r="83" spans="2:7" x14ac:dyDescent="0.35">
      <c r="B83" s="162">
        <v>44424</v>
      </c>
      <c r="C83" s="7">
        <v>600.71472200000005</v>
      </c>
      <c r="D83" s="163">
        <f t="shared" si="2"/>
        <v>3.9775677469690365E-2</v>
      </c>
      <c r="F83" s="5">
        <v>16450.5</v>
      </c>
      <c r="G83" s="6">
        <f t="shared" si="3"/>
        <v>-4.7552262893499498E-3</v>
      </c>
    </row>
    <row r="84" spans="2:7" x14ac:dyDescent="0.35">
      <c r="B84" s="162">
        <v>44431</v>
      </c>
      <c r="C84" s="7">
        <v>597.81762700000002</v>
      </c>
      <c r="D84" s="163">
        <f t="shared" si="2"/>
        <v>-4.8227467946091651E-3</v>
      </c>
      <c r="F84" s="5">
        <v>16705.199218999998</v>
      </c>
      <c r="G84" s="6">
        <f t="shared" si="3"/>
        <v>1.548276459682066E-2</v>
      </c>
    </row>
    <row r="85" spans="2:7" x14ac:dyDescent="0.35">
      <c r="B85" s="162">
        <v>44438</v>
      </c>
      <c r="C85" s="7">
        <v>629.73400900000001</v>
      </c>
      <c r="D85" s="163">
        <f t="shared" si="2"/>
        <v>5.3388158124685066E-2</v>
      </c>
      <c r="F85" s="5">
        <v>17323.599609000001</v>
      </c>
      <c r="G85" s="6">
        <f t="shared" si="3"/>
        <v>3.7018438504860945E-2</v>
      </c>
    </row>
    <row r="86" spans="2:7" x14ac:dyDescent="0.35">
      <c r="B86" s="162">
        <v>44445</v>
      </c>
      <c r="C86" s="7">
        <v>626.83697500000005</v>
      </c>
      <c r="D86" s="163">
        <f t="shared" si="2"/>
        <v>-4.6004089958558399E-3</v>
      </c>
      <c r="F86" s="5">
        <v>17369.25</v>
      </c>
      <c r="G86" s="6">
        <f t="shared" si="3"/>
        <v>2.6351562048503368E-3</v>
      </c>
    </row>
    <row r="87" spans="2:7" x14ac:dyDescent="0.35">
      <c r="B87" s="162">
        <v>44452</v>
      </c>
      <c r="C87" s="7">
        <v>642.20593299999996</v>
      </c>
      <c r="D87" s="163">
        <f t="shared" si="2"/>
        <v>2.4518269682479891E-2</v>
      </c>
      <c r="F87" s="5">
        <v>17585.150390999999</v>
      </c>
      <c r="G87" s="6">
        <f t="shared" si="3"/>
        <v>1.2430035321041451E-2</v>
      </c>
    </row>
    <row r="88" spans="2:7" x14ac:dyDescent="0.35">
      <c r="B88" s="162">
        <v>44459</v>
      </c>
      <c r="C88" s="7">
        <v>640.19274900000005</v>
      </c>
      <c r="D88" s="163">
        <f t="shared" si="2"/>
        <v>-3.1347950813775966E-3</v>
      </c>
      <c r="F88" s="5">
        <v>17853.199218999998</v>
      </c>
      <c r="G88" s="6">
        <f t="shared" si="3"/>
        <v>1.524290791036881E-2</v>
      </c>
    </row>
    <row r="89" spans="2:7" x14ac:dyDescent="0.35">
      <c r="B89" s="162">
        <v>44466</v>
      </c>
      <c r="C89" s="7">
        <v>606.85247800000002</v>
      </c>
      <c r="D89" s="163">
        <f t="shared" si="2"/>
        <v>-5.2078488942710638E-2</v>
      </c>
      <c r="F89" s="5">
        <v>17532.050781000002</v>
      </c>
      <c r="G89" s="6">
        <f t="shared" si="3"/>
        <v>-1.7988285128091728E-2</v>
      </c>
    </row>
    <row r="90" spans="2:7" x14ac:dyDescent="0.35">
      <c r="B90" s="162">
        <v>44473</v>
      </c>
      <c r="C90" s="7">
        <v>596.09906000000001</v>
      </c>
      <c r="D90" s="163">
        <f t="shared" si="2"/>
        <v>-1.771998696526705E-2</v>
      </c>
      <c r="F90" s="5">
        <v>17895.199218999998</v>
      </c>
      <c r="G90" s="6">
        <f t="shared" si="3"/>
        <v>2.071340327131331E-2</v>
      </c>
    </row>
    <row r="91" spans="2:7" x14ac:dyDescent="0.35">
      <c r="B91" s="162">
        <v>44480</v>
      </c>
      <c r="C91" s="7">
        <v>604.151794</v>
      </c>
      <c r="D91" s="163">
        <f t="shared" si="2"/>
        <v>1.3509053344254538E-2</v>
      </c>
      <c r="F91" s="5">
        <v>18338.550781000002</v>
      </c>
      <c r="G91" s="6">
        <f t="shared" si="3"/>
        <v>2.4774888313580809E-2</v>
      </c>
    </row>
    <row r="92" spans="2:7" x14ac:dyDescent="0.35">
      <c r="B92" s="162">
        <v>44487</v>
      </c>
      <c r="C92" s="7">
        <v>580.14093000000003</v>
      </c>
      <c r="D92" s="163">
        <f t="shared" si="2"/>
        <v>-3.9743098073130888E-2</v>
      </c>
      <c r="F92" s="5">
        <v>18114.900390999999</v>
      </c>
      <c r="G92" s="6">
        <f t="shared" si="3"/>
        <v>-1.2195641447944713E-2</v>
      </c>
    </row>
    <row r="93" spans="2:7" x14ac:dyDescent="0.35">
      <c r="B93" s="162">
        <v>44494</v>
      </c>
      <c r="C93" s="7">
        <v>575.32885699999997</v>
      </c>
      <c r="D93" s="163">
        <f t="shared" si="2"/>
        <v>-8.2946621263217113E-3</v>
      </c>
      <c r="F93" s="5">
        <v>17671.650390999999</v>
      </c>
      <c r="G93" s="6">
        <f t="shared" si="3"/>
        <v>-2.446880691765875E-2</v>
      </c>
    </row>
    <row r="94" spans="2:7" x14ac:dyDescent="0.35">
      <c r="B94" s="162">
        <v>44501</v>
      </c>
      <c r="C94" s="7">
        <v>601.54943800000001</v>
      </c>
      <c r="D94" s="163">
        <f t="shared" si="2"/>
        <v>4.5574944974470559E-2</v>
      </c>
      <c r="F94" s="5">
        <v>17916.800781000002</v>
      </c>
      <c r="G94" s="6">
        <f t="shared" si="3"/>
        <v>1.387252376409932E-2</v>
      </c>
    </row>
    <row r="95" spans="2:7" x14ac:dyDescent="0.35">
      <c r="B95" s="162">
        <v>44508</v>
      </c>
      <c r="C95" s="7">
        <v>591.63079800000003</v>
      </c>
      <c r="D95" s="163">
        <f t="shared" si="2"/>
        <v>-1.6488486853178611E-2</v>
      </c>
      <c r="F95" s="5">
        <v>18102.75</v>
      </c>
      <c r="G95" s="6">
        <f t="shared" si="3"/>
        <v>1.0378483372834587E-2</v>
      </c>
    </row>
    <row r="96" spans="2:7" x14ac:dyDescent="0.35">
      <c r="B96" s="162">
        <v>44515</v>
      </c>
      <c r="C96" s="7">
        <v>600.29718000000003</v>
      </c>
      <c r="D96" s="163">
        <f t="shared" si="2"/>
        <v>1.4648294222167924E-2</v>
      </c>
      <c r="F96" s="5">
        <v>17764.800781000002</v>
      </c>
      <c r="G96" s="6">
        <f t="shared" si="3"/>
        <v>-1.8668391211279958E-2</v>
      </c>
    </row>
    <row r="97" spans="2:7" x14ac:dyDescent="0.35">
      <c r="B97" s="162">
        <v>44522</v>
      </c>
      <c r="C97" s="7">
        <v>593.64093000000003</v>
      </c>
      <c r="D97" s="163">
        <f t="shared" si="2"/>
        <v>-1.1088257985819623E-2</v>
      </c>
      <c r="F97" s="5">
        <v>17026.449218999998</v>
      </c>
      <c r="G97" s="6">
        <f t="shared" si="3"/>
        <v>-4.1562614245001447E-2</v>
      </c>
    </row>
    <row r="98" spans="2:7" x14ac:dyDescent="0.35">
      <c r="B98" s="162">
        <v>44529</v>
      </c>
      <c r="C98" s="7">
        <v>573.27758800000004</v>
      </c>
      <c r="D98" s="163">
        <f t="shared" si="2"/>
        <v>-3.430245620024884E-2</v>
      </c>
      <c r="F98" s="5">
        <v>17196.699218999998</v>
      </c>
      <c r="G98" s="6">
        <f t="shared" si="3"/>
        <v>9.9991488424971305E-3</v>
      </c>
    </row>
    <row r="99" spans="2:7" x14ac:dyDescent="0.35">
      <c r="B99" s="162">
        <v>44536</v>
      </c>
      <c r="C99" s="7">
        <v>569.77691700000003</v>
      </c>
      <c r="D99" s="163">
        <f t="shared" si="2"/>
        <v>-6.1064152398017883E-3</v>
      </c>
      <c r="F99" s="5">
        <v>17511.300781000002</v>
      </c>
      <c r="G99" s="6">
        <f t="shared" si="3"/>
        <v>1.8294299271828386E-2</v>
      </c>
    </row>
    <row r="100" spans="2:7" x14ac:dyDescent="0.35">
      <c r="B100" s="162">
        <v>44543</v>
      </c>
      <c r="C100" s="7">
        <v>556.90820299999996</v>
      </c>
      <c r="D100" s="163">
        <f t="shared" si="2"/>
        <v>-2.2585530610395133E-2</v>
      </c>
      <c r="F100" s="5">
        <v>16985.199218999998</v>
      </c>
      <c r="G100" s="6">
        <f t="shared" si="3"/>
        <v>-3.0043545512668642E-2</v>
      </c>
    </row>
    <row r="101" spans="2:7" x14ac:dyDescent="0.35">
      <c r="B101" s="162">
        <v>44550</v>
      </c>
      <c r="C101" s="7">
        <v>555.87274200000002</v>
      </c>
      <c r="D101" s="163">
        <f t="shared" si="2"/>
        <v>-1.8593028337920553E-3</v>
      </c>
      <c r="F101" s="5">
        <v>17003.75</v>
      </c>
      <c r="G101" s="6">
        <f t="shared" si="3"/>
        <v>1.0921732951622047E-3</v>
      </c>
    </row>
    <row r="102" spans="2:7" x14ac:dyDescent="0.35">
      <c r="B102" s="162">
        <v>44557</v>
      </c>
      <c r="C102" s="7">
        <v>571.99572799999999</v>
      </c>
      <c r="D102" s="163">
        <f t="shared" si="2"/>
        <v>2.9004814918591509E-2</v>
      </c>
      <c r="F102" s="5">
        <v>17354.050781000002</v>
      </c>
      <c r="G102" s="6">
        <f t="shared" si="3"/>
        <v>2.0601383871204984E-2</v>
      </c>
    </row>
    <row r="103" spans="2:7" x14ac:dyDescent="0.35">
      <c r="B103" s="162">
        <v>44564</v>
      </c>
      <c r="C103" s="7">
        <v>579.34228499999995</v>
      </c>
      <c r="D103" s="163">
        <f t="shared" si="2"/>
        <v>1.2843727042660643E-2</v>
      </c>
      <c r="F103" s="5">
        <v>17812.699218999998</v>
      </c>
      <c r="G103" s="6">
        <f t="shared" si="3"/>
        <v>2.6428898001275042E-2</v>
      </c>
    </row>
    <row r="104" spans="2:7" x14ac:dyDescent="0.35">
      <c r="B104" s="162">
        <v>44571</v>
      </c>
      <c r="C104" s="7">
        <v>567.80468800000006</v>
      </c>
      <c r="D104" s="163">
        <f t="shared" si="2"/>
        <v>-1.9914992049993196E-2</v>
      </c>
      <c r="F104" s="5">
        <v>18255.75</v>
      </c>
      <c r="G104" s="6">
        <f t="shared" si="3"/>
        <v>2.4872748119354058E-2</v>
      </c>
    </row>
    <row r="105" spans="2:7" x14ac:dyDescent="0.35">
      <c r="B105" s="162">
        <v>44578</v>
      </c>
      <c r="C105" s="7">
        <v>543.89141800000004</v>
      </c>
      <c r="D105" s="163">
        <f t="shared" si="2"/>
        <v>-4.2115309199419658E-2</v>
      </c>
      <c r="F105" s="5">
        <v>17617.150390999999</v>
      </c>
      <c r="G105" s="6">
        <f t="shared" si="3"/>
        <v>-3.498073806882767E-2</v>
      </c>
    </row>
    <row r="106" spans="2:7" x14ac:dyDescent="0.35">
      <c r="B106" s="162">
        <v>44585</v>
      </c>
      <c r="C106" s="7">
        <v>526.53582800000004</v>
      </c>
      <c r="D106" s="163">
        <f t="shared" si="2"/>
        <v>-3.1910027306222367E-2</v>
      </c>
      <c r="F106" s="5">
        <v>17101.949218999998</v>
      </c>
      <c r="G106" s="6">
        <f t="shared" si="3"/>
        <v>-2.9244296640800641E-2</v>
      </c>
    </row>
    <row r="107" spans="2:7" x14ac:dyDescent="0.35">
      <c r="B107" s="162">
        <v>44592</v>
      </c>
      <c r="C107" s="7">
        <v>561.09912099999997</v>
      </c>
      <c r="D107" s="163">
        <f t="shared" si="2"/>
        <v>6.5642813199028746E-2</v>
      </c>
      <c r="F107" s="5">
        <v>17516.300781000002</v>
      </c>
      <c r="G107" s="6">
        <f t="shared" si="3"/>
        <v>2.4228323724623468E-2</v>
      </c>
    </row>
    <row r="108" spans="2:7" x14ac:dyDescent="0.35">
      <c r="B108" s="162">
        <v>44599</v>
      </c>
      <c r="C108" s="7">
        <v>553.06225600000005</v>
      </c>
      <c r="D108" s="163">
        <f t="shared" si="2"/>
        <v>-1.4323431813039538E-2</v>
      </c>
      <c r="F108" s="5">
        <v>17374.75</v>
      </c>
      <c r="G108" s="6">
        <f t="shared" si="3"/>
        <v>-8.0810887395552384E-3</v>
      </c>
    </row>
    <row r="109" spans="2:7" x14ac:dyDescent="0.35">
      <c r="B109" s="162">
        <v>44606</v>
      </c>
      <c r="C109" s="7">
        <v>540.19354199999998</v>
      </c>
      <c r="D109" s="163">
        <f t="shared" si="2"/>
        <v>-2.3268111067771123E-2</v>
      </c>
      <c r="F109" s="5">
        <v>17276.300781000002</v>
      </c>
      <c r="G109" s="6">
        <f t="shared" si="3"/>
        <v>-5.666223629116866E-3</v>
      </c>
    </row>
    <row r="110" spans="2:7" x14ac:dyDescent="0.35">
      <c r="B110" s="162">
        <v>44613</v>
      </c>
      <c r="C110" s="7">
        <v>537.28448500000002</v>
      </c>
      <c r="D110" s="163">
        <f t="shared" si="2"/>
        <v>-5.3852124726066451E-3</v>
      </c>
      <c r="F110" s="5">
        <v>16658.400390999999</v>
      </c>
      <c r="G110" s="6">
        <f t="shared" si="3"/>
        <v>-3.5765780987070582E-2</v>
      </c>
    </row>
    <row r="111" spans="2:7" x14ac:dyDescent="0.35">
      <c r="B111" s="162">
        <v>44620</v>
      </c>
      <c r="C111" s="7">
        <v>531.56500200000005</v>
      </c>
      <c r="D111" s="163">
        <f t="shared" si="2"/>
        <v>-1.0645166870954719E-2</v>
      </c>
      <c r="F111" s="5">
        <v>16245.349609000001</v>
      </c>
      <c r="G111" s="6">
        <f t="shared" si="3"/>
        <v>-2.4795344829336468E-2</v>
      </c>
    </row>
    <row r="112" spans="2:7" x14ac:dyDescent="0.35">
      <c r="B112" s="162">
        <v>44627</v>
      </c>
      <c r="C112" s="7">
        <v>539.94695999999999</v>
      </c>
      <c r="D112" s="163">
        <f t="shared" si="2"/>
        <v>1.5768453469402675E-2</v>
      </c>
      <c r="F112" s="5">
        <v>16630.449218999998</v>
      </c>
      <c r="G112" s="6">
        <f t="shared" si="3"/>
        <v>2.370522144913708E-2</v>
      </c>
    </row>
    <row r="113" spans="2:7" x14ac:dyDescent="0.35">
      <c r="B113" s="162">
        <v>44634</v>
      </c>
      <c r="C113" s="7">
        <v>552.470642</v>
      </c>
      <c r="D113" s="163">
        <f t="shared" si="2"/>
        <v>2.3194281897614553E-2</v>
      </c>
      <c r="F113" s="5">
        <v>17287.050781000002</v>
      </c>
      <c r="G113" s="6">
        <f t="shared" si="3"/>
        <v>3.9481889716475468E-2</v>
      </c>
    </row>
    <row r="114" spans="2:7" x14ac:dyDescent="0.35">
      <c r="B114" s="162">
        <v>44641</v>
      </c>
      <c r="C114" s="7">
        <v>512.58227499999998</v>
      </c>
      <c r="D114" s="163">
        <f t="shared" si="2"/>
        <v>-7.2199975831475971E-2</v>
      </c>
      <c r="F114" s="5">
        <v>17153</v>
      </c>
      <c r="G114" s="6">
        <f t="shared" si="3"/>
        <v>-7.7544043051771096E-3</v>
      </c>
    </row>
    <row r="115" spans="2:7" x14ac:dyDescent="0.35">
      <c r="B115" s="162">
        <v>44648</v>
      </c>
      <c r="C115" s="7">
        <v>534.91784700000005</v>
      </c>
      <c r="D115" s="163">
        <f t="shared" si="2"/>
        <v>4.35746085835685E-2</v>
      </c>
      <c r="F115" s="5">
        <v>17670.449218999998</v>
      </c>
      <c r="G115" s="6">
        <f t="shared" si="3"/>
        <v>3.0166689150585801E-2</v>
      </c>
    </row>
    <row r="116" spans="2:7" x14ac:dyDescent="0.35">
      <c r="B116" s="162">
        <v>44655</v>
      </c>
      <c r="C116" s="7">
        <v>549.21643100000006</v>
      </c>
      <c r="D116" s="163">
        <f t="shared" si="2"/>
        <v>2.6730429878515538E-2</v>
      </c>
      <c r="F116" s="5">
        <v>17784.349609000001</v>
      </c>
      <c r="G116" s="6">
        <f t="shared" si="3"/>
        <v>6.4458117950692562E-3</v>
      </c>
    </row>
    <row r="117" spans="2:7" x14ac:dyDescent="0.35">
      <c r="B117" s="162">
        <v>44662</v>
      </c>
      <c r="C117" s="7">
        <v>548.18109100000004</v>
      </c>
      <c r="D117" s="163">
        <f t="shared" si="2"/>
        <v>-1.8851220421699641E-3</v>
      </c>
      <c r="F117" s="5">
        <v>17475.650390999999</v>
      </c>
      <c r="G117" s="6">
        <f t="shared" si="3"/>
        <v>-1.7357914390289556E-2</v>
      </c>
    </row>
    <row r="118" spans="2:7" x14ac:dyDescent="0.35">
      <c r="B118" s="162">
        <v>44669</v>
      </c>
      <c r="C118" s="7">
        <v>552.076233</v>
      </c>
      <c r="D118" s="163">
        <f t="shared" si="2"/>
        <v>7.1055752632663578E-3</v>
      </c>
      <c r="F118" s="5">
        <v>17171.949218999998</v>
      </c>
      <c r="G118" s="6">
        <f t="shared" si="3"/>
        <v>-1.7378533285170764E-2</v>
      </c>
    </row>
    <row r="119" spans="2:7" x14ac:dyDescent="0.35">
      <c r="B119" s="162">
        <v>44676</v>
      </c>
      <c r="C119" s="7">
        <v>548.96991000000003</v>
      </c>
      <c r="D119" s="163">
        <f t="shared" si="2"/>
        <v>-5.6266196846042728E-3</v>
      </c>
      <c r="F119" s="5">
        <v>17102.550781000002</v>
      </c>
      <c r="G119" s="6">
        <f t="shared" si="3"/>
        <v>-4.0413838356341191E-3</v>
      </c>
    </row>
    <row r="120" spans="2:7" x14ac:dyDescent="0.35">
      <c r="B120" s="162">
        <v>44683</v>
      </c>
      <c r="C120" s="7">
        <v>503.70727499999998</v>
      </c>
      <c r="D120" s="163">
        <f t="shared" si="2"/>
        <v>-8.2450120080352018E-2</v>
      </c>
      <c r="F120" s="5">
        <v>16411.25</v>
      </c>
      <c r="G120" s="6">
        <f t="shared" si="3"/>
        <v>-4.0420916730620038E-2</v>
      </c>
    </row>
    <row r="121" spans="2:7" x14ac:dyDescent="0.35">
      <c r="B121" s="162">
        <v>44690</v>
      </c>
      <c r="C121" s="7">
        <v>493.84613000000002</v>
      </c>
      <c r="D121" s="163">
        <f t="shared" si="2"/>
        <v>-1.9577134358442539E-2</v>
      </c>
      <c r="F121" s="5">
        <v>15782.150390999999</v>
      </c>
      <c r="G121" s="6">
        <f t="shared" si="3"/>
        <v>-3.8333436453652267E-2</v>
      </c>
    </row>
    <row r="122" spans="2:7" x14ac:dyDescent="0.35">
      <c r="B122" s="162">
        <v>44697</v>
      </c>
      <c r="C122" s="7">
        <v>496.360748</v>
      </c>
      <c r="D122" s="163">
        <f t="shared" si="2"/>
        <v>5.0919058533474473E-3</v>
      </c>
      <c r="F122" s="5">
        <v>16266.150390999999</v>
      </c>
      <c r="G122" s="6">
        <f t="shared" si="3"/>
        <v>3.0667557209187922E-2</v>
      </c>
    </row>
    <row r="123" spans="2:7" x14ac:dyDescent="0.35">
      <c r="B123" s="162">
        <v>44704</v>
      </c>
      <c r="C123" s="7">
        <v>490.78921500000001</v>
      </c>
      <c r="D123" s="163">
        <f t="shared" si="2"/>
        <v>-1.122476550059512E-2</v>
      </c>
      <c r="F123" s="5">
        <v>16352.450194999999</v>
      </c>
      <c r="G123" s="6">
        <f t="shared" si="3"/>
        <v>5.3054842064997497E-3</v>
      </c>
    </row>
    <row r="124" spans="2:7" x14ac:dyDescent="0.35">
      <c r="B124" s="162">
        <v>44711</v>
      </c>
      <c r="C124" s="7">
        <v>506.81356799999998</v>
      </c>
      <c r="D124" s="163">
        <f t="shared" si="2"/>
        <v>3.2650173455828616E-2</v>
      </c>
      <c r="F124" s="5">
        <v>16584.300781000002</v>
      </c>
      <c r="G124" s="6">
        <f t="shared" si="3"/>
        <v>1.4178339223494103E-2</v>
      </c>
    </row>
    <row r="125" spans="2:7" x14ac:dyDescent="0.35">
      <c r="B125" s="162">
        <v>44718</v>
      </c>
      <c r="C125" s="7">
        <v>495.27600100000001</v>
      </c>
      <c r="D125" s="163">
        <f t="shared" si="2"/>
        <v>-2.27649134286791E-2</v>
      </c>
      <c r="F125" s="5">
        <v>16201.799805000001</v>
      </c>
      <c r="G125" s="6">
        <f t="shared" si="3"/>
        <v>-2.3064039964724826E-2</v>
      </c>
    </row>
    <row r="126" spans="2:7" x14ac:dyDescent="0.35">
      <c r="B126" s="162">
        <v>44725</v>
      </c>
      <c r="C126" s="7">
        <v>477.87109400000003</v>
      </c>
      <c r="D126" s="163">
        <f t="shared" si="2"/>
        <v>-3.514183397713224E-2</v>
      </c>
      <c r="F126" s="5">
        <v>15293.5</v>
      </c>
      <c r="G126" s="6">
        <f t="shared" si="3"/>
        <v>-5.6061660798925078E-2</v>
      </c>
    </row>
    <row r="127" spans="2:7" x14ac:dyDescent="0.35">
      <c r="B127" s="162">
        <v>44732</v>
      </c>
      <c r="C127" s="7">
        <v>502.67184400000002</v>
      </c>
      <c r="D127" s="163">
        <f t="shared" si="2"/>
        <v>5.1898410076253725E-2</v>
      </c>
      <c r="F127" s="5">
        <v>15699.25</v>
      </c>
      <c r="G127" s="6">
        <f t="shared" si="3"/>
        <v>2.6530879131657241E-2</v>
      </c>
    </row>
    <row r="128" spans="2:7" x14ac:dyDescent="0.35">
      <c r="B128" s="162">
        <v>44739</v>
      </c>
      <c r="C128" s="7">
        <v>504.15106200000002</v>
      </c>
      <c r="D128" s="163">
        <f t="shared" si="2"/>
        <v>2.9427110701668881E-3</v>
      </c>
      <c r="F128" s="5">
        <v>15752.049805000001</v>
      </c>
      <c r="G128" s="6">
        <f t="shared" si="3"/>
        <v>3.3632055671449631E-3</v>
      </c>
    </row>
    <row r="129" spans="2:7" x14ac:dyDescent="0.35">
      <c r="B129" s="162">
        <v>44746</v>
      </c>
      <c r="C129" s="7">
        <v>536.34765600000003</v>
      </c>
      <c r="D129" s="163">
        <f t="shared" si="2"/>
        <v>6.3862989541813173E-2</v>
      </c>
      <c r="F129" s="5">
        <v>16220.599609000001</v>
      </c>
      <c r="G129" s="6">
        <f t="shared" si="3"/>
        <v>2.9745322659611804E-2</v>
      </c>
    </row>
    <row r="130" spans="2:7" x14ac:dyDescent="0.35">
      <c r="B130" s="162">
        <v>44753</v>
      </c>
      <c r="C130" s="7">
        <v>540.73590100000001</v>
      </c>
      <c r="D130" s="163">
        <f t="shared" si="2"/>
        <v>8.1817174940725067E-3</v>
      </c>
      <c r="F130" s="5">
        <v>16049.200194999999</v>
      </c>
      <c r="G130" s="6">
        <f t="shared" si="3"/>
        <v>-1.0566774233481502E-2</v>
      </c>
    </row>
    <row r="131" spans="2:7" x14ac:dyDescent="0.35">
      <c r="B131" s="162">
        <v>44760</v>
      </c>
      <c r="C131" s="7">
        <v>568.29779099999996</v>
      </c>
      <c r="D131" s="163">
        <f t="shared" si="2"/>
        <v>5.0971074694742616E-2</v>
      </c>
      <c r="F131" s="5">
        <v>16719.449218999998</v>
      </c>
      <c r="G131" s="6">
        <f t="shared" si="3"/>
        <v>4.1762144895470213E-2</v>
      </c>
    </row>
    <row r="132" spans="2:7" x14ac:dyDescent="0.35">
      <c r="B132" s="162">
        <v>44767</v>
      </c>
      <c r="C132" s="7">
        <v>578.78881799999999</v>
      </c>
      <c r="D132" s="163">
        <f t="shared" si="2"/>
        <v>1.8460439519815117E-2</v>
      </c>
      <c r="F132" s="5">
        <v>17158.25</v>
      </c>
      <c r="G132" s="6">
        <f t="shared" si="3"/>
        <v>2.6244930395275708E-2</v>
      </c>
    </row>
    <row r="133" spans="2:7" x14ac:dyDescent="0.35">
      <c r="B133" s="162">
        <v>44774</v>
      </c>
      <c r="C133" s="7">
        <v>573.88385000000005</v>
      </c>
      <c r="D133" s="163">
        <f t="shared" si="2"/>
        <v>-8.4745382900606424E-3</v>
      </c>
      <c r="F133" s="5">
        <v>17397.5</v>
      </c>
      <c r="G133" s="6">
        <f t="shared" si="3"/>
        <v>1.3943729692713418E-2</v>
      </c>
    </row>
    <row r="134" spans="2:7" x14ac:dyDescent="0.35">
      <c r="B134" s="162">
        <v>44781</v>
      </c>
      <c r="C134" s="7">
        <v>576.31152299999997</v>
      </c>
      <c r="D134" s="163">
        <f t="shared" si="2"/>
        <v>4.2302514698748066E-3</v>
      </c>
      <c r="F134" s="5">
        <v>17698.150390999999</v>
      </c>
      <c r="G134" s="6">
        <f t="shared" si="3"/>
        <v>1.7281241040379321E-2</v>
      </c>
    </row>
    <row r="135" spans="2:7" x14ac:dyDescent="0.35">
      <c r="B135" s="162">
        <v>44788</v>
      </c>
      <c r="C135" s="7">
        <v>581.86065699999995</v>
      </c>
      <c r="D135" s="163">
        <f t="shared" si="2"/>
        <v>9.6287056193391108E-3</v>
      </c>
      <c r="F135" s="5">
        <v>17758.449218999998</v>
      </c>
      <c r="G135" s="6">
        <f t="shared" si="3"/>
        <v>3.4070694771959151E-3</v>
      </c>
    </row>
    <row r="136" spans="2:7" x14ac:dyDescent="0.35">
      <c r="B136" s="162">
        <v>44795</v>
      </c>
      <c r="C136" s="7">
        <v>566.79882799999996</v>
      </c>
      <c r="D136" s="163">
        <f t="shared" si="2"/>
        <v>-2.588562883364013E-2</v>
      </c>
      <c r="F136" s="5">
        <v>17558.900390999999</v>
      </c>
      <c r="G136" s="6">
        <f t="shared" si="3"/>
        <v>-1.1236838619134555E-2</v>
      </c>
    </row>
    <row r="137" spans="2:7" x14ac:dyDescent="0.35">
      <c r="B137" s="162">
        <v>44802</v>
      </c>
      <c r="C137" s="7">
        <v>565.51068099999998</v>
      </c>
      <c r="D137" s="163">
        <f t="shared" si="2"/>
        <v>-2.2726705426426553E-3</v>
      </c>
      <c r="F137" s="5">
        <v>17539.449218999998</v>
      </c>
      <c r="G137" s="6">
        <f t="shared" si="3"/>
        <v>-1.107767090584491E-3</v>
      </c>
    </row>
    <row r="138" spans="2:7" x14ac:dyDescent="0.35">
      <c r="B138" s="162">
        <v>44809</v>
      </c>
      <c r="C138" s="7">
        <v>569.67254600000001</v>
      </c>
      <c r="D138" s="163">
        <f t="shared" si="2"/>
        <v>7.3594808017428664E-3</v>
      </c>
      <c r="F138" s="5">
        <v>17833.349609000001</v>
      </c>
      <c r="G138" s="6">
        <f t="shared" si="3"/>
        <v>1.6756534730955428E-2</v>
      </c>
    </row>
    <row r="139" spans="2:7" x14ac:dyDescent="0.35">
      <c r="B139" s="162">
        <v>44816</v>
      </c>
      <c r="C139" s="7">
        <v>541.43164100000001</v>
      </c>
      <c r="D139" s="163">
        <f t="shared" si="2"/>
        <v>-4.9573926632581651E-2</v>
      </c>
      <c r="F139" s="5">
        <v>17530.849609000001</v>
      </c>
      <c r="G139" s="6">
        <f t="shared" si="3"/>
        <v>-1.6962601341440453E-2</v>
      </c>
    </row>
    <row r="140" spans="2:7" x14ac:dyDescent="0.35">
      <c r="B140" s="162">
        <v>44823</v>
      </c>
      <c r="C140" s="7">
        <v>563.38018799999998</v>
      </c>
      <c r="D140" s="163">
        <f t="shared" si="2"/>
        <v>4.0537983630698007E-2</v>
      </c>
      <c r="F140" s="5">
        <v>17327.349609000001</v>
      </c>
      <c r="G140" s="6">
        <f t="shared" si="3"/>
        <v>-1.1608108251383722E-2</v>
      </c>
    </row>
    <row r="141" spans="2:7" x14ac:dyDescent="0.35">
      <c r="B141" s="162">
        <v>44830</v>
      </c>
      <c r="C141" s="7">
        <v>567.74023399999999</v>
      </c>
      <c r="D141" s="163">
        <f t="shared" ref="D141:D189" si="4">(C141-C140)/C140</f>
        <v>7.7390829370095129E-3</v>
      </c>
      <c r="F141" s="5">
        <v>17094.349609000001</v>
      </c>
      <c r="G141" s="6">
        <f t="shared" ref="G141:G189" si="5">(F141-F140)/F140</f>
        <v>-1.3446949779265575E-2</v>
      </c>
    </row>
    <row r="142" spans="2:7" x14ac:dyDescent="0.35">
      <c r="B142" s="162">
        <v>44837</v>
      </c>
      <c r="C142" s="7">
        <v>535.23846400000002</v>
      </c>
      <c r="D142" s="163">
        <f t="shared" si="4"/>
        <v>-5.7247607362630508E-2</v>
      </c>
      <c r="F142" s="5">
        <v>17314.650390999999</v>
      </c>
      <c r="G142" s="6">
        <f t="shared" si="5"/>
        <v>1.2887345060733538E-2</v>
      </c>
    </row>
    <row r="143" spans="2:7" x14ac:dyDescent="0.35">
      <c r="B143" s="162">
        <v>44844</v>
      </c>
      <c r="C143" s="7">
        <v>526.51849400000003</v>
      </c>
      <c r="D143" s="163">
        <f t="shared" si="4"/>
        <v>-1.6291747672304787E-2</v>
      </c>
      <c r="F143" s="5">
        <v>17185.699218999998</v>
      </c>
      <c r="G143" s="6">
        <f t="shared" si="5"/>
        <v>-7.4475180894803756E-3</v>
      </c>
    </row>
    <row r="144" spans="2:7" x14ac:dyDescent="0.35">
      <c r="B144" s="162">
        <v>44851</v>
      </c>
      <c r="C144" s="7">
        <v>533.05847200000005</v>
      </c>
      <c r="D144" s="163">
        <f t="shared" si="4"/>
        <v>1.2421174326309644E-2</v>
      </c>
      <c r="F144" s="5">
        <v>17576.300781000002</v>
      </c>
      <c r="G144" s="6">
        <f t="shared" si="5"/>
        <v>2.2728290366455732E-2</v>
      </c>
    </row>
    <row r="145" spans="2:7" x14ac:dyDescent="0.35">
      <c r="B145" s="162">
        <v>44858</v>
      </c>
      <c r="C145" s="7">
        <v>546.03930700000001</v>
      </c>
      <c r="D145" s="163">
        <f t="shared" si="4"/>
        <v>2.4351615595371225E-2</v>
      </c>
      <c r="F145" s="5">
        <v>17786.800781000002</v>
      </c>
      <c r="G145" s="6">
        <f t="shared" si="5"/>
        <v>1.1976353990684474E-2</v>
      </c>
    </row>
    <row r="146" spans="2:7" x14ac:dyDescent="0.35">
      <c r="B146" s="162">
        <v>44865</v>
      </c>
      <c r="C146" s="7">
        <v>552.43066399999998</v>
      </c>
      <c r="D146" s="163">
        <f t="shared" si="4"/>
        <v>1.1704939402833084E-2</v>
      </c>
      <c r="F146" s="5">
        <v>18117.150390999999</v>
      </c>
      <c r="G146" s="6">
        <f t="shared" si="5"/>
        <v>1.8572739081492356E-2</v>
      </c>
    </row>
    <row r="147" spans="2:7" x14ac:dyDescent="0.35">
      <c r="B147" s="162">
        <v>44872</v>
      </c>
      <c r="C147" s="7">
        <v>550.51855499999999</v>
      </c>
      <c r="D147" s="163">
        <f t="shared" si="4"/>
        <v>-3.4612651407778965E-3</v>
      </c>
      <c r="F147" s="5">
        <v>18349.699218999998</v>
      </c>
      <c r="G147" s="6">
        <f t="shared" si="5"/>
        <v>1.2835839134807956E-2</v>
      </c>
    </row>
    <row r="148" spans="2:7" x14ac:dyDescent="0.35">
      <c r="B148" s="162">
        <v>44879</v>
      </c>
      <c r="C148" s="7">
        <v>545.94000200000005</v>
      </c>
      <c r="D148" s="163">
        <f t="shared" si="4"/>
        <v>-8.3168005118373217E-3</v>
      </c>
      <c r="F148" s="5">
        <v>18307.650390999999</v>
      </c>
      <c r="G148" s="6">
        <f t="shared" si="5"/>
        <v>-2.291526825489327E-3</v>
      </c>
    </row>
    <row r="149" spans="2:7" x14ac:dyDescent="0.35">
      <c r="B149" s="162">
        <v>44886</v>
      </c>
      <c r="C149" s="7">
        <v>553.95245399999999</v>
      </c>
      <c r="D149" s="163">
        <f t="shared" si="4"/>
        <v>1.467643325392364E-2</v>
      </c>
      <c r="F149" s="5">
        <v>18512.75</v>
      </c>
      <c r="G149" s="6">
        <f t="shared" si="5"/>
        <v>1.1202945469224566E-2</v>
      </c>
    </row>
    <row r="150" spans="2:7" x14ac:dyDescent="0.35">
      <c r="B150" s="162">
        <v>44893</v>
      </c>
      <c r="C150" s="7">
        <v>588.39099099999999</v>
      </c>
      <c r="D150" s="163">
        <f t="shared" si="4"/>
        <v>6.2168759703698319E-2</v>
      </c>
      <c r="F150" s="5">
        <v>18696.099609000001</v>
      </c>
      <c r="G150" s="6">
        <f t="shared" si="5"/>
        <v>9.9039639707769397E-3</v>
      </c>
    </row>
    <row r="151" spans="2:7" x14ac:dyDescent="0.35">
      <c r="B151" s="162">
        <v>44900</v>
      </c>
      <c r="C151" s="7">
        <v>595.95550500000002</v>
      </c>
      <c r="D151" s="163">
        <f t="shared" si="4"/>
        <v>1.2856270941782709E-2</v>
      </c>
      <c r="F151" s="5">
        <v>18496.599609000001</v>
      </c>
      <c r="G151" s="6">
        <f t="shared" si="5"/>
        <v>-1.0670674855838055E-2</v>
      </c>
    </row>
    <row r="152" spans="2:7" x14ac:dyDescent="0.35">
      <c r="B152" s="162">
        <v>44907</v>
      </c>
      <c r="C152" s="7">
        <v>577.04418899999996</v>
      </c>
      <c r="D152" s="163">
        <f t="shared" si="4"/>
        <v>-3.1732765015737303E-2</v>
      </c>
      <c r="F152" s="5">
        <v>18269</v>
      </c>
      <c r="G152" s="6">
        <f t="shared" si="5"/>
        <v>-1.2304943276668879E-2</v>
      </c>
    </row>
    <row r="153" spans="2:7" x14ac:dyDescent="0.35">
      <c r="B153" s="162">
        <v>44914</v>
      </c>
      <c r="C153" s="7">
        <v>563.20904499999995</v>
      </c>
      <c r="D153" s="163">
        <f t="shared" si="4"/>
        <v>-2.3975883067076539E-2</v>
      </c>
      <c r="F153" s="5">
        <v>17806.800781000002</v>
      </c>
      <c r="G153" s="6">
        <f t="shared" si="5"/>
        <v>-2.5299645246045117E-2</v>
      </c>
    </row>
    <row r="154" spans="2:7" x14ac:dyDescent="0.35">
      <c r="B154" s="162">
        <v>44921</v>
      </c>
      <c r="C154" s="7">
        <v>558.82959000000005</v>
      </c>
      <c r="D154" s="163">
        <f t="shared" si="4"/>
        <v>-7.7758960707030086E-3</v>
      </c>
      <c r="F154" s="5">
        <v>18105.300781000002</v>
      </c>
      <c r="G154" s="6">
        <f t="shared" si="5"/>
        <v>1.6763258244484987E-2</v>
      </c>
    </row>
    <row r="155" spans="2:7" x14ac:dyDescent="0.35">
      <c r="B155" s="162">
        <v>44928</v>
      </c>
      <c r="C155" s="7">
        <v>550.26971400000002</v>
      </c>
      <c r="D155" s="163">
        <f t="shared" si="4"/>
        <v>-1.5317506719714019E-2</v>
      </c>
      <c r="F155" s="5">
        <v>17859.449218999998</v>
      </c>
      <c r="G155" s="6">
        <f t="shared" si="5"/>
        <v>-1.3578982474458757E-2</v>
      </c>
    </row>
    <row r="156" spans="2:7" x14ac:dyDescent="0.35">
      <c r="B156" s="162">
        <v>44935</v>
      </c>
      <c r="C156" s="7">
        <v>541.16241500000001</v>
      </c>
      <c r="D156" s="163">
        <f t="shared" si="4"/>
        <v>-1.6550609216337882E-2</v>
      </c>
      <c r="F156" s="5">
        <v>17956.599609000001</v>
      </c>
      <c r="G156" s="6">
        <f t="shared" si="5"/>
        <v>5.4397192661825126E-3</v>
      </c>
    </row>
    <row r="157" spans="2:7" x14ac:dyDescent="0.35">
      <c r="B157" s="162">
        <v>44942</v>
      </c>
      <c r="C157" s="7">
        <v>563.35833700000001</v>
      </c>
      <c r="D157" s="163">
        <f t="shared" si="4"/>
        <v>4.1015268955808759E-2</v>
      </c>
      <c r="F157" s="5">
        <v>18027.650390999999</v>
      </c>
      <c r="G157" s="6">
        <f t="shared" si="5"/>
        <v>3.9568060516528515E-3</v>
      </c>
    </row>
    <row r="158" spans="2:7" x14ac:dyDescent="0.35">
      <c r="B158" s="162">
        <v>44949</v>
      </c>
      <c r="C158" s="7">
        <v>559.42675799999995</v>
      </c>
      <c r="D158" s="163">
        <f t="shared" si="4"/>
        <v>-6.9788245629531813E-3</v>
      </c>
      <c r="F158" s="5">
        <v>17604.349609000001</v>
      </c>
      <c r="G158" s="6">
        <f t="shared" si="5"/>
        <v>-2.3480640727941132E-2</v>
      </c>
    </row>
    <row r="159" spans="2:7" x14ac:dyDescent="0.35">
      <c r="B159" s="162">
        <v>44956</v>
      </c>
      <c r="C159" s="7">
        <v>531.20910600000002</v>
      </c>
      <c r="D159" s="163">
        <f t="shared" si="4"/>
        <v>-5.0440297315917683E-2</v>
      </c>
      <c r="F159" s="5">
        <v>17854.050781000002</v>
      </c>
      <c r="G159" s="6">
        <f t="shared" si="5"/>
        <v>1.418406118635274E-2</v>
      </c>
    </row>
    <row r="160" spans="2:7" x14ac:dyDescent="0.35">
      <c r="B160" s="162">
        <v>44963</v>
      </c>
      <c r="C160" s="7">
        <v>529.91522199999997</v>
      </c>
      <c r="D160" s="163">
        <f t="shared" si="4"/>
        <v>-2.4357338482824281E-3</v>
      </c>
      <c r="F160" s="5">
        <v>17856.5</v>
      </c>
      <c r="G160" s="6">
        <f t="shared" si="5"/>
        <v>1.3718001757924233E-4</v>
      </c>
    </row>
    <row r="161" spans="2:7" x14ac:dyDescent="0.35">
      <c r="B161" s="162">
        <v>44970</v>
      </c>
      <c r="C161" s="7">
        <v>532.00537099999997</v>
      </c>
      <c r="D161" s="163">
        <f t="shared" si="4"/>
        <v>3.9443082840900099E-3</v>
      </c>
      <c r="F161" s="5">
        <v>17944.199218999998</v>
      </c>
      <c r="G161" s="6">
        <f t="shared" si="5"/>
        <v>4.9113330719904947E-3</v>
      </c>
    </row>
    <row r="162" spans="2:7" x14ac:dyDescent="0.35">
      <c r="B162" s="162">
        <v>44977</v>
      </c>
      <c r="C162" s="7">
        <v>532.403503</v>
      </c>
      <c r="D162" s="163">
        <f t="shared" si="4"/>
        <v>7.4836086570267426E-4</v>
      </c>
      <c r="F162" s="5">
        <v>17465.800781000002</v>
      </c>
      <c r="G162" s="6">
        <f t="shared" si="5"/>
        <v>-2.666033920830806E-2</v>
      </c>
    </row>
    <row r="163" spans="2:7" x14ac:dyDescent="0.35">
      <c r="B163" s="162">
        <v>44984</v>
      </c>
      <c r="C163" s="7">
        <v>532.30395499999997</v>
      </c>
      <c r="D163" s="163">
        <f t="shared" si="4"/>
        <v>-1.8697848424943037E-4</v>
      </c>
      <c r="F163" s="5">
        <v>17594.349609000001</v>
      </c>
      <c r="G163" s="6">
        <f t="shared" si="5"/>
        <v>7.3600305884537294E-3</v>
      </c>
    </row>
    <row r="164" spans="2:7" x14ac:dyDescent="0.35">
      <c r="B164" s="162">
        <v>44991</v>
      </c>
      <c r="C164" s="7">
        <v>527.47662400000002</v>
      </c>
      <c r="D164" s="163">
        <f t="shared" si="4"/>
        <v>-9.0687490758920974E-3</v>
      </c>
      <c r="F164" s="5">
        <v>17412.900390999999</v>
      </c>
      <c r="G164" s="6">
        <f t="shared" si="5"/>
        <v>-1.03129255716952E-2</v>
      </c>
    </row>
    <row r="165" spans="2:7" x14ac:dyDescent="0.35">
      <c r="B165" s="162">
        <v>44998</v>
      </c>
      <c r="C165" s="7">
        <v>533.64770499999997</v>
      </c>
      <c r="D165" s="163">
        <f t="shared" si="4"/>
        <v>1.1699250202223101E-2</v>
      </c>
      <c r="F165" s="5">
        <v>17100.050781000002</v>
      </c>
      <c r="G165" s="6">
        <f t="shared" si="5"/>
        <v>-1.7966542217268778E-2</v>
      </c>
    </row>
    <row r="166" spans="2:7" x14ac:dyDescent="0.35">
      <c r="B166" s="162">
        <v>45005</v>
      </c>
      <c r="C166" s="7">
        <v>533.89654499999995</v>
      </c>
      <c r="D166" s="163">
        <f t="shared" si="4"/>
        <v>4.6630014083911945E-4</v>
      </c>
      <c r="F166" s="5">
        <v>16945.050781000002</v>
      </c>
      <c r="G166" s="6">
        <f t="shared" si="5"/>
        <v>-9.0643005675878872E-3</v>
      </c>
    </row>
    <row r="167" spans="2:7" x14ac:dyDescent="0.35">
      <c r="B167" s="162">
        <v>45012</v>
      </c>
      <c r="C167" s="7">
        <v>542.35687299999995</v>
      </c>
      <c r="D167" s="163">
        <f t="shared" si="4"/>
        <v>1.5846380875156264E-2</v>
      </c>
      <c r="F167" s="5">
        <v>17359.75</v>
      </c>
      <c r="G167" s="6">
        <f t="shared" si="5"/>
        <v>2.4473176525678434E-2</v>
      </c>
    </row>
    <row r="168" spans="2:7" x14ac:dyDescent="0.35">
      <c r="B168" s="162">
        <v>45019</v>
      </c>
      <c r="C168" s="7">
        <v>523.44555700000001</v>
      </c>
      <c r="D168" s="163">
        <f t="shared" si="4"/>
        <v>-3.4868768040854058E-2</v>
      </c>
      <c r="F168" s="5">
        <v>17599.150390999999</v>
      </c>
      <c r="G168" s="6">
        <f t="shared" si="5"/>
        <v>1.3790543700226053E-2</v>
      </c>
    </row>
    <row r="169" spans="2:7" x14ac:dyDescent="0.35">
      <c r="B169" s="162">
        <v>45026</v>
      </c>
      <c r="C169" s="7">
        <v>524.68969700000002</v>
      </c>
      <c r="D169" s="163">
        <f t="shared" si="4"/>
        <v>2.3768278923418499E-3</v>
      </c>
      <c r="F169" s="5">
        <v>17828</v>
      </c>
      <c r="G169" s="6">
        <f t="shared" si="5"/>
        <v>1.3003446411653588E-2</v>
      </c>
    </row>
    <row r="170" spans="2:7" x14ac:dyDescent="0.35">
      <c r="B170" s="162">
        <v>45033</v>
      </c>
      <c r="C170" s="7">
        <v>522.69903599999998</v>
      </c>
      <c r="D170" s="163">
        <f t="shared" si="4"/>
        <v>-3.7939776812504198E-3</v>
      </c>
      <c r="F170" s="5">
        <v>17624.050781000002</v>
      </c>
      <c r="G170" s="6">
        <f t="shared" si="5"/>
        <v>-1.1439826060130035E-2</v>
      </c>
    </row>
    <row r="171" spans="2:7" x14ac:dyDescent="0.35">
      <c r="B171" s="162">
        <v>45040</v>
      </c>
      <c r="C171" s="7">
        <v>530.41284199999996</v>
      </c>
      <c r="D171" s="163">
        <f t="shared" si="4"/>
        <v>1.4757643440536166E-2</v>
      </c>
      <c r="F171" s="5">
        <v>18065</v>
      </c>
      <c r="G171" s="6">
        <f t="shared" si="5"/>
        <v>2.5019742877464547E-2</v>
      </c>
    </row>
    <row r="172" spans="2:7" x14ac:dyDescent="0.35">
      <c r="B172" s="162">
        <v>45047</v>
      </c>
      <c r="C172" s="7">
        <v>502.64306599999998</v>
      </c>
      <c r="D172" s="163">
        <f t="shared" si="4"/>
        <v>-5.235502197739017E-2</v>
      </c>
      <c r="F172" s="5">
        <v>18069</v>
      </c>
      <c r="G172" s="6">
        <f t="shared" si="5"/>
        <v>2.2142264046498756E-4</v>
      </c>
    </row>
    <row r="173" spans="2:7" x14ac:dyDescent="0.35">
      <c r="B173" s="162">
        <v>45054</v>
      </c>
      <c r="C173" s="7">
        <v>515.93072500000005</v>
      </c>
      <c r="D173" s="163">
        <f t="shared" si="4"/>
        <v>2.6435576055474874E-2</v>
      </c>
      <c r="F173" s="5">
        <v>18314.800781000002</v>
      </c>
      <c r="G173" s="6">
        <f t="shared" si="5"/>
        <v>1.3603452376999376E-2</v>
      </c>
    </row>
    <row r="174" spans="2:7" x14ac:dyDescent="0.35">
      <c r="B174" s="162">
        <v>45061</v>
      </c>
      <c r="C174" s="7">
        <v>516.67724599999997</v>
      </c>
      <c r="D174" s="163">
        <f t="shared" si="4"/>
        <v>1.446940381385342E-3</v>
      </c>
      <c r="F174" s="5">
        <v>18203.400390999999</v>
      </c>
      <c r="G174" s="6">
        <f t="shared" si="5"/>
        <v>-6.08253353842487E-3</v>
      </c>
    </row>
    <row r="175" spans="2:7" x14ac:dyDescent="0.35">
      <c r="B175" s="162">
        <v>45068</v>
      </c>
      <c r="C175" s="7">
        <v>539.569885</v>
      </c>
      <c r="D175" s="163">
        <f t="shared" si="4"/>
        <v>4.4307426303809072E-2</v>
      </c>
      <c r="F175" s="5">
        <v>18499.349609000001</v>
      </c>
      <c r="G175" s="6">
        <f t="shared" si="5"/>
        <v>1.6257908502980728E-2</v>
      </c>
    </row>
    <row r="176" spans="2:7" x14ac:dyDescent="0.35">
      <c r="B176" s="162">
        <v>45075</v>
      </c>
      <c r="C176" s="7">
        <v>554.59942599999999</v>
      </c>
      <c r="D176" s="163">
        <f t="shared" si="4"/>
        <v>2.7854669835771124E-2</v>
      </c>
      <c r="F176" s="5">
        <v>18534.099609000001</v>
      </c>
      <c r="G176" s="6">
        <f t="shared" si="5"/>
        <v>1.8784444174780068E-3</v>
      </c>
    </row>
    <row r="177" spans="2:7" x14ac:dyDescent="0.35">
      <c r="B177" s="162">
        <v>45082</v>
      </c>
      <c r="C177" s="7">
        <v>547.38330099999996</v>
      </c>
      <c r="D177" s="163">
        <f t="shared" si="4"/>
        <v>-1.3011418082499122E-2</v>
      </c>
      <c r="F177" s="5">
        <v>18563.400390999999</v>
      </c>
      <c r="G177" s="6">
        <f t="shared" si="5"/>
        <v>1.5809120819535373E-3</v>
      </c>
    </row>
    <row r="178" spans="2:7" x14ac:dyDescent="0.35">
      <c r="B178" s="162">
        <v>45089</v>
      </c>
      <c r="C178" s="7">
        <v>568.23553500000003</v>
      </c>
      <c r="D178" s="163">
        <f t="shared" si="4"/>
        <v>3.8094391922270328E-2</v>
      </c>
      <c r="F178" s="5">
        <v>18826</v>
      </c>
      <c r="G178" s="6">
        <f t="shared" si="5"/>
        <v>1.4146094113625629E-2</v>
      </c>
    </row>
    <row r="179" spans="2:7" x14ac:dyDescent="0.35">
      <c r="B179" s="162">
        <v>45096</v>
      </c>
      <c r="C179" s="7">
        <v>560.72070299999996</v>
      </c>
      <c r="D179" s="163">
        <f t="shared" si="4"/>
        <v>-1.3224854021141196E-2</v>
      </c>
      <c r="F179" s="5">
        <v>18665.5</v>
      </c>
      <c r="G179" s="6">
        <f t="shared" si="5"/>
        <v>-8.5254435355359617E-3</v>
      </c>
    </row>
    <row r="180" spans="2:7" x14ac:dyDescent="0.35">
      <c r="B180" s="162">
        <v>45103</v>
      </c>
      <c r="C180" s="7">
        <v>570.27593999999999</v>
      </c>
      <c r="D180" s="163">
        <f t="shared" si="4"/>
        <v>1.7040991974929868E-2</v>
      </c>
      <c r="F180" s="5">
        <v>19189.050781000002</v>
      </c>
      <c r="G180" s="6">
        <f t="shared" si="5"/>
        <v>2.8049116337628337E-2</v>
      </c>
    </row>
    <row r="181" spans="2:7" x14ac:dyDescent="0.35">
      <c r="B181" s="162">
        <v>45110</v>
      </c>
      <c r="C181" s="7">
        <v>569.52941899999996</v>
      </c>
      <c r="D181" s="163">
        <f t="shared" si="4"/>
        <v>-1.3090522458303778E-3</v>
      </c>
      <c r="F181" s="5">
        <v>19331.800781000002</v>
      </c>
      <c r="G181" s="6">
        <f t="shared" si="5"/>
        <v>7.4391381642151689E-3</v>
      </c>
    </row>
    <row r="182" spans="2:7" x14ac:dyDescent="0.35">
      <c r="B182" s="162">
        <v>45117</v>
      </c>
      <c r="C182" s="7">
        <v>583.76269500000001</v>
      </c>
      <c r="D182" s="163">
        <f t="shared" si="4"/>
        <v>2.4991291977491416E-2</v>
      </c>
      <c r="F182" s="5">
        <v>19564.5</v>
      </c>
      <c r="G182" s="6">
        <f t="shared" si="5"/>
        <v>1.2037120681933756E-2</v>
      </c>
    </row>
    <row r="183" spans="2:7" x14ac:dyDescent="0.35">
      <c r="B183" s="162">
        <v>45124</v>
      </c>
      <c r="C183" s="7">
        <v>562.56207300000005</v>
      </c>
      <c r="D183" s="163">
        <f t="shared" si="4"/>
        <v>-3.6317192211126052E-2</v>
      </c>
      <c r="F183" s="5">
        <v>19745</v>
      </c>
      <c r="G183" s="6">
        <f t="shared" si="5"/>
        <v>9.2258938383296268E-3</v>
      </c>
    </row>
    <row r="184" spans="2:7" x14ac:dyDescent="0.35">
      <c r="B184" s="162">
        <v>45131</v>
      </c>
      <c r="C184" s="7">
        <v>581.70001200000002</v>
      </c>
      <c r="D184" s="163">
        <f t="shared" si="4"/>
        <v>3.4019248574547897E-2</v>
      </c>
      <c r="F184" s="5">
        <v>19646.050781000002</v>
      </c>
      <c r="G184" s="6">
        <f t="shared" si="5"/>
        <v>-5.0113557356291855E-3</v>
      </c>
    </row>
    <row r="185" spans="2:7" x14ac:dyDescent="0.35">
      <c r="B185" s="162">
        <v>45138</v>
      </c>
      <c r="C185" s="7">
        <v>569.70001200000002</v>
      </c>
      <c r="D185" s="163">
        <f t="shared" si="4"/>
        <v>-2.0629189878717074E-2</v>
      </c>
      <c r="F185" s="5">
        <v>19517</v>
      </c>
      <c r="G185" s="6">
        <f t="shared" si="5"/>
        <v>-6.5687899536943442E-3</v>
      </c>
    </row>
    <row r="186" spans="2:7" x14ac:dyDescent="0.35">
      <c r="B186" s="162">
        <v>45145</v>
      </c>
      <c r="C186" s="7">
        <v>563.15002400000003</v>
      </c>
      <c r="D186" s="163">
        <f t="shared" si="4"/>
        <v>-1.1497257963898349E-2</v>
      </c>
      <c r="F186" s="5">
        <v>19428.300781000002</v>
      </c>
      <c r="G186" s="6">
        <f t="shared" si="5"/>
        <v>-4.5447158374749327E-3</v>
      </c>
    </row>
    <row r="187" spans="2:7" x14ac:dyDescent="0.35">
      <c r="B187" s="162">
        <v>45152</v>
      </c>
      <c r="C187" s="7">
        <v>565.5</v>
      </c>
      <c r="D187" s="163">
        <f t="shared" si="4"/>
        <v>4.1729129003818871E-3</v>
      </c>
      <c r="F187" s="5">
        <v>19310.150390999999</v>
      </c>
      <c r="G187" s="6">
        <f t="shared" si="5"/>
        <v>-6.0813547891716939E-3</v>
      </c>
    </row>
    <row r="188" spans="2:7" x14ac:dyDescent="0.35">
      <c r="B188" s="162">
        <v>45159</v>
      </c>
      <c r="C188" s="7">
        <v>558.04998799999998</v>
      </c>
      <c r="D188" s="163">
        <f t="shared" si="4"/>
        <v>-1.3174203359858559E-2</v>
      </c>
      <c r="F188" s="5">
        <v>19265.800781000002</v>
      </c>
      <c r="G188" s="6">
        <f t="shared" si="5"/>
        <v>-2.2966993576946856E-3</v>
      </c>
    </row>
    <row r="189" spans="2:7" x14ac:dyDescent="0.35">
      <c r="B189" s="162">
        <v>45163</v>
      </c>
      <c r="C189" s="7">
        <v>558.04998799999998</v>
      </c>
      <c r="D189" s="163">
        <f t="shared" si="4"/>
        <v>0</v>
      </c>
      <c r="F189" s="5">
        <v>19265.800781000002</v>
      </c>
      <c r="G189" s="6">
        <f t="shared" si="5"/>
        <v>0</v>
      </c>
    </row>
  </sheetData>
  <mergeCells count="4">
    <mergeCell ref="B7:K7"/>
    <mergeCell ref="B9:D9"/>
    <mergeCell ref="F9:G9"/>
    <mergeCell ref="I9:J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2515C-7AB7-4F65-9E0A-E2C5CB0DF989}">
  <sheetPr>
    <tabColor rgb="FF1C5C28"/>
  </sheetPr>
  <dimension ref="A1:T38"/>
  <sheetViews>
    <sheetView showGridLines="0" topLeftCell="A5" zoomScale="66" workbookViewId="0">
      <selection activeCell="D12" sqref="D12"/>
    </sheetView>
  </sheetViews>
  <sheetFormatPr defaultRowHeight="14.5" x14ac:dyDescent="0.35"/>
  <cols>
    <col min="1" max="1" width="1.81640625" customWidth="1"/>
    <col min="2" max="2" width="33.54296875" customWidth="1"/>
    <col min="3" max="3" width="18.81640625" bestFit="1" customWidth="1"/>
    <col min="4" max="4" width="11.90625" customWidth="1"/>
    <col min="5" max="5" width="12.08984375" customWidth="1"/>
    <col min="6" max="6" width="12.6328125" customWidth="1"/>
    <col min="7" max="7" width="7.7265625" customWidth="1"/>
    <col min="8" max="9" width="16" customWidth="1"/>
    <col min="10" max="10" width="1.81640625" customWidth="1"/>
    <col min="13" max="13" width="9.08984375" customWidth="1"/>
    <col min="14" max="14" width="1.81640625" customWidth="1"/>
    <col min="15" max="15" width="15.1796875" customWidth="1"/>
    <col min="16" max="16" width="14.08984375" customWidth="1"/>
    <col min="17" max="17" width="10.08984375" customWidth="1"/>
  </cols>
  <sheetData>
    <row r="1" spans="2:20" x14ac:dyDescent="0.35">
      <c r="B1" s="1"/>
      <c r="C1" s="1"/>
      <c r="D1" s="1"/>
      <c r="E1" s="1"/>
      <c r="F1" s="1"/>
      <c r="G1" s="1"/>
      <c r="H1" s="1"/>
      <c r="I1" s="1"/>
      <c r="J1" s="1"/>
      <c r="K1" s="1"/>
      <c r="L1" s="1"/>
      <c r="M1" s="1"/>
      <c r="N1" s="1"/>
      <c r="O1" s="1"/>
      <c r="P1" s="1"/>
      <c r="Q1" s="1"/>
      <c r="R1" s="35"/>
      <c r="S1" s="36"/>
      <c r="T1" s="36"/>
    </row>
    <row r="2" spans="2:20" x14ac:dyDescent="0.35">
      <c r="B2" s="1"/>
      <c r="C2" s="1"/>
      <c r="D2" s="1"/>
      <c r="E2" s="1"/>
      <c r="F2" s="1"/>
      <c r="G2" s="1"/>
      <c r="H2" s="1"/>
      <c r="I2" s="1"/>
      <c r="J2" s="1"/>
      <c r="K2" s="1"/>
      <c r="L2" s="1"/>
      <c r="M2" s="1"/>
      <c r="N2" s="1"/>
      <c r="O2" s="1"/>
      <c r="P2" s="1"/>
      <c r="Q2" s="1"/>
      <c r="R2" s="35"/>
      <c r="S2" s="36"/>
      <c r="T2" s="36"/>
    </row>
    <row r="3" spans="2:20" x14ac:dyDescent="0.35">
      <c r="B3" s="1"/>
      <c r="C3" s="1"/>
      <c r="D3" s="1"/>
      <c r="E3" s="1"/>
      <c r="F3" s="1"/>
      <c r="G3" s="1"/>
      <c r="H3" s="1"/>
      <c r="I3" s="1"/>
      <c r="J3" s="1"/>
      <c r="K3" s="1"/>
      <c r="L3" s="1"/>
      <c r="M3" s="1"/>
      <c r="N3" s="1"/>
      <c r="O3" s="1"/>
      <c r="P3" s="1"/>
      <c r="Q3" s="1"/>
      <c r="R3" s="35"/>
      <c r="S3" s="36"/>
      <c r="T3" s="36"/>
    </row>
    <row r="4" spans="2:20" x14ac:dyDescent="0.35">
      <c r="B4" s="1"/>
      <c r="C4" s="1"/>
      <c r="D4" s="1"/>
      <c r="E4" s="1"/>
      <c r="F4" s="1"/>
      <c r="G4" s="1"/>
      <c r="H4" s="1"/>
      <c r="I4" s="1"/>
      <c r="J4" s="1"/>
      <c r="K4" s="1"/>
      <c r="L4" s="1"/>
      <c r="M4" s="1"/>
      <c r="N4" s="1"/>
      <c r="O4" s="1"/>
      <c r="P4" s="1"/>
      <c r="Q4" s="1"/>
      <c r="R4" s="35"/>
      <c r="S4" s="36"/>
      <c r="T4" s="36"/>
    </row>
    <row r="5" spans="2:20" ht="15" thickBot="1" x14ac:dyDescent="0.4">
      <c r="B5" t="s">
        <v>62</v>
      </c>
      <c r="R5" s="36"/>
      <c r="S5" s="36"/>
      <c r="T5" s="36"/>
    </row>
    <row r="6" spans="2:20" ht="19.5" thickTop="1" thickBot="1" x14ac:dyDescent="0.5">
      <c r="B6" s="34" t="s">
        <v>0</v>
      </c>
      <c r="C6" s="2"/>
      <c r="D6" s="2"/>
      <c r="E6" s="2"/>
      <c r="F6" s="2"/>
      <c r="G6" s="2"/>
      <c r="H6" s="2"/>
      <c r="I6" s="2"/>
      <c r="J6" s="2"/>
      <c r="K6" s="2"/>
      <c r="L6" s="2"/>
      <c r="M6" s="2"/>
      <c r="N6" s="2"/>
      <c r="O6" s="2"/>
      <c r="P6" s="2"/>
      <c r="Q6" s="2"/>
      <c r="R6" s="36"/>
      <c r="S6" s="36"/>
      <c r="T6" s="36"/>
    </row>
    <row r="7" spans="2:20" ht="3" customHeight="1" thickTop="1" x14ac:dyDescent="0.35">
      <c r="R7" s="36"/>
      <c r="S7" s="36"/>
      <c r="T7" s="36"/>
    </row>
    <row r="8" spans="2:20" ht="15" customHeight="1" thickBot="1" x14ac:dyDescent="0.4">
      <c r="B8" s="1"/>
      <c r="C8" s="1"/>
      <c r="D8" s="129" t="s">
        <v>8</v>
      </c>
      <c r="E8" s="129"/>
      <c r="F8" s="129"/>
      <c r="G8" s="129"/>
      <c r="H8" s="129"/>
      <c r="I8" s="9"/>
      <c r="J8" s="1"/>
      <c r="K8" s="129" t="s">
        <v>13</v>
      </c>
      <c r="L8" s="129"/>
      <c r="M8" s="129"/>
      <c r="N8" s="3"/>
      <c r="O8" s="129" t="s">
        <v>12</v>
      </c>
      <c r="P8" s="129"/>
      <c r="Q8" s="129"/>
      <c r="R8" s="35"/>
      <c r="S8" s="36"/>
      <c r="T8" s="36"/>
    </row>
    <row r="9" spans="2:20" ht="32" customHeight="1" thickTop="1" x14ac:dyDescent="0.35">
      <c r="B9" s="3" t="s">
        <v>1</v>
      </c>
      <c r="C9" s="4" t="s">
        <v>2</v>
      </c>
      <c r="D9" s="4" t="s">
        <v>3</v>
      </c>
      <c r="E9" s="4" t="s">
        <v>4</v>
      </c>
      <c r="F9" s="4" t="s">
        <v>5</v>
      </c>
      <c r="G9" s="4" t="s">
        <v>6</v>
      </c>
      <c r="H9" s="4" t="s">
        <v>7</v>
      </c>
      <c r="I9" s="4"/>
      <c r="J9" s="1"/>
      <c r="K9" s="3" t="s">
        <v>9</v>
      </c>
      <c r="L9" s="4" t="s">
        <v>10</v>
      </c>
      <c r="M9" s="4" t="s">
        <v>11</v>
      </c>
      <c r="N9" s="4"/>
      <c r="O9" s="4" t="s">
        <v>46</v>
      </c>
      <c r="P9" s="4" t="s">
        <v>47</v>
      </c>
      <c r="Q9" s="4" t="s">
        <v>48</v>
      </c>
      <c r="R9" s="37"/>
      <c r="S9" s="38"/>
      <c r="T9" s="38"/>
    </row>
    <row r="10" spans="2:20" ht="3" customHeight="1" x14ac:dyDescent="0.35">
      <c r="R10" s="36"/>
      <c r="S10" s="36"/>
      <c r="T10" s="36"/>
    </row>
    <row r="11" spans="2:20" x14ac:dyDescent="0.35">
      <c r="B11" s="10" t="str">
        <f>DATA!C4</f>
        <v>Dabur India</v>
      </c>
      <c r="C11" s="11" t="str">
        <f>DATA!D4</f>
        <v>Dabur</v>
      </c>
      <c r="D11" s="12">
        <f>DATA!E4</f>
        <v>566.1</v>
      </c>
      <c r="E11" s="11">
        <f>DATA!F4</f>
        <v>177.2</v>
      </c>
      <c r="F11" s="11">
        <f>E11*D11</f>
        <v>100312.92</v>
      </c>
      <c r="G11" s="11">
        <f>DATA!H4</f>
        <v>847.86999999999989</v>
      </c>
      <c r="H11" s="11">
        <f>F11+G11</f>
        <v>101160.79</v>
      </c>
      <c r="I11" s="11"/>
      <c r="J11" s="11"/>
      <c r="K11" s="11">
        <f>DATA!L4</f>
        <v>11529.89</v>
      </c>
      <c r="L11" s="11">
        <f>DATA!M4</f>
        <v>1701.33</v>
      </c>
      <c r="M11" s="11">
        <f>DATA!O4</f>
        <v>2536.5758000000001</v>
      </c>
      <c r="N11" s="13"/>
      <c r="O11" s="14">
        <f>$H11/K11</f>
        <v>8.7737862199899563</v>
      </c>
      <c r="P11" s="14">
        <f>$H11/L11</f>
        <v>59.459828487124774</v>
      </c>
      <c r="Q11" s="14">
        <f>F11/M11</f>
        <v>39.546588751654888</v>
      </c>
    </row>
    <row r="12" spans="2:20" x14ac:dyDescent="0.35">
      <c r="B12" s="15" t="str">
        <f>DATA!C3</f>
        <v>Godrej Consumer</v>
      </c>
      <c r="C12" s="16" t="str">
        <f>DATA!D3</f>
        <v>Godrejcp</v>
      </c>
      <c r="D12" s="17">
        <f>DATA!E3</f>
        <v>1019.7</v>
      </c>
      <c r="E12" s="18">
        <f>DATA!F3</f>
        <v>102.27</v>
      </c>
      <c r="F12" s="18">
        <f>D12*E12</f>
        <v>104284.719</v>
      </c>
      <c r="G12" s="18">
        <f>DATA!I3</f>
        <v>1129.58</v>
      </c>
      <c r="H12" s="18">
        <f>F12+G12</f>
        <v>105414.299</v>
      </c>
      <c r="I12" s="18"/>
      <c r="J12" s="18"/>
      <c r="K12" s="18">
        <f>DATA!L3</f>
        <v>13315.97</v>
      </c>
      <c r="L12" s="18">
        <f>DATA!O3</f>
        <v>2530.0342999999998</v>
      </c>
      <c r="M12" s="18">
        <f>DATA!M3</f>
        <v>1702.46</v>
      </c>
      <c r="N12" s="19"/>
      <c r="O12" s="20">
        <f>$H12/K12</f>
        <v>7.9163815328511555</v>
      </c>
      <c r="P12" s="20">
        <f t="shared" ref="P12:P20" si="0">$H12/L12</f>
        <v>41.665165962374502</v>
      </c>
      <c r="Q12" s="20">
        <f>F12/M12</f>
        <v>61.255312312770926</v>
      </c>
      <c r="R12" s="8"/>
    </row>
    <row r="13" spans="2:20" x14ac:dyDescent="0.35">
      <c r="B13" s="15" t="str">
        <f>DATA!C5</f>
        <v>Marico</v>
      </c>
      <c r="C13" s="16" t="str">
        <f>DATA!D5</f>
        <v>Marico</v>
      </c>
      <c r="D13" s="17">
        <f>DATA!E5</f>
        <v>557.20000000000005</v>
      </c>
      <c r="E13" s="18">
        <f>DATA!F5</f>
        <v>129.32</v>
      </c>
      <c r="F13" s="18">
        <f t="shared" ref="F13:F20" si="1">D13*E13</f>
        <v>72057.104000000007</v>
      </c>
      <c r="G13" s="18">
        <f>DATA!I5</f>
        <v>608</v>
      </c>
      <c r="H13" s="18">
        <f t="shared" ref="H13:H20" si="2">F13+G13</f>
        <v>72665.104000000007</v>
      </c>
      <c r="I13" s="18"/>
      <c r="J13" s="18"/>
      <c r="K13" s="18">
        <f>DATA!L5</f>
        <v>9683</v>
      </c>
      <c r="L13" s="18">
        <f>DATA!O5</f>
        <v>1936.6000000000001</v>
      </c>
      <c r="M13" s="18">
        <f>DATA!M5</f>
        <v>1381</v>
      </c>
      <c r="N13" s="19"/>
      <c r="O13" s="20">
        <f t="shared" ref="O13:O20" si="3">$H13/K13</f>
        <v>7.5043998760714663</v>
      </c>
      <c r="P13" s="20">
        <f t="shared" si="0"/>
        <v>37.521999380357329</v>
      </c>
      <c r="Q13" s="20">
        <f t="shared" ref="Q13:Q20" si="4">F13/M13</f>
        <v>52.177482983345406</v>
      </c>
      <c r="R13" s="8"/>
    </row>
    <row r="14" spans="2:20" x14ac:dyDescent="0.35">
      <c r="B14" s="15" t="str">
        <f>DATA!C6</f>
        <v>Emami</v>
      </c>
      <c r="C14" s="16" t="str">
        <f>DATA!D6</f>
        <v>emami ltd.</v>
      </c>
      <c r="D14" s="17">
        <f>DATA!E6</f>
        <v>455.4</v>
      </c>
      <c r="E14" s="18">
        <f>DATA!F6</f>
        <v>44.12</v>
      </c>
      <c r="F14" s="18">
        <f t="shared" si="1"/>
        <v>20092.248</v>
      </c>
      <c r="G14" s="18">
        <f>DATA!I6</f>
        <v>90.51</v>
      </c>
      <c r="H14" s="18">
        <f t="shared" si="2"/>
        <v>20182.757999999998</v>
      </c>
      <c r="I14" s="18"/>
      <c r="J14" s="18"/>
      <c r="K14" s="18">
        <f>DATA!L6</f>
        <v>3405.73</v>
      </c>
      <c r="L14" s="18">
        <f>DATA!O6</f>
        <v>919.54710000000011</v>
      </c>
      <c r="M14" s="18">
        <f>DATA!M6</f>
        <v>627.41</v>
      </c>
      <c r="N14" s="19"/>
      <c r="O14" s="20">
        <f t="shared" si="3"/>
        <v>5.9261180422405761</v>
      </c>
      <c r="P14" s="20">
        <f t="shared" si="0"/>
        <v>21.948585341631762</v>
      </c>
      <c r="Q14" s="20">
        <f t="shared" si="4"/>
        <v>32.024111824803562</v>
      </c>
      <c r="R14" s="8"/>
    </row>
    <row r="15" spans="2:20" x14ac:dyDescent="0.35">
      <c r="B15" s="15" t="str">
        <f>DATA!C7</f>
        <v>Kaya Ltd</v>
      </c>
      <c r="C15" s="16" t="str">
        <f>DATA!D7</f>
        <v>KAYA</v>
      </c>
      <c r="D15" s="17">
        <f>DATA!E7</f>
        <v>356.05</v>
      </c>
      <c r="E15" s="18">
        <f>DATA!F7</f>
        <v>1.31</v>
      </c>
      <c r="F15" s="18">
        <f t="shared" si="1"/>
        <v>466.42550000000006</v>
      </c>
      <c r="G15" s="18">
        <f>DATA!I7</f>
        <v>248.67</v>
      </c>
      <c r="H15" s="18">
        <f t="shared" si="2"/>
        <v>715.09550000000002</v>
      </c>
      <c r="I15" s="18"/>
      <c r="J15" s="18"/>
      <c r="K15" s="18">
        <f>DATA!L7</f>
        <v>389.59</v>
      </c>
      <c r="L15" s="18">
        <f>DATA!O7</f>
        <v>-15.583599999999999</v>
      </c>
      <c r="M15" s="18">
        <f>DATA!M7</f>
        <v>-101.05</v>
      </c>
      <c r="N15" s="19"/>
      <c r="O15" s="20">
        <f t="shared" si="3"/>
        <v>1.8355078415770427</v>
      </c>
      <c r="P15" s="20">
        <f t="shared" si="0"/>
        <v>-45.887696039426068</v>
      </c>
      <c r="Q15" s="20">
        <f t="shared" si="4"/>
        <v>-4.6157892132607623</v>
      </c>
      <c r="R15" s="8"/>
    </row>
    <row r="16" spans="2:20" x14ac:dyDescent="0.35">
      <c r="B16" s="15" t="str">
        <f>DATA!C8</f>
        <v>Jyothy Labs</v>
      </c>
      <c r="C16" s="16" t="str">
        <f>DATA!D8</f>
        <v>jyothylab</v>
      </c>
      <c r="D16" s="17">
        <f>DATA!E8</f>
        <v>305.5</v>
      </c>
      <c r="E16" s="18">
        <f>DATA!F8</f>
        <v>36.72</v>
      </c>
      <c r="F16" s="18">
        <f t="shared" si="1"/>
        <v>11217.96</v>
      </c>
      <c r="G16" s="18">
        <f>DATA!I8</f>
        <v>46.54</v>
      </c>
      <c r="H16" s="18">
        <f t="shared" si="2"/>
        <v>11264.5</v>
      </c>
      <c r="I16" s="18"/>
      <c r="J16" s="18"/>
      <c r="K16" s="18">
        <f>DATA!L8</f>
        <v>2575.92</v>
      </c>
      <c r="L16" s="18">
        <f>DATA!O8</f>
        <v>334.86960000000005</v>
      </c>
      <c r="M16" s="18">
        <f>DATA!M8</f>
        <v>288.25</v>
      </c>
      <c r="N16" s="19"/>
      <c r="O16" s="20">
        <f t="shared" si="3"/>
        <v>4.3730007143078975</v>
      </c>
      <c r="P16" s="20">
        <f t="shared" si="0"/>
        <v>33.638467033137673</v>
      </c>
      <c r="Q16" s="20">
        <f t="shared" si="4"/>
        <v>38.91746747614917</v>
      </c>
      <c r="R16" s="8"/>
    </row>
    <row r="17" spans="1:18" x14ac:dyDescent="0.35">
      <c r="B17" s="15" t="str">
        <f>DATA!C9</f>
        <v>Bajaj Consumer</v>
      </c>
      <c r="C17" s="16" t="str">
        <f>DATA!D9</f>
        <v>Bajajcon</v>
      </c>
      <c r="D17" s="17">
        <f>DATA!E9</f>
        <v>219</v>
      </c>
      <c r="E17" s="18">
        <f>DATA!F9</f>
        <v>14.46</v>
      </c>
      <c r="F17" s="18">
        <f t="shared" si="1"/>
        <v>3166.7400000000002</v>
      </c>
      <c r="G17" s="18">
        <f>DATA!I9</f>
        <v>9.2799999999999994</v>
      </c>
      <c r="H17" s="18">
        <f t="shared" si="2"/>
        <v>3176.0200000000004</v>
      </c>
      <c r="I17" s="18"/>
      <c r="J17" s="18"/>
      <c r="K17" s="18">
        <f>DATA!L9</f>
        <v>960.87</v>
      </c>
      <c r="L17" s="18">
        <f>DATA!O9</f>
        <v>172.95659999999998</v>
      </c>
      <c r="M17" s="18">
        <f>DATA!M9</f>
        <v>139.22</v>
      </c>
      <c r="N17" s="19"/>
      <c r="O17" s="20">
        <f t="shared" si="3"/>
        <v>3.3053586853580614</v>
      </c>
      <c r="P17" s="20">
        <f t="shared" si="0"/>
        <v>18.363103807544789</v>
      </c>
      <c r="Q17" s="20">
        <f t="shared" si="4"/>
        <v>22.746300818847867</v>
      </c>
      <c r="R17" s="8"/>
    </row>
    <row r="18" spans="1:18" x14ac:dyDescent="0.35">
      <c r="B18" s="15" t="str">
        <f>DATA!C10</f>
        <v>GKB Ophthalmics</v>
      </c>
      <c r="C18" s="16" t="str">
        <f>DATA!D10</f>
        <v>GKB</v>
      </c>
      <c r="D18" s="17">
        <f>DATA!E10</f>
        <v>84.53</v>
      </c>
      <c r="E18" s="18">
        <f>DATA!F10</f>
        <v>0.5</v>
      </c>
      <c r="F18" s="18">
        <f t="shared" si="1"/>
        <v>42.265000000000001</v>
      </c>
      <c r="G18" s="18">
        <f>DATA!I10</f>
        <v>11.22</v>
      </c>
      <c r="H18" s="18">
        <f t="shared" si="2"/>
        <v>53.484999999999999</v>
      </c>
      <c r="I18" s="18"/>
      <c r="J18" s="18"/>
      <c r="K18" s="18">
        <f>DATA!L10</f>
        <v>75.47</v>
      </c>
      <c r="L18" s="18">
        <f>DATA!O10</f>
        <v>4.5282</v>
      </c>
      <c r="M18" s="18">
        <f>DATA!M10</f>
        <v>0.11</v>
      </c>
      <c r="N18" s="19"/>
      <c r="O18" s="20">
        <f t="shared" si="3"/>
        <v>0.70869219557440044</v>
      </c>
      <c r="P18" s="20">
        <f t="shared" si="0"/>
        <v>11.811536592906673</v>
      </c>
      <c r="Q18" s="20">
        <f t="shared" si="4"/>
        <v>384.22727272727275</v>
      </c>
      <c r="R18" s="8"/>
    </row>
    <row r="19" spans="1:18" x14ac:dyDescent="0.35">
      <c r="B19" s="15" t="str">
        <f>DATA!C11</f>
        <v>Mohini Health</v>
      </c>
      <c r="C19" s="16" t="str">
        <f>DATA!D11</f>
        <v>MHHL</v>
      </c>
      <c r="D19" s="17">
        <f>DATA!E11</f>
        <v>61.5</v>
      </c>
      <c r="E19" s="18">
        <f>DATA!F11</f>
        <v>1.82</v>
      </c>
      <c r="F19" s="18">
        <f t="shared" si="1"/>
        <v>111.93</v>
      </c>
      <c r="G19" s="18">
        <f>DATA!I11</f>
        <v>27.96</v>
      </c>
      <c r="H19" s="18">
        <f t="shared" si="2"/>
        <v>139.89000000000001</v>
      </c>
      <c r="I19" s="18"/>
      <c r="J19" s="18"/>
      <c r="K19" s="18">
        <f>DATA!L11</f>
        <v>190.01</v>
      </c>
      <c r="L19" s="18">
        <f>DATA!O11</f>
        <v>19.001000000000001</v>
      </c>
      <c r="M19" s="18">
        <f>DATA!M11</f>
        <v>6.79</v>
      </c>
      <c r="N19" s="19"/>
      <c r="O19" s="20">
        <f t="shared" si="3"/>
        <v>0.73622440924161903</v>
      </c>
      <c r="P19" s="20">
        <f t="shared" si="0"/>
        <v>7.3622440924161889</v>
      </c>
      <c r="Q19" s="20">
        <f t="shared" si="4"/>
        <v>16.484536082474229</v>
      </c>
      <c r="R19" s="8"/>
    </row>
    <row r="20" spans="1:18" x14ac:dyDescent="0.35">
      <c r="B20" s="15" t="str">
        <f>DATA!C12</f>
        <v>Paramount Cosmet</v>
      </c>
      <c r="C20" s="16" t="str">
        <f>DATA!D12</f>
        <v>Paramount cosmetics</v>
      </c>
      <c r="D20" s="17">
        <f>DATA!E12</f>
        <v>36</v>
      </c>
      <c r="E20" s="18">
        <f>DATA!F12</f>
        <v>0.49</v>
      </c>
      <c r="F20" s="18">
        <f t="shared" si="1"/>
        <v>17.64</v>
      </c>
      <c r="G20" s="18">
        <f>DATA!I12</f>
        <v>12.53</v>
      </c>
      <c r="H20" s="18">
        <f t="shared" si="2"/>
        <v>30.17</v>
      </c>
      <c r="I20" s="18"/>
      <c r="J20" s="18"/>
      <c r="K20" s="18">
        <f>DATA!L12</f>
        <v>26.72</v>
      </c>
      <c r="L20" s="18">
        <f>DATA!O12</f>
        <v>2.9392</v>
      </c>
      <c r="M20" s="18">
        <f>DATA!M12</f>
        <v>0.21</v>
      </c>
      <c r="N20" s="19"/>
      <c r="O20" s="20">
        <f t="shared" si="3"/>
        <v>1.129116766467066</v>
      </c>
      <c r="P20" s="20">
        <f t="shared" si="0"/>
        <v>10.264697876973326</v>
      </c>
      <c r="Q20" s="20">
        <f t="shared" si="4"/>
        <v>84</v>
      </c>
      <c r="R20" s="8"/>
    </row>
    <row r="22" spans="1:18" x14ac:dyDescent="0.35">
      <c r="B22" s="23" t="s">
        <v>49</v>
      </c>
      <c r="C22" s="23"/>
      <c r="D22" s="23"/>
      <c r="E22" s="23"/>
      <c r="F22" s="23"/>
      <c r="G22" s="23"/>
      <c r="H22" s="23"/>
      <c r="I22" s="23"/>
      <c r="J22" s="23"/>
      <c r="K22" s="23"/>
      <c r="L22" s="23"/>
      <c r="M22" s="23"/>
      <c r="N22" s="23"/>
      <c r="O22" s="24">
        <f>MAX(O11:O20)</f>
        <v>8.7737862199899563</v>
      </c>
      <c r="P22" s="24">
        <f t="shared" ref="P22:Q22" si="5">MAX(P11:P20)</f>
        <v>59.459828487124774</v>
      </c>
      <c r="Q22" s="24">
        <f t="shared" si="5"/>
        <v>384.22727272727275</v>
      </c>
    </row>
    <row r="23" spans="1:18" x14ac:dyDescent="0.35">
      <c r="B23" s="23" t="s">
        <v>50</v>
      </c>
      <c r="C23" s="23"/>
      <c r="D23" s="23"/>
      <c r="E23" s="23"/>
      <c r="F23" s="23"/>
      <c r="G23" s="23"/>
      <c r="H23" s="23"/>
      <c r="I23" s="23"/>
      <c r="J23" s="23"/>
      <c r="K23" s="23"/>
      <c r="L23" s="23"/>
      <c r="M23" s="23"/>
      <c r="N23" s="23"/>
      <c r="O23" s="24">
        <f>QUARTILE(O11:O20,3)</f>
        <v>7.109829417613744</v>
      </c>
      <c r="P23" s="24">
        <f t="shared" ref="P23:Q23" si="6">QUARTILE(P11:P20,3)</f>
        <v>36.551116293552411</v>
      </c>
      <c r="Q23" s="24">
        <f t="shared" si="6"/>
        <v>58.985854980414544</v>
      </c>
    </row>
    <row r="24" spans="1:18" x14ac:dyDescent="0.35">
      <c r="B24" s="22" t="s">
        <v>51</v>
      </c>
      <c r="C24" s="23"/>
      <c r="D24" s="23"/>
      <c r="E24" s="23"/>
      <c r="F24" s="23"/>
      <c r="G24" s="23"/>
      <c r="H24" s="23"/>
      <c r="I24" s="23"/>
      <c r="J24" s="23"/>
      <c r="K24" s="23"/>
      <c r="L24" s="23"/>
      <c r="M24" s="23"/>
      <c r="N24" s="23"/>
      <c r="O24" s="25">
        <f>MEDIAN(O11:O20)</f>
        <v>3.8391796998329797</v>
      </c>
      <c r="P24" s="25">
        <f t="shared" ref="P24:Q24" si="7">MEDIAN(P11:P20)</f>
        <v>20.155844574588276</v>
      </c>
      <c r="Q24" s="25">
        <f t="shared" si="7"/>
        <v>39.232028113902032</v>
      </c>
    </row>
    <row r="25" spans="1:18" x14ac:dyDescent="0.35">
      <c r="B25" s="22" t="s">
        <v>52</v>
      </c>
      <c r="C25" s="23"/>
      <c r="D25" s="23"/>
      <c r="E25" s="23"/>
      <c r="F25" s="23"/>
      <c r="G25" s="23"/>
      <c r="H25" s="23"/>
      <c r="I25" s="23"/>
      <c r="J25" s="23"/>
      <c r="K25" s="23"/>
      <c r="L25" s="23"/>
      <c r="M25" s="23"/>
      <c r="N25" s="23"/>
      <c r="O25" s="25">
        <f>AVERAGE(O11:O20)</f>
        <v>4.2208586283679237</v>
      </c>
      <c r="P25" s="25">
        <f t="shared" ref="P25:Q25" si="8">AVERAGE(P11:P20)</f>
        <v>19.614793253504093</v>
      </c>
      <c r="Q25" s="25">
        <f t="shared" si="8"/>
        <v>72.676328376405806</v>
      </c>
    </row>
    <row r="26" spans="1:18" x14ac:dyDescent="0.35">
      <c r="B26" s="23" t="s">
        <v>53</v>
      </c>
      <c r="C26" s="23"/>
      <c r="D26" s="23"/>
      <c r="E26" s="23"/>
      <c r="F26" s="23"/>
      <c r="G26" s="23"/>
      <c r="H26" s="23"/>
      <c r="I26" s="23"/>
      <c r="J26" s="23"/>
      <c r="K26" s="23"/>
      <c r="L26" s="23"/>
      <c r="M26" s="23"/>
      <c r="N26" s="23"/>
      <c r="O26" s="23">
        <f>QUARTILE(O11:O20,1)</f>
        <v>1.3057145352445603</v>
      </c>
      <c r="P26" s="23">
        <f t="shared" ref="P26:Q26" si="9">QUARTILE(P11:P20,1)</f>
        <v>10.651407555956663</v>
      </c>
      <c r="Q26" s="23">
        <f t="shared" si="9"/>
        <v>25.065753570336792</v>
      </c>
    </row>
    <row r="27" spans="1:18" x14ac:dyDescent="0.35">
      <c r="B27" s="23" t="s">
        <v>54</v>
      </c>
      <c r="C27" s="23"/>
      <c r="D27" s="23"/>
      <c r="E27" s="23"/>
      <c r="F27" s="23"/>
      <c r="G27" s="23"/>
      <c r="H27" s="23"/>
      <c r="I27" s="23"/>
      <c r="J27" s="23"/>
      <c r="K27" s="23"/>
      <c r="L27" s="23"/>
      <c r="M27" s="23"/>
      <c r="N27" s="23"/>
      <c r="O27" s="24">
        <f>MIN(O11:O20)</f>
        <v>0.70869219557440044</v>
      </c>
      <c r="P27" s="24">
        <f t="shared" ref="P27:Q27" si="10">MIN(P11:P20)</f>
        <v>-45.887696039426068</v>
      </c>
      <c r="Q27" s="24">
        <f t="shared" si="10"/>
        <v>-4.6157892132607623</v>
      </c>
    </row>
    <row r="29" spans="1:18" x14ac:dyDescent="0.35">
      <c r="A29" t="s">
        <v>61</v>
      </c>
      <c r="B29" s="21" t="s">
        <v>55</v>
      </c>
      <c r="C29" s="1"/>
      <c r="D29" s="1"/>
      <c r="E29" s="1"/>
      <c r="F29" s="1"/>
      <c r="G29" s="1"/>
      <c r="H29" s="1"/>
      <c r="I29" s="1"/>
      <c r="J29" s="1"/>
      <c r="K29" s="1"/>
      <c r="L29" s="1"/>
      <c r="M29" s="1"/>
      <c r="N29" s="1"/>
      <c r="O29" s="4" t="s">
        <v>46</v>
      </c>
      <c r="P29" s="4" t="s">
        <v>47</v>
      </c>
      <c r="Q29" s="4" t="s">
        <v>48</v>
      </c>
    </row>
    <row r="30" spans="1:18" ht="6.5" customHeight="1" x14ac:dyDescent="0.35"/>
    <row r="31" spans="1:18" x14ac:dyDescent="0.35">
      <c r="B31" s="28" t="s">
        <v>56</v>
      </c>
      <c r="C31" s="28"/>
      <c r="D31" s="28"/>
      <c r="E31" s="28"/>
      <c r="F31" s="28"/>
      <c r="G31" s="28"/>
      <c r="H31" s="28"/>
      <c r="I31" s="28"/>
      <c r="J31" s="28"/>
      <c r="K31" s="28"/>
      <c r="L31" s="28"/>
      <c r="M31" s="28"/>
      <c r="N31" s="28"/>
      <c r="O31" s="29">
        <f>O$24*K11</f>
        <v>44265.319629307269</v>
      </c>
      <c r="P31" s="29">
        <f>P24*L11</f>
        <v>34291.743050084267</v>
      </c>
      <c r="Q31" s="29">
        <f>Q33+Q32</f>
        <v>100362.88309864354</v>
      </c>
    </row>
    <row r="32" spans="1:18" x14ac:dyDescent="0.35">
      <c r="B32" s="28" t="s">
        <v>6</v>
      </c>
      <c r="C32" s="28"/>
      <c r="D32" s="28"/>
      <c r="E32" s="28"/>
      <c r="F32" s="28"/>
      <c r="G32" s="28"/>
      <c r="H32" s="28"/>
      <c r="I32" s="28"/>
      <c r="J32" s="28"/>
      <c r="K32" s="28"/>
      <c r="L32" s="28"/>
      <c r="M32" s="28"/>
      <c r="N32" s="28"/>
      <c r="O32" s="30">
        <f>$G$11</f>
        <v>847.86999999999989</v>
      </c>
      <c r="P32" s="30">
        <f t="shared" ref="P32:Q32" si="11">$G$11</f>
        <v>847.86999999999989</v>
      </c>
      <c r="Q32" s="30">
        <f t="shared" si="11"/>
        <v>847.86999999999989</v>
      </c>
    </row>
    <row r="33" spans="2:17" x14ac:dyDescent="0.35">
      <c r="B33" s="28" t="s">
        <v>57</v>
      </c>
      <c r="C33" s="28"/>
      <c r="D33" s="28"/>
      <c r="E33" s="28"/>
      <c r="F33" s="28"/>
      <c r="G33" s="28"/>
      <c r="H33" s="28"/>
      <c r="I33" s="28"/>
      <c r="J33" s="28"/>
      <c r="K33" s="28"/>
      <c r="L33" s="28"/>
      <c r="M33" s="28"/>
      <c r="N33" s="28"/>
      <c r="O33" s="29">
        <f>O31-O32</f>
        <v>43417.449629307266</v>
      </c>
      <c r="P33" s="29">
        <f t="shared" ref="P33" si="12">P31-P32</f>
        <v>33443.873050084265</v>
      </c>
      <c r="Q33" s="29">
        <f>Q24*M11</f>
        <v>99515.01309864354</v>
      </c>
    </row>
    <row r="34" spans="2:17" x14ac:dyDescent="0.35">
      <c r="B34" s="28" t="s">
        <v>58</v>
      </c>
      <c r="C34" s="28"/>
      <c r="D34" s="28"/>
      <c r="E34" s="28"/>
      <c r="F34" s="28"/>
      <c r="G34" s="28"/>
      <c r="H34" s="28"/>
      <c r="I34" s="28"/>
      <c r="J34" s="28"/>
      <c r="K34" s="28"/>
      <c r="L34" s="28"/>
      <c r="M34" s="28"/>
      <c r="N34" s="28"/>
      <c r="O34" s="30">
        <f>$E$11</f>
        <v>177.2</v>
      </c>
      <c r="P34" s="30">
        <f t="shared" ref="P34:Q34" si="13">$E$11</f>
        <v>177.2</v>
      </c>
      <c r="Q34" s="30">
        <f t="shared" si="13"/>
        <v>177.2</v>
      </c>
    </row>
    <row r="35" spans="2:17" x14ac:dyDescent="0.35">
      <c r="B35" s="26" t="s">
        <v>59</v>
      </c>
      <c r="C35" s="26"/>
      <c r="D35" s="26"/>
      <c r="E35" s="26"/>
      <c r="F35" s="26"/>
      <c r="G35" s="26"/>
      <c r="H35" s="26"/>
      <c r="I35" s="26"/>
      <c r="J35" s="26"/>
      <c r="K35" s="26"/>
      <c r="L35" s="26"/>
      <c r="M35" s="26"/>
      <c r="N35" s="26"/>
      <c r="O35" s="27">
        <f>O33/O34</f>
        <v>245.01946743401393</v>
      </c>
      <c r="P35" s="27">
        <f t="shared" ref="P35:Q35" si="14">P33/P34</f>
        <v>188.73517522620918</v>
      </c>
      <c r="Q35" s="27">
        <f t="shared" si="14"/>
        <v>561.59713938286427</v>
      </c>
    </row>
    <row r="36" spans="2:17" ht="3" customHeight="1" x14ac:dyDescent="0.35">
      <c r="B36" s="32"/>
      <c r="C36" s="32"/>
      <c r="D36" s="32"/>
      <c r="E36" s="32"/>
      <c r="F36" s="32"/>
      <c r="G36" s="32"/>
      <c r="H36" s="32"/>
      <c r="I36" s="32"/>
      <c r="J36" s="32"/>
      <c r="K36" s="32"/>
      <c r="L36" s="32"/>
      <c r="M36" s="32"/>
      <c r="N36" s="32"/>
      <c r="O36" s="33"/>
      <c r="P36" s="33"/>
      <c r="Q36" s="33"/>
    </row>
    <row r="37" spans="2:17" x14ac:dyDescent="0.35">
      <c r="B37" s="31" t="s">
        <v>60</v>
      </c>
    </row>
    <row r="38" spans="2:17" x14ac:dyDescent="0.35">
      <c r="O38" s="39" t="str">
        <f>IF(O35&gt;$D$11,"UNDERVALUED","OVERVALUED")</f>
        <v>OVERVALUED</v>
      </c>
      <c r="P38" s="39" t="str">
        <f t="shared" ref="P38:Q38" si="15">IF(P35&gt;$D$11,"UNDERVALUED","OVERVALUED")</f>
        <v>OVERVALUED</v>
      </c>
      <c r="Q38" s="39" t="str">
        <f t="shared" si="15"/>
        <v>OVERVALUED</v>
      </c>
    </row>
  </sheetData>
  <mergeCells count="3">
    <mergeCell ref="D8:H8"/>
    <mergeCell ref="K8:M8"/>
    <mergeCell ref="O8:Q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F6C4E-1043-498C-A0D1-F12827C6FB8E}">
  <sheetPr>
    <tabColor rgb="FF1C5C28"/>
  </sheetPr>
  <dimension ref="B1:Q12"/>
  <sheetViews>
    <sheetView showGridLines="0" topLeftCell="A12" zoomScale="41" workbookViewId="0">
      <selection activeCell="B1" sqref="B1:Q4"/>
    </sheetView>
  </sheetViews>
  <sheetFormatPr defaultRowHeight="14.5" x14ac:dyDescent="0.35"/>
  <cols>
    <col min="1" max="1" width="1.81640625" customWidth="1"/>
    <col min="14" max="14" width="9.90625" bestFit="1" customWidth="1"/>
    <col min="15" max="15" width="4.81640625" bestFit="1" customWidth="1"/>
    <col min="16" max="16" width="10.26953125" bestFit="1" customWidth="1"/>
    <col min="17" max="17" width="5.1796875" bestFit="1" customWidth="1"/>
  </cols>
  <sheetData>
    <row r="1" spans="2:17" x14ac:dyDescent="0.35">
      <c r="B1" s="1"/>
      <c r="C1" s="1"/>
      <c r="D1" s="1"/>
      <c r="E1" s="1"/>
      <c r="F1" s="1"/>
      <c r="G1" s="1"/>
      <c r="H1" s="1"/>
      <c r="I1" s="1"/>
      <c r="J1" s="1"/>
      <c r="K1" s="1"/>
      <c r="L1" s="1"/>
      <c r="M1" s="1"/>
      <c r="N1" s="1"/>
      <c r="O1" s="1"/>
      <c r="P1" s="1"/>
      <c r="Q1" s="1"/>
    </row>
    <row r="2" spans="2:17" x14ac:dyDescent="0.35">
      <c r="B2" s="1"/>
      <c r="C2" s="1"/>
      <c r="D2" s="1"/>
      <c r="E2" s="1"/>
      <c r="F2" s="1"/>
      <c r="G2" s="1"/>
      <c r="H2" s="1"/>
      <c r="I2" s="1"/>
      <c r="J2" s="1"/>
      <c r="K2" s="1"/>
      <c r="L2" s="1"/>
      <c r="M2" s="1"/>
      <c r="N2" s="1"/>
      <c r="O2" s="1"/>
      <c r="P2" s="1"/>
      <c r="Q2" s="1"/>
    </row>
    <row r="3" spans="2:17" x14ac:dyDescent="0.35">
      <c r="B3" s="1"/>
      <c r="C3" s="1"/>
      <c r="D3" s="1"/>
      <c r="E3" s="1"/>
      <c r="F3" s="1"/>
      <c r="G3" s="1"/>
      <c r="H3" s="1"/>
      <c r="I3" s="1"/>
      <c r="J3" s="1"/>
      <c r="K3" s="1"/>
      <c r="L3" s="1"/>
      <c r="M3" s="1"/>
      <c r="N3" s="1"/>
      <c r="O3" s="1"/>
      <c r="P3" s="1"/>
      <c r="Q3" s="1"/>
    </row>
    <row r="4" spans="2:17" x14ac:dyDescent="0.35">
      <c r="B4" s="1"/>
      <c r="C4" s="1"/>
      <c r="D4" s="1"/>
      <c r="E4" s="1"/>
      <c r="F4" s="1"/>
      <c r="G4" s="1"/>
      <c r="H4" s="1"/>
      <c r="I4" s="1"/>
      <c r="J4" s="1"/>
      <c r="K4" s="1"/>
      <c r="L4" s="1"/>
      <c r="M4" s="1"/>
      <c r="N4" s="1"/>
      <c r="O4" s="1"/>
      <c r="P4" s="1"/>
      <c r="Q4" s="1"/>
    </row>
    <row r="6" spans="2:17" ht="20.5" customHeight="1" x14ac:dyDescent="0.35">
      <c r="M6" s="130" t="s">
        <v>63</v>
      </c>
      <c r="N6" s="130"/>
      <c r="O6" s="130"/>
      <c r="P6" s="130"/>
      <c r="Q6" s="130"/>
    </row>
    <row r="7" spans="2:17" x14ac:dyDescent="0.35">
      <c r="N7" t="s">
        <v>69</v>
      </c>
      <c r="O7" t="s">
        <v>54</v>
      </c>
      <c r="P7" t="s">
        <v>70</v>
      </c>
      <c r="Q7" t="s">
        <v>49</v>
      </c>
    </row>
    <row r="8" spans="2:17" x14ac:dyDescent="0.35">
      <c r="M8" t="s">
        <v>64</v>
      </c>
    </row>
    <row r="9" spans="2:17" x14ac:dyDescent="0.35">
      <c r="M9" t="s">
        <v>65</v>
      </c>
    </row>
    <row r="10" spans="2:17" x14ac:dyDescent="0.35">
      <c r="M10" t="s">
        <v>66</v>
      </c>
    </row>
    <row r="11" spans="2:17" x14ac:dyDescent="0.35">
      <c r="M11" t="s">
        <v>67</v>
      </c>
    </row>
    <row r="12" spans="2:17" x14ac:dyDescent="0.35">
      <c r="M12" t="s">
        <v>68</v>
      </c>
    </row>
  </sheetData>
  <mergeCells count="1">
    <mergeCell ref="M6:Q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669C3-50E5-46A2-9AB1-229264337F46}">
  <sheetPr>
    <tabColor rgb="FF1C5C28"/>
  </sheetPr>
  <dimension ref="A1:T10006"/>
  <sheetViews>
    <sheetView showGridLines="0" workbookViewId="0">
      <selection activeCell="O24" sqref="O24"/>
    </sheetView>
  </sheetViews>
  <sheetFormatPr defaultRowHeight="14.5" x14ac:dyDescent="0.35"/>
  <cols>
    <col min="1" max="1" width="1.81640625" customWidth="1"/>
    <col min="2" max="2" width="10.08984375" bestFit="1" customWidth="1"/>
    <col min="3" max="3" width="8.54296875" bestFit="1" customWidth="1"/>
    <col min="4" max="4" width="9.81640625" bestFit="1" customWidth="1"/>
    <col min="5" max="5" width="13.08984375" bestFit="1" customWidth="1"/>
    <col min="6" max="6" width="0.81640625" customWidth="1"/>
    <col min="7" max="8" width="13.08984375" customWidth="1"/>
    <col min="9" max="9" width="0.7265625" customWidth="1"/>
    <col min="10" max="10" width="26.81640625" customWidth="1"/>
    <col min="11" max="11" width="14.7265625" customWidth="1"/>
    <col min="12" max="12" width="15.54296875" customWidth="1"/>
    <col min="13" max="13" width="15.81640625" customWidth="1"/>
  </cols>
  <sheetData>
    <row r="1" spans="1:20" x14ac:dyDescent="0.35">
      <c r="B1" s="1"/>
      <c r="C1" s="1"/>
      <c r="D1" s="1"/>
      <c r="E1" s="1"/>
      <c r="F1" s="1"/>
      <c r="G1" s="1"/>
      <c r="H1" s="1"/>
      <c r="I1" s="1"/>
      <c r="J1" s="1"/>
      <c r="K1" s="1"/>
      <c r="L1" s="1"/>
      <c r="M1" s="1"/>
      <c r="N1" s="1"/>
      <c r="O1" s="1"/>
      <c r="P1" s="1"/>
      <c r="Q1" s="1"/>
      <c r="R1" s="1"/>
      <c r="S1" s="1"/>
      <c r="T1" s="1"/>
    </row>
    <row r="2" spans="1:20" x14ac:dyDescent="0.35">
      <c r="B2" s="1"/>
      <c r="C2" s="1"/>
      <c r="D2" s="1"/>
      <c r="E2" s="1"/>
      <c r="F2" s="1"/>
      <c r="G2" s="1"/>
      <c r="H2" s="1"/>
      <c r="I2" s="1"/>
      <c r="J2" s="1"/>
      <c r="K2" s="1"/>
      <c r="L2" s="1"/>
      <c r="M2" s="1"/>
      <c r="N2" s="1"/>
      <c r="O2" s="1"/>
      <c r="P2" s="1"/>
      <c r="Q2" s="1"/>
      <c r="R2" s="1"/>
      <c r="S2" s="1"/>
      <c r="T2" s="1"/>
    </row>
    <row r="3" spans="1:20" x14ac:dyDescent="0.35">
      <c r="B3" s="1"/>
      <c r="C3" s="1"/>
      <c r="D3" s="1"/>
      <c r="E3" s="1"/>
      <c r="F3" s="1"/>
      <c r="G3" s="1"/>
      <c r="H3" s="1"/>
      <c r="I3" s="1"/>
      <c r="J3" s="1"/>
      <c r="K3" s="1"/>
      <c r="L3" s="1"/>
      <c r="M3" s="1"/>
      <c r="N3" s="1"/>
      <c r="O3" s="1"/>
      <c r="P3" s="1"/>
      <c r="Q3" s="1"/>
      <c r="R3" s="1"/>
      <c r="S3" s="1"/>
      <c r="T3" s="1"/>
    </row>
    <row r="4" spans="1:20" x14ac:dyDescent="0.35">
      <c r="B4" s="1"/>
      <c r="C4" s="1"/>
      <c r="D4" s="1"/>
      <c r="E4" s="1"/>
      <c r="F4" s="1"/>
      <c r="G4" s="1"/>
      <c r="H4" s="1"/>
      <c r="I4" s="1"/>
      <c r="J4" s="1"/>
      <c r="K4" s="1"/>
      <c r="L4" s="1"/>
      <c r="M4" s="1"/>
      <c r="N4" s="1"/>
      <c r="O4" s="1"/>
      <c r="P4" s="1"/>
      <c r="Q4" s="1"/>
      <c r="R4" s="1"/>
      <c r="S4" s="1"/>
      <c r="T4" s="1"/>
    </row>
    <row r="5" spans="1:20" ht="10" customHeight="1" x14ac:dyDescent="0.35"/>
    <row r="6" spans="1:20" ht="28" customHeight="1" x14ac:dyDescent="0.35">
      <c r="A6" t="s">
        <v>61</v>
      </c>
      <c r="B6" s="3" t="s">
        <v>71</v>
      </c>
      <c r="C6" s="4" t="s">
        <v>72</v>
      </c>
      <c r="D6" s="4" t="s">
        <v>73</v>
      </c>
      <c r="E6" s="4" t="s">
        <v>74</v>
      </c>
      <c r="F6" s="4"/>
      <c r="G6" s="4" t="s">
        <v>86</v>
      </c>
      <c r="H6" s="4" t="s">
        <v>87</v>
      </c>
      <c r="I6" s="4"/>
      <c r="J6" s="131" t="s">
        <v>75</v>
      </c>
      <c r="K6" s="131"/>
      <c r="L6" s="131"/>
      <c r="M6" s="131"/>
    </row>
    <row r="7" spans="1:20" ht="15" thickBot="1" x14ac:dyDescent="0.4">
      <c r="B7" s="40">
        <v>39111</v>
      </c>
      <c r="C7" s="41">
        <v>42.139468999999998</v>
      </c>
      <c r="D7" s="6">
        <f t="shared" ref="D7:D70" si="0">(C7-C8)/C8</f>
        <v>0.22227342647499057</v>
      </c>
      <c r="E7">
        <v>0.98734164380220302</v>
      </c>
      <c r="G7">
        <v>1</v>
      </c>
      <c r="H7">
        <f t="shared" ref="H7:H70" ca="1" si="1">_xlfn.NORM.INV(RAND(),K$9,K$10)</f>
        <v>-3.5027682324761063E-2</v>
      </c>
      <c r="J7" s="57"/>
      <c r="K7" s="57"/>
    </row>
    <row r="8" spans="1:20" ht="15" thickBot="1" x14ac:dyDescent="0.4">
      <c r="B8" s="40">
        <v>39752</v>
      </c>
      <c r="C8" s="41">
        <v>34.476303000000001</v>
      </c>
      <c r="D8" s="6">
        <f t="shared" si="0"/>
        <v>-0.34564204201162851</v>
      </c>
      <c r="E8">
        <v>0.20176722646859649</v>
      </c>
      <c r="G8">
        <v>2</v>
      </c>
      <c r="H8">
        <f t="shared" ca="1" si="1"/>
        <v>3.8203364790505689E-3</v>
      </c>
      <c r="J8" s="60" t="s">
        <v>88</v>
      </c>
      <c r="K8" s="59"/>
    </row>
    <row r="9" spans="1:20" x14ac:dyDescent="0.35">
      <c r="B9" s="40">
        <v>39405</v>
      </c>
      <c r="C9" s="41">
        <v>52.687221999999998</v>
      </c>
      <c r="D9" s="6">
        <f t="shared" si="0"/>
        <v>0.25274161943830609</v>
      </c>
      <c r="E9">
        <v>0.13864974866801313</v>
      </c>
      <c r="G9">
        <v>3</v>
      </c>
      <c r="H9">
        <f t="shared" ca="1" si="1"/>
        <v>1.8824424768969734E-2</v>
      </c>
      <c r="J9" s="58" t="s">
        <v>76</v>
      </c>
      <c r="K9" s="52">
        <f>AVERAGE(E7:E5245)</f>
        <v>1.137682953677537E-3</v>
      </c>
    </row>
    <row r="10" spans="1:20" x14ac:dyDescent="0.35">
      <c r="B10" s="40">
        <v>39470</v>
      </c>
      <c r="C10" s="41">
        <v>42.057532999999999</v>
      </c>
      <c r="D10" s="6">
        <f t="shared" si="0"/>
        <v>-5.5245335835101403E-3</v>
      </c>
      <c r="E10">
        <v>0.13269350979180217</v>
      </c>
      <c r="G10">
        <v>4</v>
      </c>
      <c r="H10">
        <f t="shared" ca="1" si="1"/>
        <v>-2.1258682624114365E-2</v>
      </c>
      <c r="J10" s="42" t="s">
        <v>77</v>
      </c>
      <c r="K10" s="43">
        <f>_xlfn.STDEV.S(E7:E5245)</f>
        <v>2.4577817707663461E-2</v>
      </c>
    </row>
    <row r="11" spans="1:20" x14ac:dyDescent="0.35">
      <c r="B11" s="40">
        <v>38835</v>
      </c>
      <c r="C11" s="41">
        <v>42.291172000000003</v>
      </c>
      <c r="D11" s="6">
        <f t="shared" si="0"/>
        <v>-0.90876217883289256</v>
      </c>
      <c r="E11">
        <v>0.11925019672347993</v>
      </c>
      <c r="G11">
        <v>5</v>
      </c>
      <c r="H11">
        <f t="shared" ca="1" si="1"/>
        <v>-3.5471374222973652E-3</v>
      </c>
      <c r="J11" s="42" t="s">
        <v>78</v>
      </c>
      <c r="K11" s="43">
        <f>MIN(E7:E5245)</f>
        <v>-0.52976182357851276</v>
      </c>
    </row>
    <row r="12" spans="1:20" x14ac:dyDescent="0.35">
      <c r="B12" s="40">
        <v>43928</v>
      </c>
      <c r="C12" s="41">
        <v>463.52676400000001</v>
      </c>
      <c r="D12" s="6">
        <f t="shared" si="0"/>
        <v>12.731846243959966</v>
      </c>
      <c r="E12">
        <v>0.11629257864521314</v>
      </c>
      <c r="G12">
        <v>6</v>
      </c>
      <c r="H12">
        <f t="shared" ca="1" si="1"/>
        <v>-1.5533570845799982E-3</v>
      </c>
      <c r="J12" s="42" t="s">
        <v>79</v>
      </c>
      <c r="K12" s="43">
        <f>MAX(E7:E5245)</f>
        <v>0.98734164380220302</v>
      </c>
    </row>
    <row r="13" spans="1:20" x14ac:dyDescent="0.35">
      <c r="B13" s="40">
        <v>38877</v>
      </c>
      <c r="C13" s="41">
        <v>33.755603999999998</v>
      </c>
      <c r="D13" s="6">
        <f t="shared" si="0"/>
        <v>4.0807378083665178</v>
      </c>
      <c r="E13">
        <v>0.10720959146812768</v>
      </c>
      <c r="G13">
        <v>7</v>
      </c>
      <c r="H13">
        <f t="shared" ca="1" si="1"/>
        <v>-1.8946736888573117E-2</v>
      </c>
      <c r="J13" s="42" t="s">
        <v>82</v>
      </c>
      <c r="K13" s="44">
        <v>555.04999999999995</v>
      </c>
    </row>
    <row r="14" spans="1:20" ht="15" thickBot="1" x14ac:dyDescent="0.4">
      <c r="B14" s="40">
        <v>37803</v>
      </c>
      <c r="C14" s="41">
        <v>6.6438389999999998</v>
      </c>
      <c r="D14" s="6">
        <f t="shared" si="0"/>
        <v>-0.85919735759339988</v>
      </c>
      <c r="E14">
        <v>0.10678409790578849</v>
      </c>
      <c r="G14">
        <v>8</v>
      </c>
      <c r="H14">
        <f t="shared" ca="1" si="1"/>
        <v>-3.3408336891951797E-4</v>
      </c>
      <c r="K14" s="61"/>
    </row>
    <row r="15" spans="1:20" ht="15" thickBot="1" x14ac:dyDescent="0.4">
      <c r="B15" s="40">
        <v>39100</v>
      </c>
      <c r="C15" s="41">
        <v>47.185471</v>
      </c>
      <c r="D15" s="6">
        <f t="shared" si="0"/>
        <v>3.3798225718495827</v>
      </c>
      <c r="E15">
        <v>0.10480530134542805</v>
      </c>
      <c r="G15">
        <v>9</v>
      </c>
      <c r="H15">
        <f t="shared" ca="1" si="1"/>
        <v>1.8389634032767988E-2</v>
      </c>
      <c r="J15" s="60" t="s">
        <v>89</v>
      </c>
      <c r="K15" s="59"/>
    </row>
    <row r="16" spans="1:20" x14ac:dyDescent="0.35">
      <c r="B16" s="40">
        <v>37970</v>
      </c>
      <c r="C16" s="41">
        <v>10.773375</v>
      </c>
      <c r="D16" s="6">
        <f t="shared" si="0"/>
        <v>-0.6857676330635728</v>
      </c>
      <c r="E16">
        <v>9.4302360057739176E-2</v>
      </c>
      <c r="G16">
        <v>10</v>
      </c>
      <c r="H16">
        <f t="shared" ca="1" si="1"/>
        <v>1.5126320672047121E-2</v>
      </c>
      <c r="J16" s="58" t="s">
        <v>76</v>
      </c>
      <c r="K16" s="52">
        <f ca="1">H7:H10006</f>
        <v>1.5126320672047121E-2</v>
      </c>
    </row>
    <row r="17" spans="2:14" x14ac:dyDescent="0.35">
      <c r="B17" s="40">
        <v>38883</v>
      </c>
      <c r="C17" s="41">
        <v>34.284739999999999</v>
      </c>
      <c r="D17" s="6">
        <f t="shared" si="0"/>
        <v>0.42562463810752449</v>
      </c>
      <c r="E17">
        <v>8.9650277928876407E-2</v>
      </c>
      <c r="G17">
        <v>11</v>
      </c>
      <c r="H17">
        <f t="shared" ca="1" si="1"/>
        <v>2.877556464779223E-2</v>
      </c>
      <c r="J17" s="42" t="s">
        <v>77</v>
      </c>
      <c r="K17" s="43">
        <f ca="1">_xlfn.STDEV.S(H7:H10006)</f>
        <v>2.4763458947438907E-2</v>
      </c>
    </row>
    <row r="18" spans="2:14" x14ac:dyDescent="0.35">
      <c r="B18" s="40">
        <v>38642</v>
      </c>
      <c r="C18" s="41">
        <v>24.048925000000001</v>
      </c>
      <c r="D18" s="6">
        <f t="shared" si="0"/>
        <v>0.22247261297486223</v>
      </c>
      <c r="E18">
        <v>8.8353253350954231E-2</v>
      </c>
      <c r="G18">
        <v>12</v>
      </c>
      <c r="H18">
        <f t="shared" ca="1" si="1"/>
        <v>-2.518360599976344E-2</v>
      </c>
      <c r="J18" s="42" t="s">
        <v>78</v>
      </c>
      <c r="K18" s="43">
        <f ca="1">MIN(H7:H10006)</f>
        <v>-9.7677590732456687E-2</v>
      </c>
    </row>
    <row r="19" spans="2:14" x14ac:dyDescent="0.35">
      <c r="B19" s="40">
        <v>38546</v>
      </c>
      <c r="C19" s="41">
        <v>19.672363000000001</v>
      </c>
      <c r="D19" s="6">
        <f t="shared" si="0"/>
        <v>-0.10677671623452845</v>
      </c>
      <c r="E19">
        <v>8.8130229394771359E-2</v>
      </c>
      <c r="G19">
        <v>13</v>
      </c>
      <c r="H19">
        <f t="shared" ca="1" si="1"/>
        <v>2.4233397567569432E-3</v>
      </c>
      <c r="J19" s="42" t="s">
        <v>79</v>
      </c>
      <c r="K19" s="43">
        <f ca="1">MAX(H7:H10006)</f>
        <v>0.11998834087075359</v>
      </c>
    </row>
    <row r="20" spans="2:14" x14ac:dyDescent="0.35">
      <c r="B20" s="40">
        <v>38621</v>
      </c>
      <c r="C20" s="41">
        <v>22.024014999999999</v>
      </c>
      <c r="D20" s="6">
        <f t="shared" si="0"/>
        <v>-0.45908124579909604</v>
      </c>
      <c r="E20">
        <v>8.6134650423579415E-2</v>
      </c>
      <c r="G20">
        <v>14</v>
      </c>
      <c r="H20">
        <f t="shared" ca="1" si="1"/>
        <v>-4.2707531702498656E-2</v>
      </c>
      <c r="J20" s="42" t="s">
        <v>82</v>
      </c>
      <c r="K20" s="44">
        <v>555.04999999999995</v>
      </c>
    </row>
    <row r="21" spans="2:14" x14ac:dyDescent="0.35">
      <c r="B21" s="40">
        <v>38863</v>
      </c>
      <c r="C21" s="41">
        <v>40.715938999999999</v>
      </c>
      <c r="D21" s="6">
        <f t="shared" si="0"/>
        <v>2.5013632772176448</v>
      </c>
      <c r="E21">
        <v>8.3396367019242745E-2</v>
      </c>
      <c r="G21">
        <v>15</v>
      </c>
      <c r="H21">
        <f t="shared" ca="1" si="1"/>
        <v>2.3820466842012465E-2</v>
      </c>
      <c r="K21" s="61"/>
    </row>
    <row r="22" spans="2:14" x14ac:dyDescent="0.35">
      <c r="B22" s="40">
        <v>38293</v>
      </c>
      <c r="C22" s="41">
        <v>11.628596</v>
      </c>
      <c r="D22" s="6">
        <f t="shared" si="0"/>
        <v>-0.76270988401234074</v>
      </c>
      <c r="E22">
        <v>8.2508662511242892E-2</v>
      </c>
      <c r="G22">
        <v>16</v>
      </c>
      <c r="H22">
        <f t="shared" ca="1" si="1"/>
        <v>-2.3925625511163458E-2</v>
      </c>
      <c r="K22" s="61"/>
    </row>
    <row r="23" spans="2:14" ht="15" thickBot="1" x14ac:dyDescent="0.4">
      <c r="B23" s="40">
        <v>39951</v>
      </c>
      <c r="C23" s="41">
        <v>49.005817</v>
      </c>
      <c r="D23" s="6">
        <f t="shared" si="0"/>
        <v>4.1707661226716768</v>
      </c>
      <c r="E23">
        <v>8.1335077591917881E-2</v>
      </c>
      <c r="G23">
        <v>17</v>
      </c>
      <c r="H23">
        <f t="shared" ca="1" si="1"/>
        <v>7.7926512069708721E-3</v>
      </c>
    </row>
    <row r="24" spans="2:14" ht="15.5" thickTop="1" thickBot="1" x14ac:dyDescent="0.4">
      <c r="B24" s="40">
        <v>38125</v>
      </c>
      <c r="C24" s="41">
        <v>9.4774770000000004</v>
      </c>
      <c r="D24" s="6">
        <f t="shared" si="0"/>
        <v>0.29241289402324921</v>
      </c>
      <c r="E24">
        <v>7.834559595307955E-2</v>
      </c>
      <c r="G24">
        <v>18</v>
      </c>
      <c r="H24">
        <f t="shared" ca="1" si="1"/>
        <v>-3.1559672426639202E-3</v>
      </c>
      <c r="J24" s="55" t="s">
        <v>81</v>
      </c>
      <c r="K24" s="56" t="s">
        <v>85</v>
      </c>
      <c r="L24" s="56" t="s">
        <v>80</v>
      </c>
      <c r="M24" s="56" t="s">
        <v>83</v>
      </c>
      <c r="N24" s="56" t="s">
        <v>84</v>
      </c>
    </row>
    <row r="25" spans="2:14" ht="15" thickTop="1" x14ac:dyDescent="0.35">
      <c r="B25" s="40">
        <v>37880</v>
      </c>
      <c r="C25" s="41">
        <v>7.3331650000000002</v>
      </c>
      <c r="D25" s="6">
        <f t="shared" si="0"/>
        <v>2.5205392965121493E-2</v>
      </c>
      <c r="E25">
        <v>7.7183064413304622E-2</v>
      </c>
      <c r="G25">
        <v>19</v>
      </c>
      <c r="H25">
        <f t="shared" ca="1" si="1"/>
        <v>-3.3993313894258533E-2</v>
      </c>
      <c r="J25" s="50">
        <v>0.05</v>
      </c>
      <c r="K25" s="51">
        <f>100%-J25</f>
        <v>0.95</v>
      </c>
      <c r="L25" s="52">
        <f ca="1">_xlfn.PERCENTILE.INC(H7:H10006,J25)</f>
        <v>-4.0473019312045881E-2</v>
      </c>
      <c r="M25" s="53">
        <f ca="1">-$K$13*(1-L25)</f>
        <v>-577.51454936915104</v>
      </c>
      <c r="N25" s="54">
        <f ca="1">$K$13+M25</f>
        <v>-22.464549369151086</v>
      </c>
    </row>
    <row r="26" spans="2:14" x14ac:dyDescent="0.35">
      <c r="B26" s="40">
        <v>37804</v>
      </c>
      <c r="C26" s="41">
        <v>7.1528739999999997</v>
      </c>
      <c r="D26" s="6">
        <f t="shared" si="0"/>
        <v>-0.81303440546429051</v>
      </c>
      <c r="E26">
        <v>7.6617600155572688E-2</v>
      </c>
      <c r="G26">
        <v>20</v>
      </c>
      <c r="H26">
        <f t="shared" ca="1" si="1"/>
        <v>1.1653363103466289E-2</v>
      </c>
      <c r="J26" s="45">
        <v>0.01</v>
      </c>
      <c r="K26" s="46">
        <f>100%-J26</f>
        <v>0.99</v>
      </c>
      <c r="L26" s="52">
        <f ca="1">_xlfn.PERCENTILE.INC(H8:H10007,J26)</f>
        <v>-5.6040384243612254E-2</v>
      </c>
      <c r="M26" s="47">
        <f t="shared" ref="M26:M27" ca="1" si="2">-$K$13*(1-L26)</f>
        <v>-586.15521527441695</v>
      </c>
      <c r="N26" s="48">
        <f t="shared" ref="N26:N27" ca="1" si="3">$K$13+M26</f>
        <v>-31.105215274416992</v>
      </c>
    </row>
    <row r="27" spans="2:14" x14ac:dyDescent="0.35">
      <c r="B27" s="40">
        <v>39639</v>
      </c>
      <c r="C27" s="41">
        <v>38.257702000000002</v>
      </c>
      <c r="D27" s="6">
        <f t="shared" si="0"/>
        <v>2.7504403552015635</v>
      </c>
      <c r="E27">
        <v>7.6054630631765874E-2</v>
      </c>
      <c r="G27">
        <v>21</v>
      </c>
      <c r="H27">
        <f t="shared" ca="1" si="1"/>
        <v>-1.6203853312117374E-2</v>
      </c>
      <c r="J27" s="49">
        <v>5.0000000000000001E-3</v>
      </c>
      <c r="K27" s="46">
        <f>100%-J27</f>
        <v>0.995</v>
      </c>
      <c r="L27" s="52">
        <f t="shared" ref="L27" ca="1" si="4">_xlfn.PERCENTILE.INC(H9:H10008,J27)</f>
        <v>-6.2341735786971011E-2</v>
      </c>
      <c r="M27" s="47">
        <f t="shared" ca="1" si="2"/>
        <v>-589.65278044855825</v>
      </c>
      <c r="N27" s="48">
        <f t="shared" ca="1" si="3"/>
        <v>-34.602780448558292</v>
      </c>
    </row>
    <row r="28" spans="2:14" x14ac:dyDescent="0.35">
      <c r="B28" s="40">
        <v>38090</v>
      </c>
      <c r="C28" s="41">
        <v>10.200856</v>
      </c>
      <c r="D28" s="6">
        <f t="shared" si="0"/>
        <v>-0.70081994558723426</v>
      </c>
      <c r="E28">
        <v>7.5009898218805313E-2</v>
      </c>
      <c r="G28">
        <v>22</v>
      </c>
      <c r="H28">
        <f t="shared" ca="1" si="1"/>
        <v>5.498021180558507E-3</v>
      </c>
    </row>
    <row r="29" spans="2:14" x14ac:dyDescent="0.35">
      <c r="B29" s="40">
        <v>39777</v>
      </c>
      <c r="C29" s="41">
        <v>34.096043000000002</v>
      </c>
      <c r="D29" s="6">
        <f t="shared" si="0"/>
        <v>-0.87479089350939632</v>
      </c>
      <c r="E29">
        <v>7.456726629436311E-2</v>
      </c>
      <c r="G29">
        <v>23</v>
      </c>
      <c r="H29">
        <f t="shared" ca="1" si="1"/>
        <v>-2.7532416719914403E-2</v>
      </c>
    </row>
    <row r="30" spans="2:14" x14ac:dyDescent="0.35">
      <c r="B30" s="40">
        <v>42492</v>
      </c>
      <c r="C30" s="41">
        <v>272.31280500000003</v>
      </c>
      <c r="D30" s="6">
        <f t="shared" si="0"/>
        <v>-0.32557830340361027</v>
      </c>
      <c r="E30">
        <v>7.3785407172799272E-2</v>
      </c>
      <c r="G30">
        <v>24</v>
      </c>
      <c r="H30">
        <f t="shared" ca="1" si="1"/>
        <v>1.4049104898681148E-2</v>
      </c>
    </row>
    <row r="31" spans="2:14" x14ac:dyDescent="0.35">
      <c r="B31" s="40">
        <v>43312</v>
      </c>
      <c r="C31" s="41">
        <v>403.77230800000001</v>
      </c>
      <c r="D31" s="6">
        <f t="shared" si="0"/>
        <v>32.052015144722169</v>
      </c>
      <c r="E31">
        <v>7.1419368819013035E-2</v>
      </c>
      <c r="G31">
        <v>25</v>
      </c>
      <c r="H31">
        <f t="shared" ca="1" si="1"/>
        <v>2.3799798884724167E-3</v>
      </c>
    </row>
    <row r="32" spans="2:14" x14ac:dyDescent="0.35">
      <c r="B32" s="40">
        <v>37988</v>
      </c>
      <c r="C32" s="41">
        <v>12.216269</v>
      </c>
      <c r="D32" s="6">
        <f t="shared" si="0"/>
        <v>-7.1951710341053299E-2</v>
      </c>
      <c r="E32">
        <v>6.797386843683928E-2</v>
      </c>
      <c r="G32">
        <v>26</v>
      </c>
      <c r="H32">
        <f t="shared" ca="1" si="1"/>
        <v>-4.4409367236511628E-2</v>
      </c>
    </row>
    <row r="33" spans="2:8" x14ac:dyDescent="0.35">
      <c r="B33" s="40">
        <v>38377</v>
      </c>
      <c r="C33" s="41">
        <v>13.163398000000001</v>
      </c>
      <c r="D33" s="6">
        <f t="shared" si="0"/>
        <v>-0.90855967602525878</v>
      </c>
      <c r="E33">
        <v>6.7572290090271853E-2</v>
      </c>
      <c r="G33">
        <v>27</v>
      </c>
      <c r="H33">
        <f t="shared" ca="1" si="1"/>
        <v>-8.0946607683527998E-3</v>
      </c>
    </row>
    <row r="34" spans="2:8" x14ac:dyDescent="0.35">
      <c r="B34" s="40">
        <v>41397</v>
      </c>
      <c r="C34" s="41">
        <v>143.95616100000001</v>
      </c>
      <c r="D34" s="6">
        <f t="shared" si="0"/>
        <v>-0.37178023986520442</v>
      </c>
      <c r="E34">
        <v>6.6556271641849268E-2</v>
      </c>
      <c r="G34">
        <v>28</v>
      </c>
      <c r="H34">
        <f t="shared" ca="1" si="1"/>
        <v>-2.2541490133519908E-2</v>
      </c>
    </row>
    <row r="35" spans="2:8" x14ac:dyDescent="0.35">
      <c r="B35" s="40">
        <v>42018</v>
      </c>
      <c r="C35" s="41">
        <v>229.14936800000001</v>
      </c>
      <c r="D35" s="6">
        <f t="shared" si="0"/>
        <v>21.161190392374554</v>
      </c>
      <c r="E35">
        <v>6.4899400630303222E-2</v>
      </c>
      <c r="G35">
        <v>29</v>
      </c>
      <c r="H35">
        <f t="shared" ca="1" si="1"/>
        <v>8.9711970817308324E-3</v>
      </c>
    </row>
    <row r="36" spans="2:8" x14ac:dyDescent="0.35">
      <c r="B36" s="40">
        <v>38106</v>
      </c>
      <c r="C36" s="41">
        <v>10.340120000000001</v>
      </c>
      <c r="D36" s="6">
        <f t="shared" si="0"/>
        <v>-0.72030348613043282</v>
      </c>
      <c r="E36">
        <v>6.4092511993799089E-2</v>
      </c>
      <c r="G36">
        <v>30</v>
      </c>
      <c r="H36">
        <f t="shared" ca="1" si="1"/>
        <v>2.4074004710795214E-2</v>
      </c>
    </row>
    <row r="37" spans="2:8" x14ac:dyDescent="0.35">
      <c r="B37" s="40">
        <v>39756</v>
      </c>
      <c r="C37" s="41">
        <v>36.969070000000002</v>
      </c>
      <c r="D37" s="6">
        <f t="shared" si="0"/>
        <v>5.5801999170913117</v>
      </c>
      <c r="E37">
        <v>6.253798338323549E-2</v>
      </c>
      <c r="G37">
        <v>31</v>
      </c>
      <c r="H37">
        <f t="shared" ca="1" si="1"/>
        <v>1.6645914808387056E-2</v>
      </c>
    </row>
    <row r="38" spans="2:8" x14ac:dyDescent="0.35">
      <c r="B38" s="40">
        <v>37771</v>
      </c>
      <c r="C38" s="41">
        <v>5.6182290000000004</v>
      </c>
      <c r="D38" s="6">
        <f t="shared" si="0"/>
        <v>-0.9904829308819536</v>
      </c>
      <c r="E38">
        <v>6.2009728958490322E-2</v>
      </c>
      <c r="G38">
        <v>32</v>
      </c>
      <c r="H38">
        <f t="shared" ca="1" si="1"/>
        <v>2.5317913706446774E-2</v>
      </c>
    </row>
    <row r="39" spans="2:8" x14ac:dyDescent="0.35">
      <c r="B39" s="40">
        <v>44894</v>
      </c>
      <c r="C39" s="41">
        <v>590.33184800000004</v>
      </c>
      <c r="D39" s="6">
        <f t="shared" si="0"/>
        <v>0.36872136628759905</v>
      </c>
      <c r="E39">
        <v>6.1761564818946867E-2</v>
      </c>
      <c r="G39">
        <v>33</v>
      </c>
      <c r="H39">
        <f t="shared" ca="1" si="1"/>
        <v>4.6997773992011813E-3</v>
      </c>
    </row>
    <row r="40" spans="2:8" x14ac:dyDescent="0.35">
      <c r="B40" s="40">
        <v>43910</v>
      </c>
      <c r="C40" s="41">
        <v>431.30169699999999</v>
      </c>
      <c r="D40" s="6">
        <f t="shared" si="0"/>
        <v>39.747442619125337</v>
      </c>
      <c r="E40">
        <v>6.0880971918207467E-2</v>
      </c>
      <c r="G40">
        <v>34</v>
      </c>
      <c r="H40">
        <f t="shared" ca="1" si="1"/>
        <v>-2.3355927217582097E-2</v>
      </c>
    </row>
    <row r="41" spans="2:8" x14ac:dyDescent="0.35">
      <c r="B41" s="40">
        <v>38289</v>
      </c>
      <c r="C41" s="41">
        <v>10.584754999999999</v>
      </c>
      <c r="D41" s="6">
        <f t="shared" si="0"/>
        <v>0.17379967472188002</v>
      </c>
      <c r="E41">
        <v>6.0355297872067545E-2</v>
      </c>
      <c r="G41">
        <v>35</v>
      </c>
      <c r="H41">
        <f t="shared" ca="1" si="1"/>
        <v>5.72758079267136E-2</v>
      </c>
    </row>
    <row r="42" spans="2:8" x14ac:dyDescent="0.35">
      <c r="B42" s="40">
        <v>38177</v>
      </c>
      <c r="C42" s="41">
        <v>9.0175140000000003</v>
      </c>
      <c r="D42" s="6">
        <f t="shared" si="0"/>
        <v>0.17148302310354507</v>
      </c>
      <c r="E42">
        <v>5.9204226708702054E-2</v>
      </c>
      <c r="G42">
        <v>36</v>
      </c>
      <c r="H42">
        <f t="shared" ca="1" si="1"/>
        <v>-1.0858367801002217E-2</v>
      </c>
    </row>
    <row r="43" spans="2:8" x14ac:dyDescent="0.35">
      <c r="B43" s="40">
        <v>37837</v>
      </c>
      <c r="C43" s="41">
        <v>7.6975199999999999</v>
      </c>
      <c r="D43" s="6">
        <f t="shared" si="0"/>
        <v>-0.34920769254376993</v>
      </c>
      <c r="E43">
        <v>5.9102805008776182E-2</v>
      </c>
      <c r="G43">
        <v>37</v>
      </c>
      <c r="H43">
        <f t="shared" ca="1" si="1"/>
        <v>5.5078465193306697E-2</v>
      </c>
    </row>
    <row r="44" spans="2:8" x14ac:dyDescent="0.35">
      <c r="B44" s="40">
        <v>38316</v>
      </c>
      <c r="C44" s="41">
        <v>11.827921</v>
      </c>
      <c r="D44" s="6">
        <f t="shared" si="0"/>
        <v>1.2846760530624772</v>
      </c>
      <c r="E44">
        <v>5.888649660031426E-2</v>
      </c>
      <c r="G44">
        <v>38</v>
      </c>
      <c r="H44">
        <f t="shared" ca="1" si="1"/>
        <v>-1.361255173041271E-2</v>
      </c>
    </row>
    <row r="45" spans="2:8" x14ac:dyDescent="0.35">
      <c r="B45" s="40">
        <v>37757</v>
      </c>
      <c r="C45" s="41">
        <v>5.1770670000000001</v>
      </c>
      <c r="D45" s="6">
        <f t="shared" si="0"/>
        <v>-0.52457860963863301</v>
      </c>
      <c r="E45">
        <v>5.7781242146428463E-2</v>
      </c>
      <c r="G45">
        <v>39</v>
      </c>
      <c r="H45">
        <f t="shared" ca="1" si="1"/>
        <v>-3.3700170305946242E-2</v>
      </c>
    </row>
    <row r="46" spans="2:8" x14ac:dyDescent="0.35">
      <c r="B46" s="40">
        <v>38111</v>
      </c>
      <c r="C46" s="41">
        <v>10.889428000000001</v>
      </c>
      <c r="D46" s="6">
        <f t="shared" si="0"/>
        <v>-0.71930553004369624</v>
      </c>
      <c r="E46">
        <v>5.747601496081841E-2</v>
      </c>
      <c r="G46">
        <v>40</v>
      </c>
      <c r="H46">
        <f t="shared" ca="1" si="1"/>
        <v>3.7039790370384663E-4</v>
      </c>
    </row>
    <row r="47" spans="2:8" x14ac:dyDescent="0.35">
      <c r="B47" s="40">
        <v>38897</v>
      </c>
      <c r="C47" s="41">
        <v>38.794593999999996</v>
      </c>
      <c r="D47" s="6">
        <f t="shared" si="0"/>
        <v>-0.46133847854540566</v>
      </c>
      <c r="E47">
        <v>5.7475015988360835E-2</v>
      </c>
      <c r="G47">
        <v>41</v>
      </c>
      <c r="H47">
        <f t="shared" ca="1" si="1"/>
        <v>3.1091454862831786E-2</v>
      </c>
    </row>
    <row r="48" spans="2:8" x14ac:dyDescent="0.35">
      <c r="B48" s="40">
        <v>40148</v>
      </c>
      <c r="C48" s="41">
        <v>72.020354999999995</v>
      </c>
      <c r="D48" s="6">
        <f t="shared" si="0"/>
        <v>12.517607901961973</v>
      </c>
      <c r="E48">
        <v>5.7369344984795033E-2</v>
      </c>
      <c r="G48">
        <v>42</v>
      </c>
      <c r="H48">
        <f t="shared" ca="1" si="1"/>
        <v>4.5896857393459833E-2</v>
      </c>
    </row>
    <row r="49" spans="2:8" x14ac:dyDescent="0.35">
      <c r="B49" s="40">
        <v>37767</v>
      </c>
      <c r="C49" s="41">
        <v>5.3278920000000003</v>
      </c>
      <c r="D49" s="6">
        <f t="shared" si="0"/>
        <v>-0.46366789739662256</v>
      </c>
      <c r="E49">
        <v>5.6843797383385776E-2</v>
      </c>
      <c r="G49">
        <v>43</v>
      </c>
      <c r="H49">
        <f t="shared" ca="1" si="1"/>
        <v>-1.6948200137781914E-2</v>
      </c>
    </row>
    <row r="50" spans="2:8" x14ac:dyDescent="0.35">
      <c r="B50" s="40">
        <v>37963</v>
      </c>
      <c r="C50" s="41">
        <v>9.933942</v>
      </c>
      <c r="D50" s="6">
        <f t="shared" si="0"/>
        <v>-0.84688924728995152</v>
      </c>
      <c r="E50">
        <v>5.6790311003906642E-2</v>
      </c>
      <c r="G50">
        <v>44</v>
      </c>
      <c r="H50">
        <f t="shared" ca="1" si="1"/>
        <v>-2.1884255672632909E-2</v>
      </c>
    </row>
    <row r="51" spans="2:8" x14ac:dyDescent="0.35">
      <c r="B51" s="40">
        <v>40109</v>
      </c>
      <c r="C51" s="41">
        <v>64.880759999999995</v>
      </c>
      <c r="D51" s="6">
        <f t="shared" si="0"/>
        <v>-0.61861835418818334</v>
      </c>
      <c r="E51">
        <v>5.631331110130277E-2</v>
      </c>
      <c r="G51">
        <v>45</v>
      </c>
      <c r="H51">
        <f t="shared" ca="1" si="1"/>
        <v>-1.1420537671153654E-3</v>
      </c>
    </row>
    <row r="52" spans="2:8" x14ac:dyDescent="0.35">
      <c r="B52" s="40">
        <v>41789</v>
      </c>
      <c r="C52" s="41">
        <v>170.12029999999999</v>
      </c>
      <c r="D52" s="6">
        <f t="shared" si="0"/>
        <v>-0.63299819424082548</v>
      </c>
      <c r="E52">
        <v>5.5150698320660274E-2</v>
      </c>
      <c r="G52">
        <v>46</v>
      </c>
      <c r="H52">
        <f t="shared" ca="1" si="1"/>
        <v>-7.2683070631070195E-3</v>
      </c>
    </row>
    <row r="53" spans="2:8" x14ac:dyDescent="0.35">
      <c r="B53" s="40">
        <v>43335</v>
      </c>
      <c r="C53" s="41">
        <v>463.54077100000001</v>
      </c>
      <c r="D53" s="6">
        <f t="shared" si="0"/>
        <v>9.5966008728590833</v>
      </c>
      <c r="E53">
        <v>5.4817025197248577E-2</v>
      </c>
      <c r="G53">
        <v>47</v>
      </c>
      <c r="H53">
        <f t="shared" ca="1" si="1"/>
        <v>-2.3597968023958249E-2</v>
      </c>
    </row>
    <row r="54" spans="2:8" x14ac:dyDescent="0.35">
      <c r="B54" s="40">
        <v>38853</v>
      </c>
      <c r="C54" s="41">
        <v>43.744289000000002</v>
      </c>
      <c r="D54" s="6">
        <f t="shared" si="0"/>
        <v>-0.79311420872002236</v>
      </c>
      <c r="E54">
        <v>5.4661222698790465E-2</v>
      </c>
      <c r="G54">
        <v>48</v>
      </c>
      <c r="H54">
        <f t="shared" ca="1" si="1"/>
        <v>-8.27185662851764E-3</v>
      </c>
    </row>
    <row r="55" spans="2:8" x14ac:dyDescent="0.35">
      <c r="B55" s="40">
        <v>41991</v>
      </c>
      <c r="C55" s="41">
        <v>211.44172699999999</v>
      </c>
      <c r="D55" s="6">
        <f t="shared" si="0"/>
        <v>4.3618413818790707</v>
      </c>
      <c r="E55">
        <v>5.4392458183437825E-2</v>
      </c>
      <c r="G55">
        <v>49</v>
      </c>
      <c r="H55">
        <f t="shared" ca="1" si="1"/>
        <v>1.5615049644782851E-2</v>
      </c>
    </row>
    <row r="56" spans="2:8" x14ac:dyDescent="0.35">
      <c r="B56" s="40">
        <v>38964</v>
      </c>
      <c r="C56" s="41">
        <v>39.434536000000001</v>
      </c>
      <c r="D56" s="6">
        <f t="shared" si="0"/>
        <v>0.66520916746965175</v>
      </c>
      <c r="E56">
        <v>5.4056902528806745E-2</v>
      </c>
      <c r="G56">
        <v>50</v>
      </c>
      <c r="H56">
        <f t="shared" ca="1" si="1"/>
        <v>8.4396232010925769E-3</v>
      </c>
    </row>
    <row r="57" spans="2:8" x14ac:dyDescent="0.35">
      <c r="B57" s="40">
        <v>38673</v>
      </c>
      <c r="C57" s="41">
        <v>23.681431</v>
      </c>
      <c r="D57" s="6">
        <f t="shared" si="0"/>
        <v>1.6534327608330379</v>
      </c>
      <c r="E57">
        <v>5.3985779350906767E-2</v>
      </c>
      <c r="G57">
        <v>51</v>
      </c>
      <c r="H57">
        <f t="shared" ca="1" si="1"/>
        <v>-4.3644641146173509E-2</v>
      </c>
    </row>
    <row r="58" spans="2:8" x14ac:dyDescent="0.35">
      <c r="B58" s="40">
        <v>37930</v>
      </c>
      <c r="C58" s="41">
        <v>8.9248279999999998</v>
      </c>
      <c r="D58" s="6">
        <f t="shared" si="0"/>
        <v>-0.89817585691288415</v>
      </c>
      <c r="E58">
        <v>5.3895171248571662E-2</v>
      </c>
      <c r="G58">
        <v>52</v>
      </c>
      <c r="H58">
        <f t="shared" ca="1" si="1"/>
        <v>1.7524316831805612E-2</v>
      </c>
    </row>
    <row r="59" spans="2:8" x14ac:dyDescent="0.35">
      <c r="B59" s="40">
        <v>40514</v>
      </c>
      <c r="C59" s="41">
        <v>87.649428999999998</v>
      </c>
      <c r="D59" s="6">
        <f t="shared" si="0"/>
        <v>14.094372560817886</v>
      </c>
      <c r="E59">
        <v>5.354319281175237E-2</v>
      </c>
      <c r="G59">
        <v>53</v>
      </c>
      <c r="H59">
        <f t="shared" ca="1" si="1"/>
        <v>2.6277563609059815E-3</v>
      </c>
    </row>
    <row r="60" spans="2:8" x14ac:dyDescent="0.35">
      <c r="B60" s="40">
        <v>37637</v>
      </c>
      <c r="C60" s="41">
        <v>5.806762</v>
      </c>
      <c r="D60" s="6">
        <f t="shared" si="0"/>
        <v>-0.85924327566999936</v>
      </c>
      <c r="E60">
        <v>5.3351816875072081E-2</v>
      </c>
      <c r="G60">
        <v>54</v>
      </c>
      <c r="H60">
        <f t="shared" ca="1" si="1"/>
        <v>-4.8425861564152205E-2</v>
      </c>
    </row>
    <row r="61" spans="2:8" x14ac:dyDescent="0.35">
      <c r="B61" s="40">
        <v>39190</v>
      </c>
      <c r="C61" s="41">
        <v>41.253886999999999</v>
      </c>
      <c r="D61" s="6">
        <f t="shared" si="0"/>
        <v>4.1025916373125222</v>
      </c>
      <c r="E61">
        <v>5.3163106472569617E-2</v>
      </c>
      <c r="G61">
        <v>55</v>
      </c>
      <c r="H61">
        <f t="shared" ca="1" si="1"/>
        <v>2.5428925093601801E-3</v>
      </c>
    </row>
    <row r="62" spans="2:8" x14ac:dyDescent="0.35">
      <c r="B62" s="40">
        <v>37841</v>
      </c>
      <c r="C62" s="41">
        <v>8.0848890000000004</v>
      </c>
      <c r="D62" s="6">
        <f t="shared" si="0"/>
        <v>-0.90846784273234882</v>
      </c>
      <c r="E62">
        <v>5.2946552168064411E-2</v>
      </c>
      <c r="G62">
        <v>56</v>
      </c>
      <c r="H62">
        <f t="shared" ca="1" si="1"/>
        <v>5.9530364876849646E-3</v>
      </c>
    </row>
    <row r="63" spans="2:8" x14ac:dyDescent="0.35">
      <c r="B63" s="40">
        <v>40844</v>
      </c>
      <c r="C63" s="41">
        <v>88.328400000000002</v>
      </c>
      <c r="D63" s="6">
        <f t="shared" si="0"/>
        <v>-0.79779885426584618</v>
      </c>
      <c r="E63">
        <v>5.2879240013635663E-2</v>
      </c>
      <c r="G63">
        <v>57</v>
      </c>
      <c r="H63">
        <f t="shared" ca="1" si="1"/>
        <v>4.946300450622671E-3</v>
      </c>
    </row>
    <row r="64" spans="2:8" x14ac:dyDescent="0.35">
      <c r="B64" s="40">
        <v>43921</v>
      </c>
      <c r="C64" s="41">
        <v>436.83431999999999</v>
      </c>
      <c r="D64" s="6">
        <f t="shared" si="0"/>
        <v>6.045492451149566</v>
      </c>
      <c r="E64">
        <v>5.2625514194454256E-2</v>
      </c>
      <c r="G64">
        <v>58</v>
      </c>
      <c r="H64">
        <f t="shared" ca="1" si="1"/>
        <v>-2.1008332946161317E-4</v>
      </c>
    </row>
    <row r="65" spans="2:8" x14ac:dyDescent="0.35">
      <c r="B65" s="40">
        <v>40098</v>
      </c>
      <c r="C65" s="41">
        <v>62.001956999999997</v>
      </c>
      <c r="D65" s="6">
        <f t="shared" si="0"/>
        <v>1.3920386285069843</v>
      </c>
      <c r="E65">
        <v>5.2516523223943685E-2</v>
      </c>
      <c r="G65">
        <v>59</v>
      </c>
      <c r="H65">
        <f t="shared" ca="1" si="1"/>
        <v>2.3716785065789135E-2</v>
      </c>
    </row>
    <row r="66" spans="2:8" x14ac:dyDescent="0.35">
      <c r="B66" s="40">
        <v>38694</v>
      </c>
      <c r="C66" s="41">
        <v>25.920131999999999</v>
      </c>
      <c r="D66" s="6">
        <f t="shared" si="0"/>
        <v>-0.41597949034961723</v>
      </c>
      <c r="E66">
        <v>5.2040552547392434E-2</v>
      </c>
      <c r="G66">
        <v>60</v>
      </c>
      <c r="H66">
        <f t="shared" ca="1" si="1"/>
        <v>-1.9696513545979372E-2</v>
      </c>
    </row>
    <row r="67" spans="2:8" x14ac:dyDescent="0.35">
      <c r="B67" s="40">
        <v>39924</v>
      </c>
      <c r="C67" s="41">
        <v>44.382229000000002</v>
      </c>
      <c r="D67" s="6">
        <f t="shared" si="0"/>
        <v>3.5149321186760889E-2</v>
      </c>
      <c r="E67">
        <v>5.202016363946764E-2</v>
      </c>
      <c r="G67">
        <v>61</v>
      </c>
      <c r="H67">
        <f t="shared" ca="1" si="1"/>
        <v>-5.5537899283535979E-3</v>
      </c>
    </row>
    <row r="68" spans="2:8" x14ac:dyDescent="0.35">
      <c r="B68" s="40">
        <v>39532</v>
      </c>
      <c r="C68" s="41">
        <v>42.875194999999998</v>
      </c>
      <c r="D68" s="6">
        <f t="shared" si="0"/>
        <v>0.89043111112972739</v>
      </c>
      <c r="E68">
        <v>5.1954592669331522E-2</v>
      </c>
      <c r="G68">
        <v>62</v>
      </c>
      <c r="H68">
        <f t="shared" ca="1" si="1"/>
        <v>1.7107695967945969E-2</v>
      </c>
    </row>
    <row r="69" spans="2:8" x14ac:dyDescent="0.35">
      <c r="B69" s="40">
        <v>38656</v>
      </c>
      <c r="C69" s="41">
        <v>22.680115000000001</v>
      </c>
      <c r="D69" s="6">
        <f t="shared" si="0"/>
        <v>-0.55464641441323403</v>
      </c>
      <c r="E69">
        <v>5.1916207785235063E-2</v>
      </c>
      <c r="G69">
        <v>63</v>
      </c>
      <c r="H69">
        <f t="shared" ca="1" si="1"/>
        <v>3.2782767627753874E-2</v>
      </c>
    </row>
    <row r="70" spans="2:8" x14ac:dyDescent="0.35">
      <c r="B70" s="40">
        <v>39423</v>
      </c>
      <c r="C70" s="41">
        <v>50.926085999999998</v>
      </c>
      <c r="D70" s="6">
        <f t="shared" si="0"/>
        <v>3.4475621983876983</v>
      </c>
      <c r="E70">
        <v>5.1515066170633332E-2</v>
      </c>
      <c r="G70">
        <v>64</v>
      </c>
      <c r="H70">
        <f t="shared" ca="1" si="1"/>
        <v>1.8836947173988323E-2</v>
      </c>
    </row>
    <row r="71" spans="2:8" x14ac:dyDescent="0.35">
      <c r="B71" s="40">
        <v>38009</v>
      </c>
      <c r="C71" s="41">
        <v>11.450336999999999</v>
      </c>
      <c r="D71" s="6">
        <f t="shared" ref="D71:D134" si="5">(C71-C72)/C72</f>
        <v>-2.1487502028537782E-2</v>
      </c>
      <c r="E71">
        <v>5.1509500774512558E-2</v>
      </c>
      <c r="G71">
        <v>65</v>
      </c>
      <c r="H71">
        <f t="shared" ref="H71:H134" ca="1" si="6">_xlfn.NORM.INV(RAND(),K$9,K$10)</f>
        <v>5.5896156067034644E-2</v>
      </c>
    </row>
    <row r="72" spans="2:8" x14ac:dyDescent="0.35">
      <c r="B72" s="40">
        <v>37974</v>
      </c>
      <c r="C72" s="41">
        <v>11.701779</v>
      </c>
      <c r="D72" s="6">
        <f t="shared" si="5"/>
        <v>-5.09673106320837E-2</v>
      </c>
      <c r="E72">
        <v>5.144221114332348E-2</v>
      </c>
      <c r="G72">
        <v>66</v>
      </c>
      <c r="H72">
        <f t="shared" ca="1" si="6"/>
        <v>6.9326508255806918E-3</v>
      </c>
    </row>
    <row r="73" spans="2:8" x14ac:dyDescent="0.35">
      <c r="B73" s="40">
        <v>38376</v>
      </c>
      <c r="C73" s="41">
        <v>12.330216999999999</v>
      </c>
      <c r="D73" s="6">
        <f t="shared" si="5"/>
        <v>-0.97017666947836301</v>
      </c>
      <c r="E73">
        <v>5.1325614709841379E-2</v>
      </c>
      <c r="G73">
        <v>67</v>
      </c>
      <c r="H73">
        <f t="shared" ca="1" si="6"/>
        <v>4.1748727119742909E-2</v>
      </c>
    </row>
    <row r="74" spans="2:8" x14ac:dyDescent="0.35">
      <c r="B74" s="40">
        <v>43916</v>
      </c>
      <c r="C74" s="41">
        <v>413.44198599999999</v>
      </c>
      <c r="D74" s="6">
        <f t="shared" si="5"/>
        <v>41.546945436459644</v>
      </c>
      <c r="E74">
        <v>5.1209221562486855E-2</v>
      </c>
      <c r="G74">
        <v>68</v>
      </c>
      <c r="H74">
        <f t="shared" ca="1" si="6"/>
        <v>-1.5821713966241425E-2</v>
      </c>
    </row>
    <row r="75" spans="2:8" x14ac:dyDescent="0.35">
      <c r="B75" s="40">
        <v>38145</v>
      </c>
      <c r="C75" s="41">
        <v>9.7173130000000008</v>
      </c>
      <c r="D75" s="6">
        <f t="shared" si="5"/>
        <v>-0.86442524083242367</v>
      </c>
      <c r="E75">
        <v>5.1045847247948466E-2</v>
      </c>
      <c r="G75">
        <v>69</v>
      </c>
      <c r="H75">
        <f t="shared" ca="1" si="6"/>
        <v>1.8591837063769594E-2</v>
      </c>
    </row>
    <row r="76" spans="2:8" x14ac:dyDescent="0.35">
      <c r="B76" s="40">
        <v>40140</v>
      </c>
      <c r="C76" s="41">
        <v>71.674942000000001</v>
      </c>
      <c r="D76" s="6">
        <f t="shared" si="5"/>
        <v>1.2750569034487287</v>
      </c>
      <c r="E76">
        <v>5.0965450562413334E-2</v>
      </c>
      <c r="G76">
        <v>70</v>
      </c>
      <c r="H76">
        <f t="shared" ca="1" si="6"/>
        <v>5.9790891761751508E-2</v>
      </c>
    </row>
    <row r="77" spans="2:8" x14ac:dyDescent="0.35">
      <c r="B77" s="40">
        <v>38747</v>
      </c>
      <c r="C77" s="41">
        <v>31.504681000000001</v>
      </c>
      <c r="D77" s="6">
        <f t="shared" si="5"/>
        <v>-0.16621794243582375</v>
      </c>
      <c r="E77">
        <v>5.0631303914180657E-2</v>
      </c>
      <c r="G77">
        <v>71</v>
      </c>
      <c r="H77">
        <f t="shared" ca="1" si="6"/>
        <v>-1.5664315867079049E-2</v>
      </c>
    </row>
    <row r="78" spans="2:8" x14ac:dyDescent="0.35">
      <c r="B78" s="40">
        <v>38834</v>
      </c>
      <c r="C78" s="41">
        <v>37.785271000000002</v>
      </c>
      <c r="D78" s="6">
        <f t="shared" si="5"/>
        <v>5.6928292188437195E-2</v>
      </c>
      <c r="E78">
        <v>5.0469666526299195E-2</v>
      </c>
      <c r="G78">
        <v>72</v>
      </c>
      <c r="H78">
        <f t="shared" ca="1" si="6"/>
        <v>4.9752129895043956E-3</v>
      </c>
    </row>
    <row r="79" spans="2:8" x14ac:dyDescent="0.35">
      <c r="B79" s="40">
        <v>38811</v>
      </c>
      <c r="C79" s="41">
        <v>35.750079999999997</v>
      </c>
      <c r="D79" s="6">
        <f t="shared" si="5"/>
        <v>-0.88997154830647396</v>
      </c>
      <c r="E79">
        <v>5.0221108503989961E-2</v>
      </c>
      <c r="G79">
        <v>73</v>
      </c>
      <c r="H79">
        <f t="shared" ca="1" si="6"/>
        <v>-5.2383138849299501E-3</v>
      </c>
    </row>
    <row r="80" spans="2:8" x14ac:dyDescent="0.35">
      <c r="B80" s="40">
        <v>43040</v>
      </c>
      <c r="C80" s="41">
        <v>324.91668700000002</v>
      </c>
      <c r="D80" s="6">
        <f t="shared" si="5"/>
        <v>7.5069346676883884</v>
      </c>
      <c r="E80">
        <v>5.017266922324861E-2</v>
      </c>
      <c r="G80">
        <v>74</v>
      </c>
      <c r="H80">
        <f t="shared" ca="1" si="6"/>
        <v>-6.3039523329775672E-3</v>
      </c>
    </row>
    <row r="81" spans="2:8" x14ac:dyDescent="0.35">
      <c r="B81" s="40">
        <v>39762</v>
      </c>
      <c r="C81" s="41">
        <v>38.194332000000003</v>
      </c>
      <c r="D81" s="6">
        <f t="shared" si="5"/>
        <v>-0.17306465002485827</v>
      </c>
      <c r="E81">
        <v>4.994190513070882E-2</v>
      </c>
      <c r="G81">
        <v>75</v>
      </c>
      <c r="H81">
        <f t="shared" ca="1" si="6"/>
        <v>-3.7679725323404543E-3</v>
      </c>
    </row>
    <row r="82" spans="2:8" x14ac:dyDescent="0.35">
      <c r="B82" s="40">
        <v>39545</v>
      </c>
      <c r="C82" s="41">
        <v>46.187809000000001</v>
      </c>
      <c r="D82" s="6">
        <f t="shared" si="5"/>
        <v>-0.83543292027756633</v>
      </c>
      <c r="E82">
        <v>4.9547323468286983E-2</v>
      </c>
      <c r="G82">
        <v>76</v>
      </c>
      <c r="H82">
        <f t="shared" ca="1" si="6"/>
        <v>-7.4303569896966536E-3</v>
      </c>
    </row>
    <row r="83" spans="2:8" x14ac:dyDescent="0.35">
      <c r="B83" s="40">
        <v>42221</v>
      </c>
      <c r="C83" s="41">
        <v>280.66250600000001</v>
      </c>
      <c r="D83" s="6">
        <f t="shared" si="5"/>
        <v>33.76392808318397</v>
      </c>
      <c r="E83">
        <v>4.9452386567319456E-2</v>
      </c>
      <c r="G83">
        <v>77</v>
      </c>
      <c r="H83">
        <f t="shared" ca="1" si="6"/>
        <v>-1.4210354604587529E-2</v>
      </c>
    </row>
    <row r="84" spans="2:8" x14ac:dyDescent="0.35">
      <c r="B84" s="40">
        <v>37916</v>
      </c>
      <c r="C84" s="41">
        <v>8.0733829999999998</v>
      </c>
      <c r="D84" s="6">
        <f t="shared" si="5"/>
        <v>-0.81605762406800852</v>
      </c>
      <c r="E84">
        <v>4.8829103399536451E-2</v>
      </c>
      <c r="G84">
        <v>78</v>
      </c>
      <c r="H84">
        <f t="shared" ca="1" si="6"/>
        <v>2.1285575842144539E-2</v>
      </c>
    </row>
    <row r="85" spans="2:8" x14ac:dyDescent="0.35">
      <c r="B85" s="40">
        <v>38847</v>
      </c>
      <c r="C85" s="41">
        <v>43.890827000000002</v>
      </c>
      <c r="D85" s="6">
        <f t="shared" si="5"/>
        <v>-0.74186426210631295</v>
      </c>
      <c r="E85">
        <v>4.8624136206469611E-2</v>
      </c>
      <c r="G85">
        <v>79</v>
      </c>
      <c r="H85">
        <f t="shared" ca="1" si="6"/>
        <v>-3.7406222349387341E-2</v>
      </c>
    </row>
    <row r="86" spans="2:8" x14ac:dyDescent="0.35">
      <c r="B86" s="40">
        <v>41730</v>
      </c>
      <c r="C86" s="41">
        <v>170.03002900000001</v>
      </c>
      <c r="D86" s="6">
        <f t="shared" si="5"/>
        <v>13.571762597634994</v>
      </c>
      <c r="E86">
        <v>4.8427203767801227E-2</v>
      </c>
      <c r="G86">
        <v>80</v>
      </c>
      <c r="H86">
        <f t="shared" ca="1" si="6"/>
        <v>1.432042983182498E-2</v>
      </c>
    </row>
    <row r="87" spans="2:8" x14ac:dyDescent="0.35">
      <c r="B87" s="40">
        <v>38371</v>
      </c>
      <c r="C87" s="41">
        <v>11.66846</v>
      </c>
      <c r="D87" s="6">
        <f t="shared" si="5"/>
        <v>-0.87181066342067914</v>
      </c>
      <c r="E87">
        <v>4.8352310834807816E-2</v>
      </c>
      <c r="G87">
        <v>81</v>
      </c>
      <c r="H87">
        <f t="shared" ca="1" si="6"/>
        <v>-1.5933428350189585E-3</v>
      </c>
    </row>
    <row r="88" spans="2:8" x14ac:dyDescent="0.35">
      <c r="B88" s="40">
        <v>40949</v>
      </c>
      <c r="C88" s="41">
        <v>91.025199999999998</v>
      </c>
      <c r="D88" s="6">
        <f t="shared" si="5"/>
        <v>-0.43333909092338657</v>
      </c>
      <c r="E88">
        <v>4.8321436931410625E-2</v>
      </c>
      <c r="G88">
        <v>82</v>
      </c>
      <c r="H88">
        <f t="shared" ca="1" si="6"/>
        <v>1.7419071463280207E-2</v>
      </c>
    </row>
    <row r="89" spans="2:8" x14ac:dyDescent="0.35">
      <c r="B89" s="40">
        <v>41569</v>
      </c>
      <c r="C89" s="41">
        <v>160.63433800000001</v>
      </c>
      <c r="D89" s="6">
        <f t="shared" si="5"/>
        <v>-0.67088781174788015</v>
      </c>
      <c r="E89">
        <v>4.8093707160334835E-2</v>
      </c>
      <c r="G89">
        <v>83</v>
      </c>
      <c r="H89">
        <f t="shared" ca="1" si="6"/>
        <v>5.1494935505929599E-3</v>
      </c>
    </row>
    <row r="90" spans="2:8" x14ac:dyDescent="0.35">
      <c r="B90" s="40">
        <v>43936</v>
      </c>
      <c r="C90" s="41">
        <v>488.08383199999997</v>
      </c>
      <c r="D90" s="6">
        <f t="shared" si="5"/>
        <v>19.83358404749378</v>
      </c>
      <c r="E90">
        <v>4.8040853122519954E-2</v>
      </c>
      <c r="G90">
        <v>84</v>
      </c>
      <c r="H90">
        <f t="shared" ca="1" si="6"/>
        <v>8.0608703642971111E-3</v>
      </c>
    </row>
    <row r="91" spans="2:8" x14ac:dyDescent="0.35">
      <c r="B91" s="40">
        <v>38646</v>
      </c>
      <c r="C91" s="41">
        <v>23.427741999999999</v>
      </c>
      <c r="D91" s="6">
        <f t="shared" si="5"/>
        <v>-0.40789798183186177</v>
      </c>
      <c r="E91">
        <v>4.799707695598672E-2</v>
      </c>
      <c r="G91">
        <v>85</v>
      </c>
      <c r="H91">
        <f t="shared" ca="1" si="6"/>
        <v>-1.7918715398035551E-2</v>
      </c>
    </row>
    <row r="92" spans="2:8" x14ac:dyDescent="0.35">
      <c r="B92" s="40">
        <v>39171</v>
      </c>
      <c r="C92" s="41">
        <v>39.567070000000001</v>
      </c>
      <c r="D92" s="6">
        <f t="shared" si="5"/>
        <v>-0.58155961983341076</v>
      </c>
      <c r="E92">
        <v>4.7986670381110243E-2</v>
      </c>
      <c r="G92">
        <v>86</v>
      </c>
      <c r="H92">
        <f t="shared" ca="1" si="6"/>
        <v>2.0333929670108997E-2</v>
      </c>
    </row>
    <row r="93" spans="2:8" x14ac:dyDescent="0.35">
      <c r="B93" s="40">
        <v>41066</v>
      </c>
      <c r="C93" s="41">
        <v>94.558441000000002</v>
      </c>
      <c r="D93" s="6">
        <f t="shared" si="5"/>
        <v>-0.32848458209339243</v>
      </c>
      <c r="E93">
        <v>4.7968582589703143E-2</v>
      </c>
      <c r="G93">
        <v>87</v>
      </c>
      <c r="H93">
        <f t="shared" ca="1" si="6"/>
        <v>-1.2649851454174485E-2</v>
      </c>
    </row>
    <row r="94" spans="2:8" x14ac:dyDescent="0.35">
      <c r="B94" s="40">
        <v>41512</v>
      </c>
      <c r="C94" s="41">
        <v>140.81350699999999</v>
      </c>
      <c r="D94" s="6">
        <f t="shared" si="5"/>
        <v>1.5209365720155328</v>
      </c>
      <c r="E94">
        <v>4.7826301231717008E-2</v>
      </c>
      <c r="G94">
        <v>88</v>
      </c>
      <c r="H94">
        <f t="shared" ca="1" si="6"/>
        <v>-2.5859702284975822E-2</v>
      </c>
    </row>
    <row r="95" spans="2:8" x14ac:dyDescent="0.35">
      <c r="B95" s="40">
        <v>39996</v>
      </c>
      <c r="C95" s="41">
        <v>55.857616</v>
      </c>
      <c r="D95" s="6">
        <f t="shared" si="5"/>
        <v>4.3223824404574733</v>
      </c>
      <c r="E95">
        <v>4.7542296372228399E-2</v>
      </c>
      <c r="G95">
        <v>89</v>
      </c>
      <c r="H95">
        <f t="shared" ca="1" si="6"/>
        <v>1.819006483301094E-2</v>
      </c>
    </row>
    <row r="96" spans="2:8" x14ac:dyDescent="0.35">
      <c r="B96" s="40">
        <v>38096</v>
      </c>
      <c r="C96" s="41">
        <v>10.494852</v>
      </c>
      <c r="D96" s="6">
        <f t="shared" si="5"/>
        <v>0.2314840043285013</v>
      </c>
      <c r="E96">
        <v>4.7490045709936216E-2</v>
      </c>
      <c r="G96">
        <v>90</v>
      </c>
      <c r="H96">
        <f t="shared" ca="1" si="6"/>
        <v>1.8724164580958848E-2</v>
      </c>
    </row>
    <row r="97" spans="2:8" x14ac:dyDescent="0.35">
      <c r="B97" s="40">
        <v>37847</v>
      </c>
      <c r="C97" s="41">
        <v>8.5221180000000007</v>
      </c>
      <c r="D97" s="6">
        <f t="shared" si="5"/>
        <v>3.4450286260306558E-2</v>
      </c>
      <c r="E97">
        <v>4.7125139428397099E-2</v>
      </c>
      <c r="G97">
        <v>91</v>
      </c>
      <c r="H97">
        <f t="shared" ca="1" si="6"/>
        <v>4.7442523808303109E-3</v>
      </c>
    </row>
    <row r="98" spans="2:8" x14ac:dyDescent="0.35">
      <c r="B98" s="40">
        <v>37859</v>
      </c>
      <c r="C98" s="41">
        <v>8.2383059999999997</v>
      </c>
      <c r="D98" s="6">
        <f t="shared" si="5"/>
        <v>-0.94629462939253428</v>
      </c>
      <c r="E98">
        <v>4.6274129896242563E-2</v>
      </c>
      <c r="G98">
        <v>92</v>
      </c>
      <c r="H98">
        <f t="shared" ca="1" si="6"/>
        <v>7.7607288135115773E-3</v>
      </c>
    </row>
    <row r="99" spans="2:8" x14ac:dyDescent="0.35">
      <c r="B99" s="40">
        <v>41527</v>
      </c>
      <c r="C99" s="41">
        <v>153.398178</v>
      </c>
      <c r="D99" s="6">
        <f t="shared" si="5"/>
        <v>-0.61911451186576172</v>
      </c>
      <c r="E99">
        <v>4.5970085773020461E-2</v>
      </c>
      <c r="G99">
        <v>93</v>
      </c>
      <c r="H99">
        <f t="shared" ca="1" si="6"/>
        <v>-9.1084565853005971E-3</v>
      </c>
    </row>
    <row r="100" spans="2:8" x14ac:dyDescent="0.35">
      <c r="B100" s="40">
        <v>43430</v>
      </c>
      <c r="C100" s="41">
        <v>402.74093599999998</v>
      </c>
      <c r="D100" s="6">
        <f t="shared" si="5"/>
        <v>-0.13546178909054404</v>
      </c>
      <c r="E100">
        <v>4.55338703445946E-2</v>
      </c>
      <c r="G100">
        <v>94</v>
      </c>
      <c r="H100">
        <f t="shared" ca="1" si="6"/>
        <v>8.7925668124459386E-3</v>
      </c>
    </row>
    <row r="101" spans="2:8" x14ac:dyDescent="0.35">
      <c r="B101" s="40">
        <v>43774</v>
      </c>
      <c r="C101" s="41">
        <v>465.84515399999998</v>
      </c>
      <c r="D101" s="6">
        <f t="shared" si="5"/>
        <v>4.5097835720069614</v>
      </c>
      <c r="E101">
        <v>4.550376881490395E-2</v>
      </c>
      <c r="G101">
        <v>95</v>
      </c>
      <c r="H101">
        <f t="shared" ca="1" si="6"/>
        <v>-1.1363051670484345E-3</v>
      </c>
    </row>
    <row r="102" spans="2:8" x14ac:dyDescent="0.35">
      <c r="B102" s="40">
        <v>40590</v>
      </c>
      <c r="C102" s="41">
        <v>84.548721</v>
      </c>
      <c r="D102" s="6">
        <f t="shared" si="5"/>
        <v>-0.80573906847333399</v>
      </c>
      <c r="E102">
        <v>4.5356432989598967E-2</v>
      </c>
      <c r="G102">
        <v>96</v>
      </c>
      <c r="H102">
        <f t="shared" ca="1" si="6"/>
        <v>-1.0175760187317893E-2</v>
      </c>
    </row>
    <row r="103" spans="2:8" x14ac:dyDescent="0.35">
      <c r="B103" s="40">
        <v>43979</v>
      </c>
      <c r="C103" s="41">
        <v>435.23275799999999</v>
      </c>
      <c r="D103" s="6">
        <f t="shared" si="5"/>
        <v>9.8835488161318068</v>
      </c>
      <c r="E103">
        <v>4.5343265562976173E-2</v>
      </c>
      <c r="G103">
        <v>97</v>
      </c>
      <c r="H103">
        <f t="shared" ca="1" si="6"/>
        <v>-1.395526171501857E-2</v>
      </c>
    </row>
    <row r="104" spans="2:8" x14ac:dyDescent="0.35">
      <c r="B104" s="40">
        <v>39640</v>
      </c>
      <c r="C104" s="41">
        <v>39.989967</v>
      </c>
      <c r="D104" s="6">
        <f t="shared" si="5"/>
        <v>2.938176292966681</v>
      </c>
      <c r="E104">
        <v>4.5278856529333569E-2</v>
      </c>
      <c r="G104">
        <v>98</v>
      </c>
      <c r="H104">
        <f t="shared" ca="1" si="6"/>
        <v>6.2079674704275931E-2</v>
      </c>
    </row>
    <row r="105" spans="2:8" x14ac:dyDescent="0.35">
      <c r="B105" s="40">
        <v>38146</v>
      </c>
      <c r="C105" s="41">
        <v>10.154438000000001</v>
      </c>
      <c r="D105" s="6">
        <f t="shared" si="5"/>
        <v>5.5987599076461482E-2</v>
      </c>
      <c r="E105">
        <v>4.4984143250299743E-2</v>
      </c>
      <c r="G105">
        <v>99</v>
      </c>
      <c r="H105">
        <f t="shared" ca="1" si="6"/>
        <v>1.5730432816996227E-2</v>
      </c>
    </row>
    <row r="106" spans="2:8" x14ac:dyDescent="0.35">
      <c r="B106" s="40">
        <v>38240</v>
      </c>
      <c r="C106" s="41">
        <v>9.6160580000000007</v>
      </c>
      <c r="D106" s="6">
        <f t="shared" si="5"/>
        <v>-0.77252399802937322</v>
      </c>
      <c r="E106">
        <v>4.4929298180338917E-2</v>
      </c>
      <c r="G106">
        <v>100</v>
      </c>
      <c r="H106">
        <f t="shared" ca="1" si="6"/>
        <v>3.2765977908633954E-2</v>
      </c>
    </row>
    <row r="107" spans="2:8" x14ac:dyDescent="0.35">
      <c r="B107" s="40">
        <v>39903</v>
      </c>
      <c r="C107" s="41">
        <v>42.272846000000001</v>
      </c>
      <c r="D107" s="6">
        <f t="shared" si="5"/>
        <v>4.1098459509947158</v>
      </c>
      <c r="E107">
        <v>4.4760409711282673E-2</v>
      </c>
      <c r="G107">
        <v>101</v>
      </c>
      <c r="H107">
        <f t="shared" ca="1" si="6"/>
        <v>6.0750863570674272E-3</v>
      </c>
    </row>
    <row r="108" spans="2:8" x14ac:dyDescent="0.35">
      <c r="B108" s="40">
        <v>37921</v>
      </c>
      <c r="C108" s="41">
        <v>8.2728219999999997</v>
      </c>
      <c r="D108" s="6">
        <f t="shared" si="5"/>
        <v>-0.81181501825806657</v>
      </c>
      <c r="E108">
        <v>4.4551925183573898E-2</v>
      </c>
      <c r="G108">
        <v>102</v>
      </c>
      <c r="H108">
        <f t="shared" ca="1" si="6"/>
        <v>-2.2186948995440818E-2</v>
      </c>
    </row>
    <row r="109" spans="2:8" x14ac:dyDescent="0.35">
      <c r="B109" s="40">
        <v>39273</v>
      </c>
      <c r="C109" s="41">
        <v>43.961117000000002</v>
      </c>
      <c r="D109" s="6">
        <f t="shared" si="5"/>
        <v>-0.82999421016603459</v>
      </c>
      <c r="E109">
        <v>4.4532571670791485E-2</v>
      </c>
      <c r="G109">
        <v>103</v>
      </c>
      <c r="H109">
        <f t="shared" ca="1" si="6"/>
        <v>1.7469344829244948E-2</v>
      </c>
    </row>
    <row r="110" spans="2:8" x14ac:dyDescent="0.35">
      <c r="B110" s="40">
        <v>42080</v>
      </c>
      <c r="C110" s="41">
        <v>258.58599900000002</v>
      </c>
      <c r="D110" s="6">
        <f t="shared" si="5"/>
        <v>25.288212382032121</v>
      </c>
      <c r="E110">
        <v>4.4423986735436544E-2</v>
      </c>
      <c r="G110">
        <v>104</v>
      </c>
      <c r="H110">
        <f t="shared" ca="1" si="6"/>
        <v>-1.8835373257939939E-2</v>
      </c>
    </row>
    <row r="111" spans="2:8" x14ac:dyDescent="0.35">
      <c r="B111" s="40">
        <v>38278</v>
      </c>
      <c r="C111" s="41">
        <v>9.8365760000000009</v>
      </c>
      <c r="D111" s="6">
        <f t="shared" si="5"/>
        <v>-0.74307590808245627</v>
      </c>
      <c r="E111">
        <v>4.43146311527058E-2</v>
      </c>
      <c r="G111">
        <v>105</v>
      </c>
      <c r="H111">
        <f t="shared" ca="1" si="6"/>
        <v>4.6095943820536681E-2</v>
      </c>
    </row>
    <row r="112" spans="2:8" x14ac:dyDescent="0.35">
      <c r="B112" s="40">
        <v>38918</v>
      </c>
      <c r="C112" s="41">
        <v>38.285922999999997</v>
      </c>
      <c r="D112" s="6">
        <f t="shared" si="5"/>
        <v>-7.9582983852954869E-2</v>
      </c>
      <c r="E112">
        <v>4.4310027755855588E-2</v>
      </c>
      <c r="G112">
        <v>106</v>
      </c>
      <c r="H112">
        <f t="shared" ca="1" si="6"/>
        <v>-2.1245185934369203E-2</v>
      </c>
    </row>
    <row r="113" spans="2:8" x14ac:dyDescent="0.35">
      <c r="B113" s="40">
        <v>39497</v>
      </c>
      <c r="C113" s="41">
        <v>41.596279000000003</v>
      </c>
      <c r="D113" s="6">
        <f t="shared" si="5"/>
        <v>0.68830052034748512</v>
      </c>
      <c r="E113">
        <v>4.4210689356181498E-2</v>
      </c>
      <c r="G113">
        <v>107</v>
      </c>
      <c r="H113">
        <f t="shared" ca="1" si="6"/>
        <v>-1.2348770151892728E-2</v>
      </c>
    </row>
    <row r="114" spans="2:8" x14ac:dyDescent="0.35">
      <c r="B114" s="40">
        <v>38693</v>
      </c>
      <c r="C114" s="41">
        <v>24.637958999999999</v>
      </c>
      <c r="D114" s="6">
        <f t="shared" si="5"/>
        <v>1.5908125583217716</v>
      </c>
      <c r="E114">
        <v>4.4160634875133421E-2</v>
      </c>
      <c r="G114">
        <v>108</v>
      </c>
      <c r="H114">
        <f t="shared" ca="1" si="6"/>
        <v>-2.657446258015065E-2</v>
      </c>
    </row>
    <row r="115" spans="2:8" x14ac:dyDescent="0.35">
      <c r="B115" s="40">
        <v>38187</v>
      </c>
      <c r="C115" s="41">
        <v>9.5097419999999993</v>
      </c>
      <c r="D115" s="6">
        <f t="shared" si="5"/>
        <v>-0.98092212377189236</v>
      </c>
      <c r="E115">
        <v>4.4098837011420304E-2</v>
      </c>
      <c r="G115">
        <v>109</v>
      </c>
      <c r="H115">
        <f t="shared" ca="1" si="6"/>
        <v>1.0653675742988205E-2</v>
      </c>
    </row>
    <row r="116" spans="2:8" x14ac:dyDescent="0.35">
      <c r="B116" s="40">
        <v>44043</v>
      </c>
      <c r="C116" s="41">
        <v>498.46963499999998</v>
      </c>
      <c r="D116" s="6">
        <f t="shared" si="5"/>
        <v>0.20463427715673566</v>
      </c>
      <c r="E116">
        <v>4.401301723306783E-2</v>
      </c>
      <c r="G116">
        <v>110</v>
      </c>
      <c r="H116">
        <f t="shared" ca="1" si="6"/>
        <v>2.1674143933429844E-2</v>
      </c>
    </row>
    <row r="117" spans="2:8" x14ac:dyDescent="0.35">
      <c r="B117" s="40">
        <v>43446</v>
      </c>
      <c r="C117" s="41">
        <v>413.79333500000001</v>
      </c>
      <c r="D117" s="6">
        <f t="shared" si="5"/>
        <v>9.242098469982075</v>
      </c>
      <c r="E117">
        <v>4.3883882440151907E-2</v>
      </c>
      <c r="G117">
        <v>111</v>
      </c>
      <c r="H117">
        <f t="shared" ca="1" si="6"/>
        <v>3.3274849850941549E-2</v>
      </c>
    </row>
    <row r="118" spans="2:8" x14ac:dyDescent="0.35">
      <c r="B118" s="40">
        <v>39479</v>
      </c>
      <c r="C118" s="41">
        <v>40.401226000000001</v>
      </c>
      <c r="D118" s="6">
        <f t="shared" si="5"/>
        <v>0.178353669963011</v>
      </c>
      <c r="E118">
        <v>4.3878650102262225E-2</v>
      </c>
      <c r="G118">
        <v>112</v>
      </c>
      <c r="H118">
        <f t="shared" ca="1" si="6"/>
        <v>-7.8001561849513016E-3</v>
      </c>
    </row>
    <row r="119" spans="2:8" x14ac:dyDescent="0.35">
      <c r="B119" s="40">
        <v>39636</v>
      </c>
      <c r="C119" s="41">
        <v>34.286163000000002</v>
      </c>
      <c r="D119" s="6">
        <f t="shared" si="5"/>
        <v>-0.25935576268312655</v>
      </c>
      <c r="E119">
        <v>4.3729647239260511E-2</v>
      </c>
      <c r="G119">
        <v>113</v>
      </c>
      <c r="H119">
        <f t="shared" ca="1" si="6"/>
        <v>1.8789067579016872E-2</v>
      </c>
    </row>
    <row r="120" spans="2:8" x14ac:dyDescent="0.35">
      <c r="B120" s="40">
        <v>38849</v>
      </c>
      <c r="C120" s="41">
        <v>46.292350999999996</v>
      </c>
      <c r="D120" s="6">
        <f t="shared" si="5"/>
        <v>5.7480764439953402</v>
      </c>
      <c r="E120">
        <v>4.3682159032219121E-2</v>
      </c>
      <c r="G120">
        <v>114</v>
      </c>
      <c r="H120">
        <f t="shared" ca="1" si="6"/>
        <v>-4.3234636641995505E-2</v>
      </c>
    </row>
    <row r="121" spans="2:8" x14ac:dyDescent="0.35">
      <c r="B121" s="40">
        <v>37445</v>
      </c>
      <c r="C121" s="41">
        <v>6.8600810000000001</v>
      </c>
      <c r="D121" s="6">
        <f t="shared" si="5"/>
        <v>-0.66342942914772696</v>
      </c>
      <c r="E121">
        <v>4.3675636136370655E-2</v>
      </c>
      <c r="G121">
        <v>115</v>
      </c>
      <c r="H121">
        <f t="shared" ca="1" si="6"/>
        <v>2.043248026185605E-2</v>
      </c>
    </row>
    <row r="122" spans="2:8" x14ac:dyDescent="0.35">
      <c r="B122" s="40">
        <v>38589</v>
      </c>
      <c r="C122" s="41">
        <v>20.382296</v>
      </c>
      <c r="D122" s="6">
        <f t="shared" si="5"/>
        <v>-0.58186418985281063</v>
      </c>
      <c r="E122">
        <v>4.3577135087004289E-2</v>
      </c>
      <c r="G122">
        <v>116</v>
      </c>
      <c r="H122">
        <f t="shared" ca="1" si="6"/>
        <v>3.8742816381891386E-2</v>
      </c>
    </row>
    <row r="123" spans="2:8" x14ac:dyDescent="0.35">
      <c r="B123" s="40">
        <v>39421</v>
      </c>
      <c r="C123" s="41">
        <v>48.745635999999998</v>
      </c>
      <c r="D123" s="6">
        <f t="shared" si="5"/>
        <v>4.4175557841023116E-2</v>
      </c>
      <c r="E123">
        <v>4.3536851227239576E-2</v>
      </c>
      <c r="G123">
        <v>117</v>
      </c>
      <c r="H123">
        <f t="shared" ca="1" si="6"/>
        <v>-1.6342063029195553E-2</v>
      </c>
    </row>
    <row r="124" spans="2:8" x14ac:dyDescent="0.35">
      <c r="B124" s="40">
        <v>39940</v>
      </c>
      <c r="C124" s="41">
        <v>46.683371999999999</v>
      </c>
      <c r="D124" s="6">
        <f t="shared" si="5"/>
        <v>3.1728937034795734</v>
      </c>
      <c r="E124">
        <v>4.3333520023203689E-2</v>
      </c>
      <c r="G124">
        <v>118</v>
      </c>
      <c r="H124">
        <f t="shared" ca="1" si="6"/>
        <v>-9.976688797080446E-3</v>
      </c>
    </row>
    <row r="125" spans="2:8" x14ac:dyDescent="0.35">
      <c r="B125" s="40">
        <v>38021</v>
      </c>
      <c r="C125" s="41">
        <v>11.187290000000001</v>
      </c>
      <c r="D125" s="6">
        <f t="shared" si="5"/>
        <v>-0.69024370490711628</v>
      </c>
      <c r="E125">
        <v>4.329005257534526E-2</v>
      </c>
      <c r="G125">
        <v>119</v>
      </c>
      <c r="H125">
        <f t="shared" ca="1" si="6"/>
        <v>4.3361929296517956E-3</v>
      </c>
    </row>
    <row r="126" spans="2:8" x14ac:dyDescent="0.35">
      <c r="B126" s="40">
        <v>38825</v>
      </c>
      <c r="C126" s="41">
        <v>36.116425</v>
      </c>
      <c r="D126" s="6">
        <f t="shared" si="5"/>
        <v>-0.12055618979827971</v>
      </c>
      <c r="E126">
        <v>4.302400278536913E-2</v>
      </c>
      <c r="G126">
        <v>120</v>
      </c>
      <c r="H126">
        <f t="shared" ca="1" si="6"/>
        <v>-1.8312721209233291E-2</v>
      </c>
    </row>
    <row r="127" spans="2:8" x14ac:dyDescent="0.35">
      <c r="B127" s="40">
        <v>39693</v>
      </c>
      <c r="C127" s="41">
        <v>41.067348000000003</v>
      </c>
      <c r="D127" s="6">
        <f t="shared" si="5"/>
        <v>-0.85871177865094817</v>
      </c>
      <c r="E127">
        <v>4.2918525889934098E-2</v>
      </c>
      <c r="G127">
        <v>121</v>
      </c>
      <c r="H127">
        <f t="shared" ca="1" si="6"/>
        <v>-9.5594547692249426E-3</v>
      </c>
    </row>
    <row r="128" spans="2:8" x14ac:dyDescent="0.35">
      <c r="B128" s="40">
        <v>42975</v>
      </c>
      <c r="C128" s="41">
        <v>290.663635</v>
      </c>
      <c r="D128" s="6">
        <f t="shared" si="5"/>
        <v>61.266833803445692</v>
      </c>
      <c r="E128">
        <v>4.2159892355329263E-2</v>
      </c>
      <c r="G128">
        <v>122</v>
      </c>
      <c r="H128">
        <f t="shared" ca="1" si="6"/>
        <v>7.4368229514661403E-5</v>
      </c>
    </row>
    <row r="129" spans="2:8" x14ac:dyDescent="0.35">
      <c r="B129" s="40">
        <v>37712</v>
      </c>
      <c r="C129" s="41">
        <v>4.6680330000000003</v>
      </c>
      <c r="D129" s="6">
        <f t="shared" si="5"/>
        <v>-0.71001416870197831</v>
      </c>
      <c r="E129">
        <v>4.2087490975559388E-2</v>
      </c>
      <c r="G129">
        <v>123</v>
      </c>
      <c r="H129">
        <f t="shared" ca="1" si="6"/>
        <v>-1.1930477829529506E-3</v>
      </c>
    </row>
    <row r="130" spans="2:8" x14ac:dyDescent="0.35">
      <c r="B130" s="40">
        <v>38474</v>
      </c>
      <c r="C130" s="41">
        <v>16.097452000000001</v>
      </c>
      <c r="D130" s="6">
        <f t="shared" si="5"/>
        <v>-0.63970283984841403</v>
      </c>
      <c r="E130">
        <v>4.2064510248611249E-2</v>
      </c>
      <c r="G130">
        <v>124</v>
      </c>
      <c r="H130">
        <f t="shared" ca="1" si="6"/>
        <v>-1.1686520454244816E-2</v>
      </c>
    </row>
    <row r="131" spans="2:8" x14ac:dyDescent="0.35">
      <c r="B131" s="40">
        <v>39533</v>
      </c>
      <c r="C131" s="41">
        <v>44.678265000000003</v>
      </c>
      <c r="D131" s="6">
        <f t="shared" si="5"/>
        <v>8.1853021645918762</v>
      </c>
      <c r="E131">
        <v>4.2053919521532333E-2</v>
      </c>
      <c r="G131">
        <v>125</v>
      </c>
      <c r="H131">
        <f t="shared" ca="1" si="6"/>
        <v>-1.6400200898132229E-2</v>
      </c>
    </row>
    <row r="132" spans="2:8" x14ac:dyDescent="0.35">
      <c r="B132" s="40">
        <v>37713</v>
      </c>
      <c r="C132" s="41">
        <v>4.8641040000000002</v>
      </c>
      <c r="D132" s="6">
        <f t="shared" si="5"/>
        <v>-0.95940556394606136</v>
      </c>
      <c r="E132">
        <v>4.2002916431824681E-2</v>
      </c>
      <c r="G132">
        <v>126</v>
      </c>
      <c r="H132">
        <f t="shared" ca="1" si="6"/>
        <v>3.0676172487559411E-2</v>
      </c>
    </row>
    <row r="133" spans="2:8" x14ac:dyDescent="0.35">
      <c r="B133" s="40">
        <v>41338</v>
      </c>
      <c r="C133" s="41">
        <v>119.821938</v>
      </c>
      <c r="D133" s="6">
        <f t="shared" si="5"/>
        <v>0.21455826144888904</v>
      </c>
      <c r="E133">
        <v>4.197427469563008E-2</v>
      </c>
      <c r="G133">
        <v>127</v>
      </c>
      <c r="H133">
        <f t="shared" ca="1" si="6"/>
        <v>1.8881914330656658E-2</v>
      </c>
    </row>
    <row r="134" spans="2:8" x14ac:dyDescent="0.35">
      <c r="B134" s="40">
        <v>40693</v>
      </c>
      <c r="C134" s="41">
        <v>98.654747</v>
      </c>
      <c r="D134" s="6">
        <f t="shared" si="5"/>
        <v>-0.33745920247921923</v>
      </c>
      <c r="E134">
        <v>4.197412709979239E-2</v>
      </c>
      <c r="G134">
        <v>128</v>
      </c>
      <c r="H134">
        <f t="shared" ca="1" si="6"/>
        <v>-1.6002234882557121E-3</v>
      </c>
    </row>
    <row r="135" spans="2:8" x14ac:dyDescent="0.35">
      <c r="B135" s="40">
        <v>41472</v>
      </c>
      <c r="C135" s="41">
        <v>148.90365600000001</v>
      </c>
      <c r="D135" s="6">
        <f t="shared" ref="D135:D198" si="7">(C135-C136)/C136</f>
        <v>3.3005699371606569</v>
      </c>
      <c r="E135">
        <v>4.1824140163032639E-2</v>
      </c>
      <c r="G135">
        <v>129</v>
      </c>
      <c r="H135">
        <f t="shared" ref="H135:H198" ca="1" si="8">_xlfn.NORM.INV(RAND(),K$9,K$10)</f>
        <v>-4.7339337611849296E-2</v>
      </c>
    </row>
    <row r="136" spans="2:8" x14ac:dyDescent="0.35">
      <c r="B136" s="40">
        <v>39780</v>
      </c>
      <c r="C136" s="41">
        <v>34.624167999999997</v>
      </c>
      <c r="D136" s="6">
        <f t="shared" si="7"/>
        <v>9.6607851495490712E-2</v>
      </c>
      <c r="E136">
        <v>4.129585368131955E-2</v>
      </c>
      <c r="G136">
        <v>130</v>
      </c>
      <c r="H136">
        <f t="shared" ca="1" si="8"/>
        <v>3.2833124755633734E-2</v>
      </c>
    </row>
    <row r="137" spans="2:8" x14ac:dyDescent="0.35">
      <c r="B137" s="40">
        <v>38778</v>
      </c>
      <c r="C137" s="41">
        <v>31.573882999999999</v>
      </c>
      <c r="D137" s="6">
        <f t="shared" si="7"/>
        <v>1.633927369271245</v>
      </c>
      <c r="E137">
        <v>4.1208139643630647E-2</v>
      </c>
      <c r="G137">
        <v>131</v>
      </c>
      <c r="H137">
        <f t="shared" ca="1" si="8"/>
        <v>4.4488946192893222E-3</v>
      </c>
    </row>
    <row r="138" spans="2:8" x14ac:dyDescent="0.35">
      <c r="B138" s="40">
        <v>38323</v>
      </c>
      <c r="C138" s="41">
        <v>11.987378</v>
      </c>
      <c r="D138" s="6">
        <f t="shared" si="7"/>
        <v>-0.88329616686094958</v>
      </c>
      <c r="E138">
        <v>4.1204858478516383E-2</v>
      </c>
      <c r="G138">
        <v>132</v>
      </c>
      <c r="H138">
        <f t="shared" ca="1" si="8"/>
        <v>-4.215011022171565E-2</v>
      </c>
    </row>
    <row r="139" spans="2:8" x14ac:dyDescent="0.35">
      <c r="B139" s="40">
        <v>40694</v>
      </c>
      <c r="C139" s="41">
        <v>102.71623200000001</v>
      </c>
      <c r="D139" s="6">
        <f t="shared" si="7"/>
        <v>1.6310020976556636</v>
      </c>
      <c r="E139">
        <v>4.1168672805982715E-2</v>
      </c>
      <c r="G139">
        <v>133</v>
      </c>
      <c r="H139">
        <f t="shared" ca="1" si="8"/>
        <v>-1.2592413922208171E-2</v>
      </c>
    </row>
    <row r="140" spans="2:8" x14ac:dyDescent="0.35">
      <c r="B140" s="40">
        <v>38908</v>
      </c>
      <c r="C140" s="41">
        <v>39.040725999999999</v>
      </c>
      <c r="D140" s="6">
        <f t="shared" si="7"/>
        <v>0.92036364636236312</v>
      </c>
      <c r="E140">
        <v>4.0905158986241266E-2</v>
      </c>
      <c r="G140">
        <v>134</v>
      </c>
      <c r="H140">
        <f t="shared" ca="1" si="8"/>
        <v>-2.521376058033754E-2</v>
      </c>
    </row>
    <row r="141" spans="2:8" x14ac:dyDescent="0.35">
      <c r="B141" s="40">
        <v>38554</v>
      </c>
      <c r="C141" s="41">
        <v>20.329861000000001</v>
      </c>
      <c r="D141" s="6">
        <f t="shared" si="7"/>
        <v>-0.92572019105949765</v>
      </c>
      <c r="E141">
        <v>4.0892453877473908E-2</v>
      </c>
      <c r="G141">
        <v>135</v>
      </c>
      <c r="H141">
        <f t="shared" ca="1" si="8"/>
        <v>-4.3337240663460057E-2</v>
      </c>
    </row>
    <row r="142" spans="2:8" x14ac:dyDescent="0.35">
      <c r="B142" s="40">
        <v>42669</v>
      </c>
      <c r="C142" s="41">
        <v>273.69296300000002</v>
      </c>
      <c r="D142" s="6">
        <f t="shared" si="7"/>
        <v>9.2209188474571921E-2</v>
      </c>
      <c r="E142">
        <v>4.0687240374510623E-2</v>
      </c>
      <c r="G142">
        <v>136</v>
      </c>
      <c r="H142">
        <f t="shared" ca="1" si="8"/>
        <v>1.8474037111517419E-2</v>
      </c>
    </row>
    <row r="143" spans="2:8" x14ac:dyDescent="0.35">
      <c r="B143" s="40">
        <v>42731</v>
      </c>
      <c r="C143" s="41">
        <v>250.586578</v>
      </c>
      <c r="D143" s="6">
        <f t="shared" si="7"/>
        <v>-0.4465265789720792</v>
      </c>
      <c r="E143">
        <v>4.058468577276951E-2</v>
      </c>
      <c r="G143">
        <v>137</v>
      </c>
      <c r="H143">
        <f t="shared" ca="1" si="8"/>
        <v>2.0816592106860397E-2</v>
      </c>
    </row>
    <row r="144" spans="2:8" x14ac:dyDescent="0.35">
      <c r="B144" s="40">
        <v>43980</v>
      </c>
      <c r="C144" s="41">
        <v>452.75268599999998</v>
      </c>
      <c r="D144" s="6">
        <f t="shared" si="7"/>
        <v>9.3676954008168476</v>
      </c>
      <c r="E144">
        <v>4.0254157523685274E-2</v>
      </c>
      <c r="G144">
        <v>138</v>
      </c>
      <c r="H144">
        <f t="shared" ca="1" si="8"/>
        <v>1.1664775736780094E-2</v>
      </c>
    </row>
    <row r="145" spans="2:8" x14ac:dyDescent="0.35">
      <c r="B145" s="40">
        <v>39289</v>
      </c>
      <c r="C145" s="41">
        <v>43.669559</v>
      </c>
      <c r="D145" s="6">
        <f t="shared" si="7"/>
        <v>0.22827113817753886</v>
      </c>
      <c r="E145">
        <v>4.0178720086580348E-2</v>
      </c>
      <c r="G145">
        <v>139</v>
      </c>
      <c r="H145">
        <f t="shared" ca="1" si="8"/>
        <v>-5.2289148660930575E-2</v>
      </c>
    </row>
    <row r="146" spans="2:8" x14ac:dyDescent="0.35">
      <c r="B146" s="40">
        <v>39638</v>
      </c>
      <c r="C146" s="41">
        <v>35.55368</v>
      </c>
      <c r="D146" s="6">
        <f t="shared" si="7"/>
        <v>-0.1581005455890977</v>
      </c>
      <c r="E146">
        <v>4.0172846838333595E-2</v>
      </c>
      <c r="G146">
        <v>140</v>
      </c>
      <c r="H146">
        <f t="shared" ca="1" si="8"/>
        <v>2.3079291929848332E-2</v>
      </c>
    </row>
    <row r="147" spans="2:8" x14ac:dyDescent="0.35">
      <c r="B147" s="40">
        <v>39085</v>
      </c>
      <c r="C147" s="41">
        <v>42.230316000000002</v>
      </c>
      <c r="D147" s="6">
        <f t="shared" si="7"/>
        <v>-0.44679932641804915</v>
      </c>
      <c r="E147">
        <v>4.0069133171051242E-2</v>
      </c>
      <c r="G147">
        <v>141</v>
      </c>
      <c r="H147">
        <f t="shared" ca="1" si="8"/>
        <v>4.4981261398329024E-2</v>
      </c>
    </row>
    <row r="148" spans="2:8" x14ac:dyDescent="0.35">
      <c r="B148" s="40">
        <v>40277</v>
      </c>
      <c r="C148" s="41">
        <v>76.338149999999999</v>
      </c>
      <c r="D148" s="6">
        <f t="shared" si="7"/>
        <v>8.1746772770522824</v>
      </c>
      <c r="E148">
        <v>4.0000188550581864E-2</v>
      </c>
      <c r="G148">
        <v>142</v>
      </c>
      <c r="H148">
        <f t="shared" ca="1" si="8"/>
        <v>-4.4917720087227483E-2</v>
      </c>
    </row>
    <row r="149" spans="2:8" x14ac:dyDescent="0.35">
      <c r="B149" s="40">
        <v>38166</v>
      </c>
      <c r="C149" s="41">
        <v>8.3205270000000002</v>
      </c>
      <c r="D149" s="6">
        <f t="shared" si="7"/>
        <v>-0.71370190272950063</v>
      </c>
      <c r="E149">
        <v>3.986219199314342E-2</v>
      </c>
      <c r="G149">
        <v>143</v>
      </c>
      <c r="H149">
        <f t="shared" ca="1" si="8"/>
        <v>-6.1660886236920478E-3</v>
      </c>
    </row>
    <row r="150" spans="2:8" x14ac:dyDescent="0.35">
      <c r="B150" s="40">
        <v>38723</v>
      </c>
      <c r="C150" s="41">
        <v>29.062460000000002</v>
      </c>
      <c r="D150" s="6">
        <f t="shared" si="7"/>
        <v>5.012170615345088</v>
      </c>
      <c r="E150">
        <v>3.9755362622806746E-2</v>
      </c>
      <c r="G150">
        <v>144</v>
      </c>
      <c r="H150">
        <f t="shared" ca="1" si="8"/>
        <v>2.0798634582487405E-2</v>
      </c>
    </row>
    <row r="151" spans="2:8" x14ac:dyDescent="0.35">
      <c r="B151" s="40">
        <v>37743</v>
      </c>
      <c r="C151" s="41">
        <v>4.8339379999999998</v>
      </c>
      <c r="D151" s="6">
        <f t="shared" si="7"/>
        <v>-0.98372071210694489</v>
      </c>
      <c r="E151">
        <v>3.9740358403141329E-2</v>
      </c>
      <c r="G151">
        <v>145</v>
      </c>
      <c r="H151">
        <f t="shared" ca="1" si="8"/>
        <v>4.9091888933808343E-2</v>
      </c>
    </row>
    <row r="152" spans="2:8" x14ac:dyDescent="0.35">
      <c r="B152" s="40">
        <v>42954</v>
      </c>
      <c r="C152" s="41">
        <v>296.937927</v>
      </c>
      <c r="D152" s="6">
        <f t="shared" si="7"/>
        <v>6.0708541970113181</v>
      </c>
      <c r="E152">
        <v>3.9537979661301279E-2</v>
      </c>
      <c r="G152">
        <v>146</v>
      </c>
      <c r="H152">
        <f t="shared" ca="1" si="8"/>
        <v>1.7233498285479685E-2</v>
      </c>
    </row>
    <row r="153" spans="2:8" x14ac:dyDescent="0.35">
      <c r="B153" s="40">
        <v>39482</v>
      </c>
      <c r="C153" s="41">
        <v>41.994633</v>
      </c>
      <c r="D153" s="6">
        <f t="shared" si="7"/>
        <v>-0.72210655304083671</v>
      </c>
      <c r="E153">
        <v>3.9439570472440594E-2</v>
      </c>
      <c r="G153">
        <v>147</v>
      </c>
      <c r="H153">
        <f t="shared" ca="1" si="8"/>
        <v>-1.8721427299378099E-3</v>
      </c>
    </row>
    <row r="154" spans="2:8" x14ac:dyDescent="0.35">
      <c r="B154" s="40">
        <v>41603</v>
      </c>
      <c r="C154" s="41">
        <v>151.117752</v>
      </c>
      <c r="D154" s="6">
        <f t="shared" si="7"/>
        <v>4.4159404120139758</v>
      </c>
      <c r="E154">
        <v>3.9428727746104814E-2</v>
      </c>
      <c r="G154">
        <v>148</v>
      </c>
      <c r="H154">
        <f t="shared" ca="1" si="8"/>
        <v>3.1175408019597405E-2</v>
      </c>
    </row>
    <row r="155" spans="2:8" x14ac:dyDescent="0.35">
      <c r="B155" s="40">
        <v>38715</v>
      </c>
      <c r="C155" s="41">
        <v>27.902403</v>
      </c>
      <c r="D155" s="6">
        <f t="shared" si="7"/>
        <v>1.9772350761071531</v>
      </c>
      <c r="E155">
        <v>3.9423657554673967E-2</v>
      </c>
      <c r="G155">
        <v>149</v>
      </c>
      <c r="H155">
        <f t="shared" ca="1" si="8"/>
        <v>-1.2973243141456474E-2</v>
      </c>
    </row>
    <row r="156" spans="2:8" x14ac:dyDescent="0.35">
      <c r="B156" s="40">
        <v>38180</v>
      </c>
      <c r="C156" s="41">
        <v>9.3719180000000009</v>
      </c>
      <c r="D156" s="6">
        <f t="shared" si="7"/>
        <v>-0.70743684746522184</v>
      </c>
      <c r="E156">
        <v>3.9301741034169793E-2</v>
      </c>
      <c r="G156">
        <v>150</v>
      </c>
      <c r="H156">
        <f t="shared" ca="1" si="8"/>
        <v>-9.5699975284153777E-3</v>
      </c>
    </row>
    <row r="157" spans="2:8" x14ac:dyDescent="0.35">
      <c r="B157" s="40">
        <v>38754</v>
      </c>
      <c r="C157" s="41">
        <v>32.033828999999997</v>
      </c>
      <c r="D157" s="6">
        <f t="shared" si="7"/>
        <v>2.9360435584264879</v>
      </c>
      <c r="E157">
        <v>3.9218156263896922E-2</v>
      </c>
      <c r="G157">
        <v>151</v>
      </c>
      <c r="H157">
        <f t="shared" ca="1" si="8"/>
        <v>2.0737442889843444E-2</v>
      </c>
    </row>
    <row r="158" spans="2:8" x14ac:dyDescent="0.35">
      <c r="B158" s="40">
        <v>37846</v>
      </c>
      <c r="C158" s="41">
        <v>8.1385860000000001</v>
      </c>
      <c r="D158" s="6">
        <f t="shared" si="7"/>
        <v>-0.81229166289954691</v>
      </c>
      <c r="E158">
        <v>3.9177543429909853E-2</v>
      </c>
      <c r="G158">
        <v>152</v>
      </c>
      <c r="H158">
        <f t="shared" ca="1" si="8"/>
        <v>1.6842119656564514E-2</v>
      </c>
    </row>
    <row r="159" spans="2:8" x14ac:dyDescent="0.35">
      <c r="B159" s="40">
        <v>39128</v>
      </c>
      <c r="C159" s="41">
        <v>43.357616</v>
      </c>
      <c r="D159" s="6">
        <f t="shared" si="7"/>
        <v>2.0986143943984032</v>
      </c>
      <c r="E159">
        <v>3.9089753340655863E-2</v>
      </c>
      <c r="G159">
        <v>153</v>
      </c>
      <c r="H159">
        <f t="shared" ca="1" si="8"/>
        <v>-1.8962164297352001E-2</v>
      </c>
    </row>
    <row r="160" spans="2:8" x14ac:dyDescent="0.35">
      <c r="B160" s="40">
        <v>38384</v>
      </c>
      <c r="C160" s="41">
        <v>13.992582000000001</v>
      </c>
      <c r="D160" s="6">
        <f t="shared" si="7"/>
        <v>-0.67633920821549787</v>
      </c>
      <c r="E160">
        <v>3.9076009347730756E-2</v>
      </c>
      <c r="G160">
        <v>154</v>
      </c>
      <c r="H160">
        <f t="shared" ca="1" si="8"/>
        <v>-1.7066690336087927E-2</v>
      </c>
    </row>
    <row r="161" spans="2:8" x14ac:dyDescent="0.35">
      <c r="B161" s="40">
        <v>39336</v>
      </c>
      <c r="C161" s="41">
        <v>43.232242999999997</v>
      </c>
      <c r="D161" s="6">
        <f t="shared" si="7"/>
        <v>0.14443209332532897</v>
      </c>
      <c r="E161">
        <v>3.9039143185912721E-2</v>
      </c>
      <c r="G161">
        <v>155</v>
      </c>
      <c r="H161">
        <f t="shared" ca="1" si="8"/>
        <v>-2.4165264549617513E-2</v>
      </c>
    </row>
    <row r="162" spans="2:8" x14ac:dyDescent="0.35">
      <c r="B162" s="40">
        <v>39163</v>
      </c>
      <c r="C162" s="41">
        <v>37.776153999999998</v>
      </c>
      <c r="D162" s="6">
        <f t="shared" si="7"/>
        <v>-0.61015002310442001</v>
      </c>
      <c r="E162">
        <v>3.8946158215486207E-2</v>
      </c>
      <c r="G162">
        <v>156</v>
      </c>
      <c r="H162">
        <f t="shared" ca="1" si="8"/>
        <v>-5.6764792532932956E-2</v>
      </c>
    </row>
    <row r="163" spans="2:8" x14ac:dyDescent="0.35">
      <c r="B163" s="40">
        <v>41011</v>
      </c>
      <c r="C163" s="41">
        <v>96.899208000000002</v>
      </c>
      <c r="D163" s="6">
        <f t="shared" si="7"/>
        <v>7.189653990629572</v>
      </c>
      <c r="E163">
        <v>3.8825748946419408E-2</v>
      </c>
      <c r="G163">
        <v>157</v>
      </c>
      <c r="H163">
        <f t="shared" ca="1" si="8"/>
        <v>2.3808977205035304E-4</v>
      </c>
    </row>
    <row r="164" spans="2:8" x14ac:dyDescent="0.35">
      <c r="B164" s="40">
        <v>38350</v>
      </c>
      <c r="C164" s="41">
        <v>11.831905000000001</v>
      </c>
      <c r="D164" s="6">
        <f t="shared" si="7"/>
        <v>1.0050589507655112</v>
      </c>
      <c r="E164">
        <v>3.848845352538164E-2</v>
      </c>
      <c r="G164">
        <v>158</v>
      </c>
      <c r="H164">
        <f t="shared" ca="1" si="8"/>
        <v>-1.9255433071643045E-2</v>
      </c>
    </row>
    <row r="165" spans="2:8" x14ac:dyDescent="0.35">
      <c r="B165" s="40">
        <v>37789</v>
      </c>
      <c r="C165" s="41">
        <v>5.9010259999999999</v>
      </c>
      <c r="D165" s="6">
        <f t="shared" si="7"/>
        <v>-0.81515354013554664</v>
      </c>
      <c r="E165">
        <v>3.8487029088419632E-2</v>
      </c>
      <c r="G165">
        <v>159</v>
      </c>
      <c r="H165">
        <f t="shared" ca="1" si="8"/>
        <v>-8.8868045838605501E-3</v>
      </c>
    </row>
    <row r="166" spans="2:8" x14ac:dyDescent="0.35">
      <c r="B166" s="40">
        <v>38789</v>
      </c>
      <c r="C166" s="41">
        <v>31.923933000000002</v>
      </c>
      <c r="D166" s="6">
        <f t="shared" si="7"/>
        <v>-0.44656973584415022</v>
      </c>
      <c r="E166">
        <v>3.8395472008557523E-2</v>
      </c>
      <c r="G166">
        <v>160</v>
      </c>
      <c r="H166">
        <f t="shared" ca="1" si="8"/>
        <v>2.753956802521269E-2</v>
      </c>
    </row>
    <row r="167" spans="2:8" x14ac:dyDescent="0.35">
      <c r="B167" s="40">
        <v>40058</v>
      </c>
      <c r="C167" s="41">
        <v>57.683750000000003</v>
      </c>
      <c r="D167" s="6">
        <f t="shared" si="7"/>
        <v>4.8638186164747754</v>
      </c>
      <c r="E167">
        <v>3.8283513574269533E-2</v>
      </c>
      <c r="G167">
        <v>161</v>
      </c>
      <c r="H167">
        <f t="shared" ca="1" si="8"/>
        <v>1.3935706934979699E-2</v>
      </c>
    </row>
    <row r="168" spans="2:8" x14ac:dyDescent="0.35">
      <c r="B168" s="40">
        <v>38126</v>
      </c>
      <c r="C168" s="41">
        <v>9.8372329999999994</v>
      </c>
      <c r="D168" s="6">
        <f t="shared" si="7"/>
        <v>-0.95877829849713436</v>
      </c>
      <c r="E168">
        <v>3.79590475397618E-2</v>
      </c>
      <c r="G168">
        <v>162</v>
      </c>
      <c r="H168">
        <f t="shared" ca="1" si="8"/>
        <v>6.479413644014163E-3</v>
      </c>
    </row>
    <row r="169" spans="2:8" x14ac:dyDescent="0.35">
      <c r="B169" s="40">
        <v>42128</v>
      </c>
      <c r="C169" s="41">
        <v>238.64209</v>
      </c>
      <c r="D169" s="6">
        <f t="shared" si="7"/>
        <v>4.488360828138191</v>
      </c>
      <c r="E169">
        <v>3.7911846818392082E-2</v>
      </c>
      <c r="G169">
        <v>163</v>
      </c>
      <c r="H169">
        <f t="shared" ca="1" si="8"/>
        <v>-7.0005172555932232E-3</v>
      </c>
    </row>
    <row r="170" spans="2:8" x14ac:dyDescent="0.35">
      <c r="B170" s="40">
        <v>39119</v>
      </c>
      <c r="C170" s="41">
        <v>43.481487000000001</v>
      </c>
      <c r="D170" s="6">
        <f t="shared" si="7"/>
        <v>0.19585820917996602</v>
      </c>
      <c r="E170">
        <v>3.7438164131277249E-2</v>
      </c>
      <c r="G170">
        <v>164</v>
      </c>
      <c r="H170">
        <f t="shared" ca="1" si="8"/>
        <v>-2.2595025453279377E-2</v>
      </c>
    </row>
    <row r="171" spans="2:8" x14ac:dyDescent="0.35">
      <c r="B171" s="40">
        <v>39162</v>
      </c>
      <c r="C171" s="41">
        <v>36.360069000000003</v>
      </c>
      <c r="D171" s="6">
        <f t="shared" si="7"/>
        <v>-0.85819464615994578</v>
      </c>
      <c r="E171">
        <v>3.7433502807114022E-2</v>
      </c>
      <c r="G171">
        <v>165</v>
      </c>
      <c r="H171">
        <f t="shared" ca="1" si="8"/>
        <v>2.2284927108218364E-2</v>
      </c>
    </row>
    <row r="172" spans="2:8" x14ac:dyDescent="0.35">
      <c r="B172" s="40">
        <v>42249</v>
      </c>
      <c r="C172" s="41">
        <v>256.40829500000001</v>
      </c>
      <c r="D172" s="6">
        <f t="shared" si="7"/>
        <v>27.409654294278379</v>
      </c>
      <c r="E172">
        <v>3.7208333730094488E-2</v>
      </c>
      <c r="G172">
        <v>166</v>
      </c>
      <c r="H172">
        <f t="shared" ca="1" si="8"/>
        <v>4.1806010008444888E-2</v>
      </c>
    </row>
    <row r="173" spans="2:8" x14ac:dyDescent="0.35">
      <c r="B173" s="40">
        <v>38216</v>
      </c>
      <c r="C173" s="41">
        <v>9.0253929999999993</v>
      </c>
      <c r="D173" s="6">
        <f t="shared" si="7"/>
        <v>-0.96265053547944068</v>
      </c>
      <c r="E173">
        <v>3.7104191051438772E-2</v>
      </c>
      <c r="G173">
        <v>167</v>
      </c>
      <c r="H173">
        <f t="shared" ca="1" si="8"/>
        <v>5.1773763094883083E-3</v>
      </c>
    </row>
    <row r="174" spans="2:8" x14ac:dyDescent="0.35">
      <c r="B174" s="40">
        <v>42472</v>
      </c>
      <c r="C174" s="41">
        <v>241.647186</v>
      </c>
      <c r="D174" s="6">
        <f t="shared" si="7"/>
        <v>0.41743980407955827</v>
      </c>
      <c r="E174">
        <v>3.7095543478384063E-2</v>
      </c>
      <c r="G174">
        <v>168</v>
      </c>
      <c r="H174">
        <f t="shared" ca="1" si="8"/>
        <v>-9.3784746917493899E-3</v>
      </c>
    </row>
    <row r="175" spans="2:8" x14ac:dyDescent="0.35">
      <c r="B175" s="40">
        <v>41772</v>
      </c>
      <c r="C175" s="41">
        <v>170.48144500000001</v>
      </c>
      <c r="D175" s="6">
        <f t="shared" si="7"/>
        <v>17.8479691120579</v>
      </c>
      <c r="E175">
        <v>3.7067550891873406E-2</v>
      </c>
      <c r="G175">
        <v>169</v>
      </c>
      <c r="H175">
        <f t="shared" ca="1" si="8"/>
        <v>-3.9937528668172226E-2</v>
      </c>
    </row>
    <row r="176" spans="2:8" x14ac:dyDescent="0.35">
      <c r="B176" s="40">
        <v>38223</v>
      </c>
      <c r="C176" s="41">
        <v>9.045083</v>
      </c>
      <c r="D176" s="6">
        <f t="shared" si="7"/>
        <v>-0.98430257595853055</v>
      </c>
      <c r="E176">
        <v>3.7020429745577434E-2</v>
      </c>
      <c r="G176">
        <v>170</v>
      </c>
      <c r="H176">
        <f t="shared" ca="1" si="8"/>
        <v>2.4198459137384006E-2</v>
      </c>
    </row>
    <row r="177" spans="2:8" x14ac:dyDescent="0.35">
      <c r="B177" s="40">
        <v>44378</v>
      </c>
      <c r="C177" s="41">
        <v>576.21447799999999</v>
      </c>
      <c r="D177" s="6">
        <f t="shared" si="7"/>
        <v>13.159719142319048</v>
      </c>
      <c r="E177">
        <v>3.6923045284332871E-2</v>
      </c>
      <c r="G177">
        <v>171</v>
      </c>
      <c r="H177">
        <f t="shared" ca="1" si="8"/>
        <v>-1.2375698154942721E-2</v>
      </c>
    </row>
    <row r="178" spans="2:8" x14ac:dyDescent="0.35">
      <c r="B178" s="40">
        <v>39009</v>
      </c>
      <c r="C178" s="41">
        <v>40.693919999999999</v>
      </c>
      <c r="D178" s="6">
        <f t="shared" si="7"/>
        <v>-0.89583026259743903</v>
      </c>
      <c r="E178">
        <v>3.6897615803477862E-2</v>
      </c>
      <c r="G178">
        <v>172</v>
      </c>
      <c r="H178">
        <f t="shared" ca="1" si="8"/>
        <v>-6.781807548535055E-3</v>
      </c>
    </row>
    <row r="179" spans="2:8" x14ac:dyDescent="0.35">
      <c r="B179" s="40">
        <v>43385</v>
      </c>
      <c r="C179" s="41">
        <v>390.65011600000003</v>
      </c>
      <c r="D179" s="6">
        <f t="shared" si="7"/>
        <v>5.3981549079565951</v>
      </c>
      <c r="E179">
        <v>3.68629691915019E-2</v>
      </c>
      <c r="G179">
        <v>173</v>
      </c>
      <c r="H179">
        <f t="shared" ca="1" si="8"/>
        <v>-6.638020641169879E-3</v>
      </c>
    </row>
    <row r="180" spans="2:8" x14ac:dyDescent="0.35">
      <c r="B180" s="40">
        <v>40081</v>
      </c>
      <c r="C180" s="41">
        <v>61.056683</v>
      </c>
      <c r="D180" s="6">
        <f t="shared" si="7"/>
        <v>3.5340119868977315</v>
      </c>
      <c r="E180">
        <v>3.6848059951210162E-2</v>
      </c>
      <c r="G180">
        <v>174</v>
      </c>
      <c r="H180">
        <f t="shared" ca="1" si="8"/>
        <v>1.6653407032785658E-2</v>
      </c>
    </row>
    <row r="181" spans="2:8" x14ac:dyDescent="0.35">
      <c r="B181" s="40">
        <v>38383</v>
      </c>
      <c r="C181" s="41">
        <v>13.46637</v>
      </c>
      <c r="D181" s="6">
        <f t="shared" si="7"/>
        <v>-0.15549999849491739</v>
      </c>
      <c r="E181">
        <v>3.6832568921947716E-2</v>
      </c>
      <c r="G181">
        <v>175</v>
      </c>
      <c r="H181">
        <f t="shared" ca="1" si="8"/>
        <v>-4.6982086560340922E-3</v>
      </c>
    </row>
    <row r="182" spans="2:8" x14ac:dyDescent="0.35">
      <c r="B182" s="40">
        <v>38414</v>
      </c>
      <c r="C182" s="41">
        <v>15.945968000000001</v>
      </c>
      <c r="D182" s="6">
        <f t="shared" si="7"/>
        <v>2.2580891532342928</v>
      </c>
      <c r="E182">
        <v>3.6806779556984956E-2</v>
      </c>
      <c r="G182">
        <v>176</v>
      </c>
      <c r="H182">
        <f t="shared" ca="1" si="8"/>
        <v>-2.5144810240700062E-3</v>
      </c>
    </row>
    <row r="183" spans="2:8" x14ac:dyDescent="0.35">
      <c r="B183" s="40">
        <v>37756</v>
      </c>
      <c r="C183" s="41">
        <v>4.8942699999999997</v>
      </c>
      <c r="D183" s="6">
        <f t="shared" si="7"/>
        <v>-0.98114284128870233</v>
      </c>
      <c r="E183">
        <v>3.6741498299024296E-2</v>
      </c>
      <c r="G183">
        <v>177</v>
      </c>
      <c r="H183">
        <f t="shared" ca="1" si="8"/>
        <v>4.1228123914689883E-3</v>
      </c>
    </row>
    <row r="184" spans="2:8" x14ac:dyDescent="0.35">
      <c r="B184" s="40">
        <v>42102</v>
      </c>
      <c r="C184" s="41">
        <v>259.54440299999999</v>
      </c>
      <c r="D184" s="6">
        <f t="shared" si="7"/>
        <v>0.69993499958108196</v>
      </c>
      <c r="E184">
        <v>3.6638978522849489E-2</v>
      </c>
      <c r="G184">
        <v>178</v>
      </c>
      <c r="H184">
        <f t="shared" ca="1" si="8"/>
        <v>-7.244266321090197E-3</v>
      </c>
    </row>
    <row r="185" spans="2:8" x14ac:dyDescent="0.35">
      <c r="B185" s="40">
        <v>41521</v>
      </c>
      <c r="C185" s="41">
        <v>152.67901599999999</v>
      </c>
      <c r="D185" s="6">
        <f t="shared" si="7"/>
        <v>3.2538826471925177</v>
      </c>
      <c r="E185">
        <v>3.6618879391610161E-2</v>
      </c>
      <c r="G185">
        <v>179</v>
      </c>
      <c r="H185">
        <f t="shared" ca="1" si="8"/>
        <v>-2.2426395665783198E-2</v>
      </c>
    </row>
    <row r="186" spans="2:8" x14ac:dyDescent="0.35">
      <c r="B186" s="40">
        <v>39783</v>
      </c>
      <c r="C186" s="41">
        <v>35.891685000000003</v>
      </c>
      <c r="D186" s="6">
        <f t="shared" si="7"/>
        <v>-6.7508125080962281E-2</v>
      </c>
      <c r="E186">
        <v>3.6607868815793788E-2</v>
      </c>
      <c r="G186">
        <v>180</v>
      </c>
      <c r="H186">
        <f t="shared" ca="1" si="8"/>
        <v>1.0169998514126692E-2</v>
      </c>
    </row>
    <row r="187" spans="2:8" x14ac:dyDescent="0.35">
      <c r="B187" s="40">
        <v>39721</v>
      </c>
      <c r="C187" s="41">
        <v>38.490077999999997</v>
      </c>
      <c r="D187" s="6">
        <f t="shared" si="7"/>
        <v>-0.68007149161656022</v>
      </c>
      <c r="E187">
        <v>3.6404712069501986E-2</v>
      </c>
      <c r="G187">
        <v>181</v>
      </c>
      <c r="H187">
        <f t="shared" ca="1" si="8"/>
        <v>-3.2664181488491987E-3</v>
      </c>
    </row>
    <row r="188" spans="2:8" x14ac:dyDescent="0.35">
      <c r="B188" s="40">
        <v>41194</v>
      </c>
      <c r="C188" s="41">
        <v>120.30837200000001</v>
      </c>
      <c r="D188" s="6">
        <f t="shared" si="7"/>
        <v>1.5918233770508827</v>
      </c>
      <c r="E188">
        <v>3.6384586117518672E-2</v>
      </c>
      <c r="G188">
        <v>182</v>
      </c>
      <c r="H188">
        <f t="shared" ca="1" si="8"/>
        <v>2.2875279383522698E-2</v>
      </c>
    </row>
    <row r="189" spans="2:8" x14ac:dyDescent="0.35">
      <c r="B189" s="40">
        <v>39381</v>
      </c>
      <c r="C189" s="41">
        <v>46.418430000000001</v>
      </c>
      <c r="D189" s="6">
        <f t="shared" si="7"/>
        <v>-0.8119970353173489</v>
      </c>
      <c r="E189">
        <v>3.6262187933776516E-2</v>
      </c>
      <c r="G189">
        <v>183</v>
      </c>
      <c r="H189">
        <f t="shared" ca="1" si="8"/>
        <v>2.031137009108213E-2</v>
      </c>
    </row>
    <row r="190" spans="2:8" x14ac:dyDescent="0.35">
      <c r="B190" s="40">
        <v>42045</v>
      </c>
      <c r="C190" s="41">
        <v>246.902649</v>
      </c>
      <c r="D190" s="6">
        <f t="shared" si="7"/>
        <v>4.6435024064170944</v>
      </c>
      <c r="E190">
        <v>3.6200255902205096E-2</v>
      </c>
      <c r="G190">
        <v>184</v>
      </c>
      <c r="H190">
        <f t="shared" ca="1" si="8"/>
        <v>3.6018110489821446E-2</v>
      </c>
    </row>
    <row r="191" spans="2:8" x14ac:dyDescent="0.35">
      <c r="B191" s="40">
        <v>39134</v>
      </c>
      <c r="C191" s="41">
        <v>43.749896999999997</v>
      </c>
      <c r="D191" s="6">
        <f t="shared" si="7"/>
        <v>-0.80799198741435641</v>
      </c>
      <c r="E191">
        <v>3.6185727646028475E-2</v>
      </c>
      <c r="G191">
        <v>185</v>
      </c>
      <c r="H191">
        <f t="shared" ca="1" si="8"/>
        <v>-6.4406652574171497E-2</v>
      </c>
    </row>
    <row r="192" spans="2:8" x14ac:dyDescent="0.35">
      <c r="B192" s="40">
        <v>42412</v>
      </c>
      <c r="C192" s="41">
        <v>227.85453799999999</v>
      </c>
      <c r="D192" s="6">
        <f t="shared" si="7"/>
        <v>30.718773604158145</v>
      </c>
      <c r="E192">
        <v>3.6169866391137492E-2</v>
      </c>
      <c r="G192">
        <v>186</v>
      </c>
      <c r="H192">
        <f t="shared" ca="1" si="8"/>
        <v>-8.017684021244649E-3</v>
      </c>
    </row>
    <row r="193" spans="2:8" x14ac:dyDescent="0.35">
      <c r="B193" s="40">
        <v>37830</v>
      </c>
      <c r="C193" s="41">
        <v>7.183586</v>
      </c>
      <c r="D193" s="6">
        <f t="shared" si="7"/>
        <v>-0.94334445593709704</v>
      </c>
      <c r="E193">
        <v>3.5951193272851324E-2</v>
      </c>
      <c r="G193">
        <v>187</v>
      </c>
      <c r="H193">
        <f t="shared" ca="1" si="8"/>
        <v>-8.2462850670963032E-3</v>
      </c>
    </row>
    <row r="194" spans="2:8" x14ac:dyDescent="0.35">
      <c r="B194" s="40">
        <v>41365</v>
      </c>
      <c r="C194" s="41">
        <v>126.79405199999999</v>
      </c>
      <c r="D194" s="6">
        <f t="shared" si="7"/>
        <v>1.7402092948153345</v>
      </c>
      <c r="E194">
        <v>3.5779537576425685E-2</v>
      </c>
      <c r="G194">
        <v>188</v>
      </c>
      <c r="H194">
        <f t="shared" ca="1" si="8"/>
        <v>2.3643076267839267E-2</v>
      </c>
    </row>
    <row r="195" spans="2:8" x14ac:dyDescent="0.35">
      <c r="B195" s="40">
        <v>39402</v>
      </c>
      <c r="C195" s="41">
        <v>46.271667000000001</v>
      </c>
      <c r="D195" s="6">
        <f t="shared" si="7"/>
        <v>-0.1671292349804134</v>
      </c>
      <c r="E195">
        <v>3.5663918462366377E-2</v>
      </c>
      <c r="G195">
        <v>189</v>
      </c>
      <c r="H195">
        <f t="shared" ca="1" si="8"/>
        <v>4.5077612755913994E-2</v>
      </c>
    </row>
    <row r="196" spans="2:8" x14ac:dyDescent="0.35">
      <c r="B196" s="40">
        <v>40057</v>
      </c>
      <c r="C196" s="41">
        <v>55.556838999999997</v>
      </c>
      <c r="D196" s="6">
        <f t="shared" si="7"/>
        <v>-0.13713718755514534</v>
      </c>
      <c r="E196">
        <v>3.5642694424364817E-2</v>
      </c>
      <c r="G196">
        <v>190</v>
      </c>
      <c r="H196">
        <f t="shared" ca="1" si="8"/>
        <v>1.675663564763908E-2</v>
      </c>
    </row>
    <row r="197" spans="2:8" x14ac:dyDescent="0.35">
      <c r="B197" s="40">
        <v>40106</v>
      </c>
      <c r="C197" s="41">
        <v>64.386641999999995</v>
      </c>
      <c r="D197" s="6">
        <f t="shared" si="7"/>
        <v>-0.86619354665055026</v>
      </c>
      <c r="E197">
        <v>3.5590696741999071E-2</v>
      </c>
      <c r="G197">
        <v>191</v>
      </c>
      <c r="H197">
        <f t="shared" ca="1" si="8"/>
        <v>-1.6829900920498887E-2</v>
      </c>
    </row>
    <row r="198" spans="2:8" x14ac:dyDescent="0.35">
      <c r="B198" s="40">
        <v>43861</v>
      </c>
      <c r="C198" s="41">
        <v>481.19235200000003</v>
      </c>
      <c r="D198" s="6">
        <f t="shared" si="7"/>
        <v>1.5580380969161416</v>
      </c>
      <c r="E198">
        <v>3.5509335057361917E-2</v>
      </c>
      <c r="G198">
        <v>192</v>
      </c>
      <c r="H198">
        <f t="shared" ca="1" si="8"/>
        <v>-8.8921330123783327E-3</v>
      </c>
    </row>
    <row r="199" spans="2:8" x14ac:dyDescent="0.35">
      <c r="B199" s="40">
        <v>41851</v>
      </c>
      <c r="C199" s="41">
        <v>188.10992400000001</v>
      </c>
      <c r="D199" s="6">
        <f t="shared" ref="D199:D262" si="9">(C199-C200)/C200</f>
        <v>3.7542040388636306</v>
      </c>
      <c r="E199">
        <v>3.5473272109907826E-2</v>
      </c>
      <c r="G199">
        <v>193</v>
      </c>
      <c r="H199">
        <f t="shared" ref="H199:H262" ca="1" si="10">_xlfn.NORM.INV(RAND(),K$9,K$10)</f>
        <v>-3.2695697429311103E-2</v>
      </c>
    </row>
    <row r="200" spans="2:8" x14ac:dyDescent="0.35">
      <c r="B200" s="40">
        <v>39220</v>
      </c>
      <c r="C200" s="41">
        <v>39.567070000000001</v>
      </c>
      <c r="D200" s="6">
        <f t="shared" si="9"/>
        <v>-0.33750894897965639</v>
      </c>
      <c r="E200">
        <v>3.5422254193502534E-2</v>
      </c>
      <c r="G200">
        <v>194</v>
      </c>
      <c r="H200">
        <f t="shared" ca="1" si="10"/>
        <v>3.2659606425188614E-2</v>
      </c>
    </row>
    <row r="201" spans="2:8" x14ac:dyDescent="0.35">
      <c r="B201" s="40">
        <v>40059</v>
      </c>
      <c r="C201" s="41">
        <v>59.724685999999998</v>
      </c>
      <c r="D201" s="6">
        <f t="shared" si="9"/>
        <v>3.8752903557801126</v>
      </c>
      <c r="E201">
        <v>3.5381472251717248E-2</v>
      </c>
      <c r="G201">
        <v>195</v>
      </c>
      <c r="H201">
        <f t="shared" ca="1" si="10"/>
        <v>1.3491435886711001E-2</v>
      </c>
    </row>
    <row r="202" spans="2:8" x14ac:dyDescent="0.35">
      <c r="B202" s="40">
        <v>38351</v>
      </c>
      <c r="C202" s="41">
        <v>12.250488000000001</v>
      </c>
      <c r="D202" s="6">
        <f t="shared" si="9"/>
        <v>-0.3976531831089406</v>
      </c>
      <c r="E202">
        <v>3.5377481479102468E-2</v>
      </c>
      <c r="G202">
        <v>196</v>
      </c>
      <c r="H202">
        <f t="shared" ca="1" si="10"/>
        <v>5.3636328997372406E-3</v>
      </c>
    </row>
    <row r="203" spans="2:8" x14ac:dyDescent="0.35">
      <c r="B203" s="40">
        <v>38574</v>
      </c>
      <c r="C203" s="41">
        <v>20.337931000000001</v>
      </c>
      <c r="D203" s="6">
        <f t="shared" si="9"/>
        <v>-0.92245097998206982</v>
      </c>
      <c r="E203">
        <v>3.5318173321544986E-2</v>
      </c>
      <c r="G203">
        <v>197</v>
      </c>
      <c r="H203">
        <f t="shared" ca="1" si="10"/>
        <v>7.0466768022694971E-4</v>
      </c>
    </row>
    <row r="204" spans="2:8" x14ac:dyDescent="0.35">
      <c r="B204" s="40">
        <v>42865</v>
      </c>
      <c r="C204" s="41">
        <v>262.25903299999999</v>
      </c>
      <c r="D204" s="6">
        <f t="shared" si="9"/>
        <v>-0.31617777595234464</v>
      </c>
      <c r="E204">
        <v>3.5289790211641914E-2</v>
      </c>
      <c r="G204">
        <v>198</v>
      </c>
      <c r="H204">
        <f t="shared" ca="1" si="10"/>
        <v>1.6437645089124278E-2</v>
      </c>
    </row>
    <row r="205" spans="2:8" x14ac:dyDescent="0.35">
      <c r="B205" s="40">
        <v>43609</v>
      </c>
      <c r="C205" s="41">
        <v>383.519318</v>
      </c>
      <c r="D205" s="6">
        <f t="shared" si="9"/>
        <v>0.15523346223292095</v>
      </c>
      <c r="E205">
        <v>3.5283377029764126E-2</v>
      </c>
      <c r="G205">
        <v>199</v>
      </c>
      <c r="H205">
        <f t="shared" ca="1" si="10"/>
        <v>-1.6248279953170495E-2</v>
      </c>
    </row>
    <row r="206" spans="2:8" x14ac:dyDescent="0.35">
      <c r="B206" s="40">
        <v>43208</v>
      </c>
      <c r="C206" s="41">
        <v>331.98425300000002</v>
      </c>
      <c r="D206" s="6">
        <f t="shared" si="9"/>
        <v>6.3770439102924916</v>
      </c>
      <c r="E206">
        <v>3.5200071569394788E-2</v>
      </c>
      <c r="G206">
        <v>200</v>
      </c>
      <c r="H206">
        <f t="shared" ca="1" si="10"/>
        <v>3.9211697511229542E-3</v>
      </c>
    </row>
    <row r="207" spans="2:8" x14ac:dyDescent="0.35">
      <c r="B207" s="40">
        <v>39378</v>
      </c>
      <c r="C207" s="41">
        <v>45.002341999999999</v>
      </c>
      <c r="D207" s="6">
        <f t="shared" si="9"/>
        <v>0.34387668178160574</v>
      </c>
      <c r="E207">
        <v>3.49614553266153E-2</v>
      </c>
      <c r="G207">
        <v>201</v>
      </c>
      <c r="H207">
        <f t="shared" ca="1" si="10"/>
        <v>-6.7069657980641365E-2</v>
      </c>
    </row>
    <row r="208" spans="2:8" x14ac:dyDescent="0.35">
      <c r="B208" s="40">
        <v>38792</v>
      </c>
      <c r="C208" s="41">
        <v>33.486958000000001</v>
      </c>
      <c r="D208" s="6">
        <f t="shared" si="9"/>
        <v>-0.91801643062275506</v>
      </c>
      <c r="E208">
        <v>3.4843077548741302E-2</v>
      </c>
      <c r="G208">
        <v>202</v>
      </c>
      <c r="H208">
        <f t="shared" ca="1" si="10"/>
        <v>-2.563368029818627E-2</v>
      </c>
    </row>
    <row r="209" spans="2:8" x14ac:dyDescent="0.35">
      <c r="B209" s="40">
        <v>43662</v>
      </c>
      <c r="C209" s="41">
        <v>408.45938100000001</v>
      </c>
      <c r="D209" s="6">
        <f t="shared" si="9"/>
        <v>4.3780379719602163</v>
      </c>
      <c r="E209">
        <v>3.4818715591531983E-2</v>
      </c>
      <c r="G209">
        <v>203</v>
      </c>
      <c r="H209">
        <f t="shared" ca="1" si="10"/>
        <v>5.9512635366384186E-3</v>
      </c>
    </row>
    <row r="210" spans="2:8" x14ac:dyDescent="0.35">
      <c r="B210" s="40">
        <v>40217</v>
      </c>
      <c r="C210" s="41">
        <v>75.949516000000003</v>
      </c>
      <c r="D210" s="6">
        <f t="shared" si="9"/>
        <v>3.9140371871082538</v>
      </c>
      <c r="E210">
        <v>3.4705595568211151E-2</v>
      </c>
      <c r="G210">
        <v>204</v>
      </c>
      <c r="H210">
        <f t="shared" ca="1" si="10"/>
        <v>4.5211273939611892E-2</v>
      </c>
    </row>
    <row r="211" spans="2:8" x14ac:dyDescent="0.35">
      <c r="B211" s="40">
        <v>38408</v>
      </c>
      <c r="C211" s="41">
        <v>15.455625</v>
      </c>
      <c r="D211" s="6">
        <f t="shared" si="9"/>
        <v>-0.93621104496813179</v>
      </c>
      <c r="E211">
        <v>3.4694227583625066E-2</v>
      </c>
      <c r="G211">
        <v>205</v>
      </c>
      <c r="H211">
        <f t="shared" ca="1" si="10"/>
        <v>7.3718290439131673E-3</v>
      </c>
    </row>
    <row r="212" spans="2:8" x14ac:dyDescent="0.35">
      <c r="B212" s="40">
        <v>42172</v>
      </c>
      <c r="C212" s="41">
        <v>242.29312100000001</v>
      </c>
      <c r="D212" s="6">
        <f t="shared" si="9"/>
        <v>1.7698641451095176</v>
      </c>
      <c r="E212">
        <v>3.4690952738536229E-2</v>
      </c>
      <c r="G212">
        <v>206</v>
      </c>
      <c r="H212">
        <f t="shared" ca="1" si="10"/>
        <v>-5.3951066677343099E-3</v>
      </c>
    </row>
    <row r="213" spans="2:8" x14ac:dyDescent="0.35">
      <c r="B213" s="40">
        <v>40591</v>
      </c>
      <c r="C213" s="41">
        <v>87.474731000000006</v>
      </c>
      <c r="D213" s="6">
        <f t="shared" si="9"/>
        <v>1.9092453991210945</v>
      </c>
      <c r="E213">
        <v>3.4607383357106079E-2</v>
      </c>
      <c r="G213">
        <v>207</v>
      </c>
      <c r="H213">
        <f t="shared" ca="1" si="10"/>
        <v>-3.5838422244389545E-2</v>
      </c>
    </row>
    <row r="214" spans="2:8" x14ac:dyDescent="0.35">
      <c r="B214" s="40">
        <v>38726</v>
      </c>
      <c r="C214" s="41">
        <v>30.067841999999999</v>
      </c>
      <c r="D214" s="6">
        <f t="shared" si="9"/>
        <v>-0.64785097904571143</v>
      </c>
      <c r="E214">
        <v>3.4593836860334508E-2</v>
      </c>
      <c r="G214">
        <v>208</v>
      </c>
      <c r="H214">
        <f t="shared" ca="1" si="10"/>
        <v>-5.7774781773442018E-3</v>
      </c>
    </row>
    <row r="215" spans="2:8" x14ac:dyDescent="0.35">
      <c r="B215" s="40">
        <v>40351</v>
      </c>
      <c r="C215" s="41">
        <v>85.383858000000004</v>
      </c>
      <c r="D215" s="6">
        <f t="shared" si="9"/>
        <v>-5.6863106275524634E-2</v>
      </c>
      <c r="E215">
        <v>3.4528011379148536E-2</v>
      </c>
      <c r="G215">
        <v>209</v>
      </c>
      <c r="H215">
        <f t="shared" ca="1" si="10"/>
        <v>1.7131115770342126E-2</v>
      </c>
    </row>
    <row r="216" spans="2:8" x14ac:dyDescent="0.35">
      <c r="B216" s="40">
        <v>40680</v>
      </c>
      <c r="C216" s="41">
        <v>90.531775999999994</v>
      </c>
      <c r="D216" s="6">
        <f t="shared" si="9"/>
        <v>-0.65232194936574284</v>
      </c>
      <c r="E216">
        <v>3.4431046948114073E-2</v>
      </c>
      <c r="G216">
        <v>210</v>
      </c>
      <c r="H216">
        <f t="shared" ca="1" si="10"/>
        <v>3.4670765433372653E-3</v>
      </c>
    </row>
    <row r="217" spans="2:8" x14ac:dyDescent="0.35">
      <c r="B217" s="40">
        <v>42243</v>
      </c>
      <c r="C217" s="41">
        <v>260.389679</v>
      </c>
      <c r="D217" s="6">
        <f t="shared" si="9"/>
        <v>37.206107966758779</v>
      </c>
      <c r="E217">
        <v>3.4357543605996056E-2</v>
      </c>
      <c r="G217">
        <v>211</v>
      </c>
      <c r="H217">
        <f t="shared" ca="1" si="10"/>
        <v>-3.0753966233129777E-2</v>
      </c>
    </row>
    <row r="218" spans="2:8" x14ac:dyDescent="0.35">
      <c r="B218" s="40">
        <v>37826</v>
      </c>
      <c r="C218" s="41">
        <v>6.8153940000000004</v>
      </c>
      <c r="D218" s="6">
        <f t="shared" si="9"/>
        <v>-0.86062386020835313</v>
      </c>
      <c r="E218">
        <v>3.4342119041873731E-2</v>
      </c>
      <c r="G218">
        <v>212</v>
      </c>
      <c r="H218">
        <f t="shared" ca="1" si="10"/>
        <v>8.0228664320323873E-3</v>
      </c>
    </row>
    <row r="219" spans="2:8" x14ac:dyDescent="0.35">
      <c r="B219" s="40">
        <v>39958</v>
      </c>
      <c r="C219" s="41">
        <v>48.899287999999999</v>
      </c>
      <c r="D219" s="6">
        <f t="shared" si="9"/>
        <v>2.0765602146652387</v>
      </c>
      <c r="E219">
        <v>3.4249840794059842E-2</v>
      </c>
      <c r="G219">
        <v>213</v>
      </c>
      <c r="H219">
        <f t="shared" ca="1" si="10"/>
        <v>-9.9463779603748501E-3</v>
      </c>
    </row>
    <row r="220" spans="2:8" x14ac:dyDescent="0.35">
      <c r="B220" s="40">
        <v>38455</v>
      </c>
      <c r="C220" s="41">
        <v>15.894143</v>
      </c>
      <c r="D220" s="6">
        <f t="shared" si="9"/>
        <v>-0.66544745032689723</v>
      </c>
      <c r="E220">
        <v>3.4241452146786547E-2</v>
      </c>
      <c r="G220">
        <v>214</v>
      </c>
      <c r="H220">
        <f t="shared" ca="1" si="10"/>
        <v>-3.429717213870629E-2</v>
      </c>
    </row>
    <row r="221" spans="2:8" x14ac:dyDescent="0.35">
      <c r="B221" s="40">
        <v>39559</v>
      </c>
      <c r="C221" s="41">
        <v>47.508659000000002</v>
      </c>
      <c r="D221" s="6">
        <f t="shared" si="9"/>
        <v>-0.5345079688243809</v>
      </c>
      <c r="E221">
        <v>3.4230873405305312E-2</v>
      </c>
      <c r="G221">
        <v>215</v>
      </c>
      <c r="H221">
        <f t="shared" ca="1" si="10"/>
        <v>1.6980918881086608E-2</v>
      </c>
    </row>
    <row r="222" spans="2:8" x14ac:dyDescent="0.35">
      <c r="B222" s="40">
        <v>40709</v>
      </c>
      <c r="C222" s="41">
        <v>102.061165</v>
      </c>
      <c r="D222" s="6">
        <f t="shared" si="9"/>
        <v>-0.77071771813760748</v>
      </c>
      <c r="E222">
        <v>3.40708577669806E-2</v>
      </c>
      <c r="G222">
        <v>216</v>
      </c>
      <c r="H222">
        <f t="shared" ca="1" si="10"/>
        <v>-2.3178779257690813E-2</v>
      </c>
    </row>
    <row r="223" spans="2:8" x14ac:dyDescent="0.35">
      <c r="B223" s="40">
        <v>44005</v>
      </c>
      <c r="C223" s="41">
        <v>445.13324</v>
      </c>
      <c r="D223" s="6">
        <f t="shared" si="9"/>
        <v>0.20396905133162976</v>
      </c>
      <c r="E223">
        <v>3.4047414384108313E-2</v>
      </c>
      <c r="G223">
        <v>217</v>
      </c>
      <c r="H223">
        <f t="shared" ca="1" si="10"/>
        <v>2.3325760478755564E-2</v>
      </c>
    </row>
    <row r="224" spans="2:8" x14ac:dyDescent="0.35">
      <c r="B224" s="40">
        <v>43308</v>
      </c>
      <c r="C224" s="41">
        <v>369.721497</v>
      </c>
      <c r="D224" s="6">
        <f t="shared" si="9"/>
        <v>20.164670222147425</v>
      </c>
      <c r="E224">
        <v>3.4020944035708399E-2</v>
      </c>
      <c r="G224">
        <v>218</v>
      </c>
      <c r="H224">
        <f t="shared" ca="1" si="10"/>
        <v>3.2612918852794201E-2</v>
      </c>
    </row>
    <row r="225" spans="2:8" x14ac:dyDescent="0.35">
      <c r="B225" s="40">
        <v>38517</v>
      </c>
      <c r="C225" s="41">
        <v>17.468805</v>
      </c>
      <c r="D225" s="6">
        <f t="shared" si="9"/>
        <v>-0.96855456798663986</v>
      </c>
      <c r="E225">
        <v>3.3978368071641597E-2</v>
      </c>
      <c r="G225">
        <v>219</v>
      </c>
      <c r="H225">
        <f t="shared" ca="1" si="10"/>
        <v>5.0645372906195779E-3</v>
      </c>
    </row>
    <row r="226" spans="2:8" x14ac:dyDescent="0.35">
      <c r="B226" s="40">
        <v>44620</v>
      </c>
      <c r="C226" s="41">
        <v>555.52758800000004</v>
      </c>
      <c r="D226" s="6">
        <f t="shared" si="9"/>
        <v>4.7304342235193886</v>
      </c>
      <c r="E226">
        <v>3.3954388374378211E-2</v>
      </c>
      <c r="G226">
        <v>220</v>
      </c>
      <c r="H226">
        <f t="shared" ca="1" si="10"/>
        <v>5.4720488264425694E-2</v>
      </c>
    </row>
    <row r="227" spans="2:8" x14ac:dyDescent="0.35">
      <c r="B227" s="40">
        <v>41073</v>
      </c>
      <c r="C227" s="41">
        <v>96.943366999999995</v>
      </c>
      <c r="D227" s="6">
        <f t="shared" si="9"/>
        <v>-0.64234451181773111</v>
      </c>
      <c r="E227">
        <v>3.391416088770953E-2</v>
      </c>
      <c r="G227">
        <v>221</v>
      </c>
      <c r="H227">
        <f t="shared" ca="1" si="10"/>
        <v>3.3264536776209892E-2</v>
      </c>
    </row>
    <row r="228" spans="2:8" x14ac:dyDescent="0.35">
      <c r="B228" s="40">
        <v>42199</v>
      </c>
      <c r="C228" s="41">
        <v>271.052368</v>
      </c>
      <c r="D228" s="6">
        <f t="shared" si="9"/>
        <v>45.983841894383055</v>
      </c>
      <c r="E228">
        <v>3.3862683439794351E-2</v>
      </c>
      <c r="G228">
        <v>222</v>
      </c>
      <c r="H228">
        <f t="shared" ca="1" si="10"/>
        <v>1.2614726127891265E-2</v>
      </c>
    </row>
    <row r="229" spans="2:8" x14ac:dyDescent="0.35">
      <c r="B229" s="40">
        <v>37781</v>
      </c>
      <c r="C229" s="41">
        <v>5.7690549999999998</v>
      </c>
      <c r="D229" s="6">
        <f t="shared" si="9"/>
        <v>-0.96152356634416725</v>
      </c>
      <c r="E229">
        <v>3.378430078481915E-2</v>
      </c>
      <c r="G229">
        <v>223</v>
      </c>
      <c r="H229">
        <f t="shared" ca="1" si="10"/>
        <v>2.0454858376592857E-2</v>
      </c>
    </row>
    <row r="230" spans="2:8" x14ac:dyDescent="0.35">
      <c r="B230" s="40">
        <v>41498</v>
      </c>
      <c r="C230" s="41">
        <v>149.937363</v>
      </c>
      <c r="D230" s="6">
        <f t="shared" si="9"/>
        <v>-1.067633872810351E-2</v>
      </c>
      <c r="E230">
        <v>3.3777505573871422E-2</v>
      </c>
      <c r="G230">
        <v>224</v>
      </c>
      <c r="H230">
        <f t="shared" ca="1" si="10"/>
        <v>-3.1286619710722188E-3</v>
      </c>
    </row>
    <row r="231" spans="2:8" x14ac:dyDescent="0.35">
      <c r="B231" s="40">
        <v>41519</v>
      </c>
      <c r="C231" s="41">
        <v>151.55542</v>
      </c>
      <c r="D231" s="6">
        <f t="shared" si="9"/>
        <v>-7.6670221597801597E-2</v>
      </c>
      <c r="E231">
        <v>3.3721476011442819E-2</v>
      </c>
      <c r="G231">
        <v>225</v>
      </c>
      <c r="H231">
        <f t="shared" ca="1" si="10"/>
        <v>-2.7145156967933971E-3</v>
      </c>
    </row>
    <row r="232" spans="2:8" x14ac:dyDescent="0.35">
      <c r="B232" s="40">
        <v>41572</v>
      </c>
      <c r="C232" s="41">
        <v>164.14007599999999</v>
      </c>
      <c r="D232" s="6">
        <f t="shared" si="9"/>
        <v>20.377006795863746</v>
      </c>
      <c r="E232">
        <v>3.3682289425226657E-2</v>
      </c>
      <c r="G232">
        <v>226</v>
      </c>
      <c r="H232">
        <f t="shared" ca="1" si="10"/>
        <v>-1.4254712944649325E-2</v>
      </c>
    </row>
    <row r="233" spans="2:8" x14ac:dyDescent="0.35">
      <c r="B233" s="40">
        <v>37840</v>
      </c>
      <c r="C233" s="41">
        <v>7.6783469999999996</v>
      </c>
      <c r="D233" s="6">
        <f t="shared" si="9"/>
        <v>-0.8291417582903946</v>
      </c>
      <c r="E233">
        <v>3.35571888138037E-2</v>
      </c>
      <c r="G233">
        <v>227</v>
      </c>
      <c r="H233">
        <f t="shared" ca="1" si="10"/>
        <v>1.9336839815521862E-3</v>
      </c>
    </row>
    <row r="234" spans="2:8" x14ac:dyDescent="0.35">
      <c r="B234" s="40">
        <v>39343</v>
      </c>
      <c r="C234" s="41">
        <v>44.939869000000002</v>
      </c>
      <c r="D234" s="6">
        <f t="shared" si="9"/>
        <v>3.9232435176556968</v>
      </c>
      <c r="E234">
        <v>3.3524704612649864E-2</v>
      </c>
      <c r="G234">
        <v>228</v>
      </c>
      <c r="H234">
        <f t="shared" ca="1" si="10"/>
        <v>-2.4400062962684703E-2</v>
      </c>
    </row>
    <row r="235" spans="2:8" x14ac:dyDescent="0.35">
      <c r="B235" s="40">
        <v>37942</v>
      </c>
      <c r="C235" s="41">
        <v>9.1281020000000002</v>
      </c>
      <c r="D235" s="6">
        <f t="shared" si="9"/>
        <v>-0.98151630346885577</v>
      </c>
      <c r="E235">
        <v>3.3434656650040286E-2</v>
      </c>
      <c r="G235">
        <v>229</v>
      </c>
      <c r="H235">
        <f t="shared" ca="1" si="10"/>
        <v>-3.483581984885651E-2</v>
      </c>
    </row>
    <row r="236" spans="2:8" x14ac:dyDescent="0.35">
      <c r="B236" s="40">
        <v>44732</v>
      </c>
      <c r="C236" s="41">
        <v>493.84613000000002</v>
      </c>
      <c r="D236" s="6">
        <f t="shared" si="9"/>
        <v>0.34373572609722808</v>
      </c>
      <c r="E236">
        <v>3.3429592625663161E-2</v>
      </c>
      <c r="G236">
        <v>230</v>
      </c>
      <c r="H236">
        <f t="shared" ca="1" si="10"/>
        <v>-4.5277724898614893E-3</v>
      </c>
    </row>
    <row r="237" spans="2:8" x14ac:dyDescent="0.35">
      <c r="B237" s="40">
        <v>43605</v>
      </c>
      <c r="C237" s="41">
        <v>367.51730300000003</v>
      </c>
      <c r="D237" s="6">
        <f t="shared" si="9"/>
        <v>-0.31703807333108863</v>
      </c>
      <c r="E237">
        <v>3.3373972870062052E-2</v>
      </c>
      <c r="G237">
        <v>231</v>
      </c>
      <c r="H237">
        <f t="shared" ca="1" si="10"/>
        <v>-1.3200950525626119E-3</v>
      </c>
    </row>
    <row r="238" spans="2:8" x14ac:dyDescent="0.35">
      <c r="B238" s="40">
        <v>44630</v>
      </c>
      <c r="C238" s="41">
        <v>538.12268100000006</v>
      </c>
      <c r="D238" s="6">
        <f t="shared" si="9"/>
        <v>0.18259964403383064</v>
      </c>
      <c r="E238">
        <v>3.3326973484441962E-2</v>
      </c>
      <c r="G238">
        <v>232</v>
      </c>
      <c r="H238">
        <f t="shared" ca="1" si="10"/>
        <v>-1.7001276172412292E-2</v>
      </c>
    </row>
    <row r="239" spans="2:8" x14ac:dyDescent="0.35">
      <c r="B239" s="40">
        <v>43789</v>
      </c>
      <c r="C239" s="41">
        <v>455.03369099999998</v>
      </c>
      <c r="D239" s="6">
        <f t="shared" si="9"/>
        <v>24.767009582239545</v>
      </c>
      <c r="E239">
        <v>3.3281825512394378E-2</v>
      </c>
      <c r="G239">
        <v>233</v>
      </c>
      <c r="H239">
        <f t="shared" ca="1" si="10"/>
        <v>1.0784838716805092E-2</v>
      </c>
    </row>
    <row r="240" spans="2:8" x14ac:dyDescent="0.35">
      <c r="B240" s="40">
        <v>38533</v>
      </c>
      <c r="C240" s="41">
        <v>17.659545999999999</v>
      </c>
      <c r="D240" s="6">
        <f t="shared" si="9"/>
        <v>-0.57135461588915215</v>
      </c>
      <c r="E240">
        <v>3.3278387566825364E-2</v>
      </c>
      <c r="G240">
        <v>234</v>
      </c>
      <c r="H240">
        <f t="shared" ca="1" si="10"/>
        <v>5.4754994266893571E-2</v>
      </c>
    </row>
    <row r="241" spans="2:8" x14ac:dyDescent="0.35">
      <c r="B241" s="40">
        <v>39020</v>
      </c>
      <c r="C241" s="41">
        <v>41.198498000000001</v>
      </c>
      <c r="D241" s="6">
        <f t="shared" si="9"/>
        <v>-0.86684113699383902</v>
      </c>
      <c r="E241">
        <v>3.2911826429185886E-2</v>
      </c>
      <c r="G241">
        <v>235</v>
      </c>
      <c r="H241">
        <f t="shared" ca="1" si="10"/>
        <v>5.6597940583390953E-2</v>
      </c>
    </row>
    <row r="242" spans="2:8" x14ac:dyDescent="0.35">
      <c r="B242" s="40">
        <v>43039</v>
      </c>
      <c r="C242" s="41">
        <v>309.39358499999997</v>
      </c>
      <c r="D242" s="6">
        <f t="shared" si="9"/>
        <v>33.734997571643255</v>
      </c>
      <c r="E242">
        <v>3.289369586201106E-2</v>
      </c>
      <c r="G242">
        <v>236</v>
      </c>
      <c r="H242">
        <f t="shared" ca="1" si="10"/>
        <v>7.7302385977048521E-3</v>
      </c>
    </row>
    <row r="243" spans="2:8" x14ac:dyDescent="0.35">
      <c r="B243" s="40">
        <v>38203</v>
      </c>
      <c r="C243" s="41">
        <v>8.9072580000000006</v>
      </c>
      <c r="D243" s="6">
        <f t="shared" si="9"/>
        <v>-0.96548782371528241</v>
      </c>
      <c r="E243">
        <v>3.2876574766467312E-2</v>
      </c>
      <c r="G243">
        <v>237</v>
      </c>
      <c r="H243">
        <f t="shared" ca="1" si="10"/>
        <v>3.4184186848193104E-2</v>
      </c>
    </row>
    <row r="244" spans="2:8" x14ac:dyDescent="0.35">
      <c r="B244" s="40">
        <v>42884</v>
      </c>
      <c r="C244" s="41">
        <v>258.09030200000001</v>
      </c>
      <c r="D244" s="6">
        <f t="shared" si="9"/>
        <v>-0.42019539587742311</v>
      </c>
      <c r="E244">
        <v>3.2808145396839031E-2</v>
      </c>
      <c r="G244">
        <v>238</v>
      </c>
      <c r="H244">
        <f t="shared" ca="1" si="10"/>
        <v>-7.5761289449970039E-3</v>
      </c>
    </row>
    <row r="245" spans="2:8" x14ac:dyDescent="0.35">
      <c r="B245" s="40">
        <v>43965</v>
      </c>
      <c r="C245" s="41">
        <v>445.13324</v>
      </c>
      <c r="D245" s="6">
        <f t="shared" si="9"/>
        <v>0.14677861275541287</v>
      </c>
      <c r="E245">
        <v>3.2766656609370323E-2</v>
      </c>
      <c r="G245">
        <v>239</v>
      </c>
      <c r="H245">
        <f t="shared" ca="1" si="10"/>
        <v>1.4996794213672001E-2</v>
      </c>
    </row>
    <row r="246" spans="2:8" x14ac:dyDescent="0.35">
      <c r="B246" s="40">
        <v>43383</v>
      </c>
      <c r="C246" s="41">
        <v>388.15969799999999</v>
      </c>
      <c r="D246" s="6">
        <f t="shared" si="9"/>
        <v>3.1123075062542545</v>
      </c>
      <c r="E246">
        <v>3.2747079516643539E-2</v>
      </c>
      <c r="G246">
        <v>240</v>
      </c>
      <c r="H246">
        <f t="shared" ca="1" si="10"/>
        <v>1.8606008100925067E-2</v>
      </c>
    </row>
    <row r="247" spans="2:8" x14ac:dyDescent="0.35">
      <c r="B247" s="40">
        <v>40756</v>
      </c>
      <c r="C247" s="41">
        <v>94.389754999999994</v>
      </c>
      <c r="D247" s="6">
        <f t="shared" si="9"/>
        <v>-0.39039044892354169</v>
      </c>
      <c r="E247">
        <v>3.2676681712706809E-2</v>
      </c>
      <c r="G247">
        <v>241</v>
      </c>
      <c r="H247">
        <f t="shared" ca="1" si="10"/>
        <v>-2.1535364961753609E-2</v>
      </c>
    </row>
    <row r="248" spans="2:8" x14ac:dyDescent="0.35">
      <c r="B248" s="40">
        <v>41499</v>
      </c>
      <c r="C248" s="41">
        <v>154.836411</v>
      </c>
      <c r="D248" s="6">
        <f t="shared" si="9"/>
        <v>16.036711090337374</v>
      </c>
      <c r="E248">
        <v>3.2673963993884524E-2</v>
      </c>
      <c r="G248">
        <v>242</v>
      </c>
      <c r="H248">
        <f t="shared" ca="1" si="10"/>
        <v>-2.3013185455129797E-2</v>
      </c>
    </row>
    <row r="249" spans="2:8" x14ac:dyDescent="0.35">
      <c r="B249" s="40">
        <v>38155</v>
      </c>
      <c r="C249" s="41">
        <v>9.0883979999999998</v>
      </c>
      <c r="D249" s="6">
        <f t="shared" si="9"/>
        <v>-0.94089143659979191</v>
      </c>
      <c r="E249">
        <v>3.2662075566692227E-2</v>
      </c>
      <c r="G249">
        <v>243</v>
      </c>
      <c r="H249">
        <f t="shared" ca="1" si="10"/>
        <v>-5.0263406536586886E-3</v>
      </c>
    </row>
    <row r="250" spans="2:8" x14ac:dyDescent="0.35">
      <c r="B250" s="40">
        <v>41473</v>
      </c>
      <c r="C250" s="41">
        <v>153.757721</v>
      </c>
      <c r="D250" s="6">
        <f t="shared" si="9"/>
        <v>1.2028241877571488E-2</v>
      </c>
      <c r="E250">
        <v>3.2598695897701736E-2</v>
      </c>
      <c r="G250">
        <v>244</v>
      </c>
      <c r="H250">
        <f t="shared" ca="1" si="10"/>
        <v>-1.8606073328356215E-3</v>
      </c>
    </row>
    <row r="251" spans="2:8" x14ac:dyDescent="0.35">
      <c r="B251" s="40">
        <v>41667</v>
      </c>
      <c r="C251" s="41">
        <v>151.93026699999999</v>
      </c>
      <c r="D251" s="6">
        <f t="shared" si="9"/>
        <v>-0.61301659159983701</v>
      </c>
      <c r="E251">
        <v>3.2515586910954748E-2</v>
      </c>
      <c r="G251">
        <v>245</v>
      </c>
      <c r="H251">
        <f t="shared" ca="1" si="10"/>
        <v>-4.8542627299691499E-2</v>
      </c>
    </row>
    <row r="252" spans="2:8" x14ac:dyDescent="0.35">
      <c r="B252" s="40">
        <v>43423</v>
      </c>
      <c r="C252" s="41">
        <v>392.60150099999998</v>
      </c>
      <c r="D252" s="6">
        <f t="shared" si="9"/>
        <v>-7.338723899579765E-4</v>
      </c>
      <c r="E252">
        <v>3.2478023673573261E-2</v>
      </c>
      <c r="G252">
        <v>246</v>
      </c>
      <c r="H252">
        <f t="shared" ca="1" si="10"/>
        <v>4.157399602194526E-2</v>
      </c>
    </row>
    <row r="253" spans="2:8" x14ac:dyDescent="0.35">
      <c r="B253" s="40">
        <v>43619</v>
      </c>
      <c r="C253" s="41">
        <v>392.88983200000001</v>
      </c>
      <c r="D253" s="6">
        <f t="shared" si="9"/>
        <v>31.176065039755546</v>
      </c>
      <c r="E253">
        <v>3.2453580931271986E-2</v>
      </c>
      <c r="G253">
        <v>247</v>
      </c>
      <c r="H253">
        <f t="shared" ca="1" si="10"/>
        <v>-1.8186121857218705E-2</v>
      </c>
    </row>
    <row r="254" spans="2:8" x14ac:dyDescent="0.35">
      <c r="B254" s="40">
        <v>38320</v>
      </c>
      <c r="C254" s="41">
        <v>12.210623999999999</v>
      </c>
      <c r="D254" s="6">
        <f t="shared" si="9"/>
        <v>-0.44333392477031069</v>
      </c>
      <c r="E254">
        <v>3.2355897541080918E-2</v>
      </c>
      <c r="G254">
        <v>248</v>
      </c>
      <c r="H254">
        <f t="shared" ca="1" si="10"/>
        <v>1.1067331853532671E-2</v>
      </c>
    </row>
    <row r="255" spans="2:8" x14ac:dyDescent="0.35">
      <c r="B255" s="40">
        <v>38608</v>
      </c>
      <c r="C255" s="41">
        <v>21.935276000000002</v>
      </c>
      <c r="D255" s="6">
        <f t="shared" si="9"/>
        <v>-0.26849322405145337</v>
      </c>
      <c r="E255">
        <v>3.2270239348149946E-2</v>
      </c>
      <c r="G255">
        <v>249</v>
      </c>
      <c r="H255">
        <f t="shared" ca="1" si="10"/>
        <v>1.2069068622575393E-2</v>
      </c>
    </row>
    <row r="256" spans="2:8" x14ac:dyDescent="0.35">
      <c r="B256" s="40">
        <v>38744</v>
      </c>
      <c r="C256" s="41">
        <v>29.986429000000001</v>
      </c>
      <c r="D256" s="6">
        <f t="shared" si="9"/>
        <v>-0.29895810758335245</v>
      </c>
      <c r="E256">
        <v>3.2226371929049161E-2</v>
      </c>
      <c r="G256">
        <v>250</v>
      </c>
      <c r="H256">
        <f t="shared" ca="1" si="10"/>
        <v>5.0668491180849991E-2</v>
      </c>
    </row>
    <row r="257" spans="2:8" x14ac:dyDescent="0.35">
      <c r="B257" s="40">
        <v>39255</v>
      </c>
      <c r="C257" s="41">
        <v>42.774090000000001</v>
      </c>
      <c r="D257" s="6">
        <f t="shared" si="9"/>
        <v>5.9255403169738692</v>
      </c>
      <c r="E257">
        <v>3.2160837220779552E-2</v>
      </c>
      <c r="G257">
        <v>251</v>
      </c>
      <c r="H257">
        <f t="shared" ca="1" si="10"/>
        <v>2.512591767032633E-2</v>
      </c>
    </row>
    <row r="258" spans="2:8" x14ac:dyDescent="0.35">
      <c r="B258" s="40">
        <v>37641</v>
      </c>
      <c r="C258" s="41">
        <v>6.1762819999999996</v>
      </c>
      <c r="D258" s="6">
        <f t="shared" si="9"/>
        <v>-0.60597587873542669</v>
      </c>
      <c r="E258">
        <v>3.2136136818639062E-2</v>
      </c>
      <c r="G258">
        <v>252</v>
      </c>
      <c r="H258">
        <f t="shared" ca="1" si="10"/>
        <v>-8.2795978429989672E-3</v>
      </c>
    </row>
    <row r="259" spans="2:8" x14ac:dyDescent="0.35">
      <c r="B259" s="40">
        <v>38460</v>
      </c>
      <c r="C259" s="41">
        <v>15.674882999999999</v>
      </c>
      <c r="D259" s="6">
        <f t="shared" si="9"/>
        <v>1.6081214596670763</v>
      </c>
      <c r="E259">
        <v>3.2021342953226666E-2</v>
      </c>
      <c r="G259">
        <v>253</v>
      </c>
      <c r="H259">
        <f t="shared" ca="1" si="10"/>
        <v>-6.0168906128711206E-3</v>
      </c>
    </row>
    <row r="260" spans="2:8" x14ac:dyDescent="0.35">
      <c r="B260" s="40">
        <v>37477</v>
      </c>
      <c r="C260" s="41">
        <v>6.0100280000000001</v>
      </c>
      <c r="D260" s="6">
        <f t="shared" si="9"/>
        <v>-0.96961199891076966</v>
      </c>
      <c r="E260">
        <v>3.2010197106160765E-2</v>
      </c>
      <c r="G260">
        <v>254</v>
      </c>
      <c r="H260">
        <f t="shared" ca="1" si="10"/>
        <v>5.6718161742130646E-3</v>
      </c>
    </row>
    <row r="261" spans="2:8" x14ac:dyDescent="0.35">
      <c r="B261" s="40">
        <v>41865</v>
      </c>
      <c r="C261" s="41">
        <v>197.776352</v>
      </c>
      <c r="D261" s="6">
        <f t="shared" si="9"/>
        <v>-0.21797409110418761</v>
      </c>
      <c r="E261">
        <v>3.1967620727319963E-2</v>
      </c>
      <c r="G261">
        <v>255</v>
      </c>
      <c r="H261">
        <f t="shared" ca="1" si="10"/>
        <v>2.9747289114782895E-2</v>
      </c>
    </row>
    <row r="262" spans="2:8" x14ac:dyDescent="0.35">
      <c r="B262" s="40">
        <v>42787</v>
      </c>
      <c r="C262" s="41">
        <v>252.902557</v>
      </c>
      <c r="D262" s="6">
        <f t="shared" si="9"/>
        <v>2.0901661533405584</v>
      </c>
      <c r="E262">
        <v>3.1940988620727501E-2</v>
      </c>
      <c r="G262">
        <v>256</v>
      </c>
      <c r="H262">
        <f t="shared" ca="1" si="10"/>
        <v>-4.3502480803172851E-2</v>
      </c>
    </row>
    <row r="263" spans="2:8" x14ac:dyDescent="0.35">
      <c r="B263" s="40">
        <v>40574</v>
      </c>
      <c r="C263" s="41">
        <v>81.841087000000002</v>
      </c>
      <c r="D263" s="6">
        <f t="shared" ref="D263:D326" si="11">(C263-C264)/C264</f>
        <v>3.7888043057472847</v>
      </c>
      <c r="E263">
        <v>3.1938397021247948E-2</v>
      </c>
      <c r="G263">
        <v>257</v>
      </c>
      <c r="H263">
        <f t="shared" ref="H263:H326" ca="1" si="12">_xlfn.NORM.INV(RAND(),K$9,K$10)</f>
        <v>1.7854908206462093E-2</v>
      </c>
    </row>
    <row r="264" spans="2:8" x14ac:dyDescent="0.35">
      <c r="B264" s="40">
        <v>38498</v>
      </c>
      <c r="C264" s="41">
        <v>17.090088000000002</v>
      </c>
      <c r="D264" s="6">
        <f t="shared" si="11"/>
        <v>-0.30138857401347291</v>
      </c>
      <c r="E264">
        <v>3.1769149573034644E-2</v>
      </c>
      <c r="G264">
        <v>258</v>
      </c>
      <c r="H264">
        <f t="shared" ca="1" si="12"/>
        <v>8.526952009572009E-3</v>
      </c>
    </row>
    <row r="265" spans="2:8" x14ac:dyDescent="0.35">
      <c r="B265" s="40">
        <v>38684</v>
      </c>
      <c r="C265" s="41">
        <v>24.462938000000001</v>
      </c>
      <c r="D265" s="6">
        <f t="shared" si="11"/>
        <v>-0.95503611617371431</v>
      </c>
      <c r="E265">
        <v>3.1760009558871788E-2</v>
      </c>
      <c r="G265">
        <v>259</v>
      </c>
      <c r="H265">
        <f t="shared" ca="1" si="12"/>
        <v>1.554883171071301E-3</v>
      </c>
    </row>
    <row r="266" spans="2:8" x14ac:dyDescent="0.35">
      <c r="B266" s="40">
        <v>44861</v>
      </c>
      <c r="C266" s="41">
        <v>544.05749500000002</v>
      </c>
      <c r="D266" s="6">
        <f t="shared" si="11"/>
        <v>0.97688637254941502</v>
      </c>
      <c r="E266">
        <v>3.1757742849266843E-2</v>
      </c>
      <c r="G266">
        <v>260</v>
      </c>
      <c r="H266">
        <f t="shared" ca="1" si="12"/>
        <v>-1.4424981368285704E-2</v>
      </c>
    </row>
    <row r="267" spans="2:8" x14ac:dyDescent="0.35">
      <c r="B267" s="40">
        <v>42523</v>
      </c>
      <c r="C267" s="41">
        <v>275.20929000000001</v>
      </c>
      <c r="D267" s="6">
        <f t="shared" si="11"/>
        <v>2.9115546893068305</v>
      </c>
      <c r="E267">
        <v>3.1713255057681806E-2</v>
      </c>
      <c r="G267">
        <v>261</v>
      </c>
      <c r="H267">
        <f t="shared" ca="1" si="12"/>
        <v>8.3038254030135712E-3</v>
      </c>
    </row>
    <row r="268" spans="2:8" x14ac:dyDescent="0.35">
      <c r="B268" s="40">
        <v>40127</v>
      </c>
      <c r="C268" s="41">
        <v>70.358031999999994</v>
      </c>
      <c r="D268" s="6">
        <f t="shared" si="11"/>
        <v>2.3204912557872479</v>
      </c>
      <c r="E268">
        <v>3.1655676841213044E-2</v>
      </c>
      <c r="G268">
        <v>262</v>
      </c>
      <c r="H268">
        <f t="shared" ca="1" si="12"/>
        <v>-8.6508239189886649E-3</v>
      </c>
    </row>
    <row r="269" spans="2:8" x14ac:dyDescent="0.35">
      <c r="B269" s="40">
        <v>38576</v>
      </c>
      <c r="C269" s="41">
        <v>21.189043000000002</v>
      </c>
      <c r="D269" s="6">
        <f t="shared" si="11"/>
        <v>-0.47384389417800221</v>
      </c>
      <c r="E269">
        <v>3.1618364395747715E-2</v>
      </c>
      <c r="G269">
        <v>263</v>
      </c>
      <c r="H269">
        <f t="shared" ca="1" si="12"/>
        <v>-1.1923705734460149E-2</v>
      </c>
    </row>
    <row r="270" spans="2:8" x14ac:dyDescent="0.35">
      <c r="B270" s="40">
        <v>38909</v>
      </c>
      <c r="C270" s="41">
        <v>40.2714</v>
      </c>
      <c r="D270" s="6">
        <f t="shared" si="11"/>
        <v>-0.57785729573610445</v>
      </c>
      <c r="E270">
        <v>3.152282567696104E-2</v>
      </c>
      <c r="G270">
        <v>264</v>
      </c>
      <c r="H270">
        <f t="shared" ca="1" si="12"/>
        <v>-2.5705671886511326E-2</v>
      </c>
    </row>
    <row r="271" spans="2:8" x14ac:dyDescent="0.35">
      <c r="B271" s="40">
        <v>41043</v>
      </c>
      <c r="C271" s="41">
        <v>95.397598000000002</v>
      </c>
      <c r="D271" s="6">
        <f t="shared" si="11"/>
        <v>1.600377167764695</v>
      </c>
      <c r="E271">
        <v>3.1518774038696004E-2</v>
      </c>
      <c r="G271">
        <v>265</v>
      </c>
      <c r="H271">
        <f t="shared" ca="1" si="12"/>
        <v>2.8886514141739438E-2</v>
      </c>
    </row>
    <row r="272" spans="2:8" x14ac:dyDescent="0.35">
      <c r="B272" s="40">
        <v>38896</v>
      </c>
      <c r="C272" s="41">
        <v>36.686062</v>
      </c>
      <c r="D272" s="6">
        <f t="shared" si="11"/>
        <v>-0.67767567353378755</v>
      </c>
      <c r="E272">
        <v>3.148779449410373E-2</v>
      </c>
      <c r="G272">
        <v>266</v>
      </c>
      <c r="H272">
        <f t="shared" ca="1" si="12"/>
        <v>1.4847062923342135E-2</v>
      </c>
    </row>
    <row r="273" spans="2:8" x14ac:dyDescent="0.35">
      <c r="B273" s="40">
        <v>41180</v>
      </c>
      <c r="C273" s="41">
        <v>113.81723</v>
      </c>
      <c r="D273" s="6">
        <f t="shared" si="11"/>
        <v>-0.74074805295842128</v>
      </c>
      <c r="E273">
        <v>3.1426299734340093E-2</v>
      </c>
      <c r="G273">
        <v>267</v>
      </c>
      <c r="H273">
        <f t="shared" ca="1" si="12"/>
        <v>-7.2851843856863458E-3</v>
      </c>
    </row>
    <row r="274" spans="2:8" x14ac:dyDescent="0.35">
      <c r="B274" s="40">
        <v>43453</v>
      </c>
      <c r="C274" s="41">
        <v>439.02169800000001</v>
      </c>
      <c r="D274" s="6">
        <f t="shared" si="11"/>
        <v>-2.1244091061615403E-2</v>
      </c>
      <c r="E274">
        <v>3.1383878434276896E-2</v>
      </c>
      <c r="G274">
        <v>268</v>
      </c>
      <c r="H274">
        <f t="shared" ca="1" si="12"/>
        <v>1.7030748295946838E-2</v>
      </c>
    </row>
    <row r="275" spans="2:8" x14ac:dyDescent="0.35">
      <c r="B275" s="40">
        <v>43350</v>
      </c>
      <c r="C275" s="41">
        <v>448.55075099999999</v>
      </c>
      <c r="D275" s="6">
        <f t="shared" si="11"/>
        <v>9.8674481961204918</v>
      </c>
      <c r="E275">
        <v>3.1270672438967792E-2</v>
      </c>
      <c r="G275">
        <v>269</v>
      </c>
      <c r="H275">
        <f t="shared" ca="1" si="12"/>
        <v>-1.767501214154745E-4</v>
      </c>
    </row>
    <row r="276" spans="2:8" x14ac:dyDescent="0.35">
      <c r="B276" s="40">
        <v>39230</v>
      </c>
      <c r="C276" s="41">
        <v>41.274707999999997</v>
      </c>
      <c r="D276" s="6">
        <f t="shared" si="11"/>
        <v>-0.41604950927863221</v>
      </c>
      <c r="E276">
        <v>3.1217646176291466E-2</v>
      </c>
      <c r="G276">
        <v>270</v>
      </c>
      <c r="H276">
        <f t="shared" ca="1" si="12"/>
        <v>5.321695879989545E-2</v>
      </c>
    </row>
    <row r="277" spans="2:8" x14ac:dyDescent="0.35">
      <c r="B277" s="40">
        <v>40273</v>
      </c>
      <c r="C277" s="41">
        <v>70.681861999999995</v>
      </c>
      <c r="D277" s="6">
        <f t="shared" si="11"/>
        <v>-0.84240488325616492</v>
      </c>
      <c r="E277">
        <v>3.1181265511443318E-2</v>
      </c>
      <c r="G277">
        <v>271</v>
      </c>
      <c r="H277">
        <f t="shared" ca="1" si="12"/>
        <v>3.074174788540893E-3</v>
      </c>
    </row>
    <row r="278" spans="2:8" x14ac:dyDescent="0.35">
      <c r="B278" s="40">
        <v>43357</v>
      </c>
      <c r="C278" s="41">
        <v>448.50286899999998</v>
      </c>
      <c r="D278" s="6">
        <f t="shared" si="11"/>
        <v>5.2877587345347541</v>
      </c>
      <c r="E278">
        <v>3.0933458187732566E-2</v>
      </c>
      <c r="G278">
        <v>272</v>
      </c>
      <c r="H278">
        <f t="shared" ca="1" si="12"/>
        <v>-8.2838608101274622E-3</v>
      </c>
    </row>
    <row r="279" spans="2:8" x14ac:dyDescent="0.35">
      <c r="B279" s="40">
        <v>40263</v>
      </c>
      <c r="C279" s="41">
        <v>71.329528999999994</v>
      </c>
      <c r="D279" s="6">
        <f t="shared" si="11"/>
        <v>-0.85851555463743567</v>
      </c>
      <c r="E279">
        <v>3.0889292049121685E-2</v>
      </c>
      <c r="G279">
        <v>273</v>
      </c>
      <c r="H279">
        <f t="shared" ca="1" si="12"/>
        <v>1.1020602070917053E-3</v>
      </c>
    </row>
    <row r="280" spans="2:8" x14ac:dyDescent="0.35">
      <c r="B280" s="40">
        <v>44743</v>
      </c>
      <c r="C280" s="41">
        <v>504.15103099999999</v>
      </c>
      <c r="D280" s="6">
        <f t="shared" si="11"/>
        <v>-1.9748890025138331E-2</v>
      </c>
      <c r="E280">
        <v>3.0849825808000785E-2</v>
      </c>
      <c r="G280">
        <v>274</v>
      </c>
      <c r="H280">
        <f t="shared" ca="1" si="12"/>
        <v>-2.8786261456095166E-2</v>
      </c>
    </row>
    <row r="281" spans="2:8" x14ac:dyDescent="0.35">
      <c r="B281" s="40">
        <v>44628</v>
      </c>
      <c r="C281" s="41">
        <v>514.308044</v>
      </c>
      <c r="D281" s="6">
        <f t="shared" si="11"/>
        <v>4.772863994596424</v>
      </c>
      <c r="E281">
        <v>3.0833158600859743E-2</v>
      </c>
      <c r="G281">
        <v>275</v>
      </c>
      <c r="H281">
        <f t="shared" ca="1" si="12"/>
        <v>-1.470339041788302E-2</v>
      </c>
    </row>
    <row r="282" spans="2:8" x14ac:dyDescent="0.35">
      <c r="B282" s="40">
        <v>40491</v>
      </c>
      <c r="C282" s="41">
        <v>89.090621999999996</v>
      </c>
      <c r="D282" s="6">
        <f t="shared" si="11"/>
        <v>1.4768115592702926</v>
      </c>
      <c r="E282">
        <v>3.0823859593259534E-2</v>
      </c>
      <c r="G282">
        <v>276</v>
      </c>
      <c r="H282">
        <f t="shared" ca="1" si="12"/>
        <v>-3.4173059867334758E-2</v>
      </c>
    </row>
    <row r="283" spans="2:8" x14ac:dyDescent="0.35">
      <c r="B283" s="40">
        <v>38887</v>
      </c>
      <c r="C283" s="41">
        <v>35.969883000000003</v>
      </c>
      <c r="D283" s="6">
        <f t="shared" si="11"/>
        <v>0.59323490856808392</v>
      </c>
      <c r="E283">
        <v>3.07943137108471E-2</v>
      </c>
      <c r="G283">
        <v>277</v>
      </c>
      <c r="H283">
        <f t="shared" ca="1" si="12"/>
        <v>1.5142855913764233E-2</v>
      </c>
    </row>
    <row r="284" spans="2:8" x14ac:dyDescent="0.35">
      <c r="B284" s="40">
        <v>38610</v>
      </c>
      <c r="C284" s="41">
        <v>22.576635</v>
      </c>
      <c r="D284" s="6">
        <f t="shared" si="11"/>
        <v>-0.80443313259996208</v>
      </c>
      <c r="E284">
        <v>3.0754952435987162E-2</v>
      </c>
      <c r="G284">
        <v>278</v>
      </c>
      <c r="H284">
        <f t="shared" ca="1" si="12"/>
        <v>2.3744518614414071E-2</v>
      </c>
    </row>
    <row r="285" spans="2:8" x14ac:dyDescent="0.35">
      <c r="B285" s="40">
        <v>41228</v>
      </c>
      <c r="C285" s="41">
        <v>115.442024</v>
      </c>
      <c r="D285" s="6">
        <f t="shared" si="11"/>
        <v>-0.56040836813496486</v>
      </c>
      <c r="E285">
        <v>3.0726246408682031E-2</v>
      </c>
      <c r="G285">
        <v>279</v>
      </c>
      <c r="H285">
        <f t="shared" ca="1" si="12"/>
        <v>2.8435556277770953E-2</v>
      </c>
    </row>
    <row r="286" spans="2:8" x14ac:dyDescent="0.35">
      <c r="B286" s="40">
        <v>42513</v>
      </c>
      <c r="C286" s="41">
        <v>262.61196899999999</v>
      </c>
      <c r="D286" s="6">
        <f t="shared" si="11"/>
        <v>1.2222426261696269</v>
      </c>
      <c r="E286">
        <v>3.0674638664531302E-2</v>
      </c>
      <c r="G286">
        <v>280</v>
      </c>
      <c r="H286">
        <f t="shared" ca="1" si="12"/>
        <v>-3.3318492951282731E-2</v>
      </c>
    </row>
    <row r="287" spans="2:8" x14ac:dyDescent="0.35">
      <c r="B287" s="40">
        <v>41187</v>
      </c>
      <c r="C287" s="41">
        <v>118.174301</v>
      </c>
      <c r="D287" s="6">
        <f t="shared" si="11"/>
        <v>14.00826917024831</v>
      </c>
      <c r="E287">
        <v>3.0632237029217014E-2</v>
      </c>
      <c r="G287">
        <v>281</v>
      </c>
      <c r="H287">
        <f t="shared" ca="1" si="12"/>
        <v>-2.9322430301340664E-2</v>
      </c>
    </row>
    <row r="288" spans="2:8" x14ac:dyDescent="0.35">
      <c r="B288" s="40">
        <v>37908</v>
      </c>
      <c r="C288" s="41">
        <v>7.8739460000000001</v>
      </c>
      <c r="D288" s="6">
        <f t="shared" si="11"/>
        <v>-0.98343104890506339</v>
      </c>
      <c r="E288">
        <v>3.0622688069315309E-2</v>
      </c>
      <c r="G288">
        <v>282</v>
      </c>
      <c r="H288">
        <f t="shared" ca="1" si="12"/>
        <v>2.6471281230293154E-3</v>
      </c>
    </row>
    <row r="289" spans="2:8" x14ac:dyDescent="0.35">
      <c r="B289" s="40">
        <v>44041</v>
      </c>
      <c r="C289" s="41">
        <v>475.222961</v>
      </c>
      <c r="D289" s="6">
        <f t="shared" si="11"/>
        <v>78.415867198754015</v>
      </c>
      <c r="E289">
        <v>3.0519978986735214E-2</v>
      </c>
      <c r="G289">
        <v>283</v>
      </c>
      <c r="H289">
        <f t="shared" ca="1" si="12"/>
        <v>2.7992100664577975E-2</v>
      </c>
    </row>
    <row r="290" spans="2:8" x14ac:dyDescent="0.35">
      <c r="B290" s="40">
        <v>37638</v>
      </c>
      <c r="C290" s="41">
        <v>5.9839799999999999</v>
      </c>
      <c r="D290" s="6">
        <f t="shared" si="11"/>
        <v>-0.33666185937051402</v>
      </c>
      <c r="E290">
        <v>3.0519246354508738E-2</v>
      </c>
      <c r="G290">
        <v>284</v>
      </c>
      <c r="H290">
        <f t="shared" ca="1" si="12"/>
        <v>7.7040262097299861E-3</v>
      </c>
    </row>
    <row r="291" spans="2:8" x14ac:dyDescent="0.35">
      <c r="B291" s="40">
        <v>37956</v>
      </c>
      <c r="C291" s="41">
        <v>9.0210100000000004</v>
      </c>
      <c r="D291" s="6">
        <f t="shared" si="11"/>
        <v>-0.87391210701007926</v>
      </c>
      <c r="E291">
        <v>3.0490537397763674E-2</v>
      </c>
      <c r="G291">
        <v>285</v>
      </c>
      <c r="H291">
        <f t="shared" ca="1" si="12"/>
        <v>-1.068115267841113E-2</v>
      </c>
    </row>
    <row r="292" spans="2:8" x14ac:dyDescent="0.35">
      <c r="B292" s="40">
        <v>40210</v>
      </c>
      <c r="C292" s="41">
        <v>71.545410000000004</v>
      </c>
      <c r="D292" s="6">
        <f t="shared" si="11"/>
        <v>0.79603761904690173</v>
      </c>
      <c r="E292">
        <v>3.0472545542823151E-2</v>
      </c>
      <c r="G292">
        <v>286</v>
      </c>
      <c r="H292">
        <f t="shared" ca="1" si="12"/>
        <v>4.0656998695420499E-2</v>
      </c>
    </row>
    <row r="293" spans="2:8" x14ac:dyDescent="0.35">
      <c r="B293" s="40">
        <v>39596</v>
      </c>
      <c r="C293" s="41">
        <v>39.835140000000003</v>
      </c>
      <c r="D293" s="6">
        <f t="shared" si="11"/>
        <v>-0.41589968976442537</v>
      </c>
      <c r="E293">
        <v>3.0368541369533156E-2</v>
      </c>
      <c r="G293">
        <v>287</v>
      </c>
      <c r="H293">
        <f t="shared" ca="1" si="12"/>
        <v>-2.5491500218537827E-2</v>
      </c>
    </row>
    <row r="294" spans="2:8" x14ac:dyDescent="0.35">
      <c r="B294" s="40">
        <v>40126</v>
      </c>
      <c r="C294" s="41">
        <v>68.199141999999995</v>
      </c>
      <c r="D294" s="6">
        <f t="shared" si="11"/>
        <v>4.6516544846566834</v>
      </c>
      <c r="E294">
        <v>3.0332634083200721E-2</v>
      </c>
      <c r="G294">
        <v>288</v>
      </c>
      <c r="H294">
        <f t="shared" ca="1" si="12"/>
        <v>1.8809040326774079E-2</v>
      </c>
    </row>
    <row r="295" spans="2:8" x14ac:dyDescent="0.35">
      <c r="B295" s="40">
        <v>38295</v>
      </c>
      <c r="C295" s="41">
        <v>12.067111000000001</v>
      </c>
      <c r="D295" s="6">
        <f t="shared" si="11"/>
        <v>-0.65659430341092606</v>
      </c>
      <c r="E295">
        <v>3.029299941685288E-2</v>
      </c>
      <c r="G295">
        <v>289</v>
      </c>
      <c r="H295">
        <f t="shared" ca="1" si="12"/>
        <v>3.1516877236952394E-2</v>
      </c>
    </row>
    <row r="296" spans="2:8" x14ac:dyDescent="0.35">
      <c r="B296" s="40">
        <v>38870</v>
      </c>
      <c r="C296" s="41">
        <v>35.139519</v>
      </c>
      <c r="D296" s="6">
        <f t="shared" si="11"/>
        <v>-0.89190518930361307</v>
      </c>
      <c r="E296">
        <v>3.019083886885254E-2</v>
      </c>
      <c r="G296">
        <v>290</v>
      </c>
      <c r="H296">
        <f t="shared" ca="1" si="12"/>
        <v>-3.8034946267162306E-2</v>
      </c>
    </row>
    <row r="297" spans="2:8" x14ac:dyDescent="0.35">
      <c r="B297" s="40">
        <v>43048</v>
      </c>
      <c r="C297" s="41">
        <v>325.080536</v>
      </c>
      <c r="D297" s="6">
        <f t="shared" si="11"/>
        <v>4.7512337895856875</v>
      </c>
      <c r="E297">
        <v>3.0155251314844759E-2</v>
      </c>
      <c r="G297">
        <v>291</v>
      </c>
      <c r="H297">
        <f t="shared" ca="1" si="12"/>
        <v>8.4750391004970995E-4</v>
      </c>
    </row>
    <row r="298" spans="2:8" x14ac:dyDescent="0.35">
      <c r="B298" s="40">
        <v>40072</v>
      </c>
      <c r="C298" s="41">
        <v>56.523617000000002</v>
      </c>
      <c r="D298" s="6">
        <f t="shared" si="11"/>
        <v>3.6313116941248786</v>
      </c>
      <c r="E298">
        <v>3.0148692958551389E-2</v>
      </c>
      <c r="G298">
        <v>292</v>
      </c>
      <c r="H298">
        <f t="shared" ca="1" si="12"/>
        <v>-1.9396078206811267E-2</v>
      </c>
    </row>
    <row r="299" spans="2:8" x14ac:dyDescent="0.35">
      <c r="B299" s="40">
        <v>38001</v>
      </c>
      <c r="C299" s="41">
        <v>12.204667000000001</v>
      </c>
      <c r="D299" s="6">
        <f t="shared" si="11"/>
        <v>2.1696896911779371E-2</v>
      </c>
      <c r="E299">
        <v>3.003592437971251E-2</v>
      </c>
      <c r="G299">
        <v>293</v>
      </c>
      <c r="H299">
        <f t="shared" ca="1" si="12"/>
        <v>7.0547025803659943E-3</v>
      </c>
    </row>
    <row r="300" spans="2:8" x14ac:dyDescent="0.35">
      <c r="B300" s="40">
        <v>37981</v>
      </c>
      <c r="C300" s="41">
        <v>11.945487</v>
      </c>
      <c r="D300" s="6">
        <f t="shared" si="11"/>
        <v>-0.20029591526869764</v>
      </c>
      <c r="E300">
        <v>3.0020000284548192E-2</v>
      </c>
      <c r="G300">
        <v>294</v>
      </c>
      <c r="H300">
        <f t="shared" ca="1" si="12"/>
        <v>1.6227463236659516E-2</v>
      </c>
    </row>
    <row r="301" spans="2:8" x14ac:dyDescent="0.35">
      <c r="B301" s="40">
        <v>38407</v>
      </c>
      <c r="C301" s="41">
        <v>14.937384</v>
      </c>
      <c r="D301" s="6">
        <f t="shared" si="11"/>
        <v>-0.53233289940794681</v>
      </c>
      <c r="E301">
        <v>2.9961688919987788E-2</v>
      </c>
      <c r="G301">
        <v>295</v>
      </c>
      <c r="H301">
        <f t="shared" ca="1" si="12"/>
        <v>-1.4586739959802177E-2</v>
      </c>
    </row>
    <row r="302" spans="2:8" x14ac:dyDescent="0.35">
      <c r="B302" s="40">
        <v>38799</v>
      </c>
      <c r="C302" s="41">
        <v>31.940207000000001</v>
      </c>
      <c r="D302" s="6">
        <f t="shared" si="11"/>
        <v>3.8593035357822103</v>
      </c>
      <c r="E302">
        <v>2.9790046708446153E-2</v>
      </c>
      <c r="G302">
        <v>296</v>
      </c>
      <c r="H302">
        <f t="shared" ca="1" si="12"/>
        <v>-1.3920010049815246E-2</v>
      </c>
    </row>
    <row r="303" spans="2:8" x14ac:dyDescent="0.35">
      <c r="B303" s="40">
        <v>37442</v>
      </c>
      <c r="C303" s="41">
        <v>6.5730009999999996</v>
      </c>
      <c r="D303" s="6">
        <f t="shared" si="11"/>
        <v>-0.83103122299854681</v>
      </c>
      <c r="E303">
        <v>2.9789633421266767E-2</v>
      </c>
      <c r="G303">
        <v>297</v>
      </c>
      <c r="H303">
        <f t="shared" ca="1" si="12"/>
        <v>2.1620914631178455E-2</v>
      </c>
    </row>
    <row r="304" spans="2:8" x14ac:dyDescent="0.35">
      <c r="B304" s="40">
        <v>39164</v>
      </c>
      <c r="C304" s="41">
        <v>38.900683999999998</v>
      </c>
      <c r="D304" s="6">
        <f t="shared" si="11"/>
        <v>-0.77677706419040249</v>
      </c>
      <c r="E304">
        <v>2.9768250097667436E-2</v>
      </c>
      <c r="G304">
        <v>298</v>
      </c>
      <c r="H304">
        <f t="shared" ca="1" si="12"/>
        <v>9.8047093637549671E-3</v>
      </c>
    </row>
    <row r="305" spans="2:8" x14ac:dyDescent="0.35">
      <c r="B305" s="40">
        <v>41823</v>
      </c>
      <c r="C305" s="41">
        <v>174.26831100000001</v>
      </c>
      <c r="D305" s="6">
        <f t="shared" si="11"/>
        <v>11.016139099242125</v>
      </c>
      <c r="E305">
        <v>2.9766800793117849E-2</v>
      </c>
      <c r="G305">
        <v>299</v>
      </c>
      <c r="H305">
        <f t="shared" ca="1" si="12"/>
        <v>3.5554359434915472E-2</v>
      </c>
    </row>
    <row r="306" spans="2:8" x14ac:dyDescent="0.35">
      <c r="B306" s="40">
        <v>38406</v>
      </c>
      <c r="C306" s="41">
        <v>14.502853999999999</v>
      </c>
      <c r="D306" s="6">
        <f t="shared" si="11"/>
        <v>-0.94662371975456439</v>
      </c>
      <c r="E306">
        <v>2.9719891075654533E-2</v>
      </c>
      <c r="G306">
        <v>300</v>
      </c>
      <c r="H306">
        <f t="shared" ca="1" si="12"/>
        <v>-1.5230190879043874E-2</v>
      </c>
    </row>
    <row r="307" spans="2:8" x14ac:dyDescent="0.35">
      <c r="B307" s="40">
        <v>42593</v>
      </c>
      <c r="C307" s="41">
        <v>271.70971700000001</v>
      </c>
      <c r="D307" s="6">
        <f t="shared" si="11"/>
        <v>1.483279176721402</v>
      </c>
      <c r="E307">
        <v>2.9715074157961936E-2</v>
      </c>
      <c r="G307">
        <v>301</v>
      </c>
      <c r="H307">
        <f t="shared" ca="1" si="12"/>
        <v>1.3312511090013712E-3</v>
      </c>
    </row>
    <row r="308" spans="2:8" x14ac:dyDescent="0.35">
      <c r="B308" s="40">
        <v>41145</v>
      </c>
      <c r="C308" s="41">
        <v>109.415695</v>
      </c>
      <c r="D308" s="6">
        <f t="shared" si="11"/>
        <v>-0.80067120046825557</v>
      </c>
      <c r="E308">
        <v>2.9707156871479797E-2</v>
      </c>
      <c r="G308">
        <v>302</v>
      </c>
      <c r="H308">
        <f t="shared" ca="1" si="12"/>
        <v>5.2263305699902632E-2</v>
      </c>
    </row>
    <row r="309" spans="2:8" x14ac:dyDescent="0.35">
      <c r="B309" s="40">
        <v>44635</v>
      </c>
      <c r="C309" s="41">
        <v>548.92065400000001</v>
      </c>
      <c r="D309" s="6">
        <f t="shared" si="11"/>
        <v>10.409478939411919</v>
      </c>
      <c r="E309">
        <v>2.9689370875682103E-2</v>
      </c>
      <c r="G309">
        <v>303</v>
      </c>
      <c r="H309">
        <f t="shared" ca="1" si="12"/>
        <v>4.0621136313600842E-2</v>
      </c>
    </row>
    <row r="310" spans="2:8" x14ac:dyDescent="0.35">
      <c r="B310" s="40">
        <v>39967</v>
      </c>
      <c r="C310" s="41">
        <v>48.110931000000001</v>
      </c>
      <c r="D310" s="6">
        <f t="shared" si="11"/>
        <v>5.3290207546030537</v>
      </c>
      <c r="E310">
        <v>2.9639871215967423E-2</v>
      </c>
      <c r="G310">
        <v>304</v>
      </c>
      <c r="H310">
        <f t="shared" ca="1" si="12"/>
        <v>7.4385195747470115E-3</v>
      </c>
    </row>
    <row r="311" spans="2:8" x14ac:dyDescent="0.35">
      <c r="B311" s="40">
        <v>37887</v>
      </c>
      <c r="C311" s="41">
        <v>7.6016389999999996</v>
      </c>
      <c r="D311" s="6">
        <f t="shared" si="11"/>
        <v>-0.98658729951491486</v>
      </c>
      <c r="E311">
        <v>2.9610774558168615E-2</v>
      </c>
      <c r="G311">
        <v>305</v>
      </c>
      <c r="H311">
        <f t="shared" ca="1" si="12"/>
        <v>-2.0351550070310939E-3</v>
      </c>
    </row>
    <row r="312" spans="2:8" x14ac:dyDescent="0.35">
      <c r="B312" s="40">
        <v>44763</v>
      </c>
      <c r="C312" s="41">
        <v>566.74932899999999</v>
      </c>
      <c r="D312" s="6">
        <f t="shared" si="11"/>
        <v>11.491683493448949</v>
      </c>
      <c r="E312">
        <v>2.9520368481062199E-2</v>
      </c>
      <c r="G312">
        <v>306</v>
      </c>
      <c r="H312">
        <f t="shared" ca="1" si="12"/>
        <v>1.3350534915426617E-3</v>
      </c>
    </row>
    <row r="313" spans="2:8" x14ac:dyDescent="0.35">
      <c r="B313" s="40">
        <v>39535</v>
      </c>
      <c r="C313" s="41">
        <v>45.370131999999998</v>
      </c>
      <c r="D313" s="6">
        <f t="shared" si="11"/>
        <v>-0.85029487764741862</v>
      </c>
      <c r="E313">
        <v>2.9495726913086551E-2</v>
      </c>
      <c r="G313">
        <v>307</v>
      </c>
      <c r="H313">
        <f t="shared" ca="1" si="12"/>
        <v>5.6260460136043536E-2</v>
      </c>
    </row>
    <row r="314" spans="2:8" x14ac:dyDescent="0.35">
      <c r="B314" s="40">
        <v>43186</v>
      </c>
      <c r="C314" s="41">
        <v>303.06332400000002</v>
      </c>
      <c r="D314" s="6">
        <f t="shared" si="11"/>
        <v>2.6481199730788894</v>
      </c>
      <c r="E314">
        <v>2.9472426746635499E-2</v>
      </c>
      <c r="G314">
        <v>308</v>
      </c>
      <c r="H314">
        <f t="shared" ca="1" si="12"/>
        <v>-2.6960319865924488E-2</v>
      </c>
    </row>
    <row r="315" spans="2:8" x14ac:dyDescent="0.35">
      <c r="B315" s="40">
        <v>40333</v>
      </c>
      <c r="C315" s="41">
        <v>83.073836999999997</v>
      </c>
      <c r="D315" s="6">
        <f t="shared" si="11"/>
        <v>-0.63955395736505993</v>
      </c>
      <c r="E315">
        <v>2.9427490523867963E-2</v>
      </c>
      <c r="G315">
        <v>309</v>
      </c>
      <c r="H315">
        <f t="shared" ca="1" si="12"/>
        <v>4.587835842490768E-2</v>
      </c>
    </row>
    <row r="316" spans="2:8" x14ac:dyDescent="0.35">
      <c r="B316" s="40">
        <v>42398</v>
      </c>
      <c r="C316" s="41">
        <v>230.475098</v>
      </c>
      <c r="D316" s="6">
        <f t="shared" si="11"/>
        <v>1.4520076218120379</v>
      </c>
      <c r="E316">
        <v>2.9363306629300132E-2</v>
      </c>
      <c r="G316">
        <v>310</v>
      </c>
      <c r="H316">
        <f t="shared" ca="1" si="12"/>
        <v>-1.4373863530323336E-2</v>
      </c>
    </row>
    <row r="317" spans="2:8" x14ac:dyDescent="0.35">
      <c r="B317" s="40">
        <v>40777</v>
      </c>
      <c r="C317" s="41">
        <v>93.994445999999996</v>
      </c>
      <c r="D317" s="6">
        <f t="shared" si="11"/>
        <v>9.0116542541446698</v>
      </c>
      <c r="E317">
        <v>2.934114277087951E-2</v>
      </c>
      <c r="G317">
        <v>311</v>
      </c>
      <c r="H317">
        <f t="shared" ca="1" si="12"/>
        <v>5.1625275084128924E-2</v>
      </c>
    </row>
    <row r="318" spans="2:8" x14ac:dyDescent="0.35">
      <c r="B318" s="40">
        <v>38070</v>
      </c>
      <c r="C318" s="41">
        <v>9.388503</v>
      </c>
      <c r="D318" s="6">
        <f t="shared" si="11"/>
        <v>-0.88268743489301538</v>
      </c>
      <c r="E318">
        <v>2.9261561935850836E-2</v>
      </c>
      <c r="G318">
        <v>312</v>
      </c>
      <c r="H318">
        <f t="shared" ca="1" si="12"/>
        <v>-3.0769914729065198E-3</v>
      </c>
    </row>
    <row r="319" spans="2:8" x14ac:dyDescent="0.35">
      <c r="B319" s="40">
        <v>40326</v>
      </c>
      <c r="C319" s="41">
        <v>80.029815999999997</v>
      </c>
      <c r="D319" s="6">
        <f t="shared" si="11"/>
        <v>3.0975406354033956</v>
      </c>
      <c r="E319">
        <v>2.9150209827274138E-2</v>
      </c>
      <c r="G319">
        <v>313</v>
      </c>
      <c r="H319">
        <f t="shared" ca="1" si="12"/>
        <v>-3.2425783583124111E-2</v>
      </c>
    </row>
    <row r="320" spans="2:8" x14ac:dyDescent="0.35">
      <c r="B320" s="40">
        <v>38553</v>
      </c>
      <c r="C320" s="41">
        <v>19.531182999999999</v>
      </c>
      <c r="D320" s="6">
        <f t="shared" si="11"/>
        <v>-0.95419338756564032</v>
      </c>
      <c r="E320">
        <v>2.9118116055467286E-2</v>
      </c>
      <c r="G320">
        <v>314</v>
      </c>
      <c r="H320">
        <f t="shared" ca="1" si="12"/>
        <v>1.4040117932483534E-2</v>
      </c>
    </row>
    <row r="321" spans="2:8" x14ac:dyDescent="0.35">
      <c r="B321" s="40">
        <v>43496</v>
      </c>
      <c r="C321" s="41">
        <v>426.38348400000001</v>
      </c>
      <c r="D321" s="6">
        <f t="shared" si="11"/>
        <v>8.8723469065918934</v>
      </c>
      <c r="E321">
        <v>2.8992101856324941E-2</v>
      </c>
      <c r="G321">
        <v>315</v>
      </c>
      <c r="H321">
        <f t="shared" ca="1" si="12"/>
        <v>8.6635360933688659E-3</v>
      </c>
    </row>
    <row r="322" spans="2:8" x14ac:dyDescent="0.35">
      <c r="B322" s="40">
        <v>39500</v>
      </c>
      <c r="C322" s="41">
        <v>43.189678000000001</v>
      </c>
      <c r="D322" s="6">
        <f t="shared" si="11"/>
        <v>5.442211041784442</v>
      </c>
      <c r="E322">
        <v>2.8970708804574124E-2</v>
      </c>
      <c r="G322">
        <v>316</v>
      </c>
      <c r="H322">
        <f t="shared" ca="1" si="12"/>
        <v>2.4158928421788087E-2</v>
      </c>
    </row>
    <row r="323" spans="2:8" x14ac:dyDescent="0.35">
      <c r="B323" s="40">
        <v>37813</v>
      </c>
      <c r="C323" s="41">
        <v>6.7041700000000004</v>
      </c>
      <c r="D323" s="6">
        <f t="shared" si="11"/>
        <v>-0.98406522959138953</v>
      </c>
      <c r="E323">
        <v>2.893530917463499E-2</v>
      </c>
      <c r="G323">
        <v>317</v>
      </c>
      <c r="H323">
        <f t="shared" ca="1" si="12"/>
        <v>-4.2430668115615723E-2</v>
      </c>
    </row>
    <row r="324" spans="2:8" x14ac:dyDescent="0.35">
      <c r="B324" s="40">
        <v>43374</v>
      </c>
      <c r="C324" s="41">
        <v>420.72586100000001</v>
      </c>
      <c r="D324" s="6">
        <f t="shared" si="11"/>
        <v>6.3346413482344612</v>
      </c>
      <c r="E324">
        <v>2.8929387693879097E-2</v>
      </c>
      <c r="G324">
        <v>318</v>
      </c>
      <c r="H324">
        <f t="shared" ca="1" si="12"/>
        <v>-1.8592564739644653E-2</v>
      </c>
    </row>
    <row r="325" spans="2:8" x14ac:dyDescent="0.35">
      <c r="B325" s="40">
        <v>40021</v>
      </c>
      <c r="C325" s="41">
        <v>57.361477000000001</v>
      </c>
      <c r="D325" s="6">
        <f t="shared" si="11"/>
        <v>0.42593111264533406</v>
      </c>
      <c r="E325">
        <v>2.8901541357422653E-2</v>
      </c>
      <c r="G325">
        <v>319</v>
      </c>
      <c r="H325">
        <f t="shared" ca="1" si="12"/>
        <v>-9.5101597883043738E-3</v>
      </c>
    </row>
    <row r="326" spans="2:8" x14ac:dyDescent="0.35">
      <c r="B326" s="40">
        <v>39888</v>
      </c>
      <c r="C326" s="41">
        <v>40.227383000000003</v>
      </c>
      <c r="D326" s="6">
        <f t="shared" si="11"/>
        <v>2.524598355395852</v>
      </c>
      <c r="E326">
        <v>2.8882848018413669E-2</v>
      </c>
      <c r="G326">
        <v>320</v>
      </c>
      <c r="H326">
        <f t="shared" ca="1" si="12"/>
        <v>-7.15536981497558E-3</v>
      </c>
    </row>
    <row r="327" spans="2:8" x14ac:dyDescent="0.35">
      <c r="B327" s="40">
        <v>38331</v>
      </c>
      <c r="C327" s="41">
        <v>11.413323999999999</v>
      </c>
      <c r="D327" s="6">
        <f t="shared" ref="D327:D390" si="13">(C327-C328)/C328</f>
        <v>-0.96846409786436938</v>
      </c>
      <c r="E327">
        <v>2.8746023671032579E-2</v>
      </c>
      <c r="G327">
        <v>321</v>
      </c>
      <c r="H327">
        <f t="shared" ref="H327:H390" ca="1" si="14">_xlfn.NORM.INV(RAND(),K$9,K$10)</f>
        <v>1.4008257372934044E-3</v>
      </c>
    </row>
    <row r="328" spans="2:8" x14ac:dyDescent="0.35">
      <c r="B328" s="40">
        <v>43298</v>
      </c>
      <c r="C328" s="41">
        <v>361.91525300000001</v>
      </c>
      <c r="D328" s="6">
        <f t="shared" si="13"/>
        <v>0.44525178883003458</v>
      </c>
      <c r="E328">
        <v>2.8723170721481416E-2</v>
      </c>
      <c r="G328">
        <v>322</v>
      </c>
      <c r="H328">
        <f t="shared" ca="1" si="14"/>
        <v>1.4314374853423861E-2</v>
      </c>
    </row>
    <row r="329" spans="2:8" x14ac:dyDescent="0.35">
      <c r="B329" s="40">
        <v>42072</v>
      </c>
      <c r="C329" s="41">
        <v>250.41674800000001</v>
      </c>
      <c r="D329" s="6">
        <f t="shared" si="13"/>
        <v>0.21125829725973519</v>
      </c>
      <c r="E329">
        <v>2.868375370007159E-2</v>
      </c>
      <c r="G329">
        <v>323</v>
      </c>
      <c r="H329">
        <f t="shared" ca="1" si="14"/>
        <v>4.6343619167781916E-2</v>
      </c>
    </row>
    <row r="330" spans="2:8" x14ac:dyDescent="0.35">
      <c r="B330" s="40">
        <v>41943</v>
      </c>
      <c r="C330" s="41">
        <v>206.74099699999999</v>
      </c>
      <c r="D330" s="6">
        <f t="shared" si="13"/>
        <v>4.5181727681542379</v>
      </c>
      <c r="E330">
        <v>2.8610355057178339E-2</v>
      </c>
      <c r="G330">
        <v>324</v>
      </c>
      <c r="H330">
        <f t="shared" ca="1" si="14"/>
        <v>-1.4161768275655125E-2</v>
      </c>
    </row>
    <row r="331" spans="2:8" x14ac:dyDescent="0.35">
      <c r="B331" s="40">
        <v>38924</v>
      </c>
      <c r="C331" s="41">
        <v>37.465480999999997</v>
      </c>
      <c r="D331" s="6">
        <f t="shared" si="13"/>
        <v>0.14051354383922202</v>
      </c>
      <c r="E331">
        <v>2.8491159015182232E-2</v>
      </c>
      <c r="G331">
        <v>325</v>
      </c>
      <c r="H331">
        <f t="shared" ca="1" si="14"/>
        <v>2.3201553637452034E-4</v>
      </c>
    </row>
    <row r="332" spans="2:8" x14ac:dyDescent="0.35">
      <c r="B332" s="40">
        <v>39633</v>
      </c>
      <c r="C332" s="41">
        <v>32.849659000000003</v>
      </c>
      <c r="D332" s="6">
        <f t="shared" si="13"/>
        <v>-0.60843693541994781</v>
      </c>
      <c r="E332">
        <v>2.8439447940496625E-2</v>
      </c>
      <c r="G332">
        <v>326</v>
      </c>
      <c r="H332">
        <f t="shared" ca="1" si="14"/>
        <v>-3.6449012284053409E-2</v>
      </c>
    </row>
    <row r="333" spans="2:8" x14ac:dyDescent="0.35">
      <c r="B333" s="40">
        <v>40500</v>
      </c>
      <c r="C333" s="41">
        <v>83.893660999999994</v>
      </c>
      <c r="D333" s="6">
        <f t="shared" si="13"/>
        <v>-0.84187778278198799</v>
      </c>
      <c r="E333">
        <v>2.837245139724134E-2</v>
      </c>
      <c r="G333">
        <v>327</v>
      </c>
      <c r="H333">
        <f t="shared" ca="1" si="14"/>
        <v>4.4391463455603869E-4</v>
      </c>
    </row>
    <row r="334" spans="2:8" x14ac:dyDescent="0.35">
      <c r="B334" s="40">
        <v>45061</v>
      </c>
      <c r="C334" s="41">
        <v>530.56213400000001</v>
      </c>
      <c r="D334" s="6">
        <f t="shared" si="13"/>
        <v>3.8352959252360685</v>
      </c>
      <c r="E334">
        <v>2.8359251137834367E-2</v>
      </c>
      <c r="G334">
        <v>328</v>
      </c>
      <c r="H334">
        <f t="shared" ca="1" si="14"/>
        <v>5.2371684734134845E-2</v>
      </c>
    </row>
    <row r="335" spans="2:8" x14ac:dyDescent="0.35">
      <c r="B335" s="40">
        <v>41134</v>
      </c>
      <c r="C335" s="41">
        <v>109.726921</v>
      </c>
      <c r="D335" s="6">
        <f t="shared" si="13"/>
        <v>8.1856381409983534</v>
      </c>
      <c r="E335">
        <v>2.8333255188559208E-2</v>
      </c>
      <c r="G335">
        <v>329</v>
      </c>
      <c r="H335">
        <f t="shared" ca="1" si="14"/>
        <v>-1.4619800671872716E-2</v>
      </c>
    </row>
    <row r="336" spans="2:8" x14ac:dyDescent="0.35">
      <c r="B336" s="40">
        <v>37994</v>
      </c>
      <c r="C336" s="41">
        <v>11.945487</v>
      </c>
      <c r="D336" s="6">
        <f t="shared" si="13"/>
        <v>-0.97740797635870336</v>
      </c>
      <c r="E336">
        <v>2.8304819303348269E-2</v>
      </c>
      <c r="G336">
        <v>330</v>
      </c>
      <c r="H336">
        <f t="shared" ca="1" si="14"/>
        <v>2.7883309731436007E-2</v>
      </c>
    </row>
    <row r="337" spans="2:8" x14ac:dyDescent="0.35">
      <c r="B337" s="40">
        <v>44846</v>
      </c>
      <c r="C337" s="41">
        <v>528.74798599999997</v>
      </c>
      <c r="D337" s="6">
        <f t="shared" si="13"/>
        <v>0.26911110934508303</v>
      </c>
      <c r="E337">
        <v>2.8230074277425868E-2</v>
      </c>
      <c r="G337">
        <v>331</v>
      </c>
      <c r="H337">
        <f t="shared" ca="1" si="14"/>
        <v>-2.4385702491810837E-2</v>
      </c>
    </row>
    <row r="338" spans="2:8" x14ac:dyDescent="0.35">
      <c r="B338" s="40">
        <v>43479</v>
      </c>
      <c r="C338" s="41">
        <v>416.628601</v>
      </c>
      <c r="D338" s="6">
        <f t="shared" si="13"/>
        <v>2.3959958968491497</v>
      </c>
      <c r="E338">
        <v>2.8104069148049686E-2</v>
      </c>
      <c r="G338">
        <v>332</v>
      </c>
      <c r="H338">
        <f t="shared" ca="1" si="14"/>
        <v>2.7882906326816916E-2</v>
      </c>
    </row>
    <row r="339" spans="2:8" x14ac:dyDescent="0.35">
      <c r="B339" s="40">
        <v>41348</v>
      </c>
      <c r="C339" s="41">
        <v>122.682304</v>
      </c>
      <c r="D339" s="6">
        <f t="shared" si="13"/>
        <v>-0.45206808368363938</v>
      </c>
      <c r="E339">
        <v>2.8089943476394933E-2</v>
      </c>
      <c r="G339">
        <v>333</v>
      </c>
      <c r="H339">
        <f t="shared" ca="1" si="14"/>
        <v>2.8260732994351383E-3</v>
      </c>
    </row>
    <row r="340" spans="2:8" x14ac:dyDescent="0.35">
      <c r="B340" s="40">
        <v>42397</v>
      </c>
      <c r="C340" s="41">
        <v>223.90063499999999</v>
      </c>
      <c r="D340" s="6">
        <f t="shared" si="13"/>
        <v>4.6647553885105424</v>
      </c>
      <c r="E340">
        <v>2.807686957165529E-2</v>
      </c>
      <c r="G340">
        <v>334</v>
      </c>
      <c r="H340">
        <f t="shared" ca="1" si="14"/>
        <v>2.4257190994579739E-2</v>
      </c>
    </row>
    <row r="341" spans="2:8" x14ac:dyDescent="0.35">
      <c r="B341" s="40">
        <v>39678</v>
      </c>
      <c r="C341" s="41">
        <v>39.525207999999999</v>
      </c>
      <c r="D341" s="6">
        <f t="shared" si="13"/>
        <v>-0.89920501648879936</v>
      </c>
      <c r="E341">
        <v>2.8021708583115475E-2</v>
      </c>
      <c r="G341">
        <v>335</v>
      </c>
      <c r="H341">
        <f t="shared" ca="1" si="14"/>
        <v>3.405474630780285E-2</v>
      </c>
    </row>
    <row r="342" spans="2:8" x14ac:dyDescent="0.35">
      <c r="B342" s="40">
        <v>43402</v>
      </c>
      <c r="C342" s="41">
        <v>392.13467400000002</v>
      </c>
      <c r="D342" s="6">
        <f t="shared" si="13"/>
        <v>41.290293472567285</v>
      </c>
      <c r="E342">
        <v>2.7997324014319629E-2</v>
      </c>
      <c r="G342">
        <v>336</v>
      </c>
      <c r="H342">
        <f t="shared" ca="1" si="14"/>
        <v>-3.7092293209780212E-2</v>
      </c>
    </row>
    <row r="343" spans="2:8" x14ac:dyDescent="0.35">
      <c r="B343" s="40">
        <v>37957</v>
      </c>
      <c r="C343" s="41">
        <v>9.2724510000000002</v>
      </c>
      <c r="D343" s="6">
        <f t="shared" si="13"/>
        <v>-0.53859007209776599</v>
      </c>
      <c r="E343">
        <v>2.7872821335970119E-2</v>
      </c>
      <c r="G343">
        <v>337</v>
      </c>
      <c r="H343">
        <f t="shared" ca="1" si="14"/>
        <v>2.2708250279168146E-2</v>
      </c>
    </row>
    <row r="344" spans="2:8" x14ac:dyDescent="0.35">
      <c r="B344" s="40">
        <v>38565</v>
      </c>
      <c r="C344" s="41">
        <v>20.095907</v>
      </c>
      <c r="D344" s="6">
        <f t="shared" si="13"/>
        <v>0.82117090158526695</v>
      </c>
      <c r="E344">
        <v>2.7852286672480124E-2</v>
      </c>
      <c r="G344">
        <v>338</v>
      </c>
      <c r="H344">
        <f t="shared" ca="1" si="14"/>
        <v>2.6702352296199487E-2</v>
      </c>
    </row>
    <row r="345" spans="2:8" x14ac:dyDescent="0.35">
      <c r="B345" s="40">
        <v>38314</v>
      </c>
      <c r="C345" s="41">
        <v>11.034608</v>
      </c>
      <c r="D345" s="6">
        <f t="shared" si="13"/>
        <v>-0.38048332438787219</v>
      </c>
      <c r="E345">
        <v>2.7849612854398301E-2</v>
      </c>
      <c r="G345">
        <v>339</v>
      </c>
      <c r="H345">
        <f t="shared" ca="1" si="14"/>
        <v>1.5016883803066824E-3</v>
      </c>
    </row>
    <row r="346" spans="2:8" x14ac:dyDescent="0.35">
      <c r="B346" s="40">
        <v>38530</v>
      </c>
      <c r="C346" s="41">
        <v>17.811640000000001</v>
      </c>
      <c r="D346" s="6">
        <f t="shared" si="13"/>
        <v>-0.77433286787596389</v>
      </c>
      <c r="E346">
        <v>2.7835148575442552E-2</v>
      </c>
      <c r="G346">
        <v>340</v>
      </c>
      <c r="H346">
        <f t="shared" ca="1" si="14"/>
        <v>-4.1244530572955414E-2</v>
      </c>
    </row>
    <row r="347" spans="2:8" x14ac:dyDescent="0.35">
      <c r="B347" s="40">
        <v>40312</v>
      </c>
      <c r="C347" s="41">
        <v>78.928818000000007</v>
      </c>
      <c r="D347" s="6">
        <f t="shared" si="13"/>
        <v>-0.71529511028964554</v>
      </c>
      <c r="E347">
        <v>2.7832487595407678E-2</v>
      </c>
      <c r="G347">
        <v>341</v>
      </c>
      <c r="H347">
        <f t="shared" ca="1" si="14"/>
        <v>1.5356502603601543E-2</v>
      </c>
    </row>
    <row r="348" spans="2:8" x14ac:dyDescent="0.35">
      <c r="B348" s="40">
        <v>42233</v>
      </c>
      <c r="C348" s="41">
        <v>277.23028599999998</v>
      </c>
      <c r="D348" s="6">
        <f t="shared" si="13"/>
        <v>6.5907791965276799</v>
      </c>
      <c r="E348">
        <v>2.7824743882895506E-2</v>
      </c>
      <c r="G348">
        <v>342</v>
      </c>
      <c r="H348">
        <f t="shared" ca="1" si="14"/>
        <v>4.0247739578246754E-2</v>
      </c>
    </row>
    <row r="349" spans="2:8" x14ac:dyDescent="0.35">
      <c r="B349" s="40">
        <v>38890</v>
      </c>
      <c r="C349" s="41">
        <v>36.521979999999999</v>
      </c>
      <c r="D349" s="6">
        <f t="shared" si="13"/>
        <v>3.6633188440346145</v>
      </c>
      <c r="E349">
        <v>2.7704389599058656E-2</v>
      </c>
      <c r="G349">
        <v>343</v>
      </c>
      <c r="H349">
        <f t="shared" ca="1" si="14"/>
        <v>2.6162672895509578E-2</v>
      </c>
    </row>
    <row r="350" spans="2:8" x14ac:dyDescent="0.35">
      <c r="B350" s="40">
        <v>37894</v>
      </c>
      <c r="C350" s="41">
        <v>7.8317569999999996</v>
      </c>
      <c r="D350" s="6">
        <f t="shared" si="13"/>
        <v>-0.98672386199404705</v>
      </c>
      <c r="E350">
        <v>2.7679446967431433E-2</v>
      </c>
      <c r="G350">
        <v>344</v>
      </c>
      <c r="H350">
        <f t="shared" ca="1" si="14"/>
        <v>-5.397889430084562E-3</v>
      </c>
    </row>
    <row r="351" spans="2:8" x14ac:dyDescent="0.35">
      <c r="B351" s="40">
        <v>44407</v>
      </c>
      <c r="C351" s="41">
        <v>589.91229199999998</v>
      </c>
      <c r="D351" s="6">
        <f t="shared" si="13"/>
        <v>0.24246957441497455</v>
      </c>
      <c r="E351">
        <v>2.7540280477187339E-2</v>
      </c>
      <c r="G351">
        <v>345</v>
      </c>
      <c r="H351">
        <f t="shared" ca="1" si="14"/>
        <v>-1.4526906660423472E-2</v>
      </c>
    </row>
    <row r="352" spans="2:8" x14ac:dyDescent="0.35">
      <c r="B352" s="40">
        <v>44075</v>
      </c>
      <c r="C352" s="41">
        <v>474.79013099999997</v>
      </c>
      <c r="D352" s="6">
        <f t="shared" si="13"/>
        <v>17.491660995006796</v>
      </c>
      <c r="E352">
        <v>2.7391566379329008E-2</v>
      </c>
      <c r="G352">
        <v>346</v>
      </c>
      <c r="H352">
        <f t="shared" ca="1" si="14"/>
        <v>2.0285676342577521E-2</v>
      </c>
    </row>
    <row r="353" spans="2:8" x14ac:dyDescent="0.35">
      <c r="B353" s="40">
        <v>38702</v>
      </c>
      <c r="C353" s="41">
        <v>25.675905</v>
      </c>
      <c r="D353" s="6">
        <f t="shared" si="13"/>
        <v>-0.50856634841071369</v>
      </c>
      <c r="E353">
        <v>2.7361544854024342E-2</v>
      </c>
      <c r="G353">
        <v>347</v>
      </c>
      <c r="H353">
        <f t="shared" ca="1" si="14"/>
        <v>3.0968075086394136E-3</v>
      </c>
    </row>
    <row r="354" spans="2:8" x14ac:dyDescent="0.35">
      <c r="B354" s="40">
        <v>39454</v>
      </c>
      <c r="C354" s="41">
        <v>52.246941</v>
      </c>
      <c r="D354" s="6">
        <f t="shared" si="13"/>
        <v>7.8135820781467213</v>
      </c>
      <c r="E354">
        <v>2.7205271458178571E-2</v>
      </c>
      <c r="G354">
        <v>348</v>
      </c>
      <c r="H354">
        <f t="shared" ca="1" si="14"/>
        <v>-3.1618672100868625E-3</v>
      </c>
    </row>
    <row r="355" spans="2:8" x14ac:dyDescent="0.35">
      <c r="B355" s="40">
        <v>37469</v>
      </c>
      <c r="C355" s="41">
        <v>5.9280030000000004</v>
      </c>
      <c r="D355" s="6">
        <f t="shared" si="13"/>
        <v>-0.86894954469385299</v>
      </c>
      <c r="E355">
        <v>2.7131469989340577E-2</v>
      </c>
      <c r="G355">
        <v>349</v>
      </c>
      <c r="H355">
        <f t="shared" ca="1" si="14"/>
        <v>7.5864985495003728E-3</v>
      </c>
    </row>
    <row r="356" spans="2:8" x14ac:dyDescent="0.35">
      <c r="B356" s="40">
        <v>39926</v>
      </c>
      <c r="C356" s="41">
        <v>45.234509000000003</v>
      </c>
      <c r="D356" s="6">
        <f t="shared" si="13"/>
        <v>-0.88560874288756075</v>
      </c>
      <c r="E356">
        <v>2.7092652755379937E-2</v>
      </c>
      <c r="G356">
        <v>350</v>
      </c>
      <c r="H356">
        <f t="shared" ca="1" si="14"/>
        <v>2.9315107874027562E-2</v>
      </c>
    </row>
    <row r="357" spans="2:8" x14ac:dyDescent="0.35">
      <c r="B357" s="40">
        <v>43441</v>
      </c>
      <c r="C357" s="41">
        <v>395.43676799999997</v>
      </c>
      <c r="D357" s="6">
        <f t="shared" si="13"/>
        <v>-0.14867808770790719</v>
      </c>
      <c r="E357">
        <v>2.7084390510910387E-2</v>
      </c>
      <c r="G357">
        <v>351</v>
      </c>
      <c r="H357">
        <f t="shared" ca="1" si="14"/>
        <v>-8.8415953620024201E-3</v>
      </c>
    </row>
    <row r="358" spans="2:8" x14ac:dyDescent="0.35">
      <c r="B358" s="40">
        <v>44019</v>
      </c>
      <c r="C358" s="41">
        <v>464.497345</v>
      </c>
      <c r="D358" s="6">
        <f t="shared" si="13"/>
        <v>0.10119826418298966</v>
      </c>
      <c r="E358">
        <v>2.704141429430254E-2</v>
      </c>
      <c r="G358">
        <v>352</v>
      </c>
      <c r="H358">
        <f t="shared" ca="1" si="14"/>
        <v>-1.3647529969225336E-2</v>
      </c>
    </row>
    <row r="359" spans="2:8" x14ac:dyDescent="0.35">
      <c r="B359" s="40">
        <v>43703</v>
      </c>
      <c r="C359" s="41">
        <v>421.81082199999997</v>
      </c>
      <c r="D359" s="6">
        <f t="shared" si="13"/>
        <v>3.7744138504705074</v>
      </c>
      <c r="E359">
        <v>2.6979400636502445E-2</v>
      </c>
      <c r="G359">
        <v>353</v>
      </c>
      <c r="H359">
        <f t="shared" ca="1" si="14"/>
        <v>-3.0129336546440347E-2</v>
      </c>
    </row>
    <row r="360" spans="2:8" x14ac:dyDescent="0.35">
      <c r="B360" s="40">
        <v>40662</v>
      </c>
      <c r="C360" s="41">
        <v>88.348190000000002</v>
      </c>
      <c r="D360" s="6">
        <f t="shared" si="13"/>
        <v>-0.82934813730487078</v>
      </c>
      <c r="E360">
        <v>2.690324258984049E-2</v>
      </c>
      <c r="G360">
        <v>354</v>
      </c>
      <c r="H360">
        <f t="shared" ca="1" si="14"/>
        <v>-3.4972154187695066E-2</v>
      </c>
    </row>
    <row r="361" spans="2:8" x14ac:dyDescent="0.35">
      <c r="B361" s="40">
        <v>44746</v>
      </c>
      <c r="C361" s="41">
        <v>517.71008300000005</v>
      </c>
      <c r="D361" s="6">
        <f t="shared" si="13"/>
        <v>0.940138872413249</v>
      </c>
      <c r="E361">
        <v>2.6894821524227064E-2</v>
      </c>
      <c r="G361">
        <v>355</v>
      </c>
      <c r="H361">
        <f t="shared" ca="1" si="14"/>
        <v>-5.1756049720496515E-2</v>
      </c>
    </row>
    <row r="362" spans="2:8" x14ac:dyDescent="0.35">
      <c r="B362" s="40">
        <v>42496</v>
      </c>
      <c r="C362" s="41">
        <v>266.84176600000001</v>
      </c>
      <c r="D362" s="6">
        <f t="shared" si="13"/>
        <v>2.2331085523551781</v>
      </c>
      <c r="E362">
        <v>2.6893277212727499E-2</v>
      </c>
      <c r="G362">
        <v>356</v>
      </c>
      <c r="H362">
        <f t="shared" ca="1" si="14"/>
        <v>-1.8282829085496859E-3</v>
      </c>
    </row>
    <row r="363" spans="2:8" x14ac:dyDescent="0.35">
      <c r="B363" s="40">
        <v>40350</v>
      </c>
      <c r="C363" s="41">
        <v>82.534119000000004</v>
      </c>
      <c r="D363" s="6">
        <f t="shared" si="13"/>
        <v>1.2210956907000479</v>
      </c>
      <c r="E363">
        <v>2.6860141200966275E-2</v>
      </c>
      <c r="G363">
        <v>357</v>
      </c>
      <c r="H363">
        <f t="shared" ca="1" si="14"/>
        <v>-3.9131779679531915E-2</v>
      </c>
    </row>
    <row r="364" spans="2:8" x14ac:dyDescent="0.35">
      <c r="B364" s="40">
        <v>39843</v>
      </c>
      <c r="C364" s="41">
        <v>37.159191</v>
      </c>
      <c r="D364" s="6">
        <f t="shared" si="13"/>
        <v>-0.92525364684202638</v>
      </c>
      <c r="E364">
        <v>2.6853182193613347E-2</v>
      </c>
      <c r="G364">
        <v>358</v>
      </c>
      <c r="H364">
        <f t="shared" ca="1" si="14"/>
        <v>2.1800331896894103E-2</v>
      </c>
    </row>
    <row r="365" spans="2:8" x14ac:dyDescent="0.35">
      <c r="B365" s="40">
        <v>44104</v>
      </c>
      <c r="C365" s="41">
        <v>497.13717700000001</v>
      </c>
      <c r="D365" s="6">
        <f t="shared" si="13"/>
        <v>12.016934810483047</v>
      </c>
      <c r="E365">
        <v>2.6850277478460517E-2</v>
      </c>
      <c r="G365">
        <v>359</v>
      </c>
      <c r="H365">
        <f t="shared" ca="1" si="14"/>
        <v>-3.4986948678689678E-3</v>
      </c>
    </row>
    <row r="366" spans="2:8" x14ac:dyDescent="0.35">
      <c r="B366" s="40">
        <v>38945</v>
      </c>
      <c r="C366" s="41">
        <v>38.191569999999999</v>
      </c>
      <c r="D366" s="6">
        <f t="shared" si="13"/>
        <v>-0.56676525764456875</v>
      </c>
      <c r="E366">
        <v>2.6800708971500675E-2</v>
      </c>
      <c r="G366">
        <v>360</v>
      </c>
      <c r="H366">
        <f t="shared" ca="1" si="14"/>
        <v>1.8019234481595446E-2</v>
      </c>
    </row>
    <row r="367" spans="2:8" x14ac:dyDescent="0.35">
      <c r="B367" s="40">
        <v>40898</v>
      </c>
      <c r="C367" s="41">
        <v>88.154449</v>
      </c>
      <c r="D367" s="6">
        <f t="shared" si="13"/>
        <v>-0.7968305051876845</v>
      </c>
      <c r="E367">
        <v>2.6749139909505705E-2</v>
      </c>
      <c r="G367">
        <v>361</v>
      </c>
      <c r="H367">
        <f t="shared" ca="1" si="14"/>
        <v>-1.8967502091625239E-2</v>
      </c>
    </row>
    <row r="368" spans="2:8" x14ac:dyDescent="0.35">
      <c r="B368" s="40">
        <v>43326</v>
      </c>
      <c r="C368" s="41">
        <v>433.89608800000002</v>
      </c>
      <c r="D368" s="6">
        <f t="shared" si="13"/>
        <v>4.2707517892049562</v>
      </c>
      <c r="E368">
        <v>2.6745533013837954E-2</v>
      </c>
      <c r="G368">
        <v>362</v>
      </c>
      <c r="H368">
        <f t="shared" ca="1" si="14"/>
        <v>2.4696401848601449E-2</v>
      </c>
    </row>
    <row r="369" spans="2:8" x14ac:dyDescent="0.35">
      <c r="B369" s="40">
        <v>40588</v>
      </c>
      <c r="C369" s="41">
        <v>82.321479999999994</v>
      </c>
      <c r="D369" s="6">
        <f t="shared" si="13"/>
        <v>-0.44243686039456531</v>
      </c>
      <c r="E369">
        <v>2.6688276952215293E-2</v>
      </c>
      <c r="G369">
        <v>363</v>
      </c>
      <c r="H369">
        <f t="shared" ca="1" si="14"/>
        <v>1.5469026865730419E-3</v>
      </c>
    </row>
    <row r="370" spans="2:8" x14ac:dyDescent="0.35">
      <c r="B370" s="40">
        <v>41491</v>
      </c>
      <c r="C370" s="41">
        <v>147.645126</v>
      </c>
      <c r="D370" s="6">
        <f t="shared" si="13"/>
        <v>-0.37400873247003352</v>
      </c>
      <c r="E370">
        <v>2.6562152213648806E-2</v>
      </c>
      <c r="G370">
        <v>364</v>
      </c>
      <c r="H370">
        <f t="shared" ca="1" si="14"/>
        <v>-9.2091280637355503E-3</v>
      </c>
    </row>
    <row r="371" spans="2:8" x14ac:dyDescent="0.35">
      <c r="B371" s="40">
        <v>42033</v>
      </c>
      <c r="C371" s="41">
        <v>235.858124</v>
      </c>
      <c r="D371" s="6">
        <f t="shared" si="13"/>
        <v>6.3812007470540125E-2</v>
      </c>
      <c r="E371">
        <v>2.6414852279250126E-2</v>
      </c>
      <c r="G371">
        <v>365</v>
      </c>
      <c r="H371">
        <f t="shared" ca="1" si="14"/>
        <v>4.1861612632784241E-2</v>
      </c>
    </row>
    <row r="372" spans="2:8" x14ac:dyDescent="0.35">
      <c r="B372" s="40">
        <v>41968</v>
      </c>
      <c r="C372" s="41">
        <v>221.710342</v>
      </c>
      <c r="D372" s="6">
        <f t="shared" si="13"/>
        <v>7.3902188613463879</v>
      </c>
      <c r="E372">
        <v>2.641037646652367E-2</v>
      </c>
      <c r="G372">
        <v>366</v>
      </c>
      <c r="H372">
        <f t="shared" ca="1" si="14"/>
        <v>-1.3709789588627801E-2</v>
      </c>
    </row>
    <row r="373" spans="2:8" x14ac:dyDescent="0.35">
      <c r="B373" s="40">
        <v>38699</v>
      </c>
      <c r="C373" s="41">
        <v>26.424858</v>
      </c>
      <c r="D373" s="6">
        <f t="shared" si="13"/>
        <v>-0.92929166492436921</v>
      </c>
      <c r="E373">
        <v>2.6402994588098479E-2</v>
      </c>
      <c r="G373">
        <v>367</v>
      </c>
      <c r="H373">
        <f t="shared" ca="1" si="14"/>
        <v>-1.5421644470135568E-2</v>
      </c>
    </row>
    <row r="374" spans="2:8" x14ac:dyDescent="0.35">
      <c r="B374" s="40">
        <v>43419</v>
      </c>
      <c r="C374" s="41">
        <v>373.71630900000002</v>
      </c>
      <c r="D374" s="6">
        <f t="shared" si="13"/>
        <v>0.42994199705095848</v>
      </c>
      <c r="E374">
        <v>2.639575842240369E-2</v>
      </c>
      <c r="G374">
        <v>368</v>
      </c>
      <c r="H374">
        <f t="shared" ca="1" si="14"/>
        <v>9.9480806053277963E-3</v>
      </c>
    </row>
    <row r="375" spans="2:8" x14ac:dyDescent="0.35">
      <c r="B375" s="40">
        <v>42188</v>
      </c>
      <c r="C375" s="41">
        <v>261.35067700000002</v>
      </c>
      <c r="D375" s="6">
        <f t="shared" si="13"/>
        <v>-0.23553357287118168</v>
      </c>
      <c r="E375">
        <v>2.6235453920730064E-2</v>
      </c>
      <c r="G375">
        <v>369</v>
      </c>
      <c r="H375">
        <f t="shared" ca="1" si="14"/>
        <v>-6.126221194570616E-3</v>
      </c>
    </row>
    <row r="376" spans="2:8" x14ac:dyDescent="0.35">
      <c r="B376" s="40">
        <v>43217</v>
      </c>
      <c r="C376" s="41">
        <v>341.87332199999997</v>
      </c>
      <c r="D376" s="6">
        <f t="shared" si="13"/>
        <v>0.58270616504610795</v>
      </c>
      <c r="E376">
        <v>2.6183258514263636E-2</v>
      </c>
      <c r="G376">
        <v>370</v>
      </c>
      <c r="H376">
        <f t="shared" ca="1" si="14"/>
        <v>-1.3740595200219816E-2</v>
      </c>
    </row>
    <row r="377" spans="2:8" x14ac:dyDescent="0.35">
      <c r="B377" s="40">
        <v>41967</v>
      </c>
      <c r="C377" s="41">
        <v>216.00555399999999</v>
      </c>
      <c r="D377" s="6">
        <f t="shared" si="13"/>
        <v>-0.49708221120746759</v>
      </c>
      <c r="E377">
        <v>2.6013562999550661E-2</v>
      </c>
      <c r="G377">
        <v>371</v>
      </c>
      <c r="H377">
        <f t="shared" ca="1" si="14"/>
        <v>-1.2276807257525821E-2</v>
      </c>
    </row>
    <row r="378" spans="2:8" x14ac:dyDescent="0.35">
      <c r="B378" s="40">
        <v>43747</v>
      </c>
      <c r="C378" s="41">
        <v>429.50470000000001</v>
      </c>
      <c r="D378" s="6">
        <f t="shared" si="13"/>
        <v>3.0813298752415252</v>
      </c>
      <c r="E378">
        <v>2.600857898614331E-2</v>
      </c>
      <c r="G378">
        <v>372</v>
      </c>
      <c r="H378">
        <f t="shared" ca="1" si="14"/>
        <v>-8.3632471403297381E-3</v>
      </c>
    </row>
    <row r="379" spans="2:8" x14ac:dyDescent="0.35">
      <c r="B379" s="40">
        <v>41110</v>
      </c>
      <c r="C379" s="41">
        <v>105.236458</v>
      </c>
      <c r="D379" s="6">
        <f t="shared" si="13"/>
        <v>1.7197598157261937</v>
      </c>
      <c r="E379">
        <v>2.6007614043892343E-2</v>
      </c>
      <c r="G379">
        <v>373</v>
      </c>
      <c r="H379">
        <f t="shared" ca="1" si="14"/>
        <v>1.3553725161901715E-2</v>
      </c>
    </row>
    <row r="380" spans="2:8" x14ac:dyDescent="0.35">
      <c r="B380" s="40">
        <v>39849</v>
      </c>
      <c r="C380" s="41">
        <v>38.693291000000002</v>
      </c>
      <c r="D380" s="6">
        <f t="shared" si="13"/>
        <v>-0.90065923665578773</v>
      </c>
      <c r="E380">
        <v>2.5988852859328834E-2</v>
      </c>
      <c r="G380">
        <v>374</v>
      </c>
      <c r="H380">
        <f t="shared" ca="1" si="14"/>
        <v>-5.8830686694227967E-3</v>
      </c>
    </row>
    <row r="381" spans="2:8" x14ac:dyDescent="0.35">
      <c r="B381" s="40">
        <v>43389</v>
      </c>
      <c r="C381" s="41">
        <v>389.50064099999997</v>
      </c>
      <c r="D381" s="6">
        <f t="shared" si="13"/>
        <v>1.6906527313143955</v>
      </c>
      <c r="E381">
        <v>2.5986982641021571E-2</v>
      </c>
      <c r="G381">
        <v>375</v>
      </c>
      <c r="H381">
        <f t="shared" ca="1" si="14"/>
        <v>1.894241058442258E-2</v>
      </c>
    </row>
    <row r="382" spans="2:8" x14ac:dyDescent="0.35">
      <c r="B382" s="40">
        <v>41401</v>
      </c>
      <c r="C382" s="41">
        <v>144.760651</v>
      </c>
      <c r="D382" s="6">
        <f t="shared" si="13"/>
        <v>2.5493540785722346</v>
      </c>
      <c r="E382">
        <v>2.5974239700056162E-2</v>
      </c>
      <c r="G382">
        <v>376</v>
      </c>
      <c r="H382">
        <f t="shared" ca="1" si="14"/>
        <v>2.3288008338459086E-2</v>
      </c>
    </row>
    <row r="383" spans="2:8" x14ac:dyDescent="0.35">
      <c r="B383" s="40">
        <v>39051</v>
      </c>
      <c r="C383" s="41">
        <v>40.785069</v>
      </c>
      <c r="D383" s="6">
        <f t="shared" si="13"/>
        <v>-0.86091179592803158</v>
      </c>
      <c r="E383">
        <v>2.5968983112128897E-2</v>
      </c>
      <c r="G383">
        <v>377</v>
      </c>
      <c r="H383">
        <f t="shared" ca="1" si="14"/>
        <v>5.8059003446594018E-3</v>
      </c>
    </row>
    <row r="384" spans="2:8" x14ac:dyDescent="0.35">
      <c r="B384" s="40">
        <v>42548</v>
      </c>
      <c r="C384" s="41">
        <v>293.23168900000002</v>
      </c>
      <c r="D384" s="6">
        <f t="shared" si="13"/>
        <v>1.6413400548953834</v>
      </c>
      <c r="E384">
        <v>2.5896787743691647E-2</v>
      </c>
      <c r="G384">
        <v>378</v>
      </c>
      <c r="H384">
        <f t="shared" ca="1" si="14"/>
        <v>2.8614227789345865E-2</v>
      </c>
    </row>
    <row r="385" spans="2:8" x14ac:dyDescent="0.35">
      <c r="B385" s="40">
        <v>41150</v>
      </c>
      <c r="C385" s="41">
        <v>111.01625799999999</v>
      </c>
      <c r="D385" s="6">
        <f t="shared" si="13"/>
        <v>2.3881022148778648</v>
      </c>
      <c r="E385">
        <v>2.5883472583088499E-2</v>
      </c>
      <c r="G385">
        <v>379</v>
      </c>
      <c r="H385">
        <f t="shared" ca="1" si="14"/>
        <v>1.924156977712815E-2</v>
      </c>
    </row>
    <row r="386" spans="2:8" x14ac:dyDescent="0.35">
      <c r="B386" s="40">
        <v>38800</v>
      </c>
      <c r="C386" s="41">
        <v>32.766502000000003</v>
      </c>
      <c r="D386" s="6">
        <f t="shared" si="13"/>
        <v>1.2991280764382769</v>
      </c>
      <c r="E386">
        <v>2.5870057761366472E-2</v>
      </c>
      <c r="G386">
        <v>380</v>
      </c>
      <c r="H386">
        <f t="shared" ca="1" si="14"/>
        <v>2.4516298239005713E-2</v>
      </c>
    </row>
    <row r="387" spans="2:8" x14ac:dyDescent="0.35">
      <c r="B387" s="40">
        <v>38397</v>
      </c>
      <c r="C387" s="41">
        <v>14.251708000000001</v>
      </c>
      <c r="D387" s="6">
        <f t="shared" si="13"/>
        <v>-0.92732699440609845</v>
      </c>
      <c r="E387">
        <v>2.5825092806250567E-2</v>
      </c>
      <c r="G387">
        <v>381</v>
      </c>
      <c r="H387">
        <f t="shared" ca="1" si="14"/>
        <v>4.5923367879927707E-2</v>
      </c>
    </row>
    <row r="388" spans="2:8" x14ac:dyDescent="0.35">
      <c r="B388" s="40">
        <v>41934</v>
      </c>
      <c r="C388" s="41">
        <v>196.107315</v>
      </c>
      <c r="D388" s="6">
        <f t="shared" si="13"/>
        <v>0.28428614019775361</v>
      </c>
      <c r="E388">
        <v>2.5781805015818941E-2</v>
      </c>
      <c r="G388">
        <v>382</v>
      </c>
      <c r="H388">
        <f t="shared" ca="1" si="14"/>
        <v>-1.1373595689450844E-2</v>
      </c>
    </row>
    <row r="389" spans="2:8" x14ac:dyDescent="0.35">
      <c r="B389" s="40">
        <v>41619</v>
      </c>
      <c r="C389" s="41">
        <v>152.69752500000001</v>
      </c>
      <c r="D389" s="6">
        <f t="shared" si="13"/>
        <v>2.3466414714029349</v>
      </c>
      <c r="E389">
        <v>2.5773008231421174E-2</v>
      </c>
      <c r="G389">
        <v>383</v>
      </c>
      <c r="H389">
        <f t="shared" ca="1" si="14"/>
        <v>-4.7093773632612967E-2</v>
      </c>
    </row>
    <row r="390" spans="2:8" x14ac:dyDescent="0.35">
      <c r="B390" s="40">
        <v>39364</v>
      </c>
      <c r="C390" s="41">
        <v>45.627094</v>
      </c>
      <c r="D390" s="6">
        <f t="shared" si="13"/>
        <v>-0.90780498845939139</v>
      </c>
      <c r="E390">
        <v>2.574922680604735E-2</v>
      </c>
      <c r="G390">
        <v>384</v>
      </c>
      <c r="H390">
        <f t="shared" ca="1" si="14"/>
        <v>4.5503523734903651E-3</v>
      </c>
    </row>
    <row r="391" spans="2:8" x14ac:dyDescent="0.35">
      <c r="B391" s="40">
        <v>44085</v>
      </c>
      <c r="C391" s="41">
        <v>494.89764400000001</v>
      </c>
      <c r="D391" s="6">
        <f t="shared" ref="D391:D454" si="15">(C391-C392)/C392</f>
        <v>5.1130079573733198</v>
      </c>
      <c r="E391">
        <v>2.5731644351574063E-2</v>
      </c>
      <c r="G391">
        <v>385</v>
      </c>
      <c r="H391">
        <f t="shared" ref="H391:H454" ca="1" si="16">_xlfn.NORM.INV(RAND(),K$9,K$10)</f>
        <v>6.358504793045958E-3</v>
      </c>
    </row>
    <row r="392" spans="2:8" x14ac:dyDescent="0.35">
      <c r="B392" s="40">
        <v>40315</v>
      </c>
      <c r="C392" s="41">
        <v>80.958122000000003</v>
      </c>
      <c r="D392" s="6">
        <f t="shared" si="15"/>
        <v>-0.60091472703035853</v>
      </c>
      <c r="E392">
        <v>2.5710558594707399E-2</v>
      </c>
      <c r="G392">
        <v>386</v>
      </c>
      <c r="H392">
        <f t="shared" ca="1" si="16"/>
        <v>-3.0451679565625226E-2</v>
      </c>
    </row>
    <row r="393" spans="2:8" x14ac:dyDescent="0.35">
      <c r="B393" s="40">
        <v>41869</v>
      </c>
      <c r="C393" s="41">
        <v>202.859207</v>
      </c>
      <c r="D393" s="6">
        <f t="shared" si="15"/>
        <v>1.7982385429195202</v>
      </c>
      <c r="E393">
        <v>2.5700013922796971E-2</v>
      </c>
      <c r="G393">
        <v>387</v>
      </c>
      <c r="H393">
        <f t="shared" ca="1" si="16"/>
        <v>-3.0860000448553724E-2</v>
      </c>
    </row>
    <row r="394" spans="2:8" x14ac:dyDescent="0.35">
      <c r="B394" s="40">
        <v>40274</v>
      </c>
      <c r="C394" s="41">
        <v>72.495322999999999</v>
      </c>
      <c r="D394" s="6">
        <f t="shared" si="15"/>
        <v>-9.7069025256259975E-2</v>
      </c>
      <c r="E394">
        <v>2.5656667052715784E-2</v>
      </c>
      <c r="G394">
        <v>388</v>
      </c>
      <c r="H394">
        <f t="shared" ca="1" si="16"/>
        <v>1.3956195522133372E-2</v>
      </c>
    </row>
    <row r="395" spans="2:8" x14ac:dyDescent="0.35">
      <c r="B395" s="40">
        <v>40318</v>
      </c>
      <c r="C395" s="41">
        <v>80.288887000000003</v>
      </c>
      <c r="D395" s="6">
        <f t="shared" si="15"/>
        <v>-8.1689448114357091E-2</v>
      </c>
      <c r="E395">
        <v>2.5648059133741755E-2</v>
      </c>
      <c r="G395">
        <v>389</v>
      </c>
      <c r="H395">
        <f t="shared" ca="1" si="16"/>
        <v>2.3138131357389569E-2</v>
      </c>
    </row>
    <row r="396" spans="2:8" x14ac:dyDescent="0.35">
      <c r="B396" s="40">
        <v>40639</v>
      </c>
      <c r="C396" s="41">
        <v>87.431083999999998</v>
      </c>
      <c r="D396" s="6">
        <f t="shared" si="15"/>
        <v>-0.27114057924156743</v>
      </c>
      <c r="E396">
        <v>2.5614663787551929E-2</v>
      </c>
      <c r="G396">
        <v>390</v>
      </c>
      <c r="H396">
        <f t="shared" ca="1" si="16"/>
        <v>4.9955671190852939E-3</v>
      </c>
    </row>
    <row r="397" spans="2:8" x14ac:dyDescent="0.35">
      <c r="B397" s="40">
        <v>41359</v>
      </c>
      <c r="C397" s="41">
        <v>119.95603199999999</v>
      </c>
      <c r="D397" s="6">
        <f t="shared" si="15"/>
        <v>3.1921093825873315</v>
      </c>
      <c r="E397">
        <v>2.5601961314033451E-2</v>
      </c>
      <c r="G397">
        <v>391</v>
      </c>
      <c r="H397">
        <f t="shared" ca="1" si="16"/>
        <v>-1.2951830694112569E-2</v>
      </c>
    </row>
    <row r="398" spans="2:8" x14ac:dyDescent="0.35">
      <c r="B398" s="40">
        <v>38716</v>
      </c>
      <c r="C398" s="41">
        <v>28.614719000000001</v>
      </c>
      <c r="D398" s="6">
        <f t="shared" si="15"/>
        <v>-0.25081242420995875</v>
      </c>
      <c r="E398">
        <v>2.5528840652183301E-2</v>
      </c>
      <c r="G398">
        <v>392</v>
      </c>
      <c r="H398">
        <f t="shared" ca="1" si="16"/>
        <v>1.9004053398961381E-2</v>
      </c>
    </row>
    <row r="399" spans="2:8" x14ac:dyDescent="0.35">
      <c r="B399" s="40">
        <v>39825</v>
      </c>
      <c r="C399" s="41">
        <v>38.194332000000003</v>
      </c>
      <c r="D399" s="6">
        <f t="shared" si="15"/>
        <v>3.5061246968385085</v>
      </c>
      <c r="E399">
        <v>2.5524473853380747E-2</v>
      </c>
      <c r="G399">
        <v>393</v>
      </c>
      <c r="H399">
        <f t="shared" ca="1" si="16"/>
        <v>-1.2463495650347141E-2</v>
      </c>
    </row>
    <row r="400" spans="2:8" x14ac:dyDescent="0.35">
      <c r="B400" s="40">
        <v>37861</v>
      </c>
      <c r="C400" s="41">
        <v>8.4760930000000005</v>
      </c>
      <c r="D400" s="6">
        <f t="shared" si="15"/>
        <v>-0.94607176055885178</v>
      </c>
      <c r="E400">
        <v>2.5521856769465081E-2</v>
      </c>
      <c r="G400">
        <v>394</v>
      </c>
      <c r="H400">
        <f t="shared" ca="1" si="16"/>
        <v>-6.3940922315145379E-2</v>
      </c>
    </row>
    <row r="401" spans="2:8" x14ac:dyDescent="0.35">
      <c r="B401" s="40">
        <v>41479</v>
      </c>
      <c r="C401" s="41">
        <v>157.173553</v>
      </c>
      <c r="D401" s="6">
        <f t="shared" si="15"/>
        <v>26.279909461282131</v>
      </c>
      <c r="E401">
        <v>2.5513062041139366E-2</v>
      </c>
      <c r="G401">
        <v>395</v>
      </c>
      <c r="H401">
        <f t="shared" ca="1" si="16"/>
        <v>-4.4180388814818979E-3</v>
      </c>
    </row>
    <row r="402" spans="2:8" x14ac:dyDescent="0.35">
      <c r="B402" s="40">
        <v>37774</v>
      </c>
      <c r="C402" s="41">
        <v>5.7615129999999999</v>
      </c>
      <c r="D402" s="6">
        <f t="shared" si="15"/>
        <v>-0.97551527460306586</v>
      </c>
      <c r="E402">
        <v>2.5503410416342857E-2</v>
      </c>
      <c r="G402">
        <v>396</v>
      </c>
      <c r="H402">
        <f t="shared" ca="1" si="16"/>
        <v>4.2706643420789607E-2</v>
      </c>
    </row>
    <row r="403" spans="2:8" x14ac:dyDescent="0.35">
      <c r="B403" s="40">
        <v>42023</v>
      </c>
      <c r="C403" s="41">
        <v>235.31050099999999</v>
      </c>
      <c r="D403" s="6">
        <f t="shared" si="15"/>
        <v>0.62240216775799873</v>
      </c>
      <c r="E403">
        <v>2.5457379557081886E-2</v>
      </c>
      <c r="G403">
        <v>397</v>
      </c>
      <c r="H403">
        <f t="shared" ca="1" si="16"/>
        <v>-1.8825117032615735E-2</v>
      </c>
    </row>
    <row r="404" spans="2:8" x14ac:dyDescent="0.35">
      <c r="B404" s="40">
        <v>41494</v>
      </c>
      <c r="C404" s="41">
        <v>145.03833</v>
      </c>
      <c r="D404" s="6">
        <f t="shared" si="15"/>
        <v>-0.66807495376762271</v>
      </c>
      <c r="E404">
        <v>2.5420860431049082E-2</v>
      </c>
      <c r="G404">
        <v>398</v>
      </c>
      <c r="H404">
        <f t="shared" ca="1" si="16"/>
        <v>1.5414562895071966E-2</v>
      </c>
    </row>
    <row r="405" spans="2:8" x14ac:dyDescent="0.35">
      <c r="B405" s="40">
        <v>43329</v>
      </c>
      <c r="C405" s="41">
        <v>436.96109000000001</v>
      </c>
      <c r="D405" s="6">
        <f t="shared" si="15"/>
        <v>-5.9576738920238348E-2</v>
      </c>
      <c r="E405">
        <v>2.5399114477990512E-2</v>
      </c>
      <c r="G405">
        <v>399</v>
      </c>
      <c r="H405">
        <f t="shared" ca="1" si="16"/>
        <v>1.0714772733143856E-2</v>
      </c>
    </row>
    <row r="406" spans="2:8" x14ac:dyDescent="0.35">
      <c r="B406" s="40">
        <v>43843</v>
      </c>
      <c r="C406" s="41">
        <v>464.64300500000002</v>
      </c>
      <c r="D406" s="6">
        <f t="shared" si="15"/>
        <v>0.12226885247916271</v>
      </c>
      <c r="E406">
        <v>2.5382927146151354E-2</v>
      </c>
      <c r="G406">
        <v>400</v>
      </c>
      <c r="H406">
        <f t="shared" ca="1" si="16"/>
        <v>4.1221431740800655E-3</v>
      </c>
    </row>
    <row r="407" spans="2:8" x14ac:dyDescent="0.35">
      <c r="B407" s="40">
        <v>43313</v>
      </c>
      <c r="C407" s="41">
        <v>414.021118</v>
      </c>
      <c r="D407" s="6">
        <f t="shared" si="15"/>
        <v>-0.31364701047936105</v>
      </c>
      <c r="E407">
        <v>2.5382647093272162E-2</v>
      </c>
      <c r="G407">
        <v>401</v>
      </c>
      <c r="H407">
        <f t="shared" ca="1" si="16"/>
        <v>-1.7542973022313384E-2</v>
      </c>
    </row>
    <row r="408" spans="2:8" x14ac:dyDescent="0.35">
      <c r="B408" s="40">
        <v>44411</v>
      </c>
      <c r="C408" s="41">
        <v>603.21893299999999</v>
      </c>
      <c r="D408" s="6">
        <f t="shared" si="15"/>
        <v>21.912411623141097</v>
      </c>
      <c r="E408">
        <v>2.5373566695728728E-2</v>
      </c>
      <c r="G408">
        <v>402</v>
      </c>
      <c r="H408">
        <f t="shared" ca="1" si="16"/>
        <v>-3.9609205841573722E-2</v>
      </c>
    </row>
    <row r="409" spans="2:8" x14ac:dyDescent="0.35">
      <c r="B409" s="40">
        <v>38705</v>
      </c>
      <c r="C409" s="41">
        <v>26.327169000000001</v>
      </c>
      <c r="D409" s="6">
        <f t="shared" si="15"/>
        <v>-0.42687561462934409</v>
      </c>
      <c r="E409">
        <v>2.5364792399722665E-2</v>
      </c>
      <c r="G409">
        <v>403</v>
      </c>
      <c r="H409">
        <f t="shared" ca="1" si="16"/>
        <v>3.3345635656644706E-3</v>
      </c>
    </row>
    <row r="410" spans="2:8" x14ac:dyDescent="0.35">
      <c r="B410" s="40">
        <v>39555</v>
      </c>
      <c r="C410" s="41">
        <v>45.936222000000001</v>
      </c>
      <c r="D410" s="6">
        <f t="shared" si="15"/>
        <v>-0.91946886946714701</v>
      </c>
      <c r="E410">
        <v>2.5269663746163545E-2</v>
      </c>
      <c r="G410">
        <v>404</v>
      </c>
      <c r="H410">
        <f t="shared" ca="1" si="16"/>
        <v>-3.5931915537229069E-3</v>
      </c>
    </row>
    <row r="411" spans="2:8" x14ac:dyDescent="0.35">
      <c r="B411" s="40">
        <v>44826</v>
      </c>
      <c r="C411" s="41">
        <v>570.41570999999999</v>
      </c>
      <c r="D411" s="6">
        <f t="shared" si="15"/>
        <v>0.3042729670638919</v>
      </c>
      <c r="E411">
        <v>2.520051576302405E-2</v>
      </c>
      <c r="G411">
        <v>405</v>
      </c>
      <c r="H411">
        <f t="shared" ca="1" si="16"/>
        <v>-1.9100462636291986E-2</v>
      </c>
    </row>
    <row r="412" spans="2:8" x14ac:dyDescent="0.35">
      <c r="B412" s="40">
        <v>43732</v>
      </c>
      <c r="C412" s="41">
        <v>437.34381100000002</v>
      </c>
      <c r="D412" s="6">
        <f t="shared" si="15"/>
        <v>9.4508001815528146</v>
      </c>
      <c r="E412">
        <v>2.5181574802354514E-2</v>
      </c>
      <c r="G412">
        <v>406</v>
      </c>
      <c r="H412">
        <f t="shared" ca="1" si="16"/>
        <v>1.1325347098524563E-3</v>
      </c>
    </row>
    <row r="413" spans="2:8" x14ac:dyDescent="0.35">
      <c r="B413" s="40">
        <v>39507</v>
      </c>
      <c r="C413" s="41">
        <v>41.847878000000001</v>
      </c>
      <c r="D413" s="6">
        <f t="shared" si="15"/>
        <v>-0.88506660414924998</v>
      </c>
      <c r="E413">
        <v>2.5167157877696987E-2</v>
      </c>
      <c r="G413">
        <v>407</v>
      </c>
      <c r="H413">
        <f t="shared" ca="1" si="16"/>
        <v>-4.3539454221813668E-3</v>
      </c>
    </row>
    <row r="414" spans="2:8" x14ac:dyDescent="0.35">
      <c r="B414" s="40">
        <v>43418</v>
      </c>
      <c r="C414" s="41">
        <v>364.10546900000003</v>
      </c>
      <c r="D414" s="6">
        <f t="shared" si="15"/>
        <v>0.20267069015682546</v>
      </c>
      <c r="E414">
        <v>2.5165823994049222E-2</v>
      </c>
      <c r="G414">
        <v>408</v>
      </c>
      <c r="H414">
        <f t="shared" ca="1" si="16"/>
        <v>2.7783155323767995E-2</v>
      </c>
    </row>
    <row r="415" spans="2:8" x14ac:dyDescent="0.35">
      <c r="B415" s="40">
        <v>43020</v>
      </c>
      <c r="C415" s="41">
        <v>302.74743699999999</v>
      </c>
      <c r="D415" s="6">
        <f t="shared" si="15"/>
        <v>0.20803064793514728</v>
      </c>
      <c r="E415">
        <v>2.5019524882787237E-2</v>
      </c>
      <c r="G415">
        <v>409</v>
      </c>
      <c r="H415">
        <f t="shared" ca="1" si="16"/>
        <v>2.121253942053003E-2</v>
      </c>
    </row>
    <row r="416" spans="2:8" x14ac:dyDescent="0.35">
      <c r="B416" s="40">
        <v>42353</v>
      </c>
      <c r="C416" s="41">
        <v>250.612381</v>
      </c>
      <c r="D416" s="6">
        <f t="shared" si="15"/>
        <v>1.5141279637744296</v>
      </c>
      <c r="E416">
        <v>2.5009365120687278E-2</v>
      </c>
      <c r="G416">
        <v>410</v>
      </c>
      <c r="H416">
        <f t="shared" ca="1" si="16"/>
        <v>-1.794293157104148E-2</v>
      </c>
    </row>
    <row r="417" spans="2:8" x14ac:dyDescent="0.35">
      <c r="B417" s="40">
        <v>41081</v>
      </c>
      <c r="C417" s="41">
        <v>99.681633000000005</v>
      </c>
      <c r="D417" s="6">
        <f t="shared" si="15"/>
        <v>0.37133240796509315</v>
      </c>
      <c r="E417">
        <v>2.4977157152120184E-2</v>
      </c>
      <c r="G417">
        <v>411</v>
      </c>
      <c r="H417">
        <f t="shared" ca="1" si="16"/>
        <v>-2.911596749835994E-2</v>
      </c>
    </row>
    <row r="418" spans="2:8" x14ac:dyDescent="0.35">
      <c r="B418" s="40">
        <v>40212</v>
      </c>
      <c r="C418" s="41">
        <v>72.689621000000002</v>
      </c>
      <c r="D418" s="6">
        <f t="shared" si="15"/>
        <v>-0.79561353485664577</v>
      </c>
      <c r="E418">
        <v>2.4961748803394395E-2</v>
      </c>
      <c r="G418">
        <v>412</v>
      </c>
      <c r="H418">
        <f t="shared" ca="1" si="16"/>
        <v>-1.5145749927906141E-2</v>
      </c>
    </row>
    <row r="419" spans="2:8" x14ac:dyDescent="0.35">
      <c r="B419" s="40">
        <v>43602</v>
      </c>
      <c r="C419" s="41">
        <v>355.647919</v>
      </c>
      <c r="D419" s="6">
        <f t="shared" si="15"/>
        <v>5.9922450996687306</v>
      </c>
      <c r="E419">
        <v>2.4927184787080971E-2</v>
      </c>
      <c r="G419">
        <v>413</v>
      </c>
      <c r="H419">
        <f t="shared" ca="1" si="16"/>
        <v>2.4044064862980604E-2</v>
      </c>
    </row>
    <row r="420" spans="2:8" x14ac:dyDescent="0.35">
      <c r="B420" s="40">
        <v>39451</v>
      </c>
      <c r="C420" s="41">
        <v>50.863194</v>
      </c>
      <c r="D420" s="6">
        <f t="shared" si="15"/>
        <v>-0.89888374706574026</v>
      </c>
      <c r="E420">
        <v>2.4926042607848548E-2</v>
      </c>
      <c r="G420">
        <v>414</v>
      </c>
      <c r="H420">
        <f t="shared" ca="1" si="16"/>
        <v>-1.2803357356652174E-2</v>
      </c>
    </row>
    <row r="421" spans="2:8" x14ac:dyDescent="0.35">
      <c r="B421" s="40">
        <v>44711</v>
      </c>
      <c r="C421" s="41">
        <v>503.016998</v>
      </c>
      <c r="D421" s="6">
        <f t="shared" si="15"/>
        <v>30.608322774541367</v>
      </c>
      <c r="E421">
        <v>2.4914530772645417E-2</v>
      </c>
      <c r="G421">
        <v>415</v>
      </c>
      <c r="H421">
        <f t="shared" ca="1" si="16"/>
        <v>-2.8468008062347394E-2</v>
      </c>
    </row>
    <row r="422" spans="2:8" x14ac:dyDescent="0.35">
      <c r="B422" s="40">
        <v>38470</v>
      </c>
      <c r="C422" s="41">
        <v>15.914068</v>
      </c>
      <c r="D422" s="6">
        <f t="shared" si="15"/>
        <v>-0.9561015101098751</v>
      </c>
      <c r="E422">
        <v>2.4903357835421646E-2</v>
      </c>
      <c r="G422">
        <v>416</v>
      </c>
      <c r="H422">
        <f t="shared" ca="1" si="16"/>
        <v>-4.7056053249730889E-2</v>
      </c>
    </row>
    <row r="423" spans="2:8" x14ac:dyDescent="0.35">
      <c r="B423" s="40">
        <v>43413</v>
      </c>
      <c r="C423" s="41">
        <v>362.51971400000002</v>
      </c>
      <c r="D423" s="6">
        <f t="shared" si="15"/>
        <v>29.211642842296801</v>
      </c>
      <c r="E423">
        <v>2.4860821574225089E-2</v>
      </c>
      <c r="G423">
        <v>417</v>
      </c>
      <c r="H423">
        <f t="shared" ca="1" si="16"/>
        <v>-1.7960669982262634E-2</v>
      </c>
    </row>
    <row r="424" spans="2:8" x14ac:dyDescent="0.35">
      <c r="B424" s="40">
        <v>38357</v>
      </c>
      <c r="C424" s="41">
        <v>11.999338</v>
      </c>
      <c r="D424" s="6">
        <f t="shared" si="15"/>
        <v>1.4108499860263441</v>
      </c>
      <c r="E424">
        <v>2.4854957941048458E-2</v>
      </c>
      <c r="G424">
        <v>418</v>
      </c>
      <c r="H424">
        <f t="shared" ca="1" si="16"/>
        <v>-2.1766100949778627E-2</v>
      </c>
    </row>
    <row r="425" spans="2:8" x14ac:dyDescent="0.35">
      <c r="B425" s="40">
        <v>37718</v>
      </c>
      <c r="C425" s="41">
        <v>4.9772230000000004</v>
      </c>
      <c r="D425" s="6">
        <f t="shared" si="15"/>
        <v>-0.94187998871001932</v>
      </c>
      <c r="E425">
        <v>2.4844519705701552E-2</v>
      </c>
      <c r="G425">
        <v>419</v>
      </c>
      <c r="H425">
        <f t="shared" ca="1" si="16"/>
        <v>-2.2058429860344547E-2</v>
      </c>
    </row>
    <row r="426" spans="2:8" x14ac:dyDescent="0.35">
      <c r="B426" s="40">
        <v>40865</v>
      </c>
      <c r="C426" s="41">
        <v>85.636993000000004</v>
      </c>
      <c r="D426" s="6">
        <f t="shared" si="15"/>
        <v>1.3137692911614529</v>
      </c>
      <c r="E426">
        <v>2.4841454248431174E-2</v>
      </c>
      <c r="G426">
        <v>420</v>
      </c>
      <c r="H426">
        <f t="shared" ca="1" si="16"/>
        <v>-3.4127876597991064E-3</v>
      </c>
    </row>
    <row r="427" spans="2:8" x14ac:dyDescent="0.35">
      <c r="B427" s="40">
        <v>38831</v>
      </c>
      <c r="C427" s="41">
        <v>37.011898000000002</v>
      </c>
      <c r="D427" s="6">
        <f t="shared" si="15"/>
        <v>-0.87248064293582039</v>
      </c>
      <c r="E427">
        <v>2.4794065304082635E-2</v>
      </c>
      <c r="G427">
        <v>421</v>
      </c>
      <c r="H427">
        <f t="shared" ca="1" si="16"/>
        <v>1.9469545675384965E-2</v>
      </c>
    </row>
    <row r="428" spans="2:8" x14ac:dyDescent="0.35">
      <c r="B428" s="40">
        <v>43003</v>
      </c>
      <c r="C428" s="41">
        <v>290.24533100000002</v>
      </c>
      <c r="D428" s="6">
        <f t="shared" si="15"/>
        <v>7.4915348348695403</v>
      </c>
      <c r="E428">
        <v>2.4778370944222604E-2</v>
      </c>
      <c r="G428">
        <v>422</v>
      </c>
      <c r="H428">
        <f t="shared" ca="1" si="16"/>
        <v>5.1084186864212627E-3</v>
      </c>
    </row>
    <row r="429" spans="2:8" x14ac:dyDescent="0.35">
      <c r="B429" s="40">
        <v>39631</v>
      </c>
      <c r="C429" s="41">
        <v>34.180549999999997</v>
      </c>
      <c r="D429" s="6">
        <f t="shared" si="15"/>
        <v>1.9132656031287523</v>
      </c>
      <c r="E429">
        <v>2.4699323190692044E-2</v>
      </c>
      <c r="G429">
        <v>423</v>
      </c>
      <c r="H429">
        <f t="shared" ca="1" si="16"/>
        <v>-1.7622079754459057E-3</v>
      </c>
    </row>
    <row r="430" spans="2:8" x14ac:dyDescent="0.35">
      <c r="B430" s="40">
        <v>38013</v>
      </c>
      <c r="C430" s="41">
        <v>11.732727000000001</v>
      </c>
      <c r="D430" s="6">
        <f t="shared" si="15"/>
        <v>-0.50515516485911738</v>
      </c>
      <c r="E430">
        <v>2.4662156231733727E-2</v>
      </c>
      <c r="G430">
        <v>424</v>
      </c>
      <c r="H430">
        <f t="shared" ca="1" si="16"/>
        <v>-3.1725996327009474E-2</v>
      </c>
    </row>
    <row r="431" spans="2:8" x14ac:dyDescent="0.35">
      <c r="B431" s="40">
        <v>38681</v>
      </c>
      <c r="C431" s="41">
        <v>23.709911000000002</v>
      </c>
      <c r="D431" s="6">
        <f t="shared" si="15"/>
        <v>-0.73925723113014208</v>
      </c>
      <c r="E431">
        <v>2.4625813545578273E-2</v>
      </c>
      <c r="G431">
        <v>425</v>
      </c>
      <c r="H431">
        <f t="shared" ca="1" si="16"/>
        <v>-3.5987961277247548E-3</v>
      </c>
    </row>
    <row r="432" spans="2:8" x14ac:dyDescent="0.35">
      <c r="B432" s="40">
        <v>40359</v>
      </c>
      <c r="C432" s="41">
        <v>90.932190000000006</v>
      </c>
      <c r="D432" s="6">
        <f t="shared" si="15"/>
        <v>-0.21444186505721749</v>
      </c>
      <c r="E432">
        <v>2.4568061387241449E-2</v>
      </c>
      <c r="G432">
        <v>426</v>
      </c>
      <c r="H432">
        <f t="shared" ca="1" si="16"/>
        <v>-1.6423753048032314E-2</v>
      </c>
    </row>
    <row r="433" spans="2:8" x14ac:dyDescent="0.35">
      <c r="B433" s="40">
        <v>41334</v>
      </c>
      <c r="C433" s="41">
        <v>115.75488300000001</v>
      </c>
      <c r="D433" s="6">
        <f t="shared" si="15"/>
        <v>-0.3960082184290703</v>
      </c>
      <c r="E433">
        <v>2.4525177615521566E-2</v>
      </c>
      <c r="G433">
        <v>427</v>
      </c>
      <c r="H433">
        <f t="shared" ca="1" si="16"/>
        <v>3.3025921287285098E-2</v>
      </c>
    </row>
    <row r="434" spans="2:8" x14ac:dyDescent="0.35">
      <c r="B434" s="40">
        <v>41864</v>
      </c>
      <c r="C434" s="41">
        <v>191.649765</v>
      </c>
      <c r="D434" s="6">
        <f t="shared" si="15"/>
        <v>-0.30014952096499709</v>
      </c>
      <c r="E434">
        <v>2.4502658944485563E-2</v>
      </c>
      <c r="G434">
        <v>428</v>
      </c>
      <c r="H434">
        <f t="shared" ca="1" si="16"/>
        <v>1.5946616281574372E-2</v>
      </c>
    </row>
    <row r="435" spans="2:8" x14ac:dyDescent="0.35">
      <c r="B435" s="40">
        <v>42205</v>
      </c>
      <c r="C435" s="41">
        <v>273.84387199999998</v>
      </c>
      <c r="D435" s="6">
        <f t="shared" si="15"/>
        <v>45.855226515056629</v>
      </c>
      <c r="E435">
        <v>2.4482357903043862E-2</v>
      </c>
      <c r="G435">
        <v>429</v>
      </c>
      <c r="H435">
        <f t="shared" ca="1" si="16"/>
        <v>-2.7545442476389362E-2</v>
      </c>
    </row>
    <row r="436" spans="2:8" x14ac:dyDescent="0.35">
      <c r="B436" s="40">
        <v>37655</v>
      </c>
      <c r="C436" s="41">
        <v>5.844468</v>
      </c>
      <c r="D436" s="6">
        <f t="shared" si="15"/>
        <v>-0.89178917820684145</v>
      </c>
      <c r="E436">
        <v>2.4454886051666701E-2</v>
      </c>
      <c r="G436">
        <v>430</v>
      </c>
      <c r="H436">
        <f t="shared" ca="1" si="16"/>
        <v>5.7272161657233355E-3</v>
      </c>
    </row>
    <row r="437" spans="2:8" x14ac:dyDescent="0.35">
      <c r="B437" s="40">
        <v>39994</v>
      </c>
      <c r="C437" s="41">
        <v>54.010013999999998</v>
      </c>
      <c r="D437" s="6">
        <f t="shared" si="15"/>
        <v>7.1968602739975509</v>
      </c>
      <c r="E437">
        <v>2.444970648413897E-2</v>
      </c>
      <c r="G437">
        <v>431</v>
      </c>
      <c r="H437">
        <f t="shared" ca="1" si="16"/>
        <v>3.3305638072132923E-2</v>
      </c>
    </row>
    <row r="438" spans="2:8" x14ac:dyDescent="0.35">
      <c r="B438" s="40">
        <v>37825</v>
      </c>
      <c r="C438" s="41">
        <v>6.5891099999999998</v>
      </c>
      <c r="D438" s="6">
        <f t="shared" si="15"/>
        <v>-0.98688979320944925</v>
      </c>
      <c r="E438">
        <v>2.4448445014592233E-2</v>
      </c>
      <c r="G438">
        <v>432</v>
      </c>
      <c r="H438">
        <f t="shared" ca="1" si="16"/>
        <v>3.2247862334452121E-2</v>
      </c>
    </row>
    <row r="439" spans="2:8" x14ac:dyDescent="0.35">
      <c r="B439" s="40">
        <v>44175</v>
      </c>
      <c r="C439" s="41">
        <v>502.59390300000001</v>
      </c>
      <c r="D439" s="6">
        <f t="shared" si="15"/>
        <v>10.727123990850773</v>
      </c>
      <c r="E439">
        <v>2.4395151579618517E-2</v>
      </c>
      <c r="G439">
        <v>433</v>
      </c>
      <c r="H439">
        <f t="shared" ca="1" si="16"/>
        <v>-3.5219042984536611E-2</v>
      </c>
    </row>
    <row r="440" spans="2:8" x14ac:dyDescent="0.35">
      <c r="B440" s="40">
        <v>39282</v>
      </c>
      <c r="C440" s="41">
        <v>42.857388</v>
      </c>
      <c r="D440" s="6">
        <f t="shared" si="15"/>
        <v>-0.68108813348074215</v>
      </c>
      <c r="E440">
        <v>2.4390219417154271E-2</v>
      </c>
      <c r="G440">
        <v>434</v>
      </c>
      <c r="H440">
        <f t="shared" ca="1" si="16"/>
        <v>2.5427426776550452E-2</v>
      </c>
    </row>
    <row r="441" spans="2:8" x14ac:dyDescent="0.35">
      <c r="B441" s="40">
        <v>41509</v>
      </c>
      <c r="C441" s="41">
        <v>134.38630699999999</v>
      </c>
      <c r="D441" s="6">
        <f t="shared" si="15"/>
        <v>0.36325539157774722</v>
      </c>
      <c r="E441">
        <v>2.4323304923199514E-2</v>
      </c>
      <c r="G441">
        <v>435</v>
      </c>
      <c r="H441">
        <f t="shared" ca="1" si="16"/>
        <v>-5.347476234200968E-3</v>
      </c>
    </row>
    <row r="442" spans="2:8" x14ac:dyDescent="0.35">
      <c r="B442" s="40">
        <v>41015</v>
      </c>
      <c r="C442" s="41">
        <v>98.577499000000003</v>
      </c>
      <c r="D442" s="6">
        <f t="shared" si="15"/>
        <v>1.1037176844237138</v>
      </c>
      <c r="E442">
        <v>2.4323169710787251E-2</v>
      </c>
      <c r="G442">
        <v>436</v>
      </c>
      <c r="H442">
        <f t="shared" ca="1" si="16"/>
        <v>-5.0552101208582723E-3</v>
      </c>
    </row>
    <row r="443" spans="2:8" x14ac:dyDescent="0.35">
      <c r="B443" s="40">
        <v>39409</v>
      </c>
      <c r="C443" s="41">
        <v>46.858711</v>
      </c>
      <c r="D443" s="6">
        <f t="shared" si="15"/>
        <v>0.99601327338483758</v>
      </c>
      <c r="E443">
        <v>2.4289711723589229E-2</v>
      </c>
      <c r="G443">
        <v>437</v>
      </c>
      <c r="H443">
        <f t="shared" ca="1" si="16"/>
        <v>-1.6124676966302112E-2</v>
      </c>
    </row>
    <row r="444" spans="2:8" x14ac:dyDescent="0.35">
      <c r="B444" s="40">
        <v>38650</v>
      </c>
      <c r="C444" s="41">
        <v>23.476151999999999</v>
      </c>
      <c r="D444" s="6">
        <f t="shared" si="15"/>
        <v>-0.95587234024372281</v>
      </c>
      <c r="E444">
        <v>2.42874003735771E-2</v>
      </c>
      <c r="G444">
        <v>438</v>
      </c>
      <c r="H444">
        <f t="shared" ca="1" si="16"/>
        <v>1.7864075051839647E-2</v>
      </c>
    </row>
    <row r="445" spans="2:8" x14ac:dyDescent="0.35">
      <c r="B445" s="40">
        <v>45001</v>
      </c>
      <c r="C445" s="41">
        <v>532.00537099999997</v>
      </c>
      <c r="D445" s="6">
        <f t="shared" si="15"/>
        <v>37.458801569334589</v>
      </c>
      <c r="E445">
        <v>2.4240767633135634E-2</v>
      </c>
      <c r="G445">
        <v>439</v>
      </c>
      <c r="H445">
        <f t="shared" ca="1" si="16"/>
        <v>1.8890418258159954E-2</v>
      </c>
    </row>
    <row r="446" spans="2:8" x14ac:dyDescent="0.35">
      <c r="B446" s="40">
        <v>38392</v>
      </c>
      <c r="C446" s="41">
        <v>13.833124</v>
      </c>
      <c r="D446" s="6">
        <f t="shared" si="15"/>
        <v>-0.80618467250449133</v>
      </c>
      <c r="E446">
        <v>2.4203125209394102E-2</v>
      </c>
      <c r="G446">
        <v>440</v>
      </c>
      <c r="H446">
        <f t="shared" ca="1" si="16"/>
        <v>1.6419698646086663E-2</v>
      </c>
    </row>
    <row r="447" spans="2:8" x14ac:dyDescent="0.35">
      <c r="B447" s="40">
        <v>40183</v>
      </c>
      <c r="C447" s="41">
        <v>71.372703999999999</v>
      </c>
      <c r="D447" s="6">
        <f t="shared" si="15"/>
        <v>-0.58134620456789299</v>
      </c>
      <c r="E447">
        <v>2.4163576188038605E-2</v>
      </c>
      <c r="G447">
        <v>441</v>
      </c>
      <c r="H447">
        <f t="shared" ca="1" si="16"/>
        <v>2.5879074359933009E-3</v>
      </c>
    </row>
    <row r="448" spans="2:8" x14ac:dyDescent="0.35">
      <c r="B448" s="40">
        <v>41795</v>
      </c>
      <c r="C448" s="41">
        <v>170.48144500000001</v>
      </c>
      <c r="D448" s="6">
        <f t="shared" si="15"/>
        <v>-0.67065663505480122</v>
      </c>
      <c r="E448">
        <v>2.4132485047885645E-2</v>
      </c>
      <c r="G448">
        <v>442</v>
      </c>
      <c r="H448">
        <f t="shared" ca="1" si="16"/>
        <v>-1.0227778956398729E-2</v>
      </c>
    </row>
    <row r="449" spans="2:8" x14ac:dyDescent="0.35">
      <c r="B449" s="40">
        <v>44281</v>
      </c>
      <c r="C449" s="41">
        <v>517.64044200000001</v>
      </c>
      <c r="D449" s="6">
        <f t="shared" si="15"/>
        <v>10.141548230062487</v>
      </c>
      <c r="E449">
        <v>2.4064984302345979E-2</v>
      </c>
      <c r="G449">
        <v>443</v>
      </c>
      <c r="H449">
        <f t="shared" ca="1" si="16"/>
        <v>2.7885542174878137E-3</v>
      </c>
    </row>
    <row r="450" spans="2:8" x14ac:dyDescent="0.35">
      <c r="B450" s="40">
        <v>39538</v>
      </c>
      <c r="C450" s="41">
        <v>46.460369</v>
      </c>
      <c r="D450" s="6">
        <f t="shared" si="15"/>
        <v>-0.81351621117272577</v>
      </c>
      <c r="E450">
        <v>2.4029839719223255E-2</v>
      </c>
      <c r="G450">
        <v>444</v>
      </c>
      <c r="H450">
        <f t="shared" ca="1" si="16"/>
        <v>5.5786689138473409E-3</v>
      </c>
    </row>
    <row r="451" spans="2:8" x14ac:dyDescent="0.35">
      <c r="B451" s="40">
        <v>42100</v>
      </c>
      <c r="C451" s="41">
        <v>249.13891599999999</v>
      </c>
      <c r="D451" s="6">
        <f t="shared" si="15"/>
        <v>-0.53549273088639915</v>
      </c>
      <c r="E451">
        <v>2.4010571169268316E-2</v>
      </c>
      <c r="G451">
        <v>445</v>
      </c>
      <c r="H451">
        <f t="shared" ca="1" si="16"/>
        <v>-2.2595760477370226E-2</v>
      </c>
    </row>
    <row r="452" spans="2:8" x14ac:dyDescent="0.35">
      <c r="B452" s="40">
        <v>44210</v>
      </c>
      <c r="C452" s="41">
        <v>536.35095200000001</v>
      </c>
      <c r="D452" s="6">
        <f t="shared" si="15"/>
        <v>-0.10714522747431325</v>
      </c>
      <c r="E452">
        <v>2.3969601465438237E-2</v>
      </c>
      <c r="G452">
        <v>446</v>
      </c>
      <c r="H452">
        <f t="shared" ca="1" si="16"/>
        <v>3.3482223791339097E-3</v>
      </c>
    </row>
    <row r="453" spans="2:8" x14ac:dyDescent="0.35">
      <c r="B453" s="40">
        <v>44428</v>
      </c>
      <c r="C453" s="41">
        <v>600.71466099999998</v>
      </c>
      <c r="D453" s="6">
        <f t="shared" si="15"/>
        <v>1.4811577704152479</v>
      </c>
      <c r="E453">
        <v>2.3936993333691894E-2</v>
      </c>
      <c r="G453">
        <v>447</v>
      </c>
      <c r="H453">
        <f t="shared" ca="1" si="16"/>
        <v>2.0444541525890918E-2</v>
      </c>
    </row>
    <row r="454" spans="2:8" x14ac:dyDescent="0.35">
      <c r="B454" s="40">
        <v>42146</v>
      </c>
      <c r="C454" s="41">
        <v>242.110626</v>
      </c>
      <c r="D454" s="6">
        <f t="shared" si="15"/>
        <v>23.353092269424511</v>
      </c>
      <c r="E454">
        <v>2.3933858112281766E-2</v>
      </c>
      <c r="G454">
        <v>448</v>
      </c>
      <c r="H454">
        <f t="shared" ca="1" si="16"/>
        <v>-2.3720230070540565E-2</v>
      </c>
    </row>
    <row r="455" spans="2:8" x14ac:dyDescent="0.35">
      <c r="B455" s="40">
        <v>38075</v>
      </c>
      <c r="C455" s="41">
        <v>9.9416790000000006</v>
      </c>
      <c r="D455" s="6">
        <f t="shared" ref="D455:D518" si="17">(C455-C456)/C456</f>
        <v>-0.94512405920560028</v>
      </c>
      <c r="E455">
        <v>2.3904439915353796E-2</v>
      </c>
      <c r="G455">
        <v>449</v>
      </c>
      <c r="H455">
        <f t="shared" ref="H455:H518" ca="1" si="18">_xlfn.NORM.INV(RAND(),K$9,K$10)</f>
        <v>1.9994745663973496E-2</v>
      </c>
    </row>
    <row r="456" spans="2:8" x14ac:dyDescent="0.35">
      <c r="B456" s="40">
        <v>41845</v>
      </c>
      <c r="C456" s="41">
        <v>181.16644299999999</v>
      </c>
      <c r="D456" s="6">
        <f t="shared" si="17"/>
        <v>-0.48667663693929486</v>
      </c>
      <c r="E456">
        <v>2.3852385991371652E-2</v>
      </c>
      <c r="G456">
        <v>450</v>
      </c>
      <c r="H456">
        <f t="shared" ca="1" si="18"/>
        <v>4.6228291529226008E-2</v>
      </c>
    </row>
    <row r="457" spans="2:8" x14ac:dyDescent="0.35">
      <c r="B457" s="40">
        <v>43245</v>
      </c>
      <c r="C457" s="41">
        <v>352.92849699999999</v>
      </c>
      <c r="D457" s="6">
        <f t="shared" si="17"/>
        <v>6.8715880095931503</v>
      </c>
      <c r="E457">
        <v>2.381578315655877E-2</v>
      </c>
      <c r="G457">
        <v>451</v>
      </c>
      <c r="H457">
        <f t="shared" ca="1" si="18"/>
        <v>4.4170271508652123E-3</v>
      </c>
    </row>
    <row r="458" spans="2:8" x14ac:dyDescent="0.35">
      <c r="B458" s="40">
        <v>39358</v>
      </c>
      <c r="C458" s="41">
        <v>44.835743000000001</v>
      </c>
      <c r="D458" s="6">
        <f t="shared" si="17"/>
        <v>4.110253938894582E-2</v>
      </c>
      <c r="E458">
        <v>2.377577364460997E-2</v>
      </c>
      <c r="G458">
        <v>452</v>
      </c>
      <c r="H458">
        <f t="shared" ca="1" si="18"/>
        <v>-1.0932599280238049E-2</v>
      </c>
    </row>
    <row r="459" spans="2:8" x14ac:dyDescent="0.35">
      <c r="B459" s="40">
        <v>39300</v>
      </c>
      <c r="C459" s="41">
        <v>43.065635999999998</v>
      </c>
      <c r="D459" s="6">
        <f t="shared" si="17"/>
        <v>3.3693666921496122</v>
      </c>
      <c r="E459">
        <v>2.3762273287787249E-2</v>
      </c>
      <c r="G459">
        <v>453</v>
      </c>
      <c r="H459">
        <f t="shared" ca="1" si="18"/>
        <v>-2.6900113306847714E-2</v>
      </c>
    </row>
    <row r="460" spans="2:8" x14ac:dyDescent="0.35">
      <c r="B460" s="40">
        <v>38286</v>
      </c>
      <c r="C460" s="41">
        <v>9.8562650000000005</v>
      </c>
      <c r="D460" s="6">
        <f t="shared" si="17"/>
        <v>-0.98050238410895874</v>
      </c>
      <c r="E460">
        <v>2.3722277097634348E-2</v>
      </c>
      <c r="G460">
        <v>454</v>
      </c>
      <c r="H460">
        <f t="shared" ca="1" si="18"/>
        <v>7.982098121041269E-3</v>
      </c>
    </row>
    <row r="461" spans="2:8" x14ac:dyDescent="0.35">
      <c r="B461" s="40">
        <v>44127</v>
      </c>
      <c r="C461" s="41">
        <v>505.51129200000003</v>
      </c>
      <c r="D461" s="6">
        <f t="shared" si="17"/>
        <v>51.906273110000939</v>
      </c>
      <c r="E461">
        <v>2.3661783124682506E-2</v>
      </c>
      <c r="G461">
        <v>455</v>
      </c>
      <c r="H461">
        <f t="shared" ca="1" si="18"/>
        <v>-2.6212573891142938E-3</v>
      </c>
    </row>
    <row r="462" spans="2:8" x14ac:dyDescent="0.35">
      <c r="B462" s="40">
        <v>38139</v>
      </c>
      <c r="C462" s="41">
        <v>9.5548459999999995</v>
      </c>
      <c r="D462" s="6">
        <f t="shared" si="17"/>
        <v>-0.9160181450490299</v>
      </c>
      <c r="E462">
        <v>2.3622436965589178E-2</v>
      </c>
      <c r="G462">
        <v>456</v>
      </c>
      <c r="H462">
        <f t="shared" ca="1" si="18"/>
        <v>-4.46854098559607E-2</v>
      </c>
    </row>
    <row r="463" spans="2:8" x14ac:dyDescent="0.35">
      <c r="B463" s="40">
        <v>41156</v>
      </c>
      <c r="C463" s="41">
        <v>113.77274300000001</v>
      </c>
      <c r="D463" s="6">
        <f t="shared" si="17"/>
        <v>-0.26469527802337434</v>
      </c>
      <c r="E463">
        <v>2.3599715925313482E-2</v>
      </c>
      <c r="G463">
        <v>457</v>
      </c>
      <c r="H463">
        <f t="shared" ca="1" si="18"/>
        <v>-2.8355177706241519E-2</v>
      </c>
    </row>
    <row r="464" spans="2:8" x14ac:dyDescent="0.35">
      <c r="B464" s="40">
        <v>41632</v>
      </c>
      <c r="C464" s="41">
        <v>154.72869900000001</v>
      </c>
      <c r="D464" s="6">
        <f t="shared" si="17"/>
        <v>-0.64433896912048794</v>
      </c>
      <c r="E464">
        <v>2.3588992903669771E-2</v>
      </c>
      <c r="G464">
        <v>458</v>
      </c>
      <c r="H464">
        <f t="shared" ca="1" si="18"/>
        <v>5.0085196659756484E-2</v>
      </c>
    </row>
    <row r="465" spans="2:8" x14ac:dyDescent="0.35">
      <c r="B465" s="40">
        <v>43355</v>
      </c>
      <c r="C465" s="41">
        <v>435.04541</v>
      </c>
      <c r="D465" s="6">
        <f t="shared" si="17"/>
        <v>3.6284161300338962</v>
      </c>
      <c r="E465">
        <v>2.3549312524045251E-2</v>
      </c>
      <c r="G465">
        <v>459</v>
      </c>
      <c r="H465">
        <f t="shared" ca="1" si="18"/>
        <v>-8.5641912159945561E-3</v>
      </c>
    </row>
    <row r="466" spans="2:8" x14ac:dyDescent="0.35">
      <c r="B466" s="40">
        <v>40807</v>
      </c>
      <c r="C466" s="41">
        <v>93.994445999999996</v>
      </c>
      <c r="D466" s="6">
        <f t="shared" si="17"/>
        <v>1.3644777009156932</v>
      </c>
      <c r="E466">
        <v>2.3433738369553359E-2</v>
      </c>
      <c r="G466">
        <v>460</v>
      </c>
      <c r="H466">
        <f t="shared" ca="1" si="18"/>
        <v>5.6425318796811182E-2</v>
      </c>
    </row>
    <row r="467" spans="2:8" x14ac:dyDescent="0.35">
      <c r="B467" s="40">
        <v>39050</v>
      </c>
      <c r="C467" s="41">
        <v>39.752730999999997</v>
      </c>
      <c r="D467" s="6">
        <f t="shared" si="17"/>
        <v>-0.90648308555558899</v>
      </c>
      <c r="E467">
        <v>2.3386573925808753E-2</v>
      </c>
      <c r="G467">
        <v>461</v>
      </c>
      <c r="H467">
        <f t="shared" ca="1" si="18"/>
        <v>-1.5236641648440918E-2</v>
      </c>
    </row>
    <row r="468" spans="2:8" x14ac:dyDescent="0.35">
      <c r="B468" s="40">
        <v>43535</v>
      </c>
      <c r="C468" s="41">
        <v>425.08599900000002</v>
      </c>
      <c r="D468" s="6">
        <f t="shared" si="17"/>
        <v>3.7273603249773037</v>
      </c>
      <c r="E468">
        <v>2.3368497370466663E-2</v>
      </c>
      <c r="G468">
        <v>462</v>
      </c>
      <c r="H468">
        <f t="shared" ca="1" si="18"/>
        <v>4.2851787875598235E-3</v>
      </c>
    </row>
    <row r="469" spans="2:8" x14ac:dyDescent="0.35">
      <c r="B469" s="40">
        <v>40547</v>
      </c>
      <c r="C469" s="41">
        <v>89.920372</v>
      </c>
      <c r="D469" s="6">
        <f t="shared" si="17"/>
        <v>-0.85711982194076375</v>
      </c>
      <c r="E469">
        <v>2.3359797863604221E-2</v>
      </c>
      <c r="G469">
        <v>463</v>
      </c>
      <c r="H469">
        <f t="shared" ca="1" si="18"/>
        <v>5.4104241816585921E-2</v>
      </c>
    </row>
    <row r="470" spans="2:8" x14ac:dyDescent="0.35">
      <c r="B470" s="40">
        <v>44441</v>
      </c>
      <c r="C470" s="41">
        <v>629.34112500000003</v>
      </c>
      <c r="D470" s="6">
        <f t="shared" si="17"/>
        <v>5.8971894940080949</v>
      </c>
      <c r="E470">
        <v>2.3313316645847158E-2</v>
      </c>
      <c r="G470">
        <v>464</v>
      </c>
      <c r="H470">
        <f t="shared" ca="1" si="18"/>
        <v>-2.3718584331480271E-2</v>
      </c>
    </row>
    <row r="471" spans="2:8" x14ac:dyDescent="0.35">
      <c r="B471" s="40">
        <v>40953</v>
      </c>
      <c r="C471" s="41">
        <v>91.246025000000003</v>
      </c>
      <c r="D471" s="6">
        <f t="shared" si="17"/>
        <v>8.8309408539446412</v>
      </c>
      <c r="E471">
        <v>2.3278875928137564E-2</v>
      </c>
      <c r="G471">
        <v>465</v>
      </c>
      <c r="H471">
        <f t="shared" ca="1" si="18"/>
        <v>1.4163057763353195E-2</v>
      </c>
    </row>
    <row r="472" spans="2:8" x14ac:dyDescent="0.35">
      <c r="B472" s="40">
        <v>37932</v>
      </c>
      <c r="C472" s="41">
        <v>9.2815150000000006</v>
      </c>
      <c r="D472" s="6">
        <f t="shared" si="17"/>
        <v>-0.90111025889455398</v>
      </c>
      <c r="E472">
        <v>2.3255754984360447E-2</v>
      </c>
      <c r="G472">
        <v>466</v>
      </c>
      <c r="H472">
        <f t="shared" ca="1" si="18"/>
        <v>-9.2885509562918873E-3</v>
      </c>
    </row>
    <row r="473" spans="2:8" x14ac:dyDescent="0.35">
      <c r="B473" s="40">
        <v>40451</v>
      </c>
      <c r="C473" s="41">
        <v>93.857208</v>
      </c>
      <c r="D473" s="6">
        <f t="shared" si="17"/>
        <v>0.8165028288237911</v>
      </c>
      <c r="E473">
        <v>2.3211802149691686E-2</v>
      </c>
      <c r="G473">
        <v>467</v>
      </c>
      <c r="H473">
        <f t="shared" ca="1" si="18"/>
        <v>-4.1303300232406089E-2</v>
      </c>
    </row>
    <row r="474" spans="2:8" x14ac:dyDescent="0.35">
      <c r="B474" s="40">
        <v>39989</v>
      </c>
      <c r="C474" s="41">
        <v>51.669178000000002</v>
      </c>
      <c r="D474" s="6">
        <f t="shared" si="17"/>
        <v>0.49410971057503861</v>
      </c>
      <c r="E474">
        <v>2.3206765969799772E-2</v>
      </c>
      <c r="G474">
        <v>468</v>
      </c>
      <c r="H474">
        <f t="shared" ca="1" si="18"/>
        <v>-1.3520784253215729E-2</v>
      </c>
    </row>
    <row r="475" spans="2:8" x14ac:dyDescent="0.35">
      <c r="B475" s="40">
        <v>39799</v>
      </c>
      <c r="C475" s="41">
        <v>34.581916999999997</v>
      </c>
      <c r="D475" s="6">
        <f t="shared" si="17"/>
        <v>-0.92718549915717152</v>
      </c>
      <c r="E475">
        <v>2.3124527796364883E-2</v>
      </c>
      <c r="G475">
        <v>469</v>
      </c>
      <c r="H475">
        <f t="shared" ca="1" si="18"/>
        <v>1.3906792474009881E-2</v>
      </c>
    </row>
    <row r="476" spans="2:8" x14ac:dyDescent="0.35">
      <c r="B476" s="40">
        <v>43951</v>
      </c>
      <c r="C476" s="41">
        <v>474.93173200000001</v>
      </c>
      <c r="D476" s="6">
        <f t="shared" si="17"/>
        <v>1.2164971686992279</v>
      </c>
      <c r="E476">
        <v>2.3105153553353051E-2</v>
      </c>
      <c r="G476">
        <v>470</v>
      </c>
      <c r="H476">
        <f t="shared" ca="1" si="18"/>
        <v>2.3311463548181849E-3</v>
      </c>
    </row>
    <row r="477" spans="2:8" x14ac:dyDescent="0.35">
      <c r="B477" s="40">
        <v>42016</v>
      </c>
      <c r="C477" s="41">
        <v>214.27130099999999</v>
      </c>
      <c r="D477" s="6">
        <f t="shared" si="17"/>
        <v>-0.59980025546323923</v>
      </c>
      <c r="E477">
        <v>2.3098630702503505E-2</v>
      </c>
      <c r="G477">
        <v>471</v>
      </c>
      <c r="H477">
        <f t="shared" ca="1" si="18"/>
        <v>-3.072583690704592E-2</v>
      </c>
    </row>
    <row r="478" spans="2:8" x14ac:dyDescent="0.35">
      <c r="B478" s="40">
        <v>44748</v>
      </c>
      <c r="C478" s="41">
        <v>535.410889</v>
      </c>
      <c r="D478" s="6">
        <f t="shared" si="17"/>
        <v>2.8899039691980748E-2</v>
      </c>
      <c r="E478">
        <v>2.3082705091989956E-2</v>
      </c>
      <c r="G478">
        <v>472</v>
      </c>
      <c r="H478">
        <f t="shared" ca="1" si="18"/>
        <v>-2.124229424664504E-2</v>
      </c>
    </row>
    <row r="479" spans="2:8" x14ac:dyDescent="0.35">
      <c r="B479" s="40">
        <v>44650</v>
      </c>
      <c r="C479" s="41">
        <v>520.37261999999998</v>
      </c>
      <c r="D479" s="6">
        <f t="shared" si="17"/>
        <v>12.541954069905714</v>
      </c>
      <c r="E479">
        <v>2.3070916476259723E-2</v>
      </c>
      <c r="G479">
        <v>473</v>
      </c>
      <c r="H479">
        <f t="shared" ca="1" si="18"/>
        <v>2.8331347029757668E-2</v>
      </c>
    </row>
    <row r="480" spans="2:8" x14ac:dyDescent="0.35">
      <c r="B480" s="40">
        <v>39713</v>
      </c>
      <c r="C480" s="41">
        <v>38.426701000000001</v>
      </c>
      <c r="D480" s="6">
        <f t="shared" si="17"/>
        <v>-0.9325938222682727</v>
      </c>
      <c r="E480">
        <v>2.3059798732511086E-2</v>
      </c>
      <c r="G480">
        <v>474</v>
      </c>
      <c r="H480">
        <f t="shared" ca="1" si="18"/>
        <v>2.2986824938494481E-3</v>
      </c>
    </row>
    <row r="481" spans="2:8" x14ac:dyDescent="0.35">
      <c r="B481" s="40">
        <v>44931</v>
      </c>
      <c r="C481" s="41">
        <v>570.07684300000005</v>
      </c>
      <c r="D481" s="6">
        <f t="shared" si="17"/>
        <v>2.964927880693625</v>
      </c>
      <c r="E481">
        <v>2.3041866556682621E-2</v>
      </c>
      <c r="G481">
        <v>475</v>
      </c>
      <c r="H481">
        <f t="shared" ca="1" si="18"/>
        <v>2.4007433660853516E-3</v>
      </c>
    </row>
    <row r="482" spans="2:8" x14ac:dyDescent="0.35">
      <c r="B482" s="40">
        <v>41515</v>
      </c>
      <c r="C482" s="41">
        <v>143.779877</v>
      </c>
      <c r="D482" s="6">
        <f t="shared" si="17"/>
        <v>2.9658155399917039</v>
      </c>
      <c r="E482">
        <v>2.3025114604988184E-2</v>
      </c>
      <c r="G482">
        <v>476</v>
      </c>
      <c r="H482">
        <f t="shared" ca="1" si="18"/>
        <v>2.815748053603238E-2</v>
      </c>
    </row>
    <row r="483" spans="2:8" x14ac:dyDescent="0.35">
      <c r="B483" s="40">
        <v>38860</v>
      </c>
      <c r="C483" s="41">
        <v>36.254807</v>
      </c>
      <c r="D483" s="6">
        <f t="shared" si="17"/>
        <v>-0.73818764500089229</v>
      </c>
      <c r="E483">
        <v>2.2969952513682435E-2</v>
      </c>
      <c r="G483">
        <v>477</v>
      </c>
      <c r="H483">
        <f t="shared" ca="1" si="18"/>
        <v>6.6119642571657727E-3</v>
      </c>
    </row>
    <row r="484" spans="2:8" x14ac:dyDescent="0.35">
      <c r="B484" s="40">
        <v>41446</v>
      </c>
      <c r="C484" s="41">
        <v>138.476303</v>
      </c>
      <c r="D484" s="6">
        <f t="shared" si="17"/>
        <v>-4.6930805384241367E-2</v>
      </c>
      <c r="E484">
        <v>2.2908056917577489E-2</v>
      </c>
      <c r="G484">
        <v>478</v>
      </c>
      <c r="H484">
        <f t="shared" ca="1" si="18"/>
        <v>-1.3732709304470495E-2</v>
      </c>
    </row>
    <row r="485" spans="2:8" x14ac:dyDescent="0.35">
      <c r="B485" s="40">
        <v>41599</v>
      </c>
      <c r="C485" s="41">
        <v>145.29512</v>
      </c>
      <c r="D485" s="6">
        <f t="shared" si="17"/>
        <v>-0.17739556091430805</v>
      </c>
      <c r="E485">
        <v>2.2878620871695114E-2</v>
      </c>
      <c r="G485">
        <v>479</v>
      </c>
      <c r="H485">
        <f t="shared" ca="1" si="18"/>
        <v>-6.7692988970196929E-3</v>
      </c>
    </row>
    <row r="486" spans="2:8" x14ac:dyDescent="0.35">
      <c r="B486" s="40">
        <v>41835</v>
      </c>
      <c r="C486" s="41">
        <v>176.628174</v>
      </c>
      <c r="D486" s="6">
        <f t="shared" si="17"/>
        <v>-0.64415360121225385</v>
      </c>
      <c r="E486">
        <v>2.2864604590148226E-2</v>
      </c>
      <c r="G486">
        <v>480</v>
      </c>
      <c r="H486">
        <f t="shared" ca="1" si="18"/>
        <v>2.18283895153682E-2</v>
      </c>
    </row>
    <row r="487" spans="2:8" x14ac:dyDescent="0.35">
      <c r="B487" s="40">
        <v>44701</v>
      </c>
      <c r="C487" s="41">
        <v>496.36071800000002</v>
      </c>
      <c r="D487" s="6">
        <f t="shared" si="17"/>
        <v>30.966796081039796</v>
      </c>
      <c r="E487">
        <v>2.2861192787177329E-2</v>
      </c>
      <c r="G487">
        <v>481</v>
      </c>
      <c r="H487">
        <f t="shared" ca="1" si="18"/>
        <v>-7.676802590275613E-3</v>
      </c>
    </row>
    <row r="488" spans="2:8" x14ac:dyDescent="0.35">
      <c r="B488" s="40">
        <v>38469</v>
      </c>
      <c r="C488" s="41">
        <v>15.527384</v>
      </c>
      <c r="D488" s="6">
        <f t="shared" si="17"/>
        <v>-0.95045066410997958</v>
      </c>
      <c r="E488">
        <v>2.2846318489879509E-2</v>
      </c>
      <c r="G488">
        <v>482</v>
      </c>
      <c r="H488">
        <f t="shared" ca="1" si="18"/>
        <v>-8.5830867988028678E-3</v>
      </c>
    </row>
    <row r="489" spans="2:8" x14ac:dyDescent="0.35">
      <c r="B489" s="40">
        <v>43192</v>
      </c>
      <c r="C489" s="41">
        <v>313.37219199999998</v>
      </c>
      <c r="D489" s="6">
        <f t="shared" si="17"/>
        <v>0.23569101637858192</v>
      </c>
      <c r="E489">
        <v>2.2837937536291545E-2</v>
      </c>
      <c r="G489">
        <v>483</v>
      </c>
      <c r="H489">
        <f t="shared" ca="1" si="18"/>
        <v>-3.1529569920711015E-2</v>
      </c>
    </row>
    <row r="490" spans="2:8" x14ac:dyDescent="0.35">
      <c r="B490" s="40">
        <v>42489</v>
      </c>
      <c r="C490" s="41">
        <v>253.60076900000001</v>
      </c>
      <c r="D490" s="6">
        <f t="shared" si="17"/>
        <v>1.4759033051002459</v>
      </c>
      <c r="E490">
        <v>2.2807084968033475E-2</v>
      </c>
      <c r="G490">
        <v>484</v>
      </c>
      <c r="H490">
        <f t="shared" ca="1" si="18"/>
        <v>1.6356727917184101E-2</v>
      </c>
    </row>
    <row r="491" spans="2:8" x14ac:dyDescent="0.35">
      <c r="B491" s="40">
        <v>40725</v>
      </c>
      <c r="C491" s="41">
        <v>102.42757400000001</v>
      </c>
      <c r="D491" s="6">
        <f t="shared" si="17"/>
        <v>-0.59293374586446168</v>
      </c>
      <c r="E491">
        <v>2.2806907456340165E-2</v>
      </c>
      <c r="G491">
        <v>485</v>
      </c>
      <c r="H491">
        <f t="shared" ca="1" si="18"/>
        <v>-1.1229405107701087E-2</v>
      </c>
    </row>
    <row r="492" spans="2:8" x14ac:dyDescent="0.35">
      <c r="B492" s="40">
        <v>42478</v>
      </c>
      <c r="C492" s="41">
        <v>251.62384</v>
      </c>
      <c r="D492" s="6">
        <f t="shared" si="17"/>
        <v>0.93008200913116901</v>
      </c>
      <c r="E492">
        <v>2.2799537406722713E-2</v>
      </c>
      <c r="G492">
        <v>486</v>
      </c>
      <c r="H492">
        <f t="shared" ca="1" si="18"/>
        <v>-6.3074976075147412E-3</v>
      </c>
    </row>
    <row r="493" spans="2:8" x14ac:dyDescent="0.35">
      <c r="B493" s="40">
        <v>41389</v>
      </c>
      <c r="C493" s="41">
        <v>130.369507</v>
      </c>
      <c r="D493" s="6">
        <f t="shared" si="17"/>
        <v>2.028692749980944</v>
      </c>
      <c r="E493">
        <v>2.2791139555957841E-2</v>
      </c>
      <c r="G493">
        <v>487</v>
      </c>
      <c r="H493">
        <f t="shared" ca="1" si="18"/>
        <v>-9.2279908027464714E-4</v>
      </c>
    </row>
    <row r="494" spans="2:8" x14ac:dyDescent="0.35">
      <c r="B494" s="40">
        <v>39373</v>
      </c>
      <c r="C494" s="41">
        <v>43.044811000000003</v>
      </c>
      <c r="D494" s="6">
        <f t="shared" si="17"/>
        <v>-0.52658560945251842</v>
      </c>
      <c r="E494">
        <v>2.2760798614675216E-2</v>
      </c>
      <c r="G494">
        <v>488</v>
      </c>
      <c r="H494">
        <f t="shared" ca="1" si="18"/>
        <v>1.7113291233632175E-2</v>
      </c>
    </row>
    <row r="495" spans="2:8" x14ac:dyDescent="0.35">
      <c r="B495" s="40">
        <v>40421</v>
      </c>
      <c r="C495" s="41">
        <v>90.924171000000001</v>
      </c>
      <c r="D495" s="6">
        <f t="shared" si="17"/>
        <v>1.2040146423050997</v>
      </c>
      <c r="E495">
        <v>2.2727110140632216E-2</v>
      </c>
      <c r="G495">
        <v>489</v>
      </c>
      <c r="H495">
        <f t="shared" ca="1" si="18"/>
        <v>-2.2321060466019522E-2</v>
      </c>
    </row>
    <row r="496" spans="2:8" x14ac:dyDescent="0.35">
      <c r="B496" s="40">
        <v>39196</v>
      </c>
      <c r="C496" s="41">
        <v>41.253886999999999</v>
      </c>
      <c r="D496" s="6">
        <f t="shared" si="17"/>
        <v>-0.53443434221404085</v>
      </c>
      <c r="E496">
        <v>2.2715836855379461E-2</v>
      </c>
      <c r="G496">
        <v>490</v>
      </c>
      <c r="H496">
        <f t="shared" ca="1" si="18"/>
        <v>4.5762854959443398E-2</v>
      </c>
    </row>
    <row r="497" spans="2:8" x14ac:dyDescent="0.35">
      <c r="B497" s="40">
        <v>40561</v>
      </c>
      <c r="C497" s="41">
        <v>88.610245000000006</v>
      </c>
      <c r="D497" s="6">
        <f t="shared" si="17"/>
        <v>-0.37826725844383302</v>
      </c>
      <c r="E497">
        <v>2.2681609649083403E-2</v>
      </c>
      <c r="G497">
        <v>491</v>
      </c>
      <c r="H497">
        <f t="shared" ca="1" si="18"/>
        <v>-2.1184483421756051E-2</v>
      </c>
    </row>
    <row r="498" spans="2:8" x14ac:dyDescent="0.35">
      <c r="B498" s="40">
        <v>41467</v>
      </c>
      <c r="C498" s="41">
        <v>142.52143899999999</v>
      </c>
      <c r="D498" s="6">
        <f t="shared" si="17"/>
        <v>-0.74599596815265734</v>
      </c>
      <c r="E498">
        <v>2.2573666946226124E-2</v>
      </c>
      <c r="G498">
        <v>492</v>
      </c>
      <c r="H498">
        <f t="shared" ca="1" si="18"/>
        <v>-2.9019765189292725E-3</v>
      </c>
    </row>
    <row r="499" spans="2:8" x14ac:dyDescent="0.35">
      <c r="B499" s="40">
        <v>44596</v>
      </c>
      <c r="C499" s="41">
        <v>561.09912099999997</v>
      </c>
      <c r="D499" s="6">
        <f t="shared" si="17"/>
        <v>3.6932779624366536</v>
      </c>
      <c r="E499">
        <v>2.2553566828609223E-2</v>
      </c>
      <c r="G499">
        <v>493</v>
      </c>
      <c r="H499">
        <f t="shared" ca="1" si="18"/>
        <v>1.4512922221056963E-3</v>
      </c>
    </row>
    <row r="500" spans="2:8" x14ac:dyDescent="0.35">
      <c r="B500" s="40">
        <v>41317</v>
      </c>
      <c r="C500" s="41">
        <v>119.55378</v>
      </c>
      <c r="D500" s="6">
        <f t="shared" si="17"/>
        <v>-0.77842762666415299</v>
      </c>
      <c r="E500">
        <v>2.2553244729565488E-2</v>
      </c>
      <c r="G500">
        <v>494</v>
      </c>
      <c r="H500">
        <f t="shared" ca="1" si="18"/>
        <v>-1.3242884909846162E-2</v>
      </c>
    </row>
    <row r="501" spans="2:8" x14ac:dyDescent="0.35">
      <c r="B501" s="40">
        <v>45072</v>
      </c>
      <c r="C501" s="41">
        <v>539.569885</v>
      </c>
      <c r="D501" s="6">
        <f t="shared" si="17"/>
        <v>0.13842654256702799</v>
      </c>
      <c r="E501">
        <v>2.2540671380521439E-2</v>
      </c>
      <c r="G501">
        <v>495</v>
      </c>
      <c r="H501">
        <f t="shared" ca="1" si="18"/>
        <v>-8.7572499509076004E-4</v>
      </c>
    </row>
    <row r="502" spans="2:8" x14ac:dyDescent="0.35">
      <c r="B502" s="40">
        <v>43929</v>
      </c>
      <c r="C502" s="41">
        <v>473.96109000000001</v>
      </c>
      <c r="D502" s="6">
        <f t="shared" si="17"/>
        <v>1.2483805136844115</v>
      </c>
      <c r="E502">
        <v>2.2510730362055208E-2</v>
      </c>
      <c r="G502">
        <v>496</v>
      </c>
      <c r="H502">
        <f t="shared" ca="1" si="18"/>
        <v>-1.6948431045980698E-2</v>
      </c>
    </row>
    <row r="503" spans="2:8" x14ac:dyDescent="0.35">
      <c r="B503" s="40">
        <v>41878</v>
      </c>
      <c r="C503" s="41">
        <v>210.80110199999999</v>
      </c>
      <c r="D503" s="6">
        <f t="shared" si="17"/>
        <v>-0.635124876058211</v>
      </c>
      <c r="E503">
        <v>2.2452260059489113E-2</v>
      </c>
      <c r="G503">
        <v>497</v>
      </c>
      <c r="H503">
        <f t="shared" ca="1" si="18"/>
        <v>5.5461586685562614E-2</v>
      </c>
    </row>
    <row r="504" spans="2:8" x14ac:dyDescent="0.35">
      <c r="B504" s="40">
        <v>44421</v>
      </c>
      <c r="C504" s="41">
        <v>577.73492399999998</v>
      </c>
      <c r="D504" s="6">
        <f t="shared" si="17"/>
        <v>1.3057158109215963</v>
      </c>
      <c r="E504">
        <v>2.2419189608111754E-2</v>
      </c>
      <c r="G504">
        <v>498</v>
      </c>
      <c r="H504">
        <f t="shared" ca="1" si="18"/>
        <v>4.7201217033822018E-2</v>
      </c>
    </row>
    <row r="505" spans="2:8" x14ac:dyDescent="0.35">
      <c r="B505" s="40">
        <v>42487</v>
      </c>
      <c r="C505" s="41">
        <v>250.566406</v>
      </c>
      <c r="D505" s="6">
        <f t="shared" si="17"/>
        <v>1.9456622558453636</v>
      </c>
      <c r="E505">
        <v>2.2322207623231935E-2</v>
      </c>
      <c r="G505">
        <v>499</v>
      </c>
      <c r="H505">
        <f t="shared" ca="1" si="18"/>
        <v>-3.1422223407307714E-2</v>
      </c>
    </row>
    <row r="506" spans="2:8" x14ac:dyDescent="0.35">
      <c r="B506" s="40">
        <v>40940</v>
      </c>
      <c r="C506" s="41">
        <v>85.062843000000001</v>
      </c>
      <c r="D506" s="6">
        <f t="shared" si="17"/>
        <v>-0.68526981890462335</v>
      </c>
      <c r="E506">
        <v>2.229295723183379E-2</v>
      </c>
      <c r="G506">
        <v>500</v>
      </c>
      <c r="H506">
        <f t="shared" ca="1" si="18"/>
        <v>3.7696733640156133E-2</v>
      </c>
    </row>
    <row r="507" spans="2:8" x14ac:dyDescent="0.35">
      <c r="B507" s="40">
        <v>42899</v>
      </c>
      <c r="C507" s="41">
        <v>270.27227800000003</v>
      </c>
      <c r="D507" s="6">
        <f t="shared" si="17"/>
        <v>25.187207646712579</v>
      </c>
      <c r="E507">
        <v>2.2249730103874543E-2</v>
      </c>
      <c r="G507">
        <v>501</v>
      </c>
      <c r="H507">
        <f t="shared" ca="1" si="18"/>
        <v>-8.6587996869933754E-3</v>
      </c>
    </row>
    <row r="508" spans="2:8" x14ac:dyDescent="0.35">
      <c r="B508" s="40">
        <v>38077</v>
      </c>
      <c r="C508" s="41">
        <v>10.320774999999999</v>
      </c>
      <c r="D508" s="6">
        <f t="shared" si="17"/>
        <v>-0.36962815556970807</v>
      </c>
      <c r="E508">
        <v>2.2222255237257481E-2</v>
      </c>
      <c r="G508">
        <v>502</v>
      </c>
      <c r="H508">
        <f t="shared" ca="1" si="18"/>
        <v>1.6097167094009237E-2</v>
      </c>
    </row>
    <row r="509" spans="2:8" x14ac:dyDescent="0.35">
      <c r="B509" s="40">
        <v>38478</v>
      </c>
      <c r="C509" s="41">
        <v>16.372519</v>
      </c>
      <c r="D509" s="6">
        <f t="shared" si="17"/>
        <v>-0.97098635037890635</v>
      </c>
      <c r="E509">
        <v>2.2150469739168285E-2</v>
      </c>
      <c r="G509">
        <v>503</v>
      </c>
      <c r="H509">
        <f t="shared" ca="1" si="18"/>
        <v>1.0188337840324893E-2</v>
      </c>
    </row>
    <row r="510" spans="2:8" x14ac:dyDescent="0.35">
      <c r="B510" s="40">
        <v>44679</v>
      </c>
      <c r="C510" s="41">
        <v>564.30401600000005</v>
      </c>
      <c r="D510" s="6">
        <f t="shared" si="17"/>
        <v>15.072438760613311</v>
      </c>
      <c r="E510">
        <v>2.214872198637112E-2</v>
      </c>
      <c r="G510">
        <v>504</v>
      </c>
      <c r="H510">
        <f t="shared" ca="1" si="18"/>
        <v>-6.8790599628553231E-4</v>
      </c>
    </row>
    <row r="511" spans="2:8" x14ac:dyDescent="0.35">
      <c r="B511" s="40">
        <v>39808</v>
      </c>
      <c r="C511" s="41">
        <v>35.110042999999997</v>
      </c>
      <c r="D511" s="6">
        <f t="shared" si="17"/>
        <v>-0.94045965769683548</v>
      </c>
      <c r="E511">
        <v>2.2139973033121641E-2</v>
      </c>
      <c r="G511">
        <v>505</v>
      </c>
      <c r="H511">
        <f t="shared" ca="1" si="18"/>
        <v>-3.3226038547198314E-2</v>
      </c>
    </row>
    <row r="512" spans="2:8" x14ac:dyDescent="0.35">
      <c r="B512" s="40">
        <v>45112</v>
      </c>
      <c r="C512" s="41">
        <v>589.68493699999999</v>
      </c>
      <c r="D512" s="6">
        <f t="shared" si="17"/>
        <v>13.468080616428111</v>
      </c>
      <c r="E512">
        <v>2.2082354344981157E-2</v>
      </c>
      <c r="G512">
        <v>506</v>
      </c>
      <c r="H512">
        <f t="shared" ca="1" si="18"/>
        <v>-3.9702903428808917E-2</v>
      </c>
    </row>
    <row r="513" spans="2:8" x14ac:dyDescent="0.35">
      <c r="B513" s="40">
        <v>39531</v>
      </c>
      <c r="C513" s="41">
        <v>40.757648000000003</v>
      </c>
      <c r="D513" s="6">
        <f t="shared" si="17"/>
        <v>-0.85509838313882658</v>
      </c>
      <c r="E513">
        <v>2.2082186318831194E-2</v>
      </c>
      <c r="G513">
        <v>507</v>
      </c>
      <c r="H513">
        <f t="shared" ca="1" si="18"/>
        <v>-2.5887247471484933E-2</v>
      </c>
    </row>
    <row r="514" spans="2:8" x14ac:dyDescent="0.35">
      <c r="B514" s="40">
        <v>42524</v>
      </c>
      <c r="C514" s="41">
        <v>281.278076</v>
      </c>
      <c r="D514" s="6">
        <f t="shared" si="17"/>
        <v>45.369972863291224</v>
      </c>
      <c r="E514">
        <v>2.2051530309896109E-2</v>
      </c>
      <c r="G514">
        <v>508</v>
      </c>
      <c r="H514">
        <f t="shared" ca="1" si="18"/>
        <v>-1.6341317117024381E-2</v>
      </c>
    </row>
    <row r="515" spans="2:8" x14ac:dyDescent="0.35">
      <c r="B515" s="40">
        <v>37462</v>
      </c>
      <c r="C515" s="41">
        <v>6.0659530000000004</v>
      </c>
      <c r="D515" s="6">
        <f t="shared" si="17"/>
        <v>-0.89534786606072392</v>
      </c>
      <c r="E515">
        <v>2.1985149931909295E-2</v>
      </c>
      <c r="G515">
        <v>509</v>
      </c>
      <c r="H515">
        <f t="shared" ca="1" si="18"/>
        <v>8.9282939679249974E-3</v>
      </c>
    </row>
    <row r="516" spans="2:8" x14ac:dyDescent="0.35">
      <c r="B516" s="40">
        <v>40014</v>
      </c>
      <c r="C516" s="41">
        <v>57.963012999999997</v>
      </c>
      <c r="D516" s="6">
        <f t="shared" si="17"/>
        <v>-0.15357480255997316</v>
      </c>
      <c r="E516">
        <v>2.1969725914597213E-2</v>
      </c>
      <c r="G516">
        <v>510</v>
      </c>
      <c r="H516">
        <f t="shared" ca="1" si="18"/>
        <v>6.8740272070814158E-3</v>
      </c>
    </row>
    <row r="517" spans="2:8" x14ac:dyDescent="0.35">
      <c r="B517" s="40">
        <v>40206</v>
      </c>
      <c r="C517" s="41">
        <v>68.479782</v>
      </c>
      <c r="D517" s="6">
        <f t="shared" si="17"/>
        <v>0.39942176803811447</v>
      </c>
      <c r="E517">
        <v>2.190697671156417E-2</v>
      </c>
      <c r="G517">
        <v>511</v>
      </c>
      <c r="H517">
        <f t="shared" ca="1" si="18"/>
        <v>1.5034258492513289E-2</v>
      </c>
    </row>
    <row r="518" spans="2:8" x14ac:dyDescent="0.35">
      <c r="B518" s="40">
        <v>39448</v>
      </c>
      <c r="C518" s="41">
        <v>48.934341000000003</v>
      </c>
      <c r="D518" s="6">
        <f t="shared" si="17"/>
        <v>-0.80220922918110027</v>
      </c>
      <c r="E518">
        <v>2.1891578422437982E-2</v>
      </c>
      <c r="G518">
        <v>512</v>
      </c>
      <c r="H518">
        <f t="shared" ca="1" si="18"/>
        <v>-3.1676241499434274E-3</v>
      </c>
    </row>
    <row r="519" spans="2:8" x14ac:dyDescent="0.35">
      <c r="B519" s="40">
        <v>42117</v>
      </c>
      <c r="C519" s="41">
        <v>247.404572</v>
      </c>
      <c r="D519" s="6">
        <f t="shared" ref="D519:D582" si="19">(C519-C520)/C520</f>
        <v>-0.49073054397060428</v>
      </c>
      <c r="E519">
        <v>2.1865814348850619E-2</v>
      </c>
      <c r="G519">
        <v>513</v>
      </c>
      <c r="H519">
        <f t="shared" ref="H519:H582" ca="1" si="20">_xlfn.NORM.INV(RAND(),K$9,K$10)</f>
        <v>-5.796060042500957E-2</v>
      </c>
    </row>
    <row r="520" spans="2:8" x14ac:dyDescent="0.35">
      <c r="B520" s="40">
        <v>43854</v>
      </c>
      <c r="C520" s="41">
        <v>485.802887</v>
      </c>
      <c r="D520" s="6">
        <f t="shared" si="19"/>
        <v>11.93385564891175</v>
      </c>
      <c r="E520">
        <v>2.1845797473684543E-2</v>
      </c>
      <c r="G520">
        <v>514</v>
      </c>
      <c r="H520">
        <f t="shared" ca="1" si="20"/>
        <v>-2.4435640399958346E-2</v>
      </c>
    </row>
    <row r="521" spans="2:8" x14ac:dyDescent="0.35">
      <c r="B521" s="40">
        <v>39710</v>
      </c>
      <c r="C521" s="41">
        <v>37.560561999999997</v>
      </c>
      <c r="D521" s="6">
        <f t="shared" si="19"/>
        <v>-0.85332692797609022</v>
      </c>
      <c r="E521">
        <v>2.1838978487537044E-2</v>
      </c>
      <c r="G521">
        <v>515</v>
      </c>
      <c r="H521">
        <f t="shared" ca="1" si="20"/>
        <v>-2.0348906194721472E-2</v>
      </c>
    </row>
    <row r="522" spans="2:8" x14ac:dyDescent="0.35">
      <c r="B522" s="40">
        <v>42339</v>
      </c>
      <c r="C522" s="41">
        <v>256.08355699999998</v>
      </c>
      <c r="D522" s="6">
        <f t="shared" si="19"/>
        <v>-0.4554573603858677</v>
      </c>
      <c r="E522">
        <v>2.1831227883350207E-2</v>
      </c>
      <c r="G522">
        <v>516</v>
      </c>
      <c r="H522">
        <f t="shared" ca="1" si="20"/>
        <v>2.222056561619511E-2</v>
      </c>
    </row>
    <row r="523" spans="2:8" x14ac:dyDescent="0.35">
      <c r="B523" s="40">
        <v>44025</v>
      </c>
      <c r="C523" s="41">
        <v>470.27273600000001</v>
      </c>
      <c r="D523" s="6">
        <f t="shared" si="19"/>
        <v>1.2003776390715546</v>
      </c>
      <c r="E523">
        <v>2.1828688634687458E-2</v>
      </c>
      <c r="G523">
        <v>517</v>
      </c>
      <c r="H523">
        <f t="shared" ca="1" si="20"/>
        <v>-2.1178640172556034E-2</v>
      </c>
    </row>
    <row r="524" spans="2:8" x14ac:dyDescent="0.35">
      <c r="B524" s="40">
        <v>41955</v>
      </c>
      <c r="C524" s="41">
        <v>213.723648</v>
      </c>
      <c r="D524" s="6">
        <f t="shared" si="19"/>
        <v>-0.33482030763045934</v>
      </c>
      <c r="E524">
        <v>2.1819807352005734E-2</v>
      </c>
      <c r="G524">
        <v>518</v>
      </c>
      <c r="H524">
        <f t="shared" ca="1" si="20"/>
        <v>1.5697544414598279E-3</v>
      </c>
    </row>
    <row r="525" spans="2:8" x14ac:dyDescent="0.35">
      <c r="B525" s="40">
        <v>43201</v>
      </c>
      <c r="C525" s="41">
        <v>321.30212399999999</v>
      </c>
      <c r="D525" s="6">
        <f t="shared" si="19"/>
        <v>6.2880675275708509</v>
      </c>
      <c r="E525">
        <v>2.1806747892737753E-2</v>
      </c>
      <c r="G525">
        <v>519</v>
      </c>
      <c r="H525">
        <f t="shared" ca="1" si="20"/>
        <v>3.3622084297473744E-2</v>
      </c>
    </row>
    <row r="526" spans="2:8" x14ac:dyDescent="0.35">
      <c r="B526" s="40">
        <v>39353</v>
      </c>
      <c r="C526" s="41">
        <v>44.086052000000002</v>
      </c>
      <c r="D526" s="6">
        <f t="shared" si="19"/>
        <v>-2.3628625069098724E-3</v>
      </c>
      <c r="E526">
        <v>2.1718242719930125E-2</v>
      </c>
      <c r="G526">
        <v>520</v>
      </c>
      <c r="H526">
        <f t="shared" ca="1" si="20"/>
        <v>-3.3700717174320752E-3</v>
      </c>
    </row>
    <row r="527" spans="2:8" x14ac:dyDescent="0.35">
      <c r="B527" s="40">
        <v>39932</v>
      </c>
      <c r="C527" s="41">
        <v>44.190468000000003</v>
      </c>
      <c r="D527" s="6">
        <f t="shared" si="19"/>
        <v>0.18338538094014539</v>
      </c>
      <c r="E527">
        <v>2.1674813159642592E-2</v>
      </c>
      <c r="G527">
        <v>521</v>
      </c>
      <c r="H527">
        <f t="shared" ca="1" si="20"/>
        <v>-3.9833829439267186E-2</v>
      </c>
    </row>
    <row r="528" spans="2:8" x14ac:dyDescent="0.35">
      <c r="B528" s="40">
        <v>38972</v>
      </c>
      <c r="C528" s="41">
        <v>37.342415000000003</v>
      </c>
      <c r="D528" s="6">
        <f t="shared" si="19"/>
        <v>-0.72333391888310594</v>
      </c>
      <c r="E528">
        <v>2.1661237401808281E-2</v>
      </c>
      <c r="G528">
        <v>522</v>
      </c>
      <c r="H528">
        <f t="shared" ca="1" si="20"/>
        <v>-2.2080634032451675E-2</v>
      </c>
    </row>
    <row r="529" spans="2:8" x14ac:dyDescent="0.35">
      <c r="B529" s="40">
        <v>41396</v>
      </c>
      <c r="C529" s="41">
        <v>134.97287</v>
      </c>
      <c r="D529" s="6">
        <f t="shared" si="19"/>
        <v>-0.72456146023294887</v>
      </c>
      <c r="E529">
        <v>2.1650638199403743E-2</v>
      </c>
      <c r="G529">
        <v>523</v>
      </c>
      <c r="H529">
        <f t="shared" ca="1" si="20"/>
        <v>1.4392063404143784E-2</v>
      </c>
    </row>
    <row r="530" spans="2:8" x14ac:dyDescent="0.35">
      <c r="B530" s="40">
        <v>44102</v>
      </c>
      <c r="C530" s="41">
        <v>490.02899200000002</v>
      </c>
      <c r="D530" s="6">
        <f t="shared" si="19"/>
        <v>-2.8940203711813346E-2</v>
      </c>
      <c r="E530">
        <v>2.1620037071688882E-2</v>
      </c>
      <c r="G530">
        <v>524</v>
      </c>
      <c r="H530">
        <f t="shared" ca="1" si="20"/>
        <v>7.1208136870800727E-3</v>
      </c>
    </row>
    <row r="531" spans="2:8" x14ac:dyDescent="0.35">
      <c r="B531" s="40">
        <v>43873</v>
      </c>
      <c r="C531" s="41">
        <v>504.63317899999998</v>
      </c>
      <c r="D531" s="6">
        <f t="shared" si="19"/>
        <v>3.2543707244214515</v>
      </c>
      <c r="E531">
        <v>2.1615345990653987E-2</v>
      </c>
      <c r="G531">
        <v>525</v>
      </c>
      <c r="H531">
        <f t="shared" ca="1" si="20"/>
        <v>-9.3526069793201088E-3</v>
      </c>
    </row>
    <row r="532" spans="2:8" x14ac:dyDescent="0.35">
      <c r="B532" s="40">
        <v>41305</v>
      </c>
      <c r="C532" s="41">
        <v>118.615234</v>
      </c>
      <c r="D532" s="6">
        <f t="shared" si="19"/>
        <v>0.3327063077595982</v>
      </c>
      <c r="E532">
        <v>2.1555304052118578E-2</v>
      </c>
      <c r="G532">
        <v>526</v>
      </c>
      <c r="H532">
        <f t="shared" ca="1" si="20"/>
        <v>-4.5082061495843061E-2</v>
      </c>
    </row>
    <row r="533" spans="2:8" x14ac:dyDescent="0.35">
      <c r="B533" s="40">
        <v>40527</v>
      </c>
      <c r="C533" s="41">
        <v>89.003281000000001</v>
      </c>
      <c r="D533" s="6">
        <f t="shared" si="19"/>
        <v>14.082679012090439</v>
      </c>
      <c r="E533">
        <v>2.1553994696447833E-2</v>
      </c>
      <c r="G533">
        <v>527</v>
      </c>
      <c r="H533">
        <f t="shared" ca="1" si="20"/>
        <v>3.4680839770446337E-2</v>
      </c>
    </row>
    <row r="534" spans="2:8" x14ac:dyDescent="0.35">
      <c r="B534" s="40">
        <v>37649</v>
      </c>
      <c r="C534" s="41">
        <v>5.9010259999999999</v>
      </c>
      <c r="D534" s="6">
        <f t="shared" si="19"/>
        <v>-0.8610366661418376</v>
      </c>
      <c r="E534">
        <v>2.1540544213329741E-2</v>
      </c>
      <c r="G534">
        <v>528</v>
      </c>
      <c r="H534">
        <f t="shared" ca="1" si="20"/>
        <v>-9.3917110191041684E-3</v>
      </c>
    </row>
    <row r="535" spans="2:8" x14ac:dyDescent="0.35">
      <c r="B535" s="40">
        <v>39920</v>
      </c>
      <c r="C535" s="41">
        <v>42.464626000000003</v>
      </c>
      <c r="D535" s="6">
        <f t="shared" si="19"/>
        <v>0.28361574085563468</v>
      </c>
      <c r="E535">
        <v>2.1527906961695351E-2</v>
      </c>
      <c r="G535">
        <v>529</v>
      </c>
      <c r="H535">
        <f t="shared" ca="1" si="20"/>
        <v>-2.2442052126252471E-2</v>
      </c>
    </row>
    <row r="536" spans="2:8" x14ac:dyDescent="0.35">
      <c r="B536" s="40">
        <v>39794</v>
      </c>
      <c r="C536" s="41">
        <v>33.082039000000002</v>
      </c>
      <c r="D536" s="6">
        <f t="shared" si="19"/>
        <v>-0.9224823659071989</v>
      </c>
      <c r="E536">
        <v>2.1526699836241718E-2</v>
      </c>
      <c r="G536">
        <v>530</v>
      </c>
      <c r="H536">
        <f t="shared" ca="1" si="20"/>
        <v>6.9003673257554904E-3</v>
      </c>
    </row>
    <row r="537" spans="2:8" x14ac:dyDescent="0.35">
      <c r="B537" s="40">
        <v>43448</v>
      </c>
      <c r="C537" s="41">
        <v>426.76791400000002</v>
      </c>
      <c r="D537" s="6">
        <f t="shared" si="19"/>
        <v>0.68466592933437509</v>
      </c>
      <c r="E537">
        <v>2.1509034990822854E-2</v>
      </c>
      <c r="G537">
        <v>531</v>
      </c>
      <c r="H537">
        <f t="shared" ca="1" si="20"/>
        <v>-1.6830717984067909E-3</v>
      </c>
    </row>
    <row r="538" spans="2:8" x14ac:dyDescent="0.35">
      <c r="B538" s="40">
        <v>42355</v>
      </c>
      <c r="C538" s="41">
        <v>253.324951</v>
      </c>
      <c r="D538" s="6">
        <f t="shared" si="19"/>
        <v>26.064330802307325</v>
      </c>
      <c r="E538">
        <v>2.1505327478440969E-2</v>
      </c>
      <c r="G538">
        <v>532</v>
      </c>
      <c r="H538">
        <f t="shared" ca="1" si="20"/>
        <v>4.1404990667312956E-3</v>
      </c>
    </row>
    <row r="539" spans="2:8" x14ac:dyDescent="0.35">
      <c r="B539" s="40">
        <v>38194</v>
      </c>
      <c r="C539" s="41">
        <v>9.3601039999999998</v>
      </c>
      <c r="D539" s="6">
        <f t="shared" si="19"/>
        <v>-0.19290906057296781</v>
      </c>
      <c r="E539">
        <v>2.1487002267981496E-2</v>
      </c>
      <c r="G539">
        <v>533</v>
      </c>
      <c r="H539">
        <f t="shared" ca="1" si="20"/>
        <v>7.4097300965528176E-3</v>
      </c>
    </row>
    <row r="540" spans="2:8" x14ac:dyDescent="0.35">
      <c r="B540" s="40">
        <v>37979</v>
      </c>
      <c r="C540" s="41">
        <v>11.597334999999999</v>
      </c>
      <c r="D540" s="6">
        <f t="shared" si="19"/>
        <v>-0.96003742886156251</v>
      </c>
      <c r="E540">
        <v>2.1464761232352785E-2</v>
      </c>
      <c r="G540">
        <v>534</v>
      </c>
      <c r="H540">
        <f t="shared" ca="1" si="20"/>
        <v>-1.6508081548191833E-2</v>
      </c>
    </row>
    <row r="541" spans="2:8" x14ac:dyDescent="0.35">
      <c r="B541" s="40">
        <v>42558</v>
      </c>
      <c r="C541" s="41">
        <v>290.204926</v>
      </c>
      <c r="D541" s="6">
        <f t="shared" si="19"/>
        <v>1.5216684806383292</v>
      </c>
      <c r="E541">
        <v>2.1428394438962352E-2</v>
      </c>
      <c r="G541">
        <v>535</v>
      </c>
      <c r="H541">
        <f t="shared" ca="1" si="20"/>
        <v>3.9133171426089207E-2</v>
      </c>
    </row>
    <row r="542" spans="2:8" x14ac:dyDescent="0.35">
      <c r="B542" s="40">
        <v>41288</v>
      </c>
      <c r="C542" s="41">
        <v>115.08448799999999</v>
      </c>
      <c r="D542" s="6">
        <f t="shared" si="19"/>
        <v>9.7285307473498772</v>
      </c>
      <c r="E542">
        <v>2.1420132387324004E-2</v>
      </c>
      <c r="G542">
        <v>536</v>
      </c>
      <c r="H542">
        <f t="shared" ca="1" si="20"/>
        <v>4.5020751005553422E-3</v>
      </c>
    </row>
    <row r="543" spans="2:8" x14ac:dyDescent="0.35">
      <c r="B543" s="40">
        <v>38149</v>
      </c>
      <c r="C543" s="41">
        <v>10.726957000000001</v>
      </c>
      <c r="D543" s="6">
        <f t="shared" si="19"/>
        <v>-0.97950926320545173</v>
      </c>
      <c r="E543">
        <v>2.1362821672973736E-2</v>
      </c>
      <c r="G543">
        <v>537</v>
      </c>
      <c r="H543">
        <f t="shared" ca="1" si="20"/>
        <v>-3.2245575032867742E-2</v>
      </c>
    </row>
    <row r="544" spans="2:8" x14ac:dyDescent="0.35">
      <c r="B544" s="40">
        <v>44238</v>
      </c>
      <c r="C544" s="41">
        <v>523.502747</v>
      </c>
      <c r="D544" s="6">
        <f t="shared" si="19"/>
        <v>12.92972539639573</v>
      </c>
      <c r="E544">
        <v>2.1252283098940977E-2</v>
      </c>
      <c r="G544">
        <v>538</v>
      </c>
      <c r="H544">
        <f t="shared" ca="1" si="20"/>
        <v>-1.8968728920482777E-2</v>
      </c>
    </row>
    <row r="545" spans="2:8" x14ac:dyDescent="0.35">
      <c r="B545" s="40">
        <v>39835</v>
      </c>
      <c r="C545" s="41">
        <v>37.581699</v>
      </c>
      <c r="D545" s="6">
        <f t="shared" si="19"/>
        <v>-0.85229123898371606</v>
      </c>
      <c r="E545">
        <v>2.1239933578383531E-2</v>
      </c>
      <c r="G545">
        <v>539</v>
      </c>
      <c r="H545">
        <f t="shared" ca="1" si="20"/>
        <v>3.1846402707393855E-2</v>
      </c>
    </row>
    <row r="546" spans="2:8" x14ac:dyDescent="0.35">
      <c r="B546" s="40">
        <v>42724</v>
      </c>
      <c r="C546" s="41">
        <v>254.43107599999999</v>
      </c>
      <c r="D546" s="6">
        <f t="shared" si="19"/>
        <v>15.555983264622032</v>
      </c>
      <c r="E546">
        <v>2.1193396000780663E-2</v>
      </c>
      <c r="G546">
        <v>540</v>
      </c>
      <c r="H546">
        <f t="shared" ca="1" si="20"/>
        <v>5.7416500200107447E-2</v>
      </c>
    </row>
    <row r="547" spans="2:8" x14ac:dyDescent="0.35">
      <c r="B547" s="40">
        <v>38454</v>
      </c>
      <c r="C547" s="41">
        <v>15.367922999999999</v>
      </c>
      <c r="D547" s="6">
        <f t="shared" si="19"/>
        <v>-0.97607010117734305</v>
      </c>
      <c r="E547">
        <v>2.1192372994376509E-2</v>
      </c>
      <c r="G547">
        <v>541</v>
      </c>
      <c r="H547">
        <f t="shared" ca="1" si="20"/>
        <v>-2.0895903608387539E-2</v>
      </c>
    </row>
    <row r="548" spans="2:8" x14ac:dyDescent="0.35">
      <c r="B548" s="40">
        <v>44456</v>
      </c>
      <c r="C548" s="41">
        <v>642.20593299999996</v>
      </c>
      <c r="D548" s="6">
        <f t="shared" si="19"/>
        <v>65.141494423495487</v>
      </c>
      <c r="E548">
        <v>2.1158718828199637E-2</v>
      </c>
      <c r="G548">
        <v>542</v>
      </c>
      <c r="H548">
        <f t="shared" ca="1" si="20"/>
        <v>1.2193521598725006E-2</v>
      </c>
    </row>
    <row r="549" spans="2:8" x14ac:dyDescent="0.35">
      <c r="B549" s="40">
        <v>38072</v>
      </c>
      <c r="C549" s="41">
        <v>9.7095769999999995</v>
      </c>
      <c r="D549" s="6">
        <f t="shared" si="19"/>
        <v>-0.75166126922017062</v>
      </c>
      <c r="E549">
        <v>2.1155348263323891E-2</v>
      </c>
      <c r="G549">
        <v>543</v>
      </c>
      <c r="H549">
        <f t="shared" ca="1" si="20"/>
        <v>2.1052912222783115E-2</v>
      </c>
    </row>
    <row r="550" spans="2:8" x14ac:dyDescent="0.35">
      <c r="B550" s="40">
        <v>39885</v>
      </c>
      <c r="C550" s="41">
        <v>39.098117999999999</v>
      </c>
      <c r="D550" s="6">
        <f t="shared" si="19"/>
        <v>-0.80816596807423857</v>
      </c>
      <c r="E550">
        <v>2.1146160368303149E-2</v>
      </c>
      <c r="G550">
        <v>544</v>
      </c>
      <c r="H550">
        <f t="shared" ca="1" si="20"/>
        <v>-3.543141948064767E-3</v>
      </c>
    </row>
    <row r="551" spans="2:8" x14ac:dyDescent="0.35">
      <c r="B551" s="40">
        <v>41872</v>
      </c>
      <c r="C551" s="41">
        <v>203.81220999999999</v>
      </c>
      <c r="D551" s="6">
        <f t="shared" si="19"/>
        <v>1.3306726262443609</v>
      </c>
      <c r="E551">
        <v>2.1145923632280041E-2</v>
      </c>
      <c r="G551">
        <v>545</v>
      </c>
      <c r="H551">
        <f t="shared" ca="1" si="20"/>
        <v>9.3130368465115538E-3</v>
      </c>
    </row>
    <row r="552" spans="2:8" x14ac:dyDescent="0.35">
      <c r="B552" s="40">
        <v>40868</v>
      </c>
      <c r="C552" s="41">
        <v>87.447806999999997</v>
      </c>
      <c r="D552" s="6">
        <f t="shared" si="19"/>
        <v>-0.80141022893639569</v>
      </c>
      <c r="E552">
        <v>2.114523101015461E-2</v>
      </c>
      <c r="G552">
        <v>546</v>
      </c>
      <c r="H552">
        <f t="shared" ca="1" si="20"/>
        <v>-3.696327272804812E-2</v>
      </c>
    </row>
    <row r="553" spans="2:8" x14ac:dyDescent="0.35">
      <c r="B553" s="40">
        <v>43752</v>
      </c>
      <c r="C553" s="41">
        <v>440.34396400000003</v>
      </c>
      <c r="D553" s="6">
        <f t="shared" si="19"/>
        <v>12.044123481835465</v>
      </c>
      <c r="E553">
        <v>2.1095112446814637E-2</v>
      </c>
      <c r="G553">
        <v>547</v>
      </c>
      <c r="H553">
        <f t="shared" ca="1" si="20"/>
        <v>5.5092372468654109E-2</v>
      </c>
    </row>
    <row r="554" spans="2:8" x14ac:dyDescent="0.35">
      <c r="B554" s="40">
        <v>39737</v>
      </c>
      <c r="C554" s="41">
        <v>33.758034000000002</v>
      </c>
      <c r="D554" s="6">
        <f t="shared" si="19"/>
        <v>-0.83030780909928237</v>
      </c>
      <c r="E554">
        <v>2.1086420580590411E-2</v>
      </c>
      <c r="G554">
        <v>548</v>
      </c>
      <c r="H554">
        <f t="shared" ca="1" si="20"/>
        <v>2.2909386988946279E-2</v>
      </c>
    </row>
    <row r="555" spans="2:8" x14ac:dyDescent="0.35">
      <c r="B555" s="40">
        <v>41941</v>
      </c>
      <c r="C555" s="41">
        <v>198.93687399999999</v>
      </c>
      <c r="D555" s="6">
        <f t="shared" si="19"/>
        <v>-0.16701693134825787</v>
      </c>
      <c r="E555">
        <v>2.1082376953495453E-2</v>
      </c>
      <c r="G555">
        <v>549</v>
      </c>
      <c r="H555">
        <f t="shared" ca="1" si="20"/>
        <v>-1.4526921977212868E-3</v>
      </c>
    </row>
    <row r="556" spans="2:8" x14ac:dyDescent="0.35">
      <c r="B556" s="40">
        <v>42037</v>
      </c>
      <c r="C556" s="41">
        <v>238.82463100000001</v>
      </c>
      <c r="D556" s="6">
        <f t="shared" si="19"/>
        <v>-0.57270396583003391</v>
      </c>
      <c r="E556">
        <v>2.1073174383115956E-2</v>
      </c>
      <c r="G556">
        <v>550</v>
      </c>
      <c r="H556">
        <f t="shared" ca="1" si="20"/>
        <v>-2.350268362431801E-2</v>
      </c>
    </row>
    <row r="557" spans="2:8" x14ac:dyDescent="0.35">
      <c r="B557" s="40">
        <v>44301</v>
      </c>
      <c r="C557" s="41">
        <v>558.92077600000005</v>
      </c>
      <c r="D557" s="6">
        <f t="shared" si="19"/>
        <v>12.734470869260168</v>
      </c>
      <c r="E557">
        <v>2.1061908281200935E-2</v>
      </c>
      <c r="G557">
        <v>551</v>
      </c>
      <c r="H557">
        <f t="shared" ca="1" si="20"/>
        <v>2.7538302090437849E-2</v>
      </c>
    </row>
    <row r="558" spans="2:8" x14ac:dyDescent="0.35">
      <c r="B558" s="40">
        <v>39598</v>
      </c>
      <c r="C558" s="41">
        <v>40.694744</v>
      </c>
      <c r="D558" s="6">
        <f t="shared" si="19"/>
        <v>9.8217861455335786E-2</v>
      </c>
      <c r="E558">
        <v>2.1041644158614068E-2</v>
      </c>
      <c r="G558">
        <v>552</v>
      </c>
      <c r="H558">
        <f t="shared" ca="1" si="20"/>
        <v>1.464202100678947E-2</v>
      </c>
    </row>
    <row r="559" spans="2:8" x14ac:dyDescent="0.35">
      <c r="B559" s="40">
        <v>38933</v>
      </c>
      <c r="C559" s="41">
        <v>37.055256</v>
      </c>
      <c r="D559" s="6">
        <f t="shared" si="19"/>
        <v>-8.3225026559199403E-2</v>
      </c>
      <c r="E559">
        <v>2.1023993884313787E-2</v>
      </c>
      <c r="G559">
        <v>553</v>
      </c>
      <c r="H559">
        <f t="shared" ca="1" si="20"/>
        <v>-1.1416846903754984E-2</v>
      </c>
    </row>
    <row r="560" spans="2:8" x14ac:dyDescent="0.35">
      <c r="B560" s="40">
        <v>39898</v>
      </c>
      <c r="C560" s="41">
        <v>40.419139999999999</v>
      </c>
      <c r="D560" s="6">
        <f t="shared" si="19"/>
        <v>-0.92704764515707661</v>
      </c>
      <c r="E560">
        <v>2.0990180982569544E-2</v>
      </c>
      <c r="G560">
        <v>554</v>
      </c>
      <c r="H560">
        <f t="shared" ca="1" si="20"/>
        <v>2.1870575749790875E-2</v>
      </c>
    </row>
    <row r="561" spans="2:8" x14ac:dyDescent="0.35">
      <c r="B561" s="40">
        <v>44672</v>
      </c>
      <c r="C561" s="41">
        <v>554.04846199999997</v>
      </c>
      <c r="D561" s="6">
        <f t="shared" si="19"/>
        <v>11.711543499295624</v>
      </c>
      <c r="E561">
        <v>2.0988600437601229E-2</v>
      </c>
      <c r="G561">
        <v>555</v>
      </c>
      <c r="H561">
        <f t="shared" ca="1" si="20"/>
        <v>-2.2756902529284976E-2</v>
      </c>
    </row>
    <row r="562" spans="2:8" x14ac:dyDescent="0.35">
      <c r="B562" s="40">
        <v>39294</v>
      </c>
      <c r="C562" s="41">
        <v>43.586246000000003</v>
      </c>
      <c r="D562" s="6">
        <f t="shared" si="19"/>
        <v>0.22197560991268778</v>
      </c>
      <c r="E562">
        <v>2.0975247217222277E-2</v>
      </c>
      <c r="G562">
        <v>556</v>
      </c>
      <c r="H562">
        <f t="shared" ca="1" si="20"/>
        <v>2.83583128302142E-2</v>
      </c>
    </row>
    <row r="563" spans="2:8" x14ac:dyDescent="0.35">
      <c r="B563" s="40">
        <v>38817</v>
      </c>
      <c r="C563" s="41">
        <v>35.668671000000003</v>
      </c>
      <c r="D563" s="6">
        <f t="shared" si="19"/>
        <v>-0.18321430724775573</v>
      </c>
      <c r="E563">
        <v>2.0971454898744749E-2</v>
      </c>
      <c r="G563">
        <v>557</v>
      </c>
      <c r="H563">
        <f t="shared" ca="1" si="20"/>
        <v>2.6064678614894865E-2</v>
      </c>
    </row>
    <row r="564" spans="2:8" x14ac:dyDescent="0.35">
      <c r="B564" s="40">
        <v>39258</v>
      </c>
      <c r="C564" s="41">
        <v>43.669559</v>
      </c>
      <c r="D564" s="6">
        <f t="shared" si="19"/>
        <v>5.3080902688599645</v>
      </c>
      <c r="E564">
        <v>2.0934846305321716E-2</v>
      </c>
      <c r="G564">
        <v>558</v>
      </c>
      <c r="H564">
        <f t="shared" ca="1" si="20"/>
        <v>-3.6620440244541995E-2</v>
      </c>
    </row>
    <row r="565" spans="2:8" x14ac:dyDescent="0.35">
      <c r="B565" s="40">
        <v>37817</v>
      </c>
      <c r="C565" s="41">
        <v>6.9227860000000003</v>
      </c>
      <c r="D565" s="6">
        <f t="shared" si="19"/>
        <v>-0.83395095350070414</v>
      </c>
      <c r="E565">
        <v>2.0928125057606922E-2</v>
      </c>
      <c r="G565">
        <v>559</v>
      </c>
      <c r="H565">
        <f t="shared" ca="1" si="20"/>
        <v>6.8416824800390042E-3</v>
      </c>
    </row>
    <row r="566" spans="2:8" x14ac:dyDescent="0.35">
      <c r="B566" s="40">
        <v>39237</v>
      </c>
      <c r="C566" s="41">
        <v>41.691212</v>
      </c>
      <c r="D566" s="6">
        <f t="shared" si="19"/>
        <v>-0.93046659062088766</v>
      </c>
      <c r="E566">
        <v>2.0907624405756164E-2</v>
      </c>
      <c r="G566">
        <v>560</v>
      </c>
      <c r="H566">
        <f t="shared" ca="1" si="20"/>
        <v>-1.7019664426472427E-2</v>
      </c>
    </row>
    <row r="567" spans="2:8" x14ac:dyDescent="0.35">
      <c r="B567" s="40">
        <v>44503</v>
      </c>
      <c r="C567" s="41">
        <v>599.58532700000001</v>
      </c>
      <c r="D567" s="6">
        <f t="shared" si="19"/>
        <v>25.225108041254032</v>
      </c>
      <c r="E567">
        <v>2.0901256385271381E-2</v>
      </c>
      <c r="G567">
        <v>561</v>
      </c>
      <c r="H567">
        <f t="shared" ca="1" si="20"/>
        <v>5.8764253030504756E-3</v>
      </c>
    </row>
    <row r="568" spans="2:8" x14ac:dyDescent="0.35">
      <c r="B568" s="40">
        <v>38629</v>
      </c>
      <c r="C568" s="41">
        <v>22.863026000000001</v>
      </c>
      <c r="D568" s="6">
        <f t="shared" si="19"/>
        <v>-0.95744707090187298</v>
      </c>
      <c r="E568">
        <v>2.0893258035378167E-2</v>
      </c>
      <c r="G568">
        <v>562</v>
      </c>
      <c r="H568">
        <f t="shared" ca="1" si="20"/>
        <v>-1.164935085788194E-2</v>
      </c>
    </row>
    <row r="569" spans="2:8" x14ac:dyDescent="0.35">
      <c r="B569" s="40">
        <v>44617</v>
      </c>
      <c r="C569" s="41">
        <v>537.28442399999994</v>
      </c>
      <c r="D569" s="6">
        <f t="shared" si="19"/>
        <v>4.7819562695376696</v>
      </c>
      <c r="E569">
        <v>2.0891655177803208E-2</v>
      </c>
      <c r="G569">
        <v>563</v>
      </c>
      <c r="H569">
        <f t="shared" ca="1" si="20"/>
        <v>3.0570253967472328E-3</v>
      </c>
    </row>
    <row r="570" spans="2:8" x14ac:dyDescent="0.35">
      <c r="B570" s="40">
        <v>40970</v>
      </c>
      <c r="C570" s="41">
        <v>92.924332000000007</v>
      </c>
      <c r="D570" s="6">
        <f t="shared" si="19"/>
        <v>-1.2170634273610445E-2</v>
      </c>
      <c r="E570">
        <v>2.0863804748575215E-2</v>
      </c>
      <c r="G570">
        <v>564</v>
      </c>
      <c r="H570">
        <f t="shared" ca="1" si="20"/>
        <v>1.6079452231628173E-2</v>
      </c>
    </row>
    <row r="571" spans="2:8" x14ac:dyDescent="0.35">
      <c r="B571" s="40">
        <v>40688</v>
      </c>
      <c r="C571" s="41">
        <v>94.069214000000002</v>
      </c>
      <c r="D571" s="6">
        <f t="shared" si="19"/>
        <v>-0.66943979722416647</v>
      </c>
      <c r="E571">
        <v>2.0852998555286117E-2</v>
      </c>
      <c r="G571">
        <v>565</v>
      </c>
      <c r="H571">
        <f t="shared" ca="1" si="20"/>
        <v>5.7015018104386625E-2</v>
      </c>
    </row>
    <row r="572" spans="2:8" x14ac:dyDescent="0.35">
      <c r="B572" s="40">
        <v>42935</v>
      </c>
      <c r="C572" s="41">
        <v>284.57513399999999</v>
      </c>
      <c r="D572" s="6">
        <f t="shared" si="19"/>
        <v>2.0334053480070313</v>
      </c>
      <c r="E572">
        <v>2.0840343106367357E-2</v>
      </c>
      <c r="G572">
        <v>566</v>
      </c>
      <c r="H572">
        <f t="shared" ca="1" si="20"/>
        <v>8.3039000106342846E-3</v>
      </c>
    </row>
    <row r="573" spans="2:8" x14ac:dyDescent="0.35">
      <c r="B573" s="40">
        <v>40428</v>
      </c>
      <c r="C573" s="41">
        <v>93.813750999999996</v>
      </c>
      <c r="D573" s="6">
        <f t="shared" si="19"/>
        <v>9.3763189835770339E-2</v>
      </c>
      <c r="E573">
        <v>2.0803671481930356E-2</v>
      </c>
      <c r="G573">
        <v>567</v>
      </c>
      <c r="H573">
        <f t="shared" ca="1" si="20"/>
        <v>1.1490196653528873E-2</v>
      </c>
    </row>
    <row r="574" spans="2:8" x14ac:dyDescent="0.35">
      <c r="B574" s="40">
        <v>40597</v>
      </c>
      <c r="C574" s="41">
        <v>85.771538000000007</v>
      </c>
      <c r="D574" s="6">
        <f t="shared" si="19"/>
        <v>-0.82360233864512755</v>
      </c>
      <c r="E574">
        <v>2.0789808175528873E-2</v>
      </c>
      <c r="G574">
        <v>568</v>
      </c>
      <c r="H574">
        <f t="shared" ca="1" si="20"/>
        <v>-9.4474066727336901E-3</v>
      </c>
    </row>
    <row r="575" spans="2:8" x14ac:dyDescent="0.35">
      <c r="B575" s="40">
        <v>44032</v>
      </c>
      <c r="C575" s="41">
        <v>486.23965500000003</v>
      </c>
      <c r="D575" s="6">
        <f t="shared" si="19"/>
        <v>10.301592664781424</v>
      </c>
      <c r="E575">
        <v>2.0784524099563259E-2</v>
      </c>
      <c r="G575">
        <v>569</v>
      </c>
      <c r="H575">
        <f t="shared" ca="1" si="20"/>
        <v>2.1739155068538001E-2</v>
      </c>
    </row>
    <row r="576" spans="2:8" x14ac:dyDescent="0.35">
      <c r="B576" s="40">
        <v>39252</v>
      </c>
      <c r="C576" s="41">
        <v>43.023994000000002</v>
      </c>
      <c r="D576" s="6">
        <f t="shared" si="19"/>
        <v>-0.89718360858341095</v>
      </c>
      <c r="E576">
        <v>2.0751188422975617E-2</v>
      </c>
      <c r="G576">
        <v>570</v>
      </c>
      <c r="H576">
        <f t="shared" ca="1" si="20"/>
        <v>-1.1559595198127775E-2</v>
      </c>
    </row>
    <row r="577" spans="2:8" x14ac:dyDescent="0.35">
      <c r="B577" s="40">
        <v>43518</v>
      </c>
      <c r="C577" s="41">
        <v>418.45461999999998</v>
      </c>
      <c r="D577" s="6">
        <f t="shared" si="19"/>
        <v>-0.26653140857057211</v>
      </c>
      <c r="E577">
        <v>2.0747831146418469E-2</v>
      </c>
      <c r="G577">
        <v>571</v>
      </c>
      <c r="H577">
        <f t="shared" ca="1" si="20"/>
        <v>2.5557574692313473E-2</v>
      </c>
    </row>
    <row r="578" spans="2:8" x14ac:dyDescent="0.35">
      <c r="B578" s="40">
        <v>44833</v>
      </c>
      <c r="C578" s="41">
        <v>570.51470900000004</v>
      </c>
      <c r="D578" s="6">
        <f t="shared" si="19"/>
        <v>1.2857595263884136</v>
      </c>
      <c r="E578">
        <v>2.0742757981513697E-2</v>
      </c>
      <c r="G578">
        <v>572</v>
      </c>
      <c r="H578">
        <f t="shared" ca="1" si="20"/>
        <v>6.9433568918693366E-3</v>
      </c>
    </row>
    <row r="579" spans="2:8" x14ac:dyDescent="0.35">
      <c r="B579" s="40">
        <v>42041</v>
      </c>
      <c r="C579" s="41">
        <v>249.59524500000001</v>
      </c>
      <c r="D579" s="6">
        <f t="shared" si="19"/>
        <v>-0.51359798781319932</v>
      </c>
      <c r="E579">
        <v>2.0716694667934521E-2</v>
      </c>
      <c r="G579">
        <v>573</v>
      </c>
      <c r="H579">
        <f t="shared" ca="1" si="20"/>
        <v>-2.4059478314058712E-2</v>
      </c>
    </row>
    <row r="580" spans="2:8" x14ac:dyDescent="0.35">
      <c r="B580" s="40">
        <v>44228</v>
      </c>
      <c r="C580" s="41">
        <v>513.14599599999997</v>
      </c>
      <c r="D580" s="6">
        <f t="shared" si="19"/>
        <v>0.77336868730856023</v>
      </c>
      <c r="E580">
        <v>2.0697717247587018E-2</v>
      </c>
      <c r="G580">
        <v>574</v>
      </c>
      <c r="H580">
        <f t="shared" ca="1" si="20"/>
        <v>-1.9391839726347164E-2</v>
      </c>
    </row>
    <row r="581" spans="2:8" x14ac:dyDescent="0.35">
      <c r="B581" s="40">
        <v>43011</v>
      </c>
      <c r="C581" s="41">
        <v>289.36227400000001</v>
      </c>
      <c r="D581" s="6">
        <f t="shared" si="19"/>
        <v>-0.46627663235803152</v>
      </c>
      <c r="E581">
        <v>2.0655800342106019E-2</v>
      </c>
      <c r="G581">
        <v>575</v>
      </c>
      <c r="H581">
        <f t="shared" ca="1" si="20"/>
        <v>3.4550239569565835E-2</v>
      </c>
    </row>
    <row r="582" spans="2:8" x14ac:dyDescent="0.35">
      <c r="B582" s="40">
        <v>44963</v>
      </c>
      <c r="C582" s="41">
        <v>542.15777600000001</v>
      </c>
      <c r="D582" s="6">
        <f t="shared" si="19"/>
        <v>87.939867406610375</v>
      </c>
      <c r="E582">
        <v>2.0610847736484382E-2</v>
      </c>
      <c r="G582">
        <v>576</v>
      </c>
      <c r="H582">
        <f t="shared" ca="1" si="20"/>
        <v>-3.2382820487154131E-3</v>
      </c>
    </row>
    <row r="583" spans="2:8" x14ac:dyDescent="0.35">
      <c r="B583" s="40">
        <v>37481</v>
      </c>
      <c r="C583" s="41">
        <v>6.0957790000000003</v>
      </c>
      <c r="D583" s="6">
        <f t="shared" ref="D583:D646" si="21">(C583-C584)/C584</f>
        <v>-0.85594607442602255</v>
      </c>
      <c r="E583">
        <v>2.0599238708500119E-2</v>
      </c>
      <c r="G583">
        <v>577</v>
      </c>
      <c r="H583">
        <f t="shared" ref="H583:H646" ca="1" si="22">_xlfn.NORM.INV(RAND(),K$9,K$10)</f>
        <v>3.2076496387575586E-2</v>
      </c>
    </row>
    <row r="584" spans="2:8" x14ac:dyDescent="0.35">
      <c r="B584" s="40">
        <v>39246</v>
      </c>
      <c r="C584" s="41">
        <v>42.315952000000003</v>
      </c>
      <c r="D584" s="6">
        <f t="shared" si="21"/>
        <v>0.88951672906940127</v>
      </c>
      <c r="E584">
        <v>2.0592766430824302E-2</v>
      </c>
      <c r="G584">
        <v>578</v>
      </c>
      <c r="H584">
        <f t="shared" ca="1" si="22"/>
        <v>8.6904820984452635E-3</v>
      </c>
    </row>
    <row r="585" spans="2:8" x14ac:dyDescent="0.35">
      <c r="B585" s="40">
        <v>38628</v>
      </c>
      <c r="C585" s="41">
        <v>22.395119000000001</v>
      </c>
      <c r="D585" s="6">
        <f t="shared" si="21"/>
        <v>-0.74813153845139935</v>
      </c>
      <c r="E585">
        <v>2.0588154605045324E-2</v>
      </c>
      <c r="G585">
        <v>579</v>
      </c>
      <c r="H585">
        <f t="shared" ca="1" si="22"/>
        <v>4.8446622540882729E-2</v>
      </c>
    </row>
    <row r="586" spans="2:8" x14ac:dyDescent="0.35">
      <c r="B586" s="40">
        <v>40641</v>
      </c>
      <c r="C586" s="41">
        <v>88.915931999999998</v>
      </c>
      <c r="D586" s="6">
        <f t="shared" si="21"/>
        <v>1.3331673468944352</v>
      </c>
      <c r="E586">
        <v>2.0551428062047655E-2</v>
      </c>
      <c r="G586">
        <v>580</v>
      </c>
      <c r="H586">
        <f t="shared" ca="1" si="22"/>
        <v>3.1933390106768905E-2</v>
      </c>
    </row>
    <row r="587" spans="2:8" x14ac:dyDescent="0.35">
      <c r="B587" s="40">
        <v>38973</v>
      </c>
      <c r="C587" s="41">
        <v>38.109538999999998</v>
      </c>
      <c r="D587" s="6">
        <f t="shared" si="21"/>
        <v>-0.61426944015456131</v>
      </c>
      <c r="E587">
        <v>2.0542967025565847E-2</v>
      </c>
      <c r="G587">
        <v>581</v>
      </c>
      <c r="H587">
        <f t="shared" ca="1" si="22"/>
        <v>-3.2010540281514149E-2</v>
      </c>
    </row>
    <row r="588" spans="2:8" x14ac:dyDescent="0.35">
      <c r="B588" s="40">
        <v>41029</v>
      </c>
      <c r="C588" s="41">
        <v>98.798339999999996</v>
      </c>
      <c r="D588" s="6">
        <f t="shared" si="21"/>
        <v>-0.23349525604338051</v>
      </c>
      <c r="E588">
        <v>2.0529272519908656E-2</v>
      </c>
      <c r="G588">
        <v>582</v>
      </c>
      <c r="H588">
        <f t="shared" ca="1" si="22"/>
        <v>1.6485112549300809E-2</v>
      </c>
    </row>
    <row r="589" spans="2:8" x14ac:dyDescent="0.35">
      <c r="B589" s="40">
        <v>41367</v>
      </c>
      <c r="C589" s="41">
        <v>128.894623</v>
      </c>
      <c r="D589" s="6">
        <f t="shared" si="21"/>
        <v>-0.64165311540900782</v>
      </c>
      <c r="E589">
        <v>2.0523892474383985E-2</v>
      </c>
      <c r="G589">
        <v>583</v>
      </c>
      <c r="H589">
        <f t="shared" ca="1" si="22"/>
        <v>-3.5875022120629436E-2</v>
      </c>
    </row>
    <row r="590" spans="2:8" x14ac:dyDescent="0.35">
      <c r="B590" s="40">
        <v>43249</v>
      </c>
      <c r="C590" s="41">
        <v>359.69232199999999</v>
      </c>
      <c r="D590" s="6">
        <f t="shared" si="21"/>
        <v>58.920437886650831</v>
      </c>
      <c r="E590">
        <v>2.0513569194951127E-2</v>
      </c>
      <c r="G590">
        <v>584</v>
      </c>
      <c r="H590">
        <f t="shared" ca="1" si="22"/>
        <v>-2.3713097789256659E-2</v>
      </c>
    </row>
    <row r="591" spans="2:8" x14ac:dyDescent="0.35">
      <c r="B591" s="40">
        <v>37799</v>
      </c>
      <c r="C591" s="41">
        <v>6.0028319999999997</v>
      </c>
      <c r="D591" s="6">
        <f t="shared" si="21"/>
        <v>-0.95096291620123496</v>
      </c>
      <c r="E591">
        <v>2.051283097468078E-2</v>
      </c>
      <c r="G591">
        <v>585</v>
      </c>
      <c r="H591">
        <f t="shared" ca="1" si="22"/>
        <v>1.3416913324233325E-2</v>
      </c>
    </row>
    <row r="592" spans="2:8" x14ac:dyDescent="0.35">
      <c r="B592" s="40">
        <v>41361</v>
      </c>
      <c r="C592" s="41">
        <v>122.414131</v>
      </c>
      <c r="D592" s="6">
        <f t="shared" si="21"/>
        <v>4.4270081835067518</v>
      </c>
      <c r="E592">
        <v>2.0491666479931617E-2</v>
      </c>
      <c r="G592">
        <v>586</v>
      </c>
      <c r="H592">
        <f t="shared" ca="1" si="22"/>
        <v>-1.211526933956698E-2</v>
      </c>
    </row>
    <row r="593" spans="2:8" x14ac:dyDescent="0.35">
      <c r="B593" s="40">
        <v>38632</v>
      </c>
      <c r="C593" s="41">
        <v>22.556467000000001</v>
      </c>
      <c r="D593" s="6">
        <f t="shared" si="21"/>
        <v>-0.63795373039818692</v>
      </c>
      <c r="E593">
        <v>2.0438107045975672E-2</v>
      </c>
      <c r="G593">
        <v>587</v>
      </c>
      <c r="H593">
        <f t="shared" ca="1" si="22"/>
        <v>-4.7066887951423324E-2</v>
      </c>
    </row>
    <row r="594" spans="2:8" x14ac:dyDescent="0.35">
      <c r="B594" s="40">
        <v>40085</v>
      </c>
      <c r="C594" s="41">
        <v>62.302719000000003</v>
      </c>
      <c r="D594" s="6">
        <f t="shared" si="21"/>
        <v>-0.87855207470777585</v>
      </c>
      <c r="E594">
        <v>2.04078560900533E-2</v>
      </c>
      <c r="G594">
        <v>588</v>
      </c>
      <c r="H594">
        <f t="shared" ca="1" si="22"/>
        <v>-8.1225758561113102E-3</v>
      </c>
    </row>
    <row r="595" spans="2:8" x14ac:dyDescent="0.35">
      <c r="B595" s="40">
        <v>44193</v>
      </c>
      <c r="C595" s="41">
        <v>512.99945100000002</v>
      </c>
      <c r="D595" s="6">
        <f t="shared" si="21"/>
        <v>27.10570578214428</v>
      </c>
      <c r="E595">
        <v>2.0406224868926827E-2</v>
      </c>
      <c r="G595">
        <v>589</v>
      </c>
      <c r="H595">
        <f t="shared" ca="1" si="22"/>
        <v>1.6215595282242888E-2</v>
      </c>
    </row>
    <row r="596" spans="2:8" x14ac:dyDescent="0.35">
      <c r="B596" s="40">
        <v>38541</v>
      </c>
      <c r="C596" s="41">
        <v>18.252502</v>
      </c>
      <c r="D596" s="6">
        <f t="shared" si="21"/>
        <v>-0.91795722451745942</v>
      </c>
      <c r="E596">
        <v>2.0293340242427512E-2</v>
      </c>
      <c r="G596">
        <v>590</v>
      </c>
      <c r="H596">
        <f t="shared" ca="1" si="22"/>
        <v>2.9838676405153124E-2</v>
      </c>
    </row>
    <row r="597" spans="2:8" x14ac:dyDescent="0.35">
      <c r="B597" s="40">
        <v>42430</v>
      </c>
      <c r="C597" s="41">
        <v>222.47543300000001</v>
      </c>
      <c r="D597" s="6">
        <f t="shared" si="21"/>
        <v>4.734701927799529</v>
      </c>
      <c r="E597">
        <v>2.0240579850100048E-2</v>
      </c>
      <c r="G597">
        <v>591</v>
      </c>
      <c r="H597">
        <f t="shared" ca="1" si="22"/>
        <v>2.1617242493358068E-2</v>
      </c>
    </row>
    <row r="598" spans="2:8" x14ac:dyDescent="0.35">
      <c r="B598" s="40">
        <v>38903</v>
      </c>
      <c r="C598" s="41">
        <v>38.794593999999996</v>
      </c>
      <c r="D598" s="6">
        <f t="shared" si="21"/>
        <v>-8.5333878437136482E-2</v>
      </c>
      <c r="E598">
        <v>2.0172703016821204E-2</v>
      </c>
      <c r="G598">
        <v>592</v>
      </c>
      <c r="H598">
        <f t="shared" ca="1" si="22"/>
        <v>-3.4050189545132309E-2</v>
      </c>
    </row>
    <row r="599" spans="2:8" x14ac:dyDescent="0.35">
      <c r="B599" s="40">
        <v>39512</v>
      </c>
      <c r="C599" s="41">
        <v>42.413939999999997</v>
      </c>
      <c r="D599" s="6">
        <f t="shared" si="21"/>
        <v>-0.83853124947820668</v>
      </c>
      <c r="E599">
        <v>2.0171346888333361E-2</v>
      </c>
      <c r="G599">
        <v>593</v>
      </c>
      <c r="H599">
        <f t="shared" ca="1" si="22"/>
        <v>3.954214637690677E-2</v>
      </c>
    </row>
    <row r="600" spans="2:8" x14ac:dyDescent="0.35">
      <c r="B600" s="40">
        <v>42704</v>
      </c>
      <c r="C600" s="41">
        <v>262.67584199999999</v>
      </c>
      <c r="D600" s="6">
        <f t="shared" si="21"/>
        <v>30.361815632873263</v>
      </c>
      <c r="E600">
        <v>2.0147145389464327E-2</v>
      </c>
      <c r="G600">
        <v>594</v>
      </c>
      <c r="H600">
        <f t="shared" ca="1" si="22"/>
        <v>6.7703875558293245E-3</v>
      </c>
    </row>
    <row r="601" spans="2:8" x14ac:dyDescent="0.35">
      <c r="B601" s="40">
        <v>38169</v>
      </c>
      <c r="C601" s="41">
        <v>8.3756579999999996</v>
      </c>
      <c r="D601" s="6">
        <f t="shared" si="21"/>
        <v>-0.93510934591408101</v>
      </c>
      <c r="E601">
        <v>2.0143666355552217E-2</v>
      </c>
      <c r="G601">
        <v>595</v>
      </c>
      <c r="H601">
        <f t="shared" ca="1" si="22"/>
        <v>9.1932944723953029E-3</v>
      </c>
    </row>
    <row r="602" spans="2:8" x14ac:dyDescent="0.35">
      <c r="B602" s="40">
        <v>41386</v>
      </c>
      <c r="C602" s="41">
        <v>129.07341</v>
      </c>
      <c r="D602" s="6">
        <f t="shared" si="21"/>
        <v>-0.76519706860314352</v>
      </c>
      <c r="E602">
        <v>2.0134095048109663E-2</v>
      </c>
      <c r="G602">
        <v>596</v>
      </c>
      <c r="H602">
        <f t="shared" ca="1" si="22"/>
        <v>-3.791271233804365E-2</v>
      </c>
    </row>
    <row r="603" spans="2:8" x14ac:dyDescent="0.35">
      <c r="B603" s="40">
        <v>44594</v>
      </c>
      <c r="C603" s="41">
        <v>549.70953399999996</v>
      </c>
      <c r="D603" s="6">
        <f t="shared" si="21"/>
        <v>1.1079695227789323</v>
      </c>
      <c r="E603">
        <v>2.0129871581943314E-2</v>
      </c>
      <c r="G603">
        <v>597</v>
      </c>
      <c r="H603">
        <f t="shared" ca="1" si="22"/>
        <v>-1.553432359920439E-2</v>
      </c>
    </row>
    <row r="604" spans="2:8" x14ac:dyDescent="0.35">
      <c r="B604" s="40">
        <v>42697</v>
      </c>
      <c r="C604" s="41">
        <v>260.776794</v>
      </c>
      <c r="D604" s="6">
        <f t="shared" si="21"/>
        <v>2.5527179389285206</v>
      </c>
      <c r="E604">
        <v>2.0112126714583355E-2</v>
      </c>
      <c r="G604">
        <v>598</v>
      </c>
      <c r="H604">
        <f t="shared" ca="1" si="22"/>
        <v>-1.8741948154891144E-3</v>
      </c>
    </row>
    <row r="605" spans="2:8" x14ac:dyDescent="0.35">
      <c r="B605" s="40">
        <v>40276</v>
      </c>
      <c r="C605" s="41">
        <v>73.402054000000007</v>
      </c>
      <c r="D605" s="6">
        <f t="shared" si="21"/>
        <v>11.100663160430027</v>
      </c>
      <c r="E605">
        <v>2.0102403741508731E-2</v>
      </c>
      <c r="G605">
        <v>599</v>
      </c>
      <c r="H605">
        <f t="shared" ca="1" si="22"/>
        <v>-9.5785114569147175E-3</v>
      </c>
    </row>
    <row r="606" spans="2:8" x14ac:dyDescent="0.35">
      <c r="B606" s="40">
        <v>37473</v>
      </c>
      <c r="C606" s="41">
        <v>6.0659530000000004</v>
      </c>
      <c r="D606" s="6">
        <f t="shared" si="21"/>
        <v>-0.72623016512926064</v>
      </c>
      <c r="E606">
        <v>2.0063077584083159E-2</v>
      </c>
      <c r="G606">
        <v>600</v>
      </c>
      <c r="H606">
        <f t="shared" ca="1" si="22"/>
        <v>1.2413789318517527E-3</v>
      </c>
    </row>
    <row r="607" spans="2:8" x14ac:dyDescent="0.35">
      <c r="B607" s="40">
        <v>38623</v>
      </c>
      <c r="C607" s="41">
        <v>22.157126999999999</v>
      </c>
      <c r="D607" s="6">
        <f t="shared" si="21"/>
        <v>-0.9579694049144909</v>
      </c>
      <c r="E607">
        <v>2.0055529337281625E-2</v>
      </c>
      <c r="G607">
        <v>601</v>
      </c>
      <c r="H607">
        <f t="shared" ca="1" si="22"/>
        <v>3.9032950939957185E-2</v>
      </c>
    </row>
    <row r="608" spans="2:8" x14ac:dyDescent="0.35">
      <c r="B608" s="40">
        <v>44195</v>
      </c>
      <c r="C608" s="41">
        <v>527.16662599999995</v>
      </c>
      <c r="D608" s="6">
        <f t="shared" si="21"/>
        <v>5.0433840415901017</v>
      </c>
      <c r="E608">
        <v>2.0039527176484696E-2</v>
      </c>
      <c r="G608">
        <v>602</v>
      </c>
      <c r="H608">
        <f t="shared" ca="1" si="22"/>
        <v>2.5148475832305506E-2</v>
      </c>
    </row>
    <row r="609" spans="2:8" x14ac:dyDescent="0.35">
      <c r="B609" s="40">
        <v>40835</v>
      </c>
      <c r="C609" s="41">
        <v>87.230369999999994</v>
      </c>
      <c r="D609" s="6">
        <f t="shared" si="21"/>
        <v>-0.21519882884374181</v>
      </c>
      <c r="E609">
        <v>2.0031173320756268E-2</v>
      </c>
      <c r="G609">
        <v>603</v>
      </c>
      <c r="H609">
        <f t="shared" ca="1" si="22"/>
        <v>-3.0013545053123375E-3</v>
      </c>
    </row>
    <row r="610" spans="2:8" x14ac:dyDescent="0.35">
      <c r="B610" s="40">
        <v>41155</v>
      </c>
      <c r="C610" s="41">
        <v>111.149643</v>
      </c>
      <c r="D610" s="6">
        <f t="shared" si="21"/>
        <v>-0.45854773296300966</v>
      </c>
      <c r="E610">
        <v>1.9992074044229213E-2</v>
      </c>
      <c r="G610">
        <v>604</v>
      </c>
      <c r="H610">
        <f t="shared" ca="1" si="22"/>
        <v>2.894931077584206E-2</v>
      </c>
    </row>
    <row r="611" spans="2:8" x14ac:dyDescent="0.35">
      <c r="B611" s="40">
        <v>41906</v>
      </c>
      <c r="C611" s="41">
        <v>205.28059400000001</v>
      </c>
      <c r="D611" s="6">
        <f t="shared" si="21"/>
        <v>-8.4656148072813006E-2</v>
      </c>
      <c r="E611">
        <v>1.9954795384483359E-2</v>
      </c>
      <c r="G611">
        <v>605</v>
      </c>
      <c r="H611">
        <f t="shared" ca="1" si="22"/>
        <v>2.7904410629927571E-3</v>
      </c>
    </row>
    <row r="612" spans="2:8" x14ac:dyDescent="0.35">
      <c r="B612" s="40">
        <v>41974</v>
      </c>
      <c r="C612" s="41">
        <v>224.266098</v>
      </c>
      <c r="D612" s="6">
        <f t="shared" si="21"/>
        <v>-0.6019121698025035</v>
      </c>
      <c r="E612">
        <v>1.9925443139779456E-2</v>
      </c>
      <c r="G612">
        <v>606</v>
      </c>
      <c r="H612">
        <f t="shared" ca="1" si="22"/>
        <v>1.5831315113410144E-2</v>
      </c>
    </row>
    <row r="613" spans="2:8" x14ac:dyDescent="0.35">
      <c r="B613" s="40">
        <v>44946</v>
      </c>
      <c r="C613" s="41">
        <v>563.35833700000001</v>
      </c>
      <c r="D613" s="6">
        <f t="shared" si="21"/>
        <v>52.639933551641342</v>
      </c>
      <c r="E613">
        <v>1.9911678096327691E-2</v>
      </c>
      <c r="G613">
        <v>607</v>
      </c>
      <c r="H613">
        <f t="shared" ca="1" si="22"/>
        <v>-3.7480874691873611E-2</v>
      </c>
    </row>
    <row r="614" spans="2:8" x14ac:dyDescent="0.35">
      <c r="B614" s="40">
        <v>38148</v>
      </c>
      <c r="C614" s="41">
        <v>10.502592</v>
      </c>
      <c r="D614" s="6">
        <f t="shared" si="21"/>
        <v>-0.98185418986446271</v>
      </c>
      <c r="E614">
        <v>1.9910240916177699E-2</v>
      </c>
      <c r="G614">
        <v>608</v>
      </c>
      <c r="H614">
        <f t="shared" ca="1" si="22"/>
        <v>3.5124252518909806E-2</v>
      </c>
    </row>
    <row r="615" spans="2:8" x14ac:dyDescent="0.35">
      <c r="B615" s="40">
        <v>44771</v>
      </c>
      <c r="C615" s="41">
        <v>578.78881799999999</v>
      </c>
      <c r="D615" s="6">
        <f t="shared" si="21"/>
        <v>7.7470268790538626</v>
      </c>
      <c r="E615">
        <v>1.9905681818420153E-2</v>
      </c>
      <c r="G615">
        <v>609</v>
      </c>
      <c r="H615">
        <f t="shared" ca="1" si="22"/>
        <v>-1.0227137709213933E-2</v>
      </c>
    </row>
    <row r="616" spans="2:8" x14ac:dyDescent="0.35">
      <c r="B616" s="40">
        <v>40115</v>
      </c>
      <c r="C616" s="41">
        <v>66.169776999999996</v>
      </c>
      <c r="D616" s="6">
        <f t="shared" si="21"/>
        <v>-0.7507378130975948</v>
      </c>
      <c r="E616">
        <v>1.9867476891454437E-2</v>
      </c>
      <c r="G616">
        <v>610</v>
      </c>
      <c r="H616">
        <f t="shared" ca="1" si="22"/>
        <v>-5.7459004700345311E-2</v>
      </c>
    </row>
    <row r="617" spans="2:8" x14ac:dyDescent="0.35">
      <c r="B617" s="40">
        <v>42515</v>
      </c>
      <c r="C617" s="41">
        <v>265.46255500000001</v>
      </c>
      <c r="D617" s="6">
        <f t="shared" si="21"/>
        <v>-9.207328368069248E-2</v>
      </c>
      <c r="E617">
        <v>1.9781135777165539E-2</v>
      </c>
      <c r="G617">
        <v>611</v>
      </c>
      <c r="H617">
        <f t="shared" ca="1" si="22"/>
        <v>-3.1857099344989162E-2</v>
      </c>
    </row>
    <row r="618" spans="2:8" x14ac:dyDescent="0.35">
      <c r="B618" s="40">
        <v>42997</v>
      </c>
      <c r="C618" s="41">
        <v>292.38324</v>
      </c>
      <c r="D618" s="6">
        <f t="shared" si="21"/>
        <v>8.0085845149404158E-2</v>
      </c>
      <c r="E618">
        <v>1.9776340602834858E-2</v>
      </c>
      <c r="G618">
        <v>612</v>
      </c>
      <c r="H618">
        <f t="shared" ca="1" si="22"/>
        <v>2.7247102285264755E-3</v>
      </c>
    </row>
    <row r="619" spans="2:8" x14ac:dyDescent="0.35">
      <c r="B619" s="40">
        <v>42516</v>
      </c>
      <c r="C619" s="41">
        <v>270.70370500000001</v>
      </c>
      <c r="D619" s="6">
        <f t="shared" si="21"/>
        <v>0.63417278982588943</v>
      </c>
      <c r="E619">
        <v>1.9743462500765897E-2</v>
      </c>
      <c r="G619">
        <v>613</v>
      </c>
      <c r="H619">
        <f t="shared" ca="1" si="22"/>
        <v>4.7457540922308562E-3</v>
      </c>
    </row>
    <row r="620" spans="2:8" x14ac:dyDescent="0.35">
      <c r="B620" s="40">
        <v>41736</v>
      </c>
      <c r="C620" s="41">
        <v>165.651825</v>
      </c>
      <c r="D620" s="6">
        <f t="shared" si="21"/>
        <v>2.9778120257790115</v>
      </c>
      <c r="E620">
        <v>1.9727913489219196E-2</v>
      </c>
      <c r="G620">
        <v>614</v>
      </c>
      <c r="H620">
        <f t="shared" ca="1" si="22"/>
        <v>-4.2541761169706281E-2</v>
      </c>
    </row>
    <row r="621" spans="2:8" x14ac:dyDescent="0.35">
      <c r="B621" s="40">
        <v>39114</v>
      </c>
      <c r="C621" s="41">
        <v>41.643954999999998</v>
      </c>
      <c r="D621" s="6">
        <f t="shared" si="21"/>
        <v>7.8923641406124228</v>
      </c>
      <c r="E621">
        <v>1.9716815489800074E-2</v>
      </c>
      <c r="G621">
        <v>615</v>
      </c>
      <c r="H621">
        <f t="shared" ca="1" si="22"/>
        <v>-6.7716603081459793E-4</v>
      </c>
    </row>
    <row r="622" spans="2:8" x14ac:dyDescent="0.35">
      <c r="B622" s="40">
        <v>37736</v>
      </c>
      <c r="C622" s="41">
        <v>4.6831139999999998</v>
      </c>
      <c r="D622" s="6">
        <f t="shared" si="21"/>
        <v>-0.96805765497261764</v>
      </c>
      <c r="E622">
        <v>1.9704443151064736E-2</v>
      </c>
      <c r="G622">
        <v>616</v>
      </c>
      <c r="H622">
        <f t="shared" ca="1" si="22"/>
        <v>3.0167975804280798E-2</v>
      </c>
    </row>
    <row r="623" spans="2:8" x14ac:dyDescent="0.35">
      <c r="B623" s="40">
        <v>41516</v>
      </c>
      <c r="C623" s="41">
        <v>146.61146500000001</v>
      </c>
      <c r="D623" s="6">
        <f t="shared" si="21"/>
        <v>-4.591951121372076E-2</v>
      </c>
      <c r="E623">
        <v>1.9693910295945034E-2</v>
      </c>
      <c r="G623">
        <v>617</v>
      </c>
      <c r="H623">
        <f t="shared" ca="1" si="22"/>
        <v>2.2041986714894077E-2</v>
      </c>
    </row>
    <row r="624" spans="2:8" x14ac:dyDescent="0.35">
      <c r="B624" s="40">
        <v>41477</v>
      </c>
      <c r="C624" s="41">
        <v>153.66781599999999</v>
      </c>
      <c r="D624" s="6">
        <f t="shared" si="21"/>
        <v>5.3911915676164153</v>
      </c>
      <c r="E624">
        <v>1.9683542982130004E-2</v>
      </c>
      <c r="G624">
        <v>618</v>
      </c>
      <c r="H624">
        <f t="shared" ca="1" si="22"/>
        <v>2.3735585969141382E-2</v>
      </c>
    </row>
    <row r="625" spans="2:8" x14ac:dyDescent="0.35">
      <c r="B625" s="40">
        <v>38688</v>
      </c>
      <c r="C625" s="41">
        <v>24.043688</v>
      </c>
      <c r="D625" s="6">
        <f t="shared" si="21"/>
        <v>-0.38708336633457913</v>
      </c>
      <c r="E625">
        <v>1.9678904696953721E-2</v>
      </c>
      <c r="G625">
        <v>619</v>
      </c>
      <c r="H625">
        <f t="shared" ca="1" si="22"/>
        <v>-2.8092369613501453E-2</v>
      </c>
    </row>
    <row r="626" spans="2:8" x14ac:dyDescent="0.35">
      <c r="B626" s="40">
        <v>39041</v>
      </c>
      <c r="C626" s="41">
        <v>39.228316999999997</v>
      </c>
      <c r="D626" s="6">
        <f t="shared" si="21"/>
        <v>-0.8552555816790528</v>
      </c>
      <c r="E626">
        <v>1.9641614516202329E-2</v>
      </c>
      <c r="G626">
        <v>620</v>
      </c>
      <c r="H626">
        <f t="shared" ca="1" si="22"/>
        <v>1.2257866940907953E-2</v>
      </c>
    </row>
    <row r="627" spans="2:8" x14ac:dyDescent="0.35">
      <c r="B627" s="40">
        <v>42612</v>
      </c>
      <c r="C627" s="41">
        <v>271.01782200000002</v>
      </c>
      <c r="D627" s="6">
        <f t="shared" si="21"/>
        <v>2.0536623443021935</v>
      </c>
      <c r="E627">
        <v>1.9607734994092699E-2</v>
      </c>
      <c r="G627">
        <v>621</v>
      </c>
      <c r="H627">
        <f t="shared" ca="1" si="22"/>
        <v>2.9386810600394355E-3</v>
      </c>
    </row>
    <row r="628" spans="2:8" x14ac:dyDescent="0.35">
      <c r="B628" s="40">
        <v>40358</v>
      </c>
      <c r="C628" s="41">
        <v>88.751732000000004</v>
      </c>
      <c r="D628" s="6">
        <f t="shared" si="21"/>
        <v>-0.30687332158745378</v>
      </c>
      <c r="E628">
        <v>1.9593282469239293E-2</v>
      </c>
      <c r="G628">
        <v>622</v>
      </c>
      <c r="H628">
        <f t="shared" ca="1" si="22"/>
        <v>-5.4976916637876263E-3</v>
      </c>
    </row>
    <row r="629" spans="2:8" x14ac:dyDescent="0.35">
      <c r="B629" s="40">
        <v>41369</v>
      </c>
      <c r="C629" s="41">
        <v>128.04547099999999</v>
      </c>
      <c r="D629" s="6">
        <f t="shared" si="21"/>
        <v>8.271576398674077E-2</v>
      </c>
      <c r="E629">
        <v>1.9572884737034519E-2</v>
      </c>
      <c r="G629">
        <v>623</v>
      </c>
      <c r="H629">
        <f t="shared" ca="1" si="22"/>
        <v>-3.033997616712544E-2</v>
      </c>
    </row>
    <row r="630" spans="2:8" x14ac:dyDescent="0.35">
      <c r="B630" s="40">
        <v>41205</v>
      </c>
      <c r="C630" s="41">
        <v>118.263237</v>
      </c>
      <c r="D630" s="6">
        <f t="shared" si="21"/>
        <v>-0.53633052952454519</v>
      </c>
      <c r="E630">
        <v>1.9548017923070482E-2</v>
      </c>
      <c r="G630">
        <v>624</v>
      </c>
      <c r="H630">
        <f t="shared" ca="1" si="22"/>
        <v>3.5135103909377956E-2</v>
      </c>
    </row>
    <row r="631" spans="2:8" x14ac:dyDescent="0.35">
      <c r="B631" s="40">
        <v>42646</v>
      </c>
      <c r="C631" s="41">
        <v>255.05935700000001</v>
      </c>
      <c r="D631" s="6">
        <f t="shared" si="21"/>
        <v>2.8558708109193716</v>
      </c>
      <c r="E631">
        <v>1.9542776802624444E-2</v>
      </c>
      <c r="G631">
        <v>625</v>
      </c>
      <c r="H631">
        <f t="shared" ca="1" si="22"/>
        <v>-4.6950169328377105E-3</v>
      </c>
    </row>
    <row r="632" spans="2:8" x14ac:dyDescent="0.35">
      <c r="B632" s="40">
        <v>40112</v>
      </c>
      <c r="C632" s="41">
        <v>66.148314999999997</v>
      </c>
      <c r="D632" s="6">
        <f t="shared" si="21"/>
        <v>9.5048315515689996</v>
      </c>
      <c r="E632">
        <v>1.9536685451896706E-2</v>
      </c>
      <c r="G632">
        <v>626</v>
      </c>
      <c r="H632">
        <f t="shared" ca="1" si="22"/>
        <v>-1.1709954379379755E-2</v>
      </c>
    </row>
    <row r="633" spans="2:8" x14ac:dyDescent="0.35">
      <c r="B633" s="40">
        <v>37642</v>
      </c>
      <c r="C633" s="41">
        <v>6.2969419999999996</v>
      </c>
      <c r="D633" s="6">
        <f t="shared" si="21"/>
        <v>-0.89232062326498574</v>
      </c>
      <c r="E633">
        <v>1.9536025071394084E-2</v>
      </c>
      <c r="G633">
        <v>627</v>
      </c>
      <c r="H633">
        <f t="shared" ca="1" si="22"/>
        <v>-5.2381195847374482E-2</v>
      </c>
    </row>
    <row r="634" spans="2:8" x14ac:dyDescent="0.35">
      <c r="B634" s="40">
        <v>40022</v>
      </c>
      <c r="C634" s="41">
        <v>58.478625999999998</v>
      </c>
      <c r="D634" s="6">
        <f t="shared" si="21"/>
        <v>0.53031474797246203</v>
      </c>
      <c r="E634">
        <v>1.9475596836531908E-2</v>
      </c>
      <c r="G634">
        <v>628</v>
      </c>
      <c r="H634">
        <f t="shared" ca="1" si="22"/>
        <v>-2.8433627514385607E-2</v>
      </c>
    </row>
    <row r="635" spans="2:8" x14ac:dyDescent="0.35">
      <c r="B635" s="40">
        <v>39219</v>
      </c>
      <c r="C635" s="41">
        <v>38.213462999999997</v>
      </c>
      <c r="D635" s="6">
        <f t="shared" si="21"/>
        <v>-0.14596171707419825</v>
      </c>
      <c r="E635">
        <v>1.9444005449489481E-2</v>
      </c>
      <c r="G635">
        <v>629</v>
      </c>
      <c r="H635">
        <f t="shared" ca="1" si="22"/>
        <v>-1.7369665685029023E-2</v>
      </c>
    </row>
    <row r="636" spans="2:8" x14ac:dyDescent="0.35">
      <c r="B636" s="40">
        <v>39937</v>
      </c>
      <c r="C636" s="41">
        <v>44.744438000000002</v>
      </c>
      <c r="D636" s="6">
        <f t="shared" si="21"/>
        <v>-0.48736762645056331</v>
      </c>
      <c r="E636">
        <v>1.9417568408972612E-2</v>
      </c>
      <c r="G636">
        <v>630</v>
      </c>
      <c r="H636">
        <f t="shared" ca="1" si="22"/>
        <v>2.1093616637993487E-2</v>
      </c>
    </row>
    <row r="637" spans="2:8" x14ac:dyDescent="0.35">
      <c r="B637" s="40">
        <v>40353</v>
      </c>
      <c r="C637" s="41">
        <v>87.283676</v>
      </c>
      <c r="D637" s="6">
        <f t="shared" si="21"/>
        <v>-0.66564233722589239</v>
      </c>
      <c r="E637">
        <v>1.9414901512994166E-2</v>
      </c>
      <c r="G637">
        <v>631</v>
      </c>
      <c r="H637">
        <f t="shared" ca="1" si="22"/>
        <v>-1.4355529772172028E-2</v>
      </c>
    </row>
    <row r="638" spans="2:8" x14ac:dyDescent="0.35">
      <c r="B638" s="40">
        <v>42340</v>
      </c>
      <c r="C638" s="41">
        <v>261.04882800000001</v>
      </c>
      <c r="D638" s="6">
        <f t="shared" si="21"/>
        <v>5.8374524771346357</v>
      </c>
      <c r="E638">
        <v>1.9389261294898485E-2</v>
      </c>
      <c r="G638">
        <v>632</v>
      </c>
      <c r="H638">
        <f t="shared" ca="1" si="22"/>
        <v>2.9646303501452646E-2</v>
      </c>
    </row>
    <row r="639" spans="2:8" x14ac:dyDescent="0.35">
      <c r="B639" s="40">
        <v>38981</v>
      </c>
      <c r="C639" s="41">
        <v>38.179253000000003</v>
      </c>
      <c r="D639" s="6">
        <f t="shared" si="21"/>
        <v>3.3949683879555255</v>
      </c>
      <c r="E639">
        <v>1.9386722492487306E-2</v>
      </c>
      <c r="G639">
        <v>633</v>
      </c>
      <c r="H639">
        <f t="shared" ca="1" si="22"/>
        <v>2.1784688209613375E-2</v>
      </c>
    </row>
    <row r="640" spans="2:8" x14ac:dyDescent="0.35">
      <c r="B640" s="40">
        <v>37851</v>
      </c>
      <c r="C640" s="41">
        <v>8.6870370000000001</v>
      </c>
      <c r="D640" s="6">
        <f t="shared" si="21"/>
        <v>-0.78183584592306998</v>
      </c>
      <c r="E640">
        <v>1.9351879427156413E-2</v>
      </c>
      <c r="G640">
        <v>634</v>
      </c>
      <c r="H640">
        <f t="shared" ca="1" si="22"/>
        <v>-2.4589065355457986E-2</v>
      </c>
    </row>
    <row r="641" spans="2:8" x14ac:dyDescent="0.35">
      <c r="B641" s="40">
        <v>39045</v>
      </c>
      <c r="C641" s="41">
        <v>39.818809999999999</v>
      </c>
      <c r="D641" s="6">
        <f t="shared" si="21"/>
        <v>-0.7956221773030393</v>
      </c>
      <c r="E641">
        <v>1.9344808959422834E-2</v>
      </c>
      <c r="G641">
        <v>635</v>
      </c>
      <c r="H641">
        <f t="shared" ca="1" si="22"/>
        <v>-2.869986974277907E-2</v>
      </c>
    </row>
    <row r="642" spans="2:8" x14ac:dyDescent="0.35">
      <c r="B642" s="40">
        <v>41940</v>
      </c>
      <c r="C642" s="41">
        <v>194.829407</v>
      </c>
      <c r="D642" s="6">
        <f t="shared" si="21"/>
        <v>-0.4830155606527563</v>
      </c>
      <c r="E642">
        <v>1.9340857444744626E-2</v>
      </c>
      <c r="G642">
        <v>636</v>
      </c>
      <c r="H642">
        <f t="shared" ca="1" si="22"/>
        <v>5.5641788278292428E-2</v>
      </c>
    </row>
    <row r="643" spans="2:8" x14ac:dyDescent="0.35">
      <c r="B643" s="40">
        <v>43311</v>
      </c>
      <c r="C643" s="41">
        <v>376.85739100000001</v>
      </c>
      <c r="D643" s="6">
        <f t="shared" si="21"/>
        <v>0.4256354682825596</v>
      </c>
      <c r="E643">
        <v>1.9300727866521667E-2</v>
      </c>
      <c r="G643">
        <v>637</v>
      </c>
      <c r="H643">
        <f t="shared" ca="1" si="22"/>
        <v>1.7975003227069779E-2</v>
      </c>
    </row>
    <row r="644" spans="2:8" x14ac:dyDescent="0.35">
      <c r="B644" s="40">
        <v>42887</v>
      </c>
      <c r="C644" s="41">
        <v>264.34344499999997</v>
      </c>
      <c r="D644" s="6">
        <f t="shared" si="21"/>
        <v>5.7130869027156761</v>
      </c>
      <c r="E644">
        <v>1.928929139156127E-2</v>
      </c>
      <c r="G644">
        <v>638</v>
      </c>
      <c r="H644">
        <f t="shared" ca="1" si="22"/>
        <v>-5.8779248004993442E-2</v>
      </c>
    </row>
    <row r="645" spans="2:8" x14ac:dyDescent="0.35">
      <c r="B645" s="40">
        <v>39692</v>
      </c>
      <c r="C645" s="41">
        <v>39.377330999999998</v>
      </c>
      <c r="D645" s="6">
        <f t="shared" si="21"/>
        <v>-0.93284075264122024</v>
      </c>
      <c r="E645">
        <v>1.9136107916281508E-2</v>
      </c>
      <c r="G645">
        <v>639</v>
      </c>
      <c r="H645">
        <f t="shared" ca="1" si="22"/>
        <v>1.0327083083861207E-2</v>
      </c>
    </row>
    <row r="646" spans="2:8" x14ac:dyDescent="0.35">
      <c r="B646" s="40">
        <v>44501</v>
      </c>
      <c r="C646" s="41">
        <v>586.32775900000001</v>
      </c>
      <c r="D646" s="6">
        <f t="shared" si="21"/>
        <v>1.3594688590067121</v>
      </c>
      <c r="E646">
        <v>1.9117591384782643E-2</v>
      </c>
      <c r="G646">
        <v>640</v>
      </c>
      <c r="H646">
        <f t="shared" ca="1" si="22"/>
        <v>-7.3554501917148223E-3</v>
      </c>
    </row>
    <row r="647" spans="2:8" x14ac:dyDescent="0.35">
      <c r="B647" s="40">
        <v>42048</v>
      </c>
      <c r="C647" s="41">
        <v>248.49989299999999</v>
      </c>
      <c r="D647" s="6">
        <f t="shared" ref="D647:D710" si="23">(C647-C648)/C648</f>
        <v>15.644983055935805</v>
      </c>
      <c r="E647">
        <v>1.9090125269154674E-2</v>
      </c>
      <c r="G647">
        <v>641</v>
      </c>
      <c r="H647">
        <f t="shared" ref="H647:H710" ca="1" si="24">_xlfn.NORM.INV(RAND(),K$9,K$10)</f>
        <v>-2.4304151446513048E-2</v>
      </c>
    </row>
    <row r="648" spans="2:8" x14ac:dyDescent="0.35">
      <c r="B648" s="40">
        <v>38446</v>
      </c>
      <c r="C648" s="41">
        <v>14.929417000000001</v>
      </c>
      <c r="D648" s="6">
        <f t="shared" si="23"/>
        <v>-0.93062024410619426</v>
      </c>
      <c r="E648">
        <v>1.9048278222374572E-2</v>
      </c>
      <c r="G648">
        <v>642</v>
      </c>
      <c r="H648">
        <f t="shared" ca="1" si="24"/>
        <v>2.0668105068076165E-2</v>
      </c>
    </row>
    <row r="649" spans="2:8" x14ac:dyDescent="0.35">
      <c r="B649" s="40">
        <v>41960</v>
      </c>
      <c r="C649" s="41">
        <v>215.18405200000001</v>
      </c>
      <c r="D649" s="6">
        <f t="shared" si="23"/>
        <v>22.707608436744142</v>
      </c>
      <c r="E649">
        <v>1.9018650858255617E-2</v>
      </c>
      <c r="G649">
        <v>643</v>
      </c>
      <c r="H649">
        <f t="shared" ca="1" si="24"/>
        <v>2.1934283038646318E-2</v>
      </c>
    </row>
    <row r="650" spans="2:8" x14ac:dyDescent="0.35">
      <c r="B650" s="40">
        <v>38204</v>
      </c>
      <c r="C650" s="41">
        <v>9.0765820000000001</v>
      </c>
      <c r="D650" s="6">
        <f t="shared" si="23"/>
        <v>-0.901762568057069</v>
      </c>
      <c r="E650">
        <v>1.9009666049866251E-2</v>
      </c>
      <c r="G650">
        <v>644</v>
      </c>
      <c r="H650">
        <f t="shared" ca="1" si="24"/>
        <v>5.015963471391946E-2</v>
      </c>
    </row>
    <row r="651" spans="2:8" x14ac:dyDescent="0.35">
      <c r="B651" s="40">
        <v>40905</v>
      </c>
      <c r="C651" s="41">
        <v>92.394333000000003</v>
      </c>
      <c r="D651" s="6">
        <f t="shared" si="23"/>
        <v>7.9055345315931662</v>
      </c>
      <c r="E651">
        <v>1.8997034327207982E-2</v>
      </c>
      <c r="G651">
        <v>645</v>
      </c>
      <c r="H651">
        <f t="shared" ca="1" si="24"/>
        <v>2.7773605252488814E-2</v>
      </c>
    </row>
    <row r="652" spans="2:8" x14ac:dyDescent="0.35">
      <c r="B652" s="40">
        <v>38051</v>
      </c>
      <c r="C652" s="41">
        <v>10.374934</v>
      </c>
      <c r="D652" s="6">
        <f t="shared" si="23"/>
        <v>-0.98035221630805536</v>
      </c>
      <c r="E652">
        <v>1.8996474102444968E-2</v>
      </c>
      <c r="G652">
        <v>646</v>
      </c>
      <c r="H652">
        <f t="shared" ca="1" si="24"/>
        <v>2.0488722872584481E-3</v>
      </c>
    </row>
    <row r="653" spans="2:8" x14ac:dyDescent="0.35">
      <c r="B653" s="40">
        <v>44347</v>
      </c>
      <c r="C653" s="41">
        <v>528.046021</v>
      </c>
      <c r="D653" s="6">
        <f t="shared" si="23"/>
        <v>1.1344322532140869</v>
      </c>
      <c r="E653">
        <v>1.8947955179112443E-2</v>
      </c>
      <c r="G653">
        <v>647</v>
      </c>
      <c r="H653">
        <f t="shared" ca="1" si="24"/>
        <v>-2.9279410327860175E-2</v>
      </c>
    </row>
    <row r="654" spans="2:8" x14ac:dyDescent="0.35">
      <c r="B654" s="40">
        <v>42326</v>
      </c>
      <c r="C654" s="41">
        <v>247.39413500000001</v>
      </c>
      <c r="D654" s="6">
        <f t="shared" si="23"/>
        <v>2.0837871109825326</v>
      </c>
      <c r="E654">
        <v>1.893587294087393E-2</v>
      </c>
      <c r="G654">
        <v>648</v>
      </c>
      <c r="H654">
        <f t="shared" ca="1" si="24"/>
        <v>-1.7322531583042595E-2</v>
      </c>
    </row>
    <row r="655" spans="2:8" x14ac:dyDescent="0.35">
      <c r="B655" s="40">
        <v>40303</v>
      </c>
      <c r="C655" s="41">
        <v>80.224129000000005</v>
      </c>
      <c r="D655" s="6">
        <f t="shared" si="23"/>
        <v>-0.80639495145336593</v>
      </c>
      <c r="E655">
        <v>1.8919686500315107E-2</v>
      </c>
      <c r="G655">
        <v>649</v>
      </c>
      <c r="H655">
        <f t="shared" ca="1" si="24"/>
        <v>6.5543028750615906E-3</v>
      </c>
    </row>
    <row r="656" spans="2:8" x14ac:dyDescent="0.35">
      <c r="B656" s="40">
        <v>43495</v>
      </c>
      <c r="C656" s="41">
        <v>414.370026</v>
      </c>
      <c r="D656" s="6">
        <f t="shared" si="23"/>
        <v>-0.18664030970800446</v>
      </c>
      <c r="E656">
        <v>1.8905782451872938E-2</v>
      </c>
      <c r="G656">
        <v>650</v>
      </c>
      <c r="H656">
        <f t="shared" ca="1" si="24"/>
        <v>-1.1107903881398764E-2</v>
      </c>
    </row>
    <row r="657" spans="2:8" x14ac:dyDescent="0.35">
      <c r="B657" s="40">
        <v>44131</v>
      </c>
      <c r="C657" s="41">
        <v>509.45483400000001</v>
      </c>
      <c r="D657" s="6">
        <f t="shared" si="23"/>
        <v>11.506046061727707</v>
      </c>
      <c r="E657">
        <v>1.8889891347208969E-2</v>
      </c>
      <c r="G657">
        <v>651</v>
      </c>
      <c r="H657">
        <f t="shared" ca="1" si="24"/>
        <v>2.8570042630186743E-2</v>
      </c>
    </row>
    <row r="658" spans="2:8" x14ac:dyDescent="0.35">
      <c r="B658" s="40">
        <v>39525</v>
      </c>
      <c r="C658" s="41">
        <v>40.736682999999999</v>
      </c>
      <c r="D658" s="6">
        <f t="shared" si="23"/>
        <v>-0.6419961165982998</v>
      </c>
      <c r="E658">
        <v>1.8877938963741767E-2</v>
      </c>
      <c r="G658">
        <v>652</v>
      </c>
      <c r="H658">
        <f t="shared" ca="1" si="24"/>
        <v>1.01137964390782E-2</v>
      </c>
    </row>
    <row r="659" spans="2:8" x14ac:dyDescent="0.35">
      <c r="B659" s="40">
        <v>41218</v>
      </c>
      <c r="C659" s="41">
        <v>113.788383</v>
      </c>
      <c r="D659" s="6">
        <f t="shared" si="23"/>
        <v>2.9664098973215425</v>
      </c>
      <c r="E659">
        <v>1.8807586020694014E-2</v>
      </c>
      <c r="G659">
        <v>653</v>
      </c>
      <c r="H659">
        <f t="shared" ca="1" si="24"/>
        <v>7.0047407203782889E-3</v>
      </c>
    </row>
    <row r="660" spans="2:8" x14ac:dyDescent="0.35">
      <c r="B660" s="40">
        <v>39750</v>
      </c>
      <c r="C660" s="41">
        <v>28.688003999999999</v>
      </c>
      <c r="D660" s="6">
        <f t="shared" si="23"/>
        <v>-0.94598142573239807</v>
      </c>
      <c r="E660">
        <v>1.8754700393900942E-2</v>
      </c>
      <c r="G660">
        <v>654</v>
      </c>
      <c r="H660">
        <f t="shared" ca="1" si="24"/>
        <v>1.6504640112376453E-2</v>
      </c>
    </row>
    <row r="661" spans="2:8" x14ac:dyDescent="0.35">
      <c r="B661" s="40">
        <v>44854</v>
      </c>
      <c r="C661" s="41">
        <v>531.07665999999995</v>
      </c>
      <c r="D661" s="6">
        <f t="shared" si="23"/>
        <v>54.002872475450346</v>
      </c>
      <c r="E661">
        <v>1.8722799543667294E-2</v>
      </c>
      <c r="G661">
        <v>655</v>
      </c>
      <c r="H661">
        <f t="shared" ca="1" si="24"/>
        <v>-8.4706128084141817E-3</v>
      </c>
    </row>
    <row r="662" spans="2:8" x14ac:dyDescent="0.35">
      <c r="B662" s="40">
        <v>38264</v>
      </c>
      <c r="C662" s="41">
        <v>9.6554350000000007</v>
      </c>
      <c r="D662" s="6">
        <f t="shared" si="23"/>
        <v>-0.86764073850700441</v>
      </c>
      <c r="E662">
        <v>1.8695356393320432E-2</v>
      </c>
      <c r="G662">
        <v>656</v>
      </c>
      <c r="H662">
        <f t="shared" ca="1" si="24"/>
        <v>1.8526210882788833E-2</v>
      </c>
    </row>
    <row r="663" spans="2:8" x14ac:dyDescent="0.35">
      <c r="B663" s="40">
        <v>40156</v>
      </c>
      <c r="C663" s="41">
        <v>72.948691999999994</v>
      </c>
      <c r="D663" s="6">
        <f t="shared" si="23"/>
        <v>-0.18110536077238232</v>
      </c>
      <c r="E663">
        <v>1.8691701023050112E-2</v>
      </c>
      <c r="G663">
        <v>657</v>
      </c>
      <c r="H663">
        <f t="shared" ca="1" si="24"/>
        <v>1.1490152475162049E-2</v>
      </c>
    </row>
    <row r="664" spans="2:8" x14ac:dyDescent="0.35">
      <c r="B664" s="40">
        <v>40869</v>
      </c>
      <c r="C664" s="41">
        <v>89.081901999999999</v>
      </c>
      <c r="D664" s="6">
        <f t="shared" si="23"/>
        <v>7.9779153842486901</v>
      </c>
      <c r="E664">
        <v>1.8686517776254838E-2</v>
      </c>
      <c r="G664">
        <v>658</v>
      </c>
      <c r="H664">
        <f t="shared" ca="1" si="24"/>
        <v>-7.366246428121552E-3</v>
      </c>
    </row>
    <row r="665" spans="2:8" x14ac:dyDescent="0.35">
      <c r="B665" s="40">
        <v>38131</v>
      </c>
      <c r="C665" s="41">
        <v>9.9223370000000006</v>
      </c>
      <c r="D665" s="6">
        <f t="shared" si="23"/>
        <v>-0.81606760103574039</v>
      </c>
      <c r="E665">
        <v>1.8665628255728334E-2</v>
      </c>
      <c r="G665">
        <v>659</v>
      </c>
      <c r="H665">
        <f t="shared" ca="1" si="24"/>
        <v>2.4848682197967015E-2</v>
      </c>
    </row>
    <row r="666" spans="2:8" x14ac:dyDescent="0.35">
      <c r="B666" s="40">
        <v>40050</v>
      </c>
      <c r="C666" s="41">
        <v>53.945563999999997</v>
      </c>
      <c r="D666" s="6">
        <f t="shared" si="23"/>
        <v>-0.88301915933791009</v>
      </c>
      <c r="E666">
        <v>1.8661044529722757E-2</v>
      </c>
      <c r="G666">
        <v>660</v>
      </c>
      <c r="H666">
        <f t="shared" ca="1" si="24"/>
        <v>-8.2460838160942022E-3</v>
      </c>
    </row>
    <row r="667" spans="2:8" x14ac:dyDescent="0.35">
      <c r="B667" s="40">
        <v>44040</v>
      </c>
      <c r="C667" s="41">
        <v>461.14871199999999</v>
      </c>
      <c r="D667" s="6">
        <f t="shared" si="23"/>
        <v>0.10197440336312956</v>
      </c>
      <c r="E667">
        <v>1.865357045545878E-2</v>
      </c>
      <c r="G667">
        <v>661</v>
      </c>
      <c r="H667">
        <f t="shared" ca="1" si="24"/>
        <v>1.9778201871126271E-2</v>
      </c>
    </row>
    <row r="668" spans="2:8" x14ac:dyDescent="0.35">
      <c r="B668" s="40">
        <v>43315</v>
      </c>
      <c r="C668" s="41">
        <v>418.47497600000003</v>
      </c>
      <c r="D668" s="6">
        <f t="shared" si="23"/>
        <v>10.33142255441026</v>
      </c>
      <c r="E668">
        <v>1.8652382422186638E-2</v>
      </c>
      <c r="G668">
        <v>662</v>
      </c>
      <c r="H668">
        <f t="shared" ca="1" si="24"/>
        <v>4.5702397751680637E-3</v>
      </c>
    </row>
    <row r="669" spans="2:8" x14ac:dyDescent="0.35">
      <c r="B669" s="40">
        <v>38861</v>
      </c>
      <c r="C669" s="41">
        <v>36.930489000000001</v>
      </c>
      <c r="D669" s="6">
        <f t="shared" si="23"/>
        <v>1.1102294891323765</v>
      </c>
      <c r="E669">
        <v>1.8637032049294924E-2</v>
      </c>
      <c r="G669">
        <v>663</v>
      </c>
      <c r="H669">
        <f t="shared" ca="1" si="24"/>
        <v>3.3225557923940718E-2</v>
      </c>
    </row>
    <row r="670" spans="2:8" x14ac:dyDescent="0.35">
      <c r="B670" s="40">
        <v>38509</v>
      </c>
      <c r="C670" s="41">
        <v>17.500698</v>
      </c>
      <c r="D670" s="6">
        <f t="shared" si="23"/>
        <v>-0.68462886532729983</v>
      </c>
      <c r="E670">
        <v>1.8561643452923646E-2</v>
      </c>
      <c r="G670">
        <v>664</v>
      </c>
      <c r="H670">
        <f t="shared" ca="1" si="24"/>
        <v>-1.3889700595527132E-2</v>
      </c>
    </row>
    <row r="671" spans="2:8" x14ac:dyDescent="0.35">
      <c r="B671" s="40">
        <v>40003</v>
      </c>
      <c r="C671" s="41">
        <v>55.49239</v>
      </c>
      <c r="D671" s="6">
        <f t="shared" si="23"/>
        <v>-0.89615882610372721</v>
      </c>
      <c r="E671">
        <v>1.8533015145258555E-2</v>
      </c>
      <c r="G671">
        <v>665</v>
      </c>
      <c r="H671">
        <f t="shared" ca="1" si="24"/>
        <v>3.4005664944310159E-3</v>
      </c>
    </row>
    <row r="672" spans="2:8" x14ac:dyDescent="0.35">
      <c r="B672" s="40">
        <v>44292</v>
      </c>
      <c r="C672" s="41">
        <v>534.39679000000001</v>
      </c>
      <c r="D672" s="6">
        <f t="shared" si="23"/>
        <v>4.205612404721573</v>
      </c>
      <c r="E672">
        <v>1.8528833719101287E-2</v>
      </c>
      <c r="G672">
        <v>666</v>
      </c>
      <c r="H672">
        <f t="shared" ca="1" si="24"/>
        <v>-3.2328995097349926E-2</v>
      </c>
    </row>
    <row r="673" spans="2:8" x14ac:dyDescent="0.35">
      <c r="B673" s="40">
        <v>41107</v>
      </c>
      <c r="C673" s="41">
        <v>102.657814</v>
      </c>
      <c r="D673" s="6">
        <f t="shared" si="23"/>
        <v>17.333788860119821</v>
      </c>
      <c r="E673">
        <v>1.8526716859030866E-2</v>
      </c>
      <c r="G673">
        <v>667</v>
      </c>
      <c r="H673">
        <f t="shared" ca="1" si="24"/>
        <v>4.0188462174143673E-2</v>
      </c>
    </row>
    <row r="674" spans="2:8" x14ac:dyDescent="0.35">
      <c r="B674" s="40">
        <v>37608</v>
      </c>
      <c r="C674" s="41">
        <v>5.5993779999999997</v>
      </c>
      <c r="D674" s="6">
        <f t="shared" si="23"/>
        <v>-0.98693520743899898</v>
      </c>
      <c r="E674">
        <v>1.8518727364999467E-2</v>
      </c>
      <c r="G674">
        <v>668</v>
      </c>
      <c r="H674">
        <f t="shared" ca="1" si="24"/>
        <v>-6.1179787753810159E-3</v>
      </c>
    </row>
    <row r="675" spans="2:8" x14ac:dyDescent="0.35">
      <c r="B675" s="40">
        <v>43706</v>
      </c>
      <c r="C675" s="41">
        <v>428.58529700000003</v>
      </c>
      <c r="D675" s="6">
        <f t="shared" si="23"/>
        <v>-4.877667673982209E-2</v>
      </c>
      <c r="E675">
        <v>1.851421022336892E-2</v>
      </c>
      <c r="G675">
        <v>669</v>
      </c>
      <c r="H675">
        <f t="shared" ca="1" si="24"/>
        <v>7.6858013698549608E-3</v>
      </c>
    </row>
    <row r="676" spans="2:8" x14ac:dyDescent="0.35">
      <c r="B676" s="40">
        <v>43361</v>
      </c>
      <c r="C676" s="41">
        <v>450.56222500000001</v>
      </c>
      <c r="D676" s="6">
        <f t="shared" si="23"/>
        <v>6.9410388006905155</v>
      </c>
      <c r="E676">
        <v>1.851256116640021E-2</v>
      </c>
      <c r="G676">
        <v>670</v>
      </c>
      <c r="H676">
        <f t="shared" ca="1" si="24"/>
        <v>3.3823674783828367E-3</v>
      </c>
    </row>
    <row r="677" spans="2:8" x14ac:dyDescent="0.35">
      <c r="B677" s="40">
        <v>40010</v>
      </c>
      <c r="C677" s="41">
        <v>56.738449000000003</v>
      </c>
      <c r="D677" s="6">
        <f t="shared" si="23"/>
        <v>-0.87035110340225208</v>
      </c>
      <c r="E677">
        <v>1.8511403277456089E-2</v>
      </c>
      <c r="G677">
        <v>671</v>
      </c>
      <c r="H677">
        <f t="shared" ca="1" si="24"/>
        <v>-4.6943575849957078E-2</v>
      </c>
    </row>
    <row r="678" spans="2:8" x14ac:dyDescent="0.35">
      <c r="B678" s="40">
        <v>43348</v>
      </c>
      <c r="C678" s="41">
        <v>437.63156099999998</v>
      </c>
      <c r="D678" s="6">
        <f t="shared" si="23"/>
        <v>7.7536305730400989E-3</v>
      </c>
      <c r="E678">
        <v>1.8502102355807598E-2</v>
      </c>
      <c r="G678">
        <v>672</v>
      </c>
      <c r="H678">
        <f t="shared" ca="1" si="24"/>
        <v>2.5671415248989401E-3</v>
      </c>
    </row>
    <row r="679" spans="2:8" x14ac:dyDescent="0.35">
      <c r="B679" s="40">
        <v>43497</v>
      </c>
      <c r="C679" s="41">
        <v>434.26443499999999</v>
      </c>
      <c r="D679" s="6">
        <f t="shared" si="23"/>
        <v>12.534078205952932</v>
      </c>
      <c r="E679">
        <v>1.8483246410172825E-2</v>
      </c>
      <c r="G679">
        <v>673</v>
      </c>
      <c r="H679">
        <f t="shared" ca="1" si="24"/>
        <v>-6.0105543517649379E-3</v>
      </c>
    </row>
    <row r="680" spans="2:8" x14ac:dyDescent="0.35">
      <c r="B680" s="40">
        <v>38748</v>
      </c>
      <c r="C680" s="41">
        <v>32.086739000000001</v>
      </c>
      <c r="D680" s="6">
        <f t="shared" si="23"/>
        <v>2.7864466599001694</v>
      </c>
      <c r="E680">
        <v>1.8475286259841829E-2</v>
      </c>
      <c r="G680">
        <v>674</v>
      </c>
      <c r="H680">
        <f t="shared" ca="1" si="24"/>
        <v>-3.6619083375324761E-2</v>
      </c>
    </row>
    <row r="681" spans="2:8" x14ac:dyDescent="0.35">
      <c r="B681" s="40">
        <v>38167</v>
      </c>
      <c r="C681" s="41">
        <v>8.4741029999999995</v>
      </c>
      <c r="D681" s="6">
        <f t="shared" si="23"/>
        <v>-0.97077088713094151</v>
      </c>
      <c r="E681">
        <v>1.8457484724224711E-2</v>
      </c>
      <c r="G681">
        <v>675</v>
      </c>
      <c r="H681">
        <f t="shared" ca="1" si="24"/>
        <v>3.2343240688173285E-2</v>
      </c>
    </row>
    <row r="682" spans="2:8" x14ac:dyDescent="0.35">
      <c r="B682" s="40">
        <v>42943</v>
      </c>
      <c r="C682" s="41">
        <v>289.91995200000002</v>
      </c>
      <c r="D682" s="6">
        <f t="shared" si="23"/>
        <v>-0.35978777879980417</v>
      </c>
      <c r="E682">
        <v>1.8448849873448445E-2</v>
      </c>
      <c r="G682">
        <v>676</v>
      </c>
      <c r="H682">
        <f t="shared" ca="1" si="24"/>
        <v>-1.4356861968029985E-2</v>
      </c>
    </row>
    <row r="683" spans="2:8" x14ac:dyDescent="0.35">
      <c r="B683" s="40">
        <v>43991</v>
      </c>
      <c r="C683" s="41">
        <v>452.849762</v>
      </c>
      <c r="D683" s="6">
        <f t="shared" si="23"/>
        <v>-0.2169203160537895</v>
      </c>
      <c r="E683">
        <v>1.8445633266600349E-2</v>
      </c>
      <c r="G683">
        <v>677</v>
      </c>
      <c r="H683">
        <f t="shared" ca="1" si="24"/>
        <v>-1.1471929309890059E-2</v>
      </c>
    </row>
    <row r="684" spans="2:8" x14ac:dyDescent="0.35">
      <c r="B684" s="40">
        <v>44803</v>
      </c>
      <c r="C684" s="41">
        <v>578.29333499999996</v>
      </c>
      <c r="D684" s="6">
        <f t="shared" si="23"/>
        <v>1.2953093239623303</v>
      </c>
      <c r="E684">
        <v>1.8410210618499328E-2</v>
      </c>
      <c r="G684">
        <v>678</v>
      </c>
      <c r="H684">
        <f t="shared" ca="1" si="24"/>
        <v>1.7841477438085587E-2</v>
      </c>
    </row>
    <row r="685" spans="2:8" x14ac:dyDescent="0.35">
      <c r="B685" s="40">
        <v>42327</v>
      </c>
      <c r="C685" s="41">
        <v>251.94570899999999</v>
      </c>
      <c r="D685" s="6">
        <f t="shared" si="23"/>
        <v>2.0279063670077551</v>
      </c>
      <c r="E685">
        <v>1.8398067520881155E-2</v>
      </c>
      <c r="G685">
        <v>679</v>
      </c>
      <c r="H685">
        <f t="shared" ca="1" si="24"/>
        <v>-6.5929899630762364E-3</v>
      </c>
    </row>
    <row r="686" spans="2:8" x14ac:dyDescent="0.35">
      <c r="B686" s="40">
        <v>40939</v>
      </c>
      <c r="C686" s="41">
        <v>83.207892999999999</v>
      </c>
      <c r="D686" s="6">
        <f t="shared" si="23"/>
        <v>-4.4963797633206397E-2</v>
      </c>
      <c r="E686">
        <v>1.8378332981748773E-2</v>
      </c>
      <c r="G686">
        <v>680</v>
      </c>
      <c r="H686">
        <f t="shared" ca="1" si="24"/>
        <v>-6.1907522250933692E-3</v>
      </c>
    </row>
    <row r="687" spans="2:8" x14ac:dyDescent="0.35">
      <c r="B687" s="40">
        <v>40526</v>
      </c>
      <c r="C687" s="41">
        <v>87.125381000000004</v>
      </c>
      <c r="D687" s="6">
        <f t="shared" si="23"/>
        <v>-0.80429307438707187</v>
      </c>
      <c r="E687">
        <v>1.8376921291888428E-2</v>
      </c>
      <c r="G687">
        <v>681</v>
      </c>
      <c r="H687">
        <f t="shared" ca="1" si="24"/>
        <v>3.2895693136238448E-3</v>
      </c>
    </row>
    <row r="688" spans="2:8" x14ac:dyDescent="0.35">
      <c r="B688" s="40">
        <v>43726</v>
      </c>
      <c r="C688" s="41">
        <v>445.18292200000002</v>
      </c>
      <c r="D688" s="6">
        <f t="shared" si="23"/>
        <v>-0.15153103911624932</v>
      </c>
      <c r="E688">
        <v>1.8375180551212268E-2</v>
      </c>
      <c r="G688">
        <v>682</v>
      </c>
      <c r="H688">
        <f t="shared" ca="1" si="24"/>
        <v>-4.6136674860414711E-3</v>
      </c>
    </row>
    <row r="689" spans="2:8" x14ac:dyDescent="0.35">
      <c r="B689" s="40">
        <v>45029</v>
      </c>
      <c r="C689" s="41">
        <v>524.68969700000002</v>
      </c>
      <c r="D689" s="6">
        <f t="shared" si="23"/>
        <v>13.899322446609361</v>
      </c>
      <c r="E689">
        <v>1.8352220223878911E-2</v>
      </c>
      <c r="G689">
        <v>683</v>
      </c>
      <c r="H689">
        <f t="shared" ca="1" si="24"/>
        <v>8.0234345786568295E-2</v>
      </c>
    </row>
    <row r="690" spans="2:8" x14ac:dyDescent="0.35">
      <c r="B690" s="40">
        <v>39800</v>
      </c>
      <c r="C690" s="41">
        <v>35.215674999999997</v>
      </c>
      <c r="D690" s="6">
        <f t="shared" si="23"/>
        <v>-0.75969928151018817</v>
      </c>
      <c r="E690">
        <v>1.8326283068691662E-2</v>
      </c>
      <c r="G690">
        <v>684</v>
      </c>
      <c r="H690">
        <f t="shared" ca="1" si="24"/>
        <v>-2.9475415086567768E-2</v>
      </c>
    </row>
    <row r="691" spans="2:8" x14ac:dyDescent="0.35">
      <c r="B691" s="40">
        <v>41407</v>
      </c>
      <c r="C691" s="41">
        <v>146.54835499999999</v>
      </c>
      <c r="D691" s="6">
        <f t="shared" si="23"/>
        <v>-0.44342039314695342</v>
      </c>
      <c r="E691">
        <v>1.8323086488467269E-2</v>
      </c>
      <c r="G691">
        <v>685</v>
      </c>
      <c r="H691">
        <f t="shared" ca="1" si="24"/>
        <v>8.8479487007629889E-3</v>
      </c>
    </row>
    <row r="692" spans="2:8" x14ac:dyDescent="0.35">
      <c r="B692" s="40">
        <v>42508</v>
      </c>
      <c r="C692" s="41">
        <v>263.30169699999999</v>
      </c>
      <c r="D692" s="6">
        <f t="shared" si="23"/>
        <v>3.9942469225878314</v>
      </c>
      <c r="E692">
        <v>1.8314837024981812E-2</v>
      </c>
      <c r="G692">
        <v>686</v>
      </c>
      <c r="H692">
        <f t="shared" ca="1" si="24"/>
        <v>2.5798650792248547E-2</v>
      </c>
    </row>
    <row r="693" spans="2:8" x14ac:dyDescent="0.35">
      <c r="B693" s="40">
        <v>39993</v>
      </c>
      <c r="C693" s="41">
        <v>52.721001000000001</v>
      </c>
      <c r="D693" s="6">
        <f t="shared" si="23"/>
        <v>-0.80934478848522251</v>
      </c>
      <c r="E693">
        <v>1.8257245254286063E-2</v>
      </c>
      <c r="G693">
        <v>687</v>
      </c>
      <c r="H693">
        <f t="shared" ca="1" si="24"/>
        <v>2.4302778505398175E-2</v>
      </c>
    </row>
    <row r="694" spans="2:8" x14ac:dyDescent="0.35">
      <c r="B694" s="40">
        <v>42678</v>
      </c>
      <c r="C694" s="41">
        <v>276.52535999999998</v>
      </c>
      <c r="D694" s="6">
        <f t="shared" si="23"/>
        <v>35.785392549945051</v>
      </c>
      <c r="E694">
        <v>1.8250145120479181E-2</v>
      </c>
      <c r="G694">
        <v>688</v>
      </c>
      <c r="H694">
        <f t="shared" ca="1" si="24"/>
        <v>1.4173872512656879E-2</v>
      </c>
    </row>
    <row r="695" spans="2:8" x14ac:dyDescent="0.35">
      <c r="B695" s="40">
        <v>37883</v>
      </c>
      <c r="C695" s="41">
        <v>7.5172600000000003</v>
      </c>
      <c r="D695" s="6">
        <f t="shared" si="23"/>
        <v>-0.96723986623171265</v>
      </c>
      <c r="E695">
        <v>1.818198564219365E-2</v>
      </c>
      <c r="G695">
        <v>689</v>
      </c>
      <c r="H695">
        <f t="shared" ca="1" si="24"/>
        <v>1.0657050564526755E-2</v>
      </c>
    </row>
    <row r="696" spans="2:8" x14ac:dyDescent="0.35">
      <c r="B696" s="40">
        <v>42433</v>
      </c>
      <c r="C696" s="41">
        <v>229.46365399999999</v>
      </c>
      <c r="D696" s="6">
        <f t="shared" si="23"/>
        <v>4.8652203238789236</v>
      </c>
      <c r="E696">
        <v>1.8155690697728221E-2</v>
      </c>
      <c r="G696">
        <v>690</v>
      </c>
      <c r="H696">
        <f t="shared" ca="1" si="24"/>
        <v>3.9696371080324998E-2</v>
      </c>
    </row>
    <row r="697" spans="2:8" x14ac:dyDescent="0.35">
      <c r="B697" s="40">
        <v>39006</v>
      </c>
      <c r="C697" s="41">
        <v>39.122768000000001</v>
      </c>
      <c r="D697" s="6">
        <f t="shared" si="23"/>
        <v>-0.913524211034766</v>
      </c>
      <c r="E697">
        <v>1.8148620443768894E-2</v>
      </c>
      <c r="G697">
        <v>691</v>
      </c>
      <c r="H697">
        <f t="shared" ca="1" si="24"/>
        <v>6.253886003984686E-3</v>
      </c>
    </row>
    <row r="698" spans="2:8" x14ac:dyDescent="0.35">
      <c r="B698" s="40">
        <v>43804</v>
      </c>
      <c r="C698" s="41">
        <v>452.41296399999999</v>
      </c>
      <c r="D698" s="6">
        <f t="shared" si="23"/>
        <v>3.9544127040029662</v>
      </c>
      <c r="E698">
        <v>1.8130127524570782E-2</v>
      </c>
      <c r="G698">
        <v>692</v>
      </c>
      <c r="H698">
        <f t="shared" ca="1" si="24"/>
        <v>-3.6334318633880189E-2</v>
      </c>
    </row>
    <row r="699" spans="2:8" x14ac:dyDescent="0.35">
      <c r="B699" s="40">
        <v>40772</v>
      </c>
      <c r="C699" s="41">
        <v>91.315155000000004</v>
      </c>
      <c r="D699" s="6">
        <f t="shared" si="23"/>
        <v>-0.75125882935338917</v>
      </c>
      <c r="E699">
        <v>1.8119406255043397E-2</v>
      </c>
      <c r="G699">
        <v>693</v>
      </c>
      <c r="H699">
        <f t="shared" ca="1" si="24"/>
        <v>-8.7026071542224415E-3</v>
      </c>
    </row>
    <row r="700" spans="2:8" x14ac:dyDescent="0.35">
      <c r="B700" s="40">
        <v>43278</v>
      </c>
      <c r="C700" s="41">
        <v>367.10913099999999</v>
      </c>
      <c r="D700" s="6">
        <f t="shared" si="23"/>
        <v>0.49222366753716162</v>
      </c>
      <c r="E700">
        <v>1.811104613469185E-2</v>
      </c>
      <c r="G700">
        <v>694</v>
      </c>
      <c r="H700">
        <f t="shared" ca="1" si="24"/>
        <v>3.6079909530978962E-2</v>
      </c>
    </row>
    <row r="701" spans="2:8" x14ac:dyDescent="0.35">
      <c r="B701" s="40">
        <v>42473</v>
      </c>
      <c r="C701" s="41">
        <v>246.014816</v>
      </c>
      <c r="D701" s="6">
        <f t="shared" si="23"/>
        <v>-0.50979371185782152</v>
      </c>
      <c r="E701">
        <v>1.8074408695990325E-2</v>
      </c>
      <c r="G701">
        <v>695</v>
      </c>
      <c r="H701">
        <f t="shared" ca="1" si="24"/>
        <v>-5.863919814966566E-3</v>
      </c>
    </row>
    <row r="702" spans="2:8" x14ac:dyDescent="0.35">
      <c r="B702" s="40">
        <v>44138</v>
      </c>
      <c r="C702" s="41">
        <v>501.85977200000002</v>
      </c>
      <c r="D702" s="6">
        <f t="shared" si="23"/>
        <v>-6.8667881677119666E-2</v>
      </c>
      <c r="E702">
        <v>1.8074052171176358E-2</v>
      </c>
      <c r="G702">
        <v>696</v>
      </c>
      <c r="H702">
        <f t="shared" ca="1" si="24"/>
        <v>1.4409274695164809E-2</v>
      </c>
    </row>
    <row r="703" spans="2:8" x14ac:dyDescent="0.35">
      <c r="B703" s="40">
        <v>44593</v>
      </c>
      <c r="C703" s="41">
        <v>538.86230499999999</v>
      </c>
      <c r="D703" s="6">
        <f t="shared" si="23"/>
        <v>12.407347825163118</v>
      </c>
      <c r="E703">
        <v>1.807183898000126E-2</v>
      </c>
      <c r="G703">
        <v>697</v>
      </c>
      <c r="H703">
        <f t="shared" ca="1" si="24"/>
        <v>1.4898724764249652E-2</v>
      </c>
    </row>
    <row r="704" spans="2:8" x14ac:dyDescent="0.35">
      <c r="B704" s="40">
        <v>39492</v>
      </c>
      <c r="C704" s="41">
        <v>40.191566000000002</v>
      </c>
      <c r="D704" s="6">
        <f t="shared" si="23"/>
        <v>-0.29669411692590059</v>
      </c>
      <c r="E704">
        <v>1.8056229723099757E-2</v>
      </c>
      <c r="G704">
        <v>698</v>
      </c>
      <c r="H704">
        <f t="shared" ca="1" si="24"/>
        <v>3.1019895442994033E-2</v>
      </c>
    </row>
    <row r="705" spans="2:8" x14ac:dyDescent="0.35">
      <c r="B705" s="40">
        <v>40016</v>
      </c>
      <c r="C705" s="41">
        <v>57.146636999999998</v>
      </c>
      <c r="D705" s="6">
        <f t="shared" si="23"/>
        <v>-0.62150131136815823</v>
      </c>
      <c r="E705">
        <v>1.7987009685714383E-2</v>
      </c>
      <c r="G705">
        <v>699</v>
      </c>
      <c r="H705">
        <f t="shared" ca="1" si="24"/>
        <v>1.7602983464703229E-3</v>
      </c>
    </row>
    <row r="706" spans="2:8" x14ac:dyDescent="0.35">
      <c r="B706" s="40">
        <v>41627</v>
      </c>
      <c r="C706" s="41">
        <v>150.98239100000001</v>
      </c>
      <c r="D706" s="6">
        <f t="shared" si="23"/>
        <v>-3.3795355247912849E-2</v>
      </c>
      <c r="E706">
        <v>1.7954977018806637E-2</v>
      </c>
      <c r="G706">
        <v>700</v>
      </c>
      <c r="H706">
        <f t="shared" ca="1" si="24"/>
        <v>2.7866684914543263E-2</v>
      </c>
    </row>
    <row r="707" spans="2:8" x14ac:dyDescent="0.35">
      <c r="B707" s="40">
        <v>41675</v>
      </c>
      <c r="C707" s="41">
        <v>156.26336699999999</v>
      </c>
      <c r="D707" s="6">
        <f t="shared" si="23"/>
        <v>3.0710063190421062</v>
      </c>
      <c r="E707">
        <v>1.7935810582812593E-2</v>
      </c>
      <c r="G707">
        <v>701</v>
      </c>
      <c r="H707">
        <f t="shared" ca="1" si="24"/>
        <v>1.4834148411526618E-2</v>
      </c>
    </row>
    <row r="708" spans="2:8" x14ac:dyDescent="0.35">
      <c r="B708" s="40">
        <v>39659</v>
      </c>
      <c r="C708" s="41">
        <v>38.384456999999998</v>
      </c>
      <c r="D708" s="6">
        <f t="shared" si="23"/>
        <v>-0.75450228457131618</v>
      </c>
      <c r="E708">
        <v>1.7926986035864879E-2</v>
      </c>
      <c r="G708">
        <v>702</v>
      </c>
      <c r="H708">
        <f t="shared" ca="1" si="24"/>
        <v>1.1417661168195144E-2</v>
      </c>
    </row>
    <row r="709" spans="2:8" x14ac:dyDescent="0.35">
      <c r="B709" s="40">
        <v>41691</v>
      </c>
      <c r="C709" s="41">
        <v>156.353622</v>
      </c>
      <c r="D709" s="6">
        <f t="shared" si="23"/>
        <v>-0.24163530140185382</v>
      </c>
      <c r="E709">
        <v>1.7925463748871349E-2</v>
      </c>
      <c r="G709">
        <v>703</v>
      </c>
      <c r="H709">
        <f t="shared" ca="1" si="24"/>
        <v>1.2581796137545171E-2</v>
      </c>
    </row>
    <row r="710" spans="2:8" x14ac:dyDescent="0.35">
      <c r="B710" s="40">
        <v>41877</v>
      </c>
      <c r="C710" s="41">
        <v>206.17207300000001</v>
      </c>
      <c r="D710" s="6">
        <f t="shared" si="23"/>
        <v>1.2187092289240238</v>
      </c>
      <c r="E710">
        <v>1.7924911144397666E-2</v>
      </c>
      <c r="G710">
        <v>704</v>
      </c>
      <c r="H710">
        <f t="shared" ca="1" si="24"/>
        <v>1.5162135328636445E-2</v>
      </c>
    </row>
    <row r="711" spans="2:8" x14ac:dyDescent="0.35">
      <c r="B711" s="40">
        <v>40997</v>
      </c>
      <c r="C711" s="41">
        <v>92.924332000000007</v>
      </c>
      <c r="D711" s="6">
        <f t="shared" ref="D711:D774" si="25">(C711-C712)/C712</f>
        <v>-0.65753232125756411</v>
      </c>
      <c r="E711">
        <v>1.7900588304214728E-2</v>
      </c>
      <c r="G711">
        <v>705</v>
      </c>
      <c r="H711">
        <f t="shared" ref="H711:H774" ca="1" si="26">_xlfn.NORM.INV(RAND(),K$9,K$10)</f>
        <v>-4.0484824794018534E-2</v>
      </c>
    </row>
    <row r="712" spans="2:8" x14ac:dyDescent="0.35">
      <c r="B712" s="40">
        <v>42842</v>
      </c>
      <c r="C712" s="41">
        <v>271.33752399999997</v>
      </c>
      <c r="D712" s="6">
        <f t="shared" si="25"/>
        <v>0.69767235259035676</v>
      </c>
      <c r="E712">
        <v>1.7897257246048161E-2</v>
      </c>
      <c r="G712">
        <v>706</v>
      </c>
      <c r="H712">
        <f t="shared" ca="1" si="26"/>
        <v>-4.0904294244844749E-2</v>
      </c>
    </row>
    <row r="713" spans="2:8" x14ac:dyDescent="0.35">
      <c r="B713" s="40">
        <v>41716</v>
      </c>
      <c r="C713" s="41">
        <v>159.82914700000001</v>
      </c>
      <c r="D713" s="6">
        <f t="shared" si="25"/>
        <v>0.79910609063191362</v>
      </c>
      <c r="E713">
        <v>1.7821212887902851E-2</v>
      </c>
      <c r="G713">
        <v>707</v>
      </c>
      <c r="H713">
        <f t="shared" ca="1" si="26"/>
        <v>1.0664622428468626E-3</v>
      </c>
    </row>
    <row r="714" spans="2:8" x14ac:dyDescent="0.35">
      <c r="B714" s="40">
        <v>40365</v>
      </c>
      <c r="C714" s="41">
        <v>88.838088999999997</v>
      </c>
      <c r="D714" s="6">
        <f t="shared" si="25"/>
        <v>1.5458463955008734</v>
      </c>
      <c r="E714">
        <v>1.7808748110013112E-2</v>
      </c>
      <c r="G714">
        <v>708</v>
      </c>
      <c r="H714">
        <f t="shared" ca="1" si="26"/>
        <v>1.0303735391497884E-2</v>
      </c>
    </row>
    <row r="715" spans="2:8" x14ac:dyDescent="0.35">
      <c r="B715" s="40">
        <v>38884</v>
      </c>
      <c r="C715" s="41">
        <v>34.895305999999998</v>
      </c>
      <c r="D715" s="6">
        <f t="shared" si="25"/>
        <v>-0.6117425038337797</v>
      </c>
      <c r="E715">
        <v>1.780868106335351E-2</v>
      </c>
      <c r="G715">
        <v>709</v>
      </c>
      <c r="H715">
        <f t="shared" ca="1" si="26"/>
        <v>2.3883017416816178E-3</v>
      </c>
    </row>
    <row r="716" spans="2:8" x14ac:dyDescent="0.35">
      <c r="B716" s="40">
        <v>40606</v>
      </c>
      <c r="C716" s="41">
        <v>89.876709000000005</v>
      </c>
      <c r="D716" s="6">
        <f t="shared" si="25"/>
        <v>0.25357093900810951</v>
      </c>
      <c r="E716">
        <v>1.780426576617062E-2</v>
      </c>
      <c r="G716">
        <v>710</v>
      </c>
      <c r="H716">
        <f t="shared" ca="1" si="26"/>
        <v>3.5464586746248271E-2</v>
      </c>
    </row>
    <row r="717" spans="2:8" x14ac:dyDescent="0.35">
      <c r="B717" s="40">
        <v>40133</v>
      </c>
      <c r="C717" s="41">
        <v>71.696548000000007</v>
      </c>
      <c r="D717" s="6">
        <f t="shared" si="25"/>
        <v>0.84953158164026865</v>
      </c>
      <c r="E717">
        <v>1.777524288594089E-2</v>
      </c>
      <c r="G717">
        <v>711</v>
      </c>
      <c r="H717">
        <f t="shared" ca="1" si="26"/>
        <v>1.3211940970547823E-2</v>
      </c>
    </row>
    <row r="718" spans="2:8" x14ac:dyDescent="0.35">
      <c r="B718" s="40">
        <v>39652</v>
      </c>
      <c r="C718" s="41">
        <v>38.764705999999997</v>
      </c>
      <c r="D718" s="6">
        <f t="shared" si="25"/>
        <v>3.1478273507538769E-2</v>
      </c>
      <c r="E718">
        <v>1.7747909610277786E-2</v>
      </c>
      <c r="G718">
        <v>712</v>
      </c>
      <c r="H718">
        <f t="shared" ca="1" si="26"/>
        <v>-2.7345644477289363E-2</v>
      </c>
    </row>
    <row r="719" spans="2:8" x14ac:dyDescent="0.35">
      <c r="B719" s="40">
        <v>39717</v>
      </c>
      <c r="C719" s="41">
        <v>37.581699</v>
      </c>
      <c r="D719" s="6">
        <f t="shared" si="25"/>
        <v>1.0796706388904289</v>
      </c>
      <c r="E719">
        <v>1.7734425731669404E-2</v>
      </c>
      <c r="G719">
        <v>713</v>
      </c>
      <c r="H719">
        <f t="shared" ca="1" si="26"/>
        <v>-1.5827392144157969E-2</v>
      </c>
    </row>
    <row r="720" spans="2:8" x14ac:dyDescent="0.35">
      <c r="B720" s="40">
        <v>38537</v>
      </c>
      <c r="C720" s="41">
        <v>18.070986000000001</v>
      </c>
      <c r="D720" s="6">
        <f t="shared" si="25"/>
        <v>-0.96889808038824099</v>
      </c>
      <c r="E720">
        <v>1.7719002221232329E-2</v>
      </c>
      <c r="G720">
        <v>714</v>
      </c>
      <c r="H720">
        <f t="shared" ca="1" si="26"/>
        <v>2.9138089208057522E-2</v>
      </c>
    </row>
    <row r="721" spans="2:8" x14ac:dyDescent="0.35">
      <c r="B721" s="40">
        <v>44496</v>
      </c>
      <c r="C721" s="41">
        <v>581.02477999999996</v>
      </c>
      <c r="D721" s="6">
        <f t="shared" si="25"/>
        <v>51.279625582272111</v>
      </c>
      <c r="E721">
        <v>1.771753495686108E-2</v>
      </c>
      <c r="G721">
        <v>715</v>
      </c>
      <c r="H721">
        <f t="shared" ca="1" si="26"/>
        <v>3.5605096012072499E-2</v>
      </c>
    </row>
    <row r="722" spans="2:8" x14ac:dyDescent="0.35">
      <c r="B722" s="40">
        <v>37972</v>
      </c>
      <c r="C722" s="41">
        <v>11.11379</v>
      </c>
      <c r="D722" s="6">
        <f t="shared" si="25"/>
        <v>-0.92138175096038244</v>
      </c>
      <c r="E722">
        <v>1.7711481310072268E-2</v>
      </c>
      <c r="G722">
        <v>716</v>
      </c>
      <c r="H722">
        <f t="shared" ca="1" si="26"/>
        <v>1.2457747019555796E-2</v>
      </c>
    </row>
    <row r="723" spans="2:8" x14ac:dyDescent="0.35">
      <c r="B723" s="40">
        <v>41418</v>
      </c>
      <c r="C723" s="41">
        <v>141.36399800000001</v>
      </c>
      <c r="D723" s="6">
        <f t="shared" si="25"/>
        <v>2.2746077519559416</v>
      </c>
      <c r="E723">
        <v>1.7696592421119269E-2</v>
      </c>
      <c r="G723">
        <v>717</v>
      </c>
      <c r="H723">
        <f t="shared" ca="1" si="26"/>
        <v>-2.4903719899048299E-2</v>
      </c>
    </row>
    <row r="724" spans="2:8" x14ac:dyDescent="0.35">
      <c r="B724" s="40">
        <v>39302</v>
      </c>
      <c r="C724" s="41">
        <v>43.169750000000001</v>
      </c>
      <c r="D724" s="6">
        <f t="shared" si="25"/>
        <v>-0.83455991242822603</v>
      </c>
      <c r="E724">
        <v>1.7672670726599886E-2</v>
      </c>
      <c r="G724">
        <v>718</v>
      </c>
      <c r="H724">
        <f t="shared" ca="1" si="26"/>
        <v>-1.8497824002759581E-4</v>
      </c>
    </row>
    <row r="725" spans="2:8" x14ac:dyDescent="0.35">
      <c r="B725" s="40">
        <v>42250</v>
      </c>
      <c r="C725" s="41">
        <v>260.938873</v>
      </c>
      <c r="D725" s="6">
        <f t="shared" si="25"/>
        <v>11.759304897997243</v>
      </c>
      <c r="E725">
        <v>1.766938936199389E-2</v>
      </c>
      <c r="G725">
        <v>719</v>
      </c>
      <c r="H725">
        <f t="shared" ca="1" si="26"/>
        <v>-1.8449679299347328E-2</v>
      </c>
    </row>
    <row r="726" spans="2:8" x14ac:dyDescent="0.35">
      <c r="B726" s="40">
        <v>38566</v>
      </c>
      <c r="C726" s="41">
        <v>20.450869000000001</v>
      </c>
      <c r="D726" s="6">
        <f t="shared" si="25"/>
        <v>-0.93606227218794913</v>
      </c>
      <c r="E726">
        <v>1.7663397825238764E-2</v>
      </c>
      <c r="G726">
        <v>720</v>
      </c>
      <c r="H726">
        <f t="shared" ca="1" si="26"/>
        <v>5.0401431460975841E-3</v>
      </c>
    </row>
    <row r="727" spans="2:8" x14ac:dyDescent="0.35">
      <c r="B727" s="40">
        <v>43196</v>
      </c>
      <c r="C727" s="41">
        <v>319.85604899999998</v>
      </c>
      <c r="D727" s="6">
        <f t="shared" si="25"/>
        <v>7.5109392038270055</v>
      </c>
      <c r="E727">
        <v>1.766077501695348E-2</v>
      </c>
      <c r="G727">
        <v>721</v>
      </c>
      <c r="H727">
        <f t="shared" ca="1" si="26"/>
        <v>5.8884572369890018E-2</v>
      </c>
    </row>
    <row r="728" spans="2:8" x14ac:dyDescent="0.35">
      <c r="B728" s="40">
        <v>38862</v>
      </c>
      <c r="C728" s="41">
        <v>37.581757000000003</v>
      </c>
      <c r="D728" s="6">
        <f t="shared" si="25"/>
        <v>-0.54826854306996764</v>
      </c>
      <c r="E728">
        <v>1.7634968223681026E-2</v>
      </c>
      <c r="G728">
        <v>722</v>
      </c>
      <c r="H728">
        <f t="shared" ca="1" si="26"/>
        <v>4.4456109925562599E-2</v>
      </c>
    </row>
    <row r="729" spans="2:8" x14ac:dyDescent="0.35">
      <c r="B729" s="40">
        <v>40513</v>
      </c>
      <c r="C729" s="41">
        <v>83.194907999999998</v>
      </c>
      <c r="D729" s="6">
        <f t="shared" si="25"/>
        <v>-0.83735159374676038</v>
      </c>
      <c r="E729">
        <v>1.7627898488975949E-2</v>
      </c>
      <c r="G729">
        <v>723</v>
      </c>
      <c r="H729">
        <f t="shared" ca="1" si="26"/>
        <v>2.3447977286525611E-2</v>
      </c>
    </row>
    <row r="730" spans="2:8" x14ac:dyDescent="0.35">
      <c r="B730" s="40">
        <v>45054</v>
      </c>
      <c r="C730" s="41">
        <v>511.50152600000001</v>
      </c>
      <c r="D730" s="6">
        <f t="shared" si="25"/>
        <v>10.099573554137299</v>
      </c>
      <c r="E730">
        <v>1.7623758486305343E-2</v>
      </c>
      <c r="G730">
        <v>724</v>
      </c>
      <c r="H730">
        <f t="shared" ca="1" si="26"/>
        <v>-4.4944361113988571E-2</v>
      </c>
    </row>
    <row r="731" spans="2:8" x14ac:dyDescent="0.35">
      <c r="B731" s="40">
        <v>39574</v>
      </c>
      <c r="C731" s="41">
        <v>46.082988999999998</v>
      </c>
      <c r="D731" s="6">
        <f t="shared" si="25"/>
        <v>-0.87880924223035251</v>
      </c>
      <c r="E731">
        <v>1.7593105441268131E-2</v>
      </c>
      <c r="G731">
        <v>725</v>
      </c>
      <c r="H731">
        <f t="shared" ca="1" si="26"/>
        <v>-6.302352808024601E-4</v>
      </c>
    </row>
    <row r="732" spans="2:8" x14ac:dyDescent="0.35">
      <c r="B732" s="40">
        <v>43420</v>
      </c>
      <c r="C732" s="41">
        <v>380.25167800000003</v>
      </c>
      <c r="D732" s="6">
        <f t="shared" si="25"/>
        <v>-0.25702126557733768</v>
      </c>
      <c r="E732">
        <v>1.7487513503190472E-2</v>
      </c>
      <c r="G732">
        <v>726</v>
      </c>
      <c r="H732">
        <f t="shared" ca="1" si="26"/>
        <v>-1.8756057478004483E-2</v>
      </c>
    </row>
    <row r="733" spans="2:8" x14ac:dyDescent="0.35">
      <c r="B733" s="40">
        <v>44712</v>
      </c>
      <c r="C733" s="41">
        <v>511.79348800000002</v>
      </c>
      <c r="D733" s="6">
        <f t="shared" si="25"/>
        <v>72.806184627409593</v>
      </c>
      <c r="E733">
        <v>1.7447700644104325E-2</v>
      </c>
      <c r="G733">
        <v>727</v>
      </c>
      <c r="H733">
        <f t="shared" ca="1" si="26"/>
        <v>-1.664334485770038E-2</v>
      </c>
    </row>
    <row r="734" spans="2:8" x14ac:dyDescent="0.35">
      <c r="B734" s="40">
        <v>37827</v>
      </c>
      <c r="C734" s="41">
        <v>6.9342899999999998</v>
      </c>
      <c r="D734" s="6">
        <f t="shared" si="25"/>
        <v>-0.94096126301309524</v>
      </c>
      <c r="E734">
        <v>1.7445212998690823E-2</v>
      </c>
      <c r="G734">
        <v>728</v>
      </c>
      <c r="H734">
        <f t="shared" ca="1" si="26"/>
        <v>1.7309922778049009E-2</v>
      </c>
    </row>
    <row r="735" spans="2:8" x14ac:dyDescent="0.35">
      <c r="B735" s="40">
        <v>41302</v>
      </c>
      <c r="C735" s="41">
        <v>117.45322400000001</v>
      </c>
      <c r="D735" s="6">
        <f t="shared" si="25"/>
        <v>-0.71575881313586398</v>
      </c>
      <c r="E735">
        <v>1.7421731968247561E-2</v>
      </c>
      <c r="G735">
        <v>729</v>
      </c>
      <c r="H735">
        <f t="shared" ca="1" si="26"/>
        <v>-2.7508209070322445E-2</v>
      </c>
    </row>
    <row r="736" spans="2:8" x14ac:dyDescent="0.35">
      <c r="B736" s="40">
        <v>43461</v>
      </c>
      <c r="C736" s="41">
        <v>413.21676600000001</v>
      </c>
      <c r="D736" s="6">
        <f t="shared" si="25"/>
        <v>0.6569608243188384</v>
      </c>
      <c r="E736">
        <v>1.7392457972421501E-2</v>
      </c>
      <c r="G736">
        <v>730</v>
      </c>
      <c r="H736">
        <f t="shared" ca="1" si="26"/>
        <v>4.0757778242531933E-2</v>
      </c>
    </row>
    <row r="737" spans="2:8" x14ac:dyDescent="0.35">
      <c r="B737" s="40">
        <v>42779</v>
      </c>
      <c r="C737" s="41">
        <v>249.382339</v>
      </c>
      <c r="D737" s="6">
        <f t="shared" si="25"/>
        <v>0.73288736790114972</v>
      </c>
      <c r="E737">
        <v>1.7384879409385157E-2</v>
      </c>
      <c r="G737">
        <v>731</v>
      </c>
      <c r="H737">
        <f t="shared" ca="1" si="26"/>
        <v>-8.8910967598012057E-3</v>
      </c>
    </row>
    <row r="738" spans="2:8" x14ac:dyDescent="0.35">
      <c r="B738" s="40">
        <v>41404</v>
      </c>
      <c r="C738" s="41">
        <v>143.91145299999999</v>
      </c>
      <c r="D738" s="6">
        <f t="shared" si="25"/>
        <v>1.8839565978032371</v>
      </c>
      <c r="E738">
        <v>1.737756080823228E-2</v>
      </c>
      <c r="G738">
        <v>732</v>
      </c>
      <c r="H738">
        <f t="shared" ca="1" si="26"/>
        <v>-6.4948885185801344E-3</v>
      </c>
    </row>
    <row r="739" spans="2:8" x14ac:dyDescent="0.35">
      <c r="B739" s="40">
        <v>39986</v>
      </c>
      <c r="C739" s="41">
        <v>49.900700000000001</v>
      </c>
      <c r="D739" s="6">
        <f t="shared" si="25"/>
        <v>-0.87055238636155763</v>
      </c>
      <c r="E739">
        <v>1.7375904664366556E-2</v>
      </c>
      <c r="G739">
        <v>733</v>
      </c>
      <c r="H739">
        <f t="shared" ca="1" si="26"/>
        <v>-3.6776483582719059E-2</v>
      </c>
    </row>
    <row r="740" spans="2:8" x14ac:dyDescent="0.35">
      <c r="B740" s="40">
        <v>43643</v>
      </c>
      <c r="C740" s="41">
        <v>385.489532</v>
      </c>
      <c r="D740" s="6">
        <f t="shared" si="25"/>
        <v>8.0298042697540719</v>
      </c>
      <c r="E740">
        <v>1.737468199184029E-2</v>
      </c>
      <c r="G740">
        <v>734</v>
      </c>
      <c r="H740">
        <f t="shared" ca="1" si="26"/>
        <v>8.7832132000837029E-3</v>
      </c>
    </row>
    <row r="741" spans="2:8" x14ac:dyDescent="0.35">
      <c r="B741" s="40">
        <v>39293</v>
      </c>
      <c r="C741" s="41">
        <v>42.690795999999999</v>
      </c>
      <c r="D741" s="6">
        <f t="shared" si="25"/>
        <v>3.6231700428498903</v>
      </c>
      <c r="E741">
        <v>1.7369890730934527E-2</v>
      </c>
      <c r="G741">
        <v>735</v>
      </c>
      <c r="H741">
        <f t="shared" ca="1" si="26"/>
        <v>-1.3673585594653127E-2</v>
      </c>
    </row>
    <row r="742" spans="2:8" x14ac:dyDescent="0.35">
      <c r="B742" s="40">
        <v>38205</v>
      </c>
      <c r="C742" s="41">
        <v>9.2340959999999992</v>
      </c>
      <c r="D742" s="6">
        <f t="shared" si="25"/>
        <v>-0.89815916048993261</v>
      </c>
      <c r="E742">
        <v>1.7353889382589069E-2</v>
      </c>
      <c r="G742">
        <v>736</v>
      </c>
      <c r="H742">
        <f t="shared" ca="1" si="26"/>
        <v>5.6959395396031145E-3</v>
      </c>
    </row>
    <row r="743" spans="2:8" x14ac:dyDescent="0.35">
      <c r="B743" s="40">
        <v>40904</v>
      </c>
      <c r="C743" s="41">
        <v>90.671836999999996</v>
      </c>
      <c r="D743" s="6">
        <f t="shared" si="25"/>
        <v>18.502767370920189</v>
      </c>
      <c r="E743">
        <v>1.7343361328390292E-2</v>
      </c>
      <c r="G743">
        <v>737</v>
      </c>
      <c r="H743">
        <f t="shared" ca="1" si="26"/>
        <v>-3.2198982669564766E-3</v>
      </c>
    </row>
    <row r="744" spans="2:8" x14ac:dyDescent="0.35">
      <c r="B744" s="40">
        <v>37753</v>
      </c>
      <c r="C744" s="41">
        <v>4.649178</v>
      </c>
      <c r="D744" s="6">
        <f t="shared" si="25"/>
        <v>-0.8882621490252357</v>
      </c>
      <c r="E744">
        <v>1.7326714799469244E-2</v>
      </c>
      <c r="G744">
        <v>738</v>
      </c>
      <c r="H744">
        <f t="shared" ca="1" si="26"/>
        <v>-1.2913676242750289E-2</v>
      </c>
    </row>
    <row r="745" spans="2:8" x14ac:dyDescent="0.35">
      <c r="B745" s="40">
        <v>39233</v>
      </c>
      <c r="C745" s="41">
        <v>41.607906</v>
      </c>
      <c r="D745" s="6">
        <f t="shared" si="25"/>
        <v>-0.92328315898377111</v>
      </c>
      <c r="E745">
        <v>1.7311697399453277E-2</v>
      </c>
      <c r="G745">
        <v>739</v>
      </c>
      <c r="H745">
        <f t="shared" ca="1" si="26"/>
        <v>1.8549411915092021E-3</v>
      </c>
    </row>
    <row r="746" spans="2:8" x14ac:dyDescent="0.35">
      <c r="B746" s="40">
        <v>45016</v>
      </c>
      <c r="C746" s="41">
        <v>542.35687299999995</v>
      </c>
      <c r="D746" s="6">
        <f t="shared" si="25"/>
        <v>96.516892495079261</v>
      </c>
      <c r="E746">
        <v>1.7268777240081152E-2</v>
      </c>
      <c r="G746">
        <v>740</v>
      </c>
      <c r="H746">
        <f t="shared" ca="1" si="26"/>
        <v>2.0876309359848185E-2</v>
      </c>
    </row>
    <row r="747" spans="2:8" x14ac:dyDescent="0.35">
      <c r="B747" s="40">
        <v>37669</v>
      </c>
      <c r="C747" s="41">
        <v>5.5616709999999996</v>
      </c>
      <c r="D747" s="6">
        <f t="shared" si="25"/>
        <v>-0.73148967545213739</v>
      </c>
      <c r="E747">
        <v>1.724163789615683E-2</v>
      </c>
      <c r="G747">
        <v>741</v>
      </c>
      <c r="H747">
        <f t="shared" ca="1" si="26"/>
        <v>-9.4588883186918389E-3</v>
      </c>
    </row>
    <row r="748" spans="2:8" x14ac:dyDescent="0.35">
      <c r="B748" s="40">
        <v>38568</v>
      </c>
      <c r="C748" s="41">
        <v>20.713062000000001</v>
      </c>
      <c r="D748" s="6">
        <f t="shared" si="25"/>
        <v>-0.96237195662787389</v>
      </c>
      <c r="E748">
        <v>1.7234492794491851E-2</v>
      </c>
      <c r="G748">
        <v>742</v>
      </c>
      <c r="H748">
        <f t="shared" ca="1" si="26"/>
        <v>-1.2433659093876982E-2</v>
      </c>
    </row>
    <row r="749" spans="2:8" x14ac:dyDescent="0.35">
      <c r="B749" s="40">
        <v>44942</v>
      </c>
      <c r="C749" s="41">
        <v>550.46875</v>
      </c>
      <c r="D749" s="6">
        <f t="shared" si="25"/>
        <v>1.4081038796261527</v>
      </c>
      <c r="E749">
        <v>1.7196935230618316E-2</v>
      </c>
      <c r="G749">
        <v>743</v>
      </c>
      <c r="H749">
        <f t="shared" ca="1" si="26"/>
        <v>-3.341713352409964E-2</v>
      </c>
    </row>
    <row r="750" spans="2:8" x14ac:dyDescent="0.35">
      <c r="B750" s="40">
        <v>42422</v>
      </c>
      <c r="C750" s="41">
        <v>228.59011799999999</v>
      </c>
      <c r="D750" s="6">
        <f t="shared" si="25"/>
        <v>-0.56941233705256178</v>
      </c>
      <c r="E750">
        <v>1.7184861917304103E-2</v>
      </c>
      <c r="G750">
        <v>744</v>
      </c>
      <c r="H750">
        <f t="shared" ca="1" si="26"/>
        <v>-1.8661608788981928E-2</v>
      </c>
    </row>
    <row r="751" spans="2:8" x14ac:dyDescent="0.35">
      <c r="B751" s="40">
        <v>44200</v>
      </c>
      <c r="C751" s="41">
        <v>530.87939500000005</v>
      </c>
      <c r="D751" s="6">
        <f t="shared" si="25"/>
        <v>11.256097483551686</v>
      </c>
      <c r="E751">
        <v>1.7128431264295238E-2</v>
      </c>
      <c r="G751">
        <v>745</v>
      </c>
      <c r="H751">
        <f t="shared" ca="1" si="26"/>
        <v>-3.6459723891856449E-2</v>
      </c>
    </row>
    <row r="752" spans="2:8" x14ac:dyDescent="0.35">
      <c r="B752" s="40">
        <v>39307</v>
      </c>
      <c r="C752" s="41">
        <v>43.315533000000002</v>
      </c>
      <c r="D752" s="6">
        <f t="shared" si="25"/>
        <v>0.18933960105622727</v>
      </c>
      <c r="E752">
        <v>1.7114911038116978E-2</v>
      </c>
      <c r="G752">
        <v>746</v>
      </c>
      <c r="H752">
        <f t="shared" ca="1" si="26"/>
        <v>-4.6913410010580902E-3</v>
      </c>
    </row>
    <row r="753" spans="2:8" x14ac:dyDescent="0.35">
      <c r="B753" s="40">
        <v>39819</v>
      </c>
      <c r="C753" s="41">
        <v>36.419818999999997</v>
      </c>
      <c r="D753" s="6">
        <f t="shared" si="25"/>
        <v>-0.76625795063861968</v>
      </c>
      <c r="E753">
        <v>1.71092193617224E-2</v>
      </c>
      <c r="G753">
        <v>747</v>
      </c>
      <c r="H753">
        <f t="shared" ca="1" si="26"/>
        <v>8.2762140751440807E-3</v>
      </c>
    </row>
    <row r="754" spans="2:8" x14ac:dyDescent="0.35">
      <c r="B754" s="40">
        <v>41646</v>
      </c>
      <c r="C754" s="41">
        <v>155.81201200000001</v>
      </c>
      <c r="D754" s="6">
        <f t="shared" si="25"/>
        <v>2.8387165622257386</v>
      </c>
      <c r="E754">
        <v>1.7089314661352665E-2</v>
      </c>
      <c r="G754">
        <v>748</v>
      </c>
      <c r="H754">
        <f t="shared" ca="1" si="26"/>
        <v>4.5513569798674358E-3</v>
      </c>
    </row>
    <row r="755" spans="2:8" x14ac:dyDescent="0.35">
      <c r="B755" s="40">
        <v>39912</v>
      </c>
      <c r="C755" s="41">
        <v>40.589610999999998</v>
      </c>
      <c r="D755" s="6">
        <f t="shared" si="25"/>
        <v>-0.84155792963046727</v>
      </c>
      <c r="E755">
        <v>1.7085062904018886E-2</v>
      </c>
      <c r="G755">
        <v>749</v>
      </c>
      <c r="H755">
        <f t="shared" ca="1" si="26"/>
        <v>2.1686377202567553E-2</v>
      </c>
    </row>
    <row r="756" spans="2:8" x14ac:dyDescent="0.35">
      <c r="B756" s="40">
        <v>42257</v>
      </c>
      <c r="C756" s="41">
        <v>256.17950400000001</v>
      </c>
      <c r="D756" s="6">
        <f t="shared" si="25"/>
        <v>1.2381810523007957</v>
      </c>
      <c r="E756">
        <v>1.7078075372658534E-2</v>
      </c>
      <c r="G756">
        <v>750</v>
      </c>
      <c r="H756">
        <f t="shared" ca="1" si="26"/>
        <v>1.7267478003354631E-3</v>
      </c>
    </row>
    <row r="757" spans="2:8" x14ac:dyDescent="0.35">
      <c r="B757" s="40">
        <v>41243</v>
      </c>
      <c r="C757" s="41">
        <v>114.458794</v>
      </c>
      <c r="D757" s="6">
        <f t="shared" si="25"/>
        <v>10.617436406908093</v>
      </c>
      <c r="E757">
        <v>1.7077177653070107E-2</v>
      </c>
      <c r="G757">
        <v>751</v>
      </c>
      <c r="H757">
        <f t="shared" ca="1" si="26"/>
        <v>1.069110988131005E-2</v>
      </c>
    </row>
    <row r="758" spans="2:8" x14ac:dyDescent="0.35">
      <c r="B758" s="40">
        <v>38266</v>
      </c>
      <c r="C758" s="41">
        <v>9.852328</v>
      </c>
      <c r="D758" s="6">
        <f t="shared" si="25"/>
        <v>-0.95788548036140342</v>
      </c>
      <c r="E758">
        <v>1.707329662411454E-2</v>
      </c>
      <c r="G758">
        <v>752</v>
      </c>
      <c r="H758">
        <f t="shared" ca="1" si="26"/>
        <v>4.503242967330544E-3</v>
      </c>
    </row>
    <row r="759" spans="2:8" x14ac:dyDescent="0.35">
      <c r="B759" s="40">
        <v>42170</v>
      </c>
      <c r="C759" s="41">
        <v>233.94136</v>
      </c>
      <c r="D759" s="6">
        <f t="shared" si="25"/>
        <v>1.3375640258401942</v>
      </c>
      <c r="E759">
        <v>1.7063477438936013E-2</v>
      </c>
      <c r="G759">
        <v>753</v>
      </c>
      <c r="H759">
        <f t="shared" ca="1" si="26"/>
        <v>-3.3809421654482736E-3</v>
      </c>
    </row>
    <row r="760" spans="2:8" x14ac:dyDescent="0.35">
      <c r="B760" s="40">
        <v>41086</v>
      </c>
      <c r="C760" s="41">
        <v>100.07912399999999</v>
      </c>
      <c r="D760" s="6">
        <f t="shared" si="25"/>
        <v>1.2194473860289485</v>
      </c>
      <c r="E760">
        <v>1.705557577500779E-2</v>
      </c>
      <c r="G760">
        <v>754</v>
      </c>
      <c r="H760">
        <f t="shared" ca="1" si="26"/>
        <v>1.0496945924535364E-2</v>
      </c>
    </row>
    <row r="761" spans="2:8" x14ac:dyDescent="0.35">
      <c r="B761" s="40">
        <v>39106</v>
      </c>
      <c r="C761" s="41">
        <v>45.091911000000003</v>
      </c>
      <c r="D761" s="6">
        <f t="shared" si="25"/>
        <v>7.0152411109517256</v>
      </c>
      <c r="E761">
        <v>1.7043680140980826E-2</v>
      </c>
      <c r="G761">
        <v>755</v>
      </c>
      <c r="H761">
        <f t="shared" ca="1" si="26"/>
        <v>1.8878756365252516E-2</v>
      </c>
    </row>
    <row r="762" spans="2:8" x14ac:dyDescent="0.35">
      <c r="B762" s="40">
        <v>37578</v>
      </c>
      <c r="C762" s="41">
        <v>5.6257710000000003</v>
      </c>
      <c r="D762" s="6">
        <f t="shared" si="25"/>
        <v>-0.95946026459242362</v>
      </c>
      <c r="E762">
        <v>1.7041287301995622E-2</v>
      </c>
      <c r="G762">
        <v>756</v>
      </c>
      <c r="H762">
        <f t="shared" ca="1" si="26"/>
        <v>-2.4299268932131524E-2</v>
      </c>
    </row>
    <row r="763" spans="2:8" x14ac:dyDescent="0.35">
      <c r="B763" s="40">
        <v>41442</v>
      </c>
      <c r="C763" s="41">
        <v>138.77177399999999</v>
      </c>
      <c r="D763" s="6">
        <f t="shared" si="25"/>
        <v>-0.75333297820040468</v>
      </c>
      <c r="E763">
        <v>1.7032306739178646E-2</v>
      </c>
      <c r="G763">
        <v>757</v>
      </c>
      <c r="H763">
        <f t="shared" ca="1" si="26"/>
        <v>-1.8897708373135993E-2</v>
      </c>
    </row>
    <row r="764" spans="2:8" x14ac:dyDescent="0.35">
      <c r="B764" s="40">
        <v>44769</v>
      </c>
      <c r="C764" s="41">
        <v>562.58746299999996</v>
      </c>
      <c r="D764" s="6">
        <f t="shared" si="25"/>
        <v>1.6757368096326881</v>
      </c>
      <c r="E764">
        <v>1.7017386733523002E-2</v>
      </c>
      <c r="G764">
        <v>758</v>
      </c>
      <c r="H764">
        <f t="shared" ca="1" si="26"/>
        <v>-2.32021664555217E-2</v>
      </c>
    </row>
    <row r="765" spans="2:8" x14ac:dyDescent="0.35">
      <c r="B765" s="40">
        <v>41946</v>
      </c>
      <c r="C765" s="41">
        <v>210.255157</v>
      </c>
      <c r="D765" s="6">
        <f t="shared" si="25"/>
        <v>9.9785158250442596E-2</v>
      </c>
      <c r="E765">
        <v>1.6997886490796036E-2</v>
      </c>
      <c r="G765">
        <v>759</v>
      </c>
      <c r="H765">
        <f t="shared" ca="1" si="26"/>
        <v>3.1691202639978704E-2</v>
      </c>
    </row>
    <row r="766" spans="2:8" x14ac:dyDescent="0.35">
      <c r="B766" s="40">
        <v>41933</v>
      </c>
      <c r="C766" s="41">
        <v>191.178391</v>
      </c>
      <c r="D766" s="6">
        <f t="shared" si="25"/>
        <v>3.4698788698925105</v>
      </c>
      <c r="E766">
        <v>1.6994489054221511E-2</v>
      </c>
      <c r="G766">
        <v>760</v>
      </c>
      <c r="H766">
        <f t="shared" ca="1" si="26"/>
        <v>7.3798252640604953E-3</v>
      </c>
    </row>
    <row r="767" spans="2:8" x14ac:dyDescent="0.35">
      <c r="B767" s="40">
        <v>39471</v>
      </c>
      <c r="C767" s="41">
        <v>42.770373999999997</v>
      </c>
      <c r="D767" s="6">
        <f t="shared" si="25"/>
        <v>-0.52039301458365905</v>
      </c>
      <c r="E767">
        <v>1.6949187200304815E-2</v>
      </c>
      <c r="G767">
        <v>761</v>
      </c>
      <c r="H767">
        <f t="shared" ca="1" si="26"/>
        <v>1.2805757455871265E-2</v>
      </c>
    </row>
    <row r="768" spans="2:8" x14ac:dyDescent="0.35">
      <c r="B768" s="40">
        <v>40669</v>
      </c>
      <c r="C768" s="41">
        <v>89.177963000000005</v>
      </c>
      <c r="D768" s="6">
        <f t="shared" si="25"/>
        <v>0.40949396635714896</v>
      </c>
      <c r="E768">
        <v>1.6932321311655989E-2</v>
      </c>
      <c r="G768">
        <v>762</v>
      </c>
      <c r="H768">
        <f t="shared" ca="1" si="26"/>
        <v>-3.5379714662093905E-3</v>
      </c>
    </row>
    <row r="769" spans="2:8" x14ac:dyDescent="0.35">
      <c r="B769" s="40">
        <v>40100</v>
      </c>
      <c r="C769" s="41">
        <v>63.269489</v>
      </c>
      <c r="D769" s="6">
        <f t="shared" si="25"/>
        <v>5.041982424154221</v>
      </c>
      <c r="E769">
        <v>1.6919739535932721E-2</v>
      </c>
      <c r="G769">
        <v>763</v>
      </c>
      <c r="H769">
        <f t="shared" ca="1" si="26"/>
        <v>-2.2551763202674224E-2</v>
      </c>
    </row>
    <row r="770" spans="2:8" x14ac:dyDescent="0.35">
      <c r="B770" s="40">
        <v>38049</v>
      </c>
      <c r="C770" s="41">
        <v>10.471644</v>
      </c>
      <c r="D770" s="6">
        <f t="shared" si="25"/>
        <v>-0.98111993110228157</v>
      </c>
      <c r="E770">
        <v>1.6904870229029773E-2</v>
      </c>
      <c r="G770">
        <v>764</v>
      </c>
      <c r="H770">
        <f t="shared" ca="1" si="26"/>
        <v>-2.220181568286575E-2</v>
      </c>
    </row>
    <row r="771" spans="2:8" x14ac:dyDescent="0.35">
      <c r="B771" s="40">
        <v>44607</v>
      </c>
      <c r="C771" s="41">
        <v>554.64013699999998</v>
      </c>
      <c r="D771" s="6">
        <f t="shared" si="25"/>
        <v>6.1166383818084267</v>
      </c>
      <c r="E771">
        <v>1.6904800554754833E-2</v>
      </c>
      <c r="G771">
        <v>765</v>
      </c>
      <c r="H771">
        <f t="shared" ca="1" si="26"/>
        <v>2.9698856556918111E-2</v>
      </c>
    </row>
    <row r="772" spans="2:8" x14ac:dyDescent="0.35">
      <c r="B772" s="40">
        <v>40324</v>
      </c>
      <c r="C772" s="41">
        <v>77.935692000000003</v>
      </c>
      <c r="D772" s="6">
        <f t="shared" si="25"/>
        <v>-0.80339022921763614</v>
      </c>
      <c r="E772">
        <v>1.6901261688796927E-2</v>
      </c>
      <c r="G772">
        <v>766</v>
      </c>
      <c r="H772">
        <f t="shared" ca="1" si="26"/>
        <v>-6.260877858792876E-3</v>
      </c>
    </row>
    <row r="773" spans="2:8" x14ac:dyDescent="0.35">
      <c r="B773" s="40">
        <v>43445</v>
      </c>
      <c r="C773" s="41">
        <v>396.39785799999999</v>
      </c>
      <c r="D773" s="6">
        <f t="shared" si="25"/>
        <v>0.86949240681795104</v>
      </c>
      <c r="E773">
        <v>1.6888797955576525E-2</v>
      </c>
      <c r="G773">
        <v>767</v>
      </c>
      <c r="H773">
        <f t="shared" ca="1" si="26"/>
        <v>-1.055543113540818E-2</v>
      </c>
    </row>
    <row r="774" spans="2:8" x14ac:dyDescent="0.35">
      <c r="B774" s="40">
        <v>42003</v>
      </c>
      <c r="C774" s="41">
        <v>212.03501900000001</v>
      </c>
      <c r="D774" s="6">
        <f t="shared" si="25"/>
        <v>-0.58762285732305053</v>
      </c>
      <c r="E774">
        <v>1.6852652110072263E-2</v>
      </c>
      <c r="G774">
        <v>768</v>
      </c>
      <c r="H774">
        <f t="shared" ca="1" si="26"/>
        <v>1.6791053181905342E-2</v>
      </c>
    </row>
    <row r="775" spans="2:8" x14ac:dyDescent="0.35">
      <c r="B775" s="40">
        <v>44124</v>
      </c>
      <c r="C775" s="41">
        <v>514.17742899999996</v>
      </c>
      <c r="D775" s="6">
        <f t="shared" ref="D775:D838" si="27">(C775-C776)/C776</f>
        <v>50.509058158303034</v>
      </c>
      <c r="E775">
        <v>1.6849635518355204E-2</v>
      </c>
      <c r="G775">
        <v>769</v>
      </c>
      <c r="H775">
        <f t="shared" ref="H775:H838" ca="1" si="28">_xlfn.NORM.INV(RAND(),K$9,K$10)</f>
        <v>9.4582676714049553E-3</v>
      </c>
    </row>
    <row r="776" spans="2:8" x14ac:dyDescent="0.35">
      <c r="B776" s="40">
        <v>38288</v>
      </c>
      <c r="C776" s="41">
        <v>9.982272</v>
      </c>
      <c r="D776" s="6">
        <f t="shared" si="27"/>
        <v>-0.88820983421148159</v>
      </c>
      <c r="E776">
        <v>1.684730103768162E-2</v>
      </c>
      <c r="G776">
        <v>770</v>
      </c>
      <c r="H776">
        <f t="shared" ca="1" si="28"/>
        <v>1.308597530832159E-2</v>
      </c>
    </row>
    <row r="777" spans="2:8" x14ac:dyDescent="0.35">
      <c r="B777" s="40">
        <v>40470</v>
      </c>
      <c r="C777" s="41">
        <v>89.294724000000002</v>
      </c>
      <c r="D777" s="6">
        <f t="shared" si="27"/>
        <v>-0.73390609898493064</v>
      </c>
      <c r="E777">
        <v>1.6823316623840075E-2</v>
      </c>
      <c r="G777">
        <v>771</v>
      </c>
      <c r="H777">
        <f t="shared" ca="1" si="28"/>
        <v>4.3228933021021147E-2</v>
      </c>
    </row>
    <row r="778" spans="2:8" x14ac:dyDescent="0.35">
      <c r="B778" s="40">
        <v>43129</v>
      </c>
      <c r="C778" s="41">
        <v>335.57598899999999</v>
      </c>
      <c r="D778" s="6">
        <f t="shared" si="27"/>
        <v>-0.38188857617670785</v>
      </c>
      <c r="E778">
        <v>1.6819830607754216E-2</v>
      </c>
      <c r="G778">
        <v>772</v>
      </c>
      <c r="H778">
        <f t="shared" ca="1" si="28"/>
        <v>-8.8605145043444845E-3</v>
      </c>
    </row>
    <row r="779" spans="2:8" x14ac:dyDescent="0.35">
      <c r="B779" s="40">
        <v>44658</v>
      </c>
      <c r="C779" s="41">
        <v>542.90533400000004</v>
      </c>
      <c r="D779" s="6">
        <f t="shared" si="27"/>
        <v>9.9398913384659302</v>
      </c>
      <c r="E779">
        <v>1.6806703865656709E-2</v>
      </c>
      <c r="G779">
        <v>773</v>
      </c>
      <c r="H779">
        <f t="shared" ca="1" si="28"/>
        <v>1.9041190228520941E-2</v>
      </c>
    </row>
    <row r="780" spans="2:8" x14ac:dyDescent="0.35">
      <c r="B780" s="40">
        <v>39450</v>
      </c>
      <c r="C780" s="41">
        <v>49.626209000000003</v>
      </c>
      <c r="D780" s="6">
        <f t="shared" si="27"/>
        <v>-0.8046324441989624</v>
      </c>
      <c r="E780">
        <v>1.6752580593478155E-2</v>
      </c>
      <c r="G780">
        <v>774</v>
      </c>
      <c r="H780">
        <f t="shared" ca="1" si="28"/>
        <v>4.7015493785146807E-3</v>
      </c>
    </row>
    <row r="781" spans="2:8" x14ac:dyDescent="0.35">
      <c r="B781" s="40">
        <v>42345</v>
      </c>
      <c r="C781" s="41">
        <v>254.01458700000001</v>
      </c>
      <c r="D781" s="6">
        <f t="shared" si="27"/>
        <v>29.313453782215589</v>
      </c>
      <c r="E781">
        <v>1.6746502367732573E-2</v>
      </c>
      <c r="G781">
        <v>775</v>
      </c>
      <c r="H781">
        <f t="shared" ca="1" si="28"/>
        <v>2.210569661758616E-2</v>
      </c>
    </row>
    <row r="782" spans="2:8" x14ac:dyDescent="0.35">
      <c r="B782" s="40">
        <v>38175</v>
      </c>
      <c r="C782" s="41">
        <v>8.3795990000000007</v>
      </c>
      <c r="D782" s="6">
        <f t="shared" si="27"/>
        <v>-0.96742989422460812</v>
      </c>
      <c r="E782">
        <v>1.6722858054935563E-2</v>
      </c>
      <c r="G782">
        <v>776</v>
      </c>
      <c r="H782">
        <f t="shared" ca="1" si="28"/>
        <v>1.4081896647757912E-2</v>
      </c>
    </row>
    <row r="783" spans="2:8" x14ac:dyDescent="0.35">
      <c r="B783" s="40">
        <v>42334</v>
      </c>
      <c r="C783" s="41">
        <v>257.278839</v>
      </c>
      <c r="D783" s="6">
        <f t="shared" si="27"/>
        <v>1.6900364252316018</v>
      </c>
      <c r="E783">
        <v>1.6714959462042468E-2</v>
      </c>
      <c r="G783">
        <v>777</v>
      </c>
      <c r="H783">
        <f t="shared" ca="1" si="28"/>
        <v>6.0320906667667151E-2</v>
      </c>
    </row>
    <row r="784" spans="2:8" x14ac:dyDescent="0.35">
      <c r="B784" s="40">
        <v>40689</v>
      </c>
      <c r="C784" s="41">
        <v>95.641396</v>
      </c>
      <c r="D784" s="6">
        <f t="shared" si="27"/>
        <v>-0.79793934905125496</v>
      </c>
      <c r="E784">
        <v>1.6713034298341197E-2</v>
      </c>
      <c r="G784">
        <v>778</v>
      </c>
      <c r="H784">
        <f t="shared" ca="1" si="28"/>
        <v>9.2897342576064267E-3</v>
      </c>
    </row>
    <row r="785" spans="2:8" x14ac:dyDescent="0.35">
      <c r="B785" s="40">
        <v>44028</v>
      </c>
      <c r="C785" s="41">
        <v>473.33013899999997</v>
      </c>
      <c r="D785" s="6">
        <f t="shared" si="27"/>
        <v>0.81927845530470822</v>
      </c>
      <c r="E785">
        <v>1.6678684856388137E-2</v>
      </c>
      <c r="G785">
        <v>779</v>
      </c>
      <c r="H785">
        <f t="shared" ca="1" si="28"/>
        <v>-2.0238027190522421E-3</v>
      </c>
    </row>
    <row r="786" spans="2:8" x14ac:dyDescent="0.35">
      <c r="B786" s="40">
        <v>42717</v>
      </c>
      <c r="C786" s="41">
        <v>260.17465199999998</v>
      </c>
      <c r="D786" s="6">
        <f t="shared" si="27"/>
        <v>1.8800271249270928</v>
      </c>
      <c r="E786">
        <v>1.665148607058593E-2</v>
      </c>
      <c r="G786">
        <v>780</v>
      </c>
      <c r="H786">
        <f t="shared" ca="1" si="28"/>
        <v>3.6459497995311063E-2</v>
      </c>
    </row>
    <row r="787" spans="2:8" x14ac:dyDescent="0.35">
      <c r="B787" s="40">
        <v>40472</v>
      </c>
      <c r="C787" s="41">
        <v>90.337569999999999</v>
      </c>
      <c r="D787" s="6">
        <f t="shared" si="27"/>
        <v>-0.82669235980936895</v>
      </c>
      <c r="E787">
        <v>1.6625881436604151E-2</v>
      </c>
      <c r="G787">
        <v>781</v>
      </c>
      <c r="H787">
        <f t="shared" ca="1" si="28"/>
        <v>-9.0565232996483655E-3</v>
      </c>
    </row>
    <row r="788" spans="2:8" x14ac:dyDescent="0.35">
      <c r="B788" s="40">
        <v>44277</v>
      </c>
      <c r="C788" s="41">
        <v>521.25555399999996</v>
      </c>
      <c r="D788" s="6">
        <f t="shared" si="27"/>
        <v>30.318674527304843</v>
      </c>
      <c r="E788">
        <v>1.657794637712115E-2</v>
      </c>
      <c r="G788">
        <v>782</v>
      </c>
      <c r="H788">
        <f t="shared" ca="1" si="28"/>
        <v>-3.9050901506930399E-2</v>
      </c>
    </row>
    <row r="789" spans="2:8" x14ac:dyDescent="0.35">
      <c r="B789" s="40">
        <v>38481</v>
      </c>
      <c r="C789" s="41">
        <v>16.643602000000001</v>
      </c>
      <c r="D789" s="6">
        <f t="shared" si="27"/>
        <v>-0.96111028428636736</v>
      </c>
      <c r="E789">
        <v>1.6557195627624609E-2</v>
      </c>
      <c r="G789">
        <v>783</v>
      </c>
      <c r="H789">
        <f t="shared" ca="1" si="28"/>
        <v>1.2535878899700825E-2</v>
      </c>
    </row>
    <row r="790" spans="2:8" x14ac:dyDescent="0.35">
      <c r="B790" s="40">
        <v>43525</v>
      </c>
      <c r="C790" s="41">
        <v>427.96923800000002</v>
      </c>
      <c r="D790" s="6">
        <f t="shared" si="27"/>
        <v>9.9922559127690516</v>
      </c>
      <c r="E790">
        <v>1.6550472098713534E-2</v>
      </c>
      <c r="G790">
        <v>784</v>
      </c>
      <c r="H790">
        <f t="shared" ca="1" si="28"/>
        <v>3.8198982246670392E-2</v>
      </c>
    </row>
    <row r="791" spans="2:8" x14ac:dyDescent="0.35">
      <c r="B791" s="40">
        <v>39654</v>
      </c>
      <c r="C791" s="41">
        <v>38.933703999999999</v>
      </c>
      <c r="D791" s="6">
        <f t="shared" si="27"/>
        <v>-0.54146496567962721</v>
      </c>
      <c r="E791">
        <v>1.6546725303795931E-2</v>
      </c>
      <c r="G791">
        <v>785</v>
      </c>
      <c r="H791">
        <f t="shared" ca="1" si="28"/>
        <v>-3.0754282382079581E-2</v>
      </c>
    </row>
    <row r="792" spans="2:8" x14ac:dyDescent="0.35">
      <c r="B792" s="40">
        <v>40337</v>
      </c>
      <c r="C792" s="41">
        <v>84.908896999999996</v>
      </c>
      <c r="D792" s="6">
        <f t="shared" si="27"/>
        <v>-0.54610228327416188</v>
      </c>
      <c r="E792">
        <v>1.6541528032732782E-2</v>
      </c>
      <c r="G792">
        <v>786</v>
      </c>
      <c r="H792">
        <f t="shared" ca="1" si="28"/>
        <v>1.9472551963045891E-2</v>
      </c>
    </row>
    <row r="793" spans="2:8" x14ac:dyDescent="0.35">
      <c r="B793" s="40">
        <v>41863</v>
      </c>
      <c r="C793" s="41">
        <v>187.066147</v>
      </c>
      <c r="D793" s="6">
        <f t="shared" si="27"/>
        <v>-0.55933558234251957</v>
      </c>
      <c r="E793">
        <v>1.6522810900452857E-2</v>
      </c>
      <c r="G793">
        <v>787</v>
      </c>
      <c r="H793">
        <f t="shared" ca="1" si="28"/>
        <v>7.4272508934451449E-3</v>
      </c>
    </row>
    <row r="794" spans="2:8" x14ac:dyDescent="0.35">
      <c r="B794" s="40">
        <v>43319</v>
      </c>
      <c r="C794" s="41">
        <v>424.50930799999998</v>
      </c>
      <c r="D794" s="6">
        <f t="shared" si="27"/>
        <v>0.29581822893670146</v>
      </c>
      <c r="E794">
        <v>1.6513764877394279E-2</v>
      </c>
      <c r="G794">
        <v>788</v>
      </c>
      <c r="H794">
        <f t="shared" ca="1" si="28"/>
        <v>-4.7819644736293798E-2</v>
      </c>
    </row>
    <row r="795" spans="2:8" x14ac:dyDescent="0.35">
      <c r="B795" s="40">
        <v>43077</v>
      </c>
      <c r="C795" s="41">
        <v>327.59942599999999</v>
      </c>
      <c r="D795" s="6">
        <f t="shared" si="27"/>
        <v>-0.44398650305082055</v>
      </c>
      <c r="E795">
        <v>1.6500409035082202E-2</v>
      </c>
      <c r="G795">
        <v>789</v>
      </c>
      <c r="H795">
        <f t="shared" ca="1" si="28"/>
        <v>2.0775980337626957E-2</v>
      </c>
    </row>
    <row r="796" spans="2:8" x14ac:dyDescent="0.35">
      <c r="B796" s="40">
        <v>44791</v>
      </c>
      <c r="C796" s="41">
        <v>589.19329800000003</v>
      </c>
      <c r="D796" s="6">
        <f t="shared" si="27"/>
        <v>1.0164224072704395</v>
      </c>
      <c r="E796">
        <v>1.6497033947991818E-2</v>
      </c>
      <c r="G796">
        <v>790</v>
      </c>
      <c r="H796">
        <f t="shared" ca="1" si="28"/>
        <v>2.2720013626990852E-2</v>
      </c>
    </row>
    <row r="797" spans="2:8" x14ac:dyDescent="0.35">
      <c r="B797" s="40">
        <v>42977</v>
      </c>
      <c r="C797" s="41">
        <v>292.19735700000001</v>
      </c>
      <c r="D797" s="6">
        <f t="shared" si="27"/>
        <v>6.5295207037923673</v>
      </c>
      <c r="E797">
        <v>1.649173968102656E-2</v>
      </c>
      <c r="G797">
        <v>791</v>
      </c>
      <c r="H797">
        <f t="shared" ca="1" si="28"/>
        <v>1.0281940417709048E-2</v>
      </c>
    </row>
    <row r="798" spans="2:8" x14ac:dyDescent="0.35">
      <c r="B798" s="40">
        <v>38995</v>
      </c>
      <c r="C798" s="41">
        <v>38.806899999999999</v>
      </c>
      <c r="D798" s="6">
        <f t="shared" si="27"/>
        <v>-0.92993914039525094</v>
      </c>
      <c r="E798">
        <v>1.6439478268472044E-2</v>
      </c>
      <c r="G798">
        <v>792</v>
      </c>
      <c r="H798">
        <f t="shared" ca="1" si="28"/>
        <v>4.5136784402095835E-2</v>
      </c>
    </row>
    <row r="799" spans="2:8" x14ac:dyDescent="0.35">
      <c r="B799" s="40">
        <v>45084</v>
      </c>
      <c r="C799" s="41">
        <v>553.90270999999996</v>
      </c>
      <c r="D799" s="6">
        <f t="shared" si="27"/>
        <v>-8.5393200955347724E-3</v>
      </c>
      <c r="E799">
        <v>1.6438379833996347E-2</v>
      </c>
      <c r="G799">
        <v>793</v>
      </c>
      <c r="H799">
        <f t="shared" ca="1" si="28"/>
        <v>2.7949472732585485E-5</v>
      </c>
    </row>
    <row r="800" spans="2:8" x14ac:dyDescent="0.35">
      <c r="B800" s="40">
        <v>44866</v>
      </c>
      <c r="C800" s="41">
        <v>558.67340100000001</v>
      </c>
      <c r="D800" s="6">
        <f t="shared" si="27"/>
        <v>2.3827161001392918</v>
      </c>
      <c r="E800">
        <v>1.6405185969806248E-2</v>
      </c>
      <c r="G800">
        <v>794</v>
      </c>
      <c r="H800">
        <f t="shared" ca="1" si="28"/>
        <v>-1.5935181932848042E-2</v>
      </c>
    </row>
    <row r="801" spans="2:8" x14ac:dyDescent="0.35">
      <c r="B801" s="40">
        <v>41779</v>
      </c>
      <c r="C801" s="41">
        <v>165.15527299999999</v>
      </c>
      <c r="D801" s="6">
        <f t="shared" si="27"/>
        <v>3.6473602753062924</v>
      </c>
      <c r="E801">
        <v>1.6388721792013256E-2</v>
      </c>
      <c r="G801">
        <v>795</v>
      </c>
      <c r="H801">
        <f t="shared" ca="1" si="28"/>
        <v>-3.4949899104478398E-2</v>
      </c>
    </row>
    <row r="802" spans="2:8" x14ac:dyDescent="0.35">
      <c r="B802" s="40">
        <v>38889</v>
      </c>
      <c r="C802" s="41">
        <v>35.537436999999997</v>
      </c>
      <c r="D802" s="6">
        <f t="shared" si="27"/>
        <v>-0.846206759544605</v>
      </c>
      <c r="E802">
        <v>1.63863361168901E-2</v>
      </c>
      <c r="G802">
        <v>796</v>
      </c>
      <c r="H802">
        <f t="shared" ca="1" si="28"/>
        <v>-3.4970688555483929E-2</v>
      </c>
    </row>
    <row r="803" spans="2:8" x14ac:dyDescent="0.35">
      <c r="B803" s="40">
        <v>42405</v>
      </c>
      <c r="C803" s="41">
        <v>231.07281499999999</v>
      </c>
      <c r="D803" s="6">
        <f t="shared" si="27"/>
        <v>1.0822484422751029</v>
      </c>
      <c r="E803">
        <v>1.6380111695853267E-2</v>
      </c>
      <c r="G803">
        <v>797</v>
      </c>
      <c r="H803">
        <f t="shared" ca="1" si="28"/>
        <v>2.1705406243937346E-2</v>
      </c>
    </row>
    <row r="804" spans="2:8" x14ac:dyDescent="0.35">
      <c r="B804" s="40">
        <v>41239</v>
      </c>
      <c r="C804" s="41">
        <v>110.97274</v>
      </c>
      <c r="D804" s="6">
        <f t="shared" si="27"/>
        <v>0.59240482548882278</v>
      </c>
      <c r="E804">
        <v>1.6373308353105648E-2</v>
      </c>
      <c r="G804">
        <v>798</v>
      </c>
      <c r="H804">
        <f t="shared" ca="1" si="28"/>
        <v>1.2494120377115314E-2</v>
      </c>
    </row>
    <row r="805" spans="2:8" x14ac:dyDescent="0.35">
      <c r="B805" s="40">
        <v>40182</v>
      </c>
      <c r="C805" s="41">
        <v>69.688773999999995</v>
      </c>
      <c r="D805" s="6">
        <f t="shared" si="27"/>
        <v>-0.8536396125508392</v>
      </c>
      <c r="E805">
        <v>1.6372563904327682E-2</v>
      </c>
      <c r="G805">
        <v>799</v>
      </c>
      <c r="H805">
        <f t="shared" ca="1" si="28"/>
        <v>4.3629674024661398E-2</v>
      </c>
    </row>
    <row r="806" spans="2:8" x14ac:dyDescent="0.35">
      <c r="B806" s="40">
        <v>43845</v>
      </c>
      <c r="C806" s="41">
        <v>476.14505000000003</v>
      </c>
      <c r="D806" s="6">
        <f t="shared" si="27"/>
        <v>0.64814549893188567</v>
      </c>
      <c r="E806">
        <v>1.6368061107974643E-2</v>
      </c>
      <c r="G806">
        <v>800</v>
      </c>
      <c r="H806">
        <f t="shared" ca="1" si="28"/>
        <v>-2.1708082964711228E-2</v>
      </c>
    </row>
    <row r="807" spans="2:8" x14ac:dyDescent="0.35">
      <c r="B807" s="40">
        <v>43006</v>
      </c>
      <c r="C807" s="41">
        <v>288.89746100000002</v>
      </c>
      <c r="D807" s="6">
        <f t="shared" si="27"/>
        <v>2.2870547568970108</v>
      </c>
      <c r="E807">
        <v>1.6350561098162516E-2</v>
      </c>
      <c r="G807">
        <v>801</v>
      </c>
      <c r="H807">
        <f t="shared" ca="1" si="28"/>
        <v>-1.0118768106835825E-2</v>
      </c>
    </row>
    <row r="808" spans="2:8" x14ac:dyDescent="0.35">
      <c r="B808" s="40">
        <v>40945</v>
      </c>
      <c r="C808" s="41">
        <v>87.889458000000005</v>
      </c>
      <c r="D808" s="6">
        <f t="shared" si="27"/>
        <v>0.79189103245467207</v>
      </c>
      <c r="E808">
        <v>1.634340930307231E-2</v>
      </c>
      <c r="G808">
        <v>802</v>
      </c>
      <c r="H808">
        <f t="shared" ca="1" si="28"/>
        <v>9.2553847511738143E-3</v>
      </c>
    </row>
    <row r="809" spans="2:8" x14ac:dyDescent="0.35">
      <c r="B809" s="40">
        <v>39983</v>
      </c>
      <c r="C809" s="41">
        <v>49.048439000000002</v>
      </c>
      <c r="D809" s="6">
        <f t="shared" si="27"/>
        <v>-0.32382885843597148</v>
      </c>
      <c r="E809">
        <v>1.6335676042628897E-2</v>
      </c>
      <c r="G809">
        <v>803</v>
      </c>
      <c r="H809">
        <f t="shared" ca="1" si="28"/>
        <v>-5.3253916471792596E-2</v>
      </c>
    </row>
    <row r="810" spans="2:8" x14ac:dyDescent="0.35">
      <c r="B810" s="40">
        <v>40184</v>
      </c>
      <c r="C810" s="41">
        <v>72.538498000000004</v>
      </c>
      <c r="D810" s="6">
        <f t="shared" si="27"/>
        <v>6.9971249883689808</v>
      </c>
      <c r="E810">
        <v>1.633389145519841E-2</v>
      </c>
      <c r="G810">
        <v>804</v>
      </c>
      <c r="H810">
        <f t="shared" ca="1" si="28"/>
        <v>1.8763396360747448E-3</v>
      </c>
    </row>
    <row r="811" spans="2:8" x14ac:dyDescent="0.35">
      <c r="B811" s="40">
        <v>37931</v>
      </c>
      <c r="C811" s="41">
        <v>9.0705720000000003</v>
      </c>
      <c r="D811" s="6">
        <f t="shared" si="27"/>
        <v>-0.98486823553272507</v>
      </c>
      <c r="E811">
        <v>1.633017465434634E-2</v>
      </c>
      <c r="G811">
        <v>805</v>
      </c>
      <c r="H811">
        <f t="shared" ca="1" si="28"/>
        <v>-1.7879239522911018E-2</v>
      </c>
    </row>
    <row r="812" spans="2:8" x14ac:dyDescent="0.35">
      <c r="B812" s="40">
        <v>44902</v>
      </c>
      <c r="C812" s="41">
        <v>599.43914800000005</v>
      </c>
      <c r="D812" s="6">
        <f t="shared" si="27"/>
        <v>12.545839253884063</v>
      </c>
      <c r="E812">
        <v>1.6284205862221724E-2</v>
      </c>
      <c r="G812">
        <v>806</v>
      </c>
      <c r="H812">
        <f t="shared" ca="1" si="28"/>
        <v>4.0621991640894133E-2</v>
      </c>
    </row>
    <row r="813" spans="2:8" x14ac:dyDescent="0.35">
      <c r="B813" s="40">
        <v>39338</v>
      </c>
      <c r="C813" s="41">
        <v>44.25264</v>
      </c>
      <c r="D813" s="6">
        <f t="shared" si="27"/>
        <v>-2.8793533296436236E-2</v>
      </c>
      <c r="E813">
        <v>1.6259993631817363E-2</v>
      </c>
      <c r="G813">
        <v>807</v>
      </c>
      <c r="H813">
        <f t="shared" ca="1" si="28"/>
        <v>-9.8677721504869201E-3</v>
      </c>
    </row>
    <row r="814" spans="2:8" x14ac:dyDescent="0.35">
      <c r="B814" s="40">
        <v>39359</v>
      </c>
      <c r="C814" s="41">
        <v>45.564605999999998</v>
      </c>
      <c r="D814" s="6">
        <f t="shared" si="27"/>
        <v>0.23109898845558793</v>
      </c>
      <c r="E814">
        <v>1.6256293555790897E-2</v>
      </c>
      <c r="G814">
        <v>808</v>
      </c>
      <c r="H814">
        <f t="shared" ca="1" si="28"/>
        <v>1.7691921581199099E-2</v>
      </c>
    </row>
    <row r="815" spans="2:8" x14ac:dyDescent="0.35">
      <c r="B815" s="40">
        <v>39820</v>
      </c>
      <c r="C815" s="41">
        <v>37.011325999999997</v>
      </c>
      <c r="D815" s="6">
        <f t="shared" si="27"/>
        <v>-0.90384493294058266</v>
      </c>
      <c r="E815">
        <v>1.6241349249978426E-2</v>
      </c>
      <c r="G815">
        <v>809</v>
      </c>
      <c r="H815">
        <f t="shared" ca="1" si="28"/>
        <v>8.1296053996801777E-3</v>
      </c>
    </row>
    <row r="816" spans="2:8" x14ac:dyDescent="0.35">
      <c r="B816" s="40">
        <v>43425</v>
      </c>
      <c r="C816" s="41">
        <v>384.91290300000003</v>
      </c>
      <c r="D816" s="6">
        <f t="shared" si="27"/>
        <v>-0.33582174986511359</v>
      </c>
      <c r="E816">
        <v>1.6239429008859746E-2</v>
      </c>
      <c r="G816">
        <v>810</v>
      </c>
      <c r="H816">
        <f t="shared" ca="1" si="28"/>
        <v>-9.8271442765830567E-4</v>
      </c>
    </row>
    <row r="817" spans="2:8" x14ac:dyDescent="0.35">
      <c r="B817" s="40">
        <v>45110</v>
      </c>
      <c r="C817" s="41">
        <v>579.53253199999995</v>
      </c>
      <c r="D817" s="6">
        <f t="shared" si="27"/>
        <v>6.9373392719103206</v>
      </c>
      <c r="E817">
        <v>1.6231777198946803E-2</v>
      </c>
      <c r="G817">
        <v>811</v>
      </c>
      <c r="H817">
        <f t="shared" ca="1" si="28"/>
        <v>-3.0866699629112423E-2</v>
      </c>
    </row>
    <row r="818" spans="2:8" x14ac:dyDescent="0.35">
      <c r="B818" s="40">
        <v>40234</v>
      </c>
      <c r="C818" s="41">
        <v>73.013451000000003</v>
      </c>
      <c r="D818" s="6">
        <f t="shared" si="27"/>
        <v>-0.51980559339733057</v>
      </c>
      <c r="E818">
        <v>1.6226141648826128E-2</v>
      </c>
      <c r="G818">
        <v>812</v>
      </c>
      <c r="H818">
        <f t="shared" ca="1" si="28"/>
        <v>8.0358741958298507E-3</v>
      </c>
    </row>
    <row r="819" spans="2:8" x14ac:dyDescent="0.35">
      <c r="B819" s="40">
        <v>41565</v>
      </c>
      <c r="C819" s="41">
        <v>152.04977400000001</v>
      </c>
      <c r="D819" s="6">
        <f t="shared" si="27"/>
        <v>3.1745264545137895E-2</v>
      </c>
      <c r="E819">
        <v>1.6220806282081286E-2</v>
      </c>
      <c r="G819">
        <v>813</v>
      </c>
      <c r="H819">
        <f t="shared" ca="1" si="28"/>
        <v>1.6651646125850891E-2</v>
      </c>
    </row>
    <row r="820" spans="2:8" x14ac:dyDescent="0.35">
      <c r="B820" s="40">
        <v>41590</v>
      </c>
      <c r="C820" s="41">
        <v>147.37142900000001</v>
      </c>
      <c r="D820" s="6">
        <f t="shared" si="27"/>
        <v>4.4857382610918082</v>
      </c>
      <c r="E820">
        <v>1.6184657544988358E-2</v>
      </c>
      <c r="G820">
        <v>814</v>
      </c>
      <c r="H820">
        <f t="shared" ca="1" si="28"/>
        <v>-2.5075627336447262E-2</v>
      </c>
    </row>
    <row r="821" spans="2:8" x14ac:dyDescent="0.35">
      <c r="B821" s="40">
        <v>38708</v>
      </c>
      <c r="C821" s="41">
        <v>26.864466</v>
      </c>
      <c r="D821" s="6">
        <f t="shared" si="27"/>
        <v>-0.77762156482434153</v>
      </c>
      <c r="E821">
        <v>1.6166734090943897E-2</v>
      </c>
      <c r="G821">
        <v>815</v>
      </c>
      <c r="H821">
        <f t="shared" ca="1" si="28"/>
        <v>-9.5373752688544394E-3</v>
      </c>
    </row>
    <row r="822" spans="2:8" x14ac:dyDescent="0.35">
      <c r="B822" s="40">
        <v>41341</v>
      </c>
      <c r="C822" s="41">
        <v>120.805176</v>
      </c>
      <c r="D822" s="6">
        <f t="shared" si="27"/>
        <v>7.0210801953474276</v>
      </c>
      <c r="E822">
        <v>1.6165020753145791E-2</v>
      </c>
      <c r="G822">
        <v>816</v>
      </c>
      <c r="H822">
        <f t="shared" ca="1" si="28"/>
        <v>-2.3832504480987244E-2</v>
      </c>
    </row>
    <row r="823" spans="2:8" x14ac:dyDescent="0.35">
      <c r="B823" s="40">
        <v>38449</v>
      </c>
      <c r="C823" s="41">
        <v>15.060961000000001</v>
      </c>
      <c r="D823" s="6">
        <f t="shared" si="27"/>
        <v>-0.93927859012657167</v>
      </c>
      <c r="E823">
        <v>1.6137473413272034E-2</v>
      </c>
      <c r="G823">
        <v>817</v>
      </c>
      <c r="H823">
        <f t="shared" ca="1" si="28"/>
        <v>1.1429288630555697E-2</v>
      </c>
    </row>
    <row r="824" spans="2:8" x14ac:dyDescent="0.35">
      <c r="B824" s="40">
        <v>42304</v>
      </c>
      <c r="C824" s="41">
        <v>248.033783</v>
      </c>
      <c r="D824" s="6">
        <f t="shared" si="27"/>
        <v>-0.53090949051701852</v>
      </c>
      <c r="E824">
        <v>1.6123116208659631E-2</v>
      </c>
      <c r="G824">
        <v>818</v>
      </c>
      <c r="H824">
        <f t="shared" ca="1" si="28"/>
        <v>-1.7460968919628596E-2</v>
      </c>
    </row>
    <row r="825" spans="2:8" x14ac:dyDescent="0.35">
      <c r="B825" s="40">
        <v>44651</v>
      </c>
      <c r="C825" s="41">
        <v>528.754639</v>
      </c>
      <c r="D825" s="6">
        <f t="shared" si="27"/>
        <v>4.7941896365140302</v>
      </c>
      <c r="E825">
        <v>1.6107724883757363E-2</v>
      </c>
      <c r="G825">
        <v>819</v>
      </c>
      <c r="H825">
        <f t="shared" ca="1" si="28"/>
        <v>-2.9610631073992829E-3</v>
      </c>
    </row>
    <row r="826" spans="2:8" x14ac:dyDescent="0.35">
      <c r="B826" s="40">
        <v>40367</v>
      </c>
      <c r="C826" s="41">
        <v>91.256011999999998</v>
      </c>
      <c r="D826" s="6">
        <f t="shared" si="27"/>
        <v>-0.78200599156176298</v>
      </c>
      <c r="E826">
        <v>1.6105474531415861E-2</v>
      </c>
      <c r="G826">
        <v>820</v>
      </c>
      <c r="H826">
        <f t="shared" ca="1" si="28"/>
        <v>-4.7416000550486309E-2</v>
      </c>
    </row>
    <row r="827" spans="2:8" x14ac:dyDescent="0.35">
      <c r="B827" s="40">
        <v>43745</v>
      </c>
      <c r="C827" s="41">
        <v>418.61706500000003</v>
      </c>
      <c r="D827" s="6">
        <f t="shared" si="27"/>
        <v>17.090571946461008</v>
      </c>
      <c r="E827">
        <v>1.6091093217309761E-2</v>
      </c>
      <c r="G827">
        <v>821</v>
      </c>
      <c r="H827">
        <f t="shared" ca="1" si="28"/>
        <v>4.3569930004349151E-3</v>
      </c>
    </row>
    <row r="828" spans="2:8" x14ac:dyDescent="0.35">
      <c r="B828" s="40">
        <v>38680</v>
      </c>
      <c r="C828" s="41">
        <v>23.140067999999999</v>
      </c>
      <c r="D828" s="6">
        <f t="shared" si="27"/>
        <v>0.10746753978627659</v>
      </c>
      <c r="E828">
        <v>1.6085945688916668E-2</v>
      </c>
      <c r="G828">
        <v>822</v>
      </c>
      <c r="H828">
        <f t="shared" ca="1" si="28"/>
        <v>-2.1688154829190558E-2</v>
      </c>
    </row>
    <row r="829" spans="2:8" x14ac:dyDescent="0.35">
      <c r="B829" s="40">
        <v>38597</v>
      </c>
      <c r="C829" s="41">
        <v>20.894579</v>
      </c>
      <c r="D829" s="6">
        <f t="shared" si="27"/>
        <v>3.1727493110681038</v>
      </c>
      <c r="E829">
        <v>1.6084808003028986E-2</v>
      </c>
      <c r="G829">
        <v>823</v>
      </c>
      <c r="H829">
        <f t="shared" ca="1" si="28"/>
        <v>-1.8320210806736285E-2</v>
      </c>
    </row>
    <row r="830" spans="2:8" x14ac:dyDescent="0.35">
      <c r="B830" s="40">
        <v>37722</v>
      </c>
      <c r="C830" s="41">
        <v>5.0073889999999999</v>
      </c>
      <c r="D830" s="6">
        <f t="shared" si="27"/>
        <v>-0.99052327267084039</v>
      </c>
      <c r="E830">
        <v>1.606751342527344E-2</v>
      </c>
      <c r="G830">
        <v>824</v>
      </c>
      <c r="H830">
        <f t="shared" ca="1" si="28"/>
        <v>1.2233187255872791E-2</v>
      </c>
    </row>
    <row r="831" spans="2:8" x14ac:dyDescent="0.35">
      <c r="B831" s="40">
        <v>44350</v>
      </c>
      <c r="C831" s="41">
        <v>528.38800000000003</v>
      </c>
      <c r="D831" s="6">
        <f t="shared" si="27"/>
        <v>1.17749861040166</v>
      </c>
      <c r="E831">
        <v>1.6063863379334829E-2</v>
      </c>
      <c r="G831">
        <v>825</v>
      </c>
      <c r="H831">
        <f t="shared" ca="1" si="28"/>
        <v>-4.7151743894480722E-2</v>
      </c>
    </row>
    <row r="832" spans="2:8" x14ac:dyDescent="0.35">
      <c r="B832" s="40">
        <v>42038</v>
      </c>
      <c r="C832" s="41">
        <v>242.65824900000001</v>
      </c>
      <c r="D832" s="6">
        <f t="shared" si="27"/>
        <v>-0.26659361967811279</v>
      </c>
      <c r="E832">
        <v>1.605202103295619E-2</v>
      </c>
      <c r="G832">
        <v>826</v>
      </c>
      <c r="H832">
        <f t="shared" ca="1" si="28"/>
        <v>-1.5287117484078502E-2</v>
      </c>
    </row>
    <row r="833" spans="2:8" x14ac:dyDescent="0.35">
      <c r="B833" s="40">
        <v>43103</v>
      </c>
      <c r="C833" s="41">
        <v>330.86465500000003</v>
      </c>
      <c r="D833" s="6">
        <f t="shared" si="27"/>
        <v>1.1433553598661224</v>
      </c>
      <c r="E833">
        <v>1.6043555282119655E-2</v>
      </c>
      <c r="G833">
        <v>827</v>
      </c>
      <c r="H833">
        <f t="shared" ca="1" si="28"/>
        <v>-7.5761248399869325E-3</v>
      </c>
    </row>
    <row r="834" spans="2:8" x14ac:dyDescent="0.35">
      <c r="B834" s="40">
        <v>41668</v>
      </c>
      <c r="C834" s="41">
        <v>154.367615</v>
      </c>
      <c r="D834" s="6">
        <f t="shared" si="27"/>
        <v>-0.73670917726442531</v>
      </c>
      <c r="E834">
        <v>1.6042544044235864E-2</v>
      </c>
      <c r="G834">
        <v>828</v>
      </c>
      <c r="H834">
        <f t="shared" ca="1" si="28"/>
        <v>-2.1895004997808821E-2</v>
      </c>
    </row>
    <row r="835" spans="2:8" x14ac:dyDescent="0.35">
      <c r="B835" s="40">
        <v>44914</v>
      </c>
      <c r="C835" s="41">
        <v>586.30078100000003</v>
      </c>
      <c r="D835" s="6">
        <f t="shared" si="27"/>
        <v>14.108137477322686</v>
      </c>
      <c r="E835">
        <v>1.6041391935757054E-2</v>
      </c>
      <c r="G835">
        <v>829</v>
      </c>
      <c r="H835">
        <f t="shared" ca="1" si="28"/>
        <v>-1.1424784237683526E-2</v>
      </c>
    </row>
    <row r="836" spans="2:8" x14ac:dyDescent="0.35">
      <c r="B836" s="40">
        <v>39664</v>
      </c>
      <c r="C836" s="41">
        <v>38.806953</v>
      </c>
      <c r="D836" s="6">
        <f t="shared" si="27"/>
        <v>-0.88592699165770117</v>
      </c>
      <c r="E836">
        <v>1.6039578856883716E-2</v>
      </c>
      <c r="G836">
        <v>830</v>
      </c>
      <c r="H836">
        <f t="shared" ca="1" si="28"/>
        <v>-1.5798807537963852E-2</v>
      </c>
    </row>
    <row r="837" spans="2:8" x14ac:dyDescent="0.35">
      <c r="B837" s="40">
        <v>43118</v>
      </c>
      <c r="C837" s="41">
        <v>340.19400000000002</v>
      </c>
      <c r="D837" s="6">
        <f t="shared" si="27"/>
        <v>40.27679808701356</v>
      </c>
      <c r="E837">
        <v>1.602103787208764E-2</v>
      </c>
      <c r="G837">
        <v>831</v>
      </c>
      <c r="H837">
        <f t="shared" ca="1" si="28"/>
        <v>-1.1701053605305843E-2</v>
      </c>
    </row>
    <row r="838" spans="2:8" x14ac:dyDescent="0.35">
      <c r="B838" s="40">
        <v>38174</v>
      </c>
      <c r="C838" s="41">
        <v>8.2417730000000002</v>
      </c>
      <c r="D838" s="6">
        <f t="shared" si="27"/>
        <v>-0.98502852541375086</v>
      </c>
      <c r="E838">
        <v>1.6019200604352201E-2</v>
      </c>
      <c r="G838">
        <v>832</v>
      </c>
      <c r="H838">
        <f t="shared" ca="1" si="28"/>
        <v>1.7402328130460075E-2</v>
      </c>
    </row>
    <row r="839" spans="2:8" x14ac:dyDescent="0.35">
      <c r="B839" s="40">
        <v>44762</v>
      </c>
      <c r="C839" s="41">
        <v>550.49841300000003</v>
      </c>
      <c r="D839" s="6">
        <f t="shared" ref="D839:D902" si="29">(C839-C840)/C840</f>
        <v>4.1334661977061602</v>
      </c>
      <c r="E839">
        <v>1.6015992584468355E-2</v>
      </c>
      <c r="G839">
        <v>833</v>
      </c>
      <c r="H839">
        <f t="shared" ref="H839:H902" ca="1" si="30">_xlfn.NORM.INV(RAND(),K$9,K$10)</f>
        <v>4.2475835912682933E-2</v>
      </c>
    </row>
    <row r="840" spans="2:8" x14ac:dyDescent="0.35">
      <c r="B840" s="40">
        <v>41120</v>
      </c>
      <c r="C840" s="41">
        <v>107.23717499999999</v>
      </c>
      <c r="D840" s="6">
        <f t="shared" si="29"/>
        <v>11.596162203940104</v>
      </c>
      <c r="E840">
        <v>1.6006897887025067E-2</v>
      </c>
      <c r="G840">
        <v>834</v>
      </c>
      <c r="H840">
        <f t="shared" ca="1" si="30"/>
        <v>2.1425461629890046E-2</v>
      </c>
    </row>
    <row r="841" spans="2:8" x14ac:dyDescent="0.35">
      <c r="B841" s="40">
        <v>38176</v>
      </c>
      <c r="C841" s="41">
        <v>8.5134799999999995</v>
      </c>
      <c r="D841" s="6">
        <f t="shared" si="29"/>
        <v>-0.91198270578876328</v>
      </c>
      <c r="E841">
        <v>1.5977017515993164E-2</v>
      </c>
      <c r="G841">
        <v>835</v>
      </c>
      <c r="H841">
        <f t="shared" ca="1" si="30"/>
        <v>4.8576677497138001E-3</v>
      </c>
    </row>
    <row r="842" spans="2:8" x14ac:dyDescent="0.35">
      <c r="B842" s="40">
        <v>40441</v>
      </c>
      <c r="C842" s="41">
        <v>96.725082</v>
      </c>
      <c r="D842" s="6">
        <f t="shared" si="29"/>
        <v>-0.35317373988052952</v>
      </c>
      <c r="E842">
        <v>1.5974530293761387E-2</v>
      </c>
      <c r="G842">
        <v>836</v>
      </c>
      <c r="H842">
        <f t="shared" ca="1" si="30"/>
        <v>3.5158472230748535E-2</v>
      </c>
    </row>
    <row r="843" spans="2:8" x14ac:dyDescent="0.35">
      <c r="B843" s="40">
        <v>41607</v>
      </c>
      <c r="C843" s="41">
        <v>149.53796399999999</v>
      </c>
      <c r="D843" s="6">
        <f t="shared" si="29"/>
        <v>-0.43736024585457089</v>
      </c>
      <c r="E843">
        <v>1.5945907297838246E-2</v>
      </c>
      <c r="G843">
        <v>837</v>
      </c>
      <c r="H843">
        <f t="shared" ca="1" si="30"/>
        <v>-1.3501423794998276E-2</v>
      </c>
    </row>
    <row r="844" spans="2:8" x14ac:dyDescent="0.35">
      <c r="B844" s="40">
        <v>42835</v>
      </c>
      <c r="C844" s="41">
        <v>265.77923600000003</v>
      </c>
      <c r="D844" s="6">
        <f t="shared" si="29"/>
        <v>4.3082864482695341E-2</v>
      </c>
      <c r="E844">
        <v>1.5934643159384705E-2</v>
      </c>
      <c r="G844">
        <v>838</v>
      </c>
      <c r="H844">
        <f t="shared" ca="1" si="30"/>
        <v>3.1740357624192687E-2</v>
      </c>
    </row>
    <row r="845" spans="2:8" x14ac:dyDescent="0.35">
      <c r="B845" s="40">
        <v>42690</v>
      </c>
      <c r="C845" s="41">
        <v>254.80165099999999</v>
      </c>
      <c r="D845" s="6">
        <f t="shared" si="29"/>
        <v>13.909323521330023</v>
      </c>
      <c r="E845">
        <v>1.5881983920614063E-2</v>
      </c>
      <c r="G845">
        <v>839</v>
      </c>
      <c r="H845">
        <f t="shared" ca="1" si="30"/>
        <v>1.4071359561366568E-2</v>
      </c>
    </row>
    <row r="846" spans="2:8" x14ac:dyDescent="0.35">
      <c r="B846" s="40">
        <v>38524</v>
      </c>
      <c r="C846" s="41">
        <v>17.090088000000002</v>
      </c>
      <c r="D846" s="6">
        <f t="shared" si="29"/>
        <v>-0.69684038350540611</v>
      </c>
      <c r="E846">
        <v>1.5876722062672086E-2</v>
      </c>
      <c r="G846">
        <v>840</v>
      </c>
      <c r="H846">
        <f t="shared" ca="1" si="30"/>
        <v>4.3839111261096221E-2</v>
      </c>
    </row>
    <row r="847" spans="2:8" x14ac:dyDescent="0.35">
      <c r="B847" s="40">
        <v>40004</v>
      </c>
      <c r="C847" s="41">
        <v>56.373233999999997</v>
      </c>
      <c r="D847" s="6">
        <f t="shared" si="29"/>
        <v>0.66783230717383257</v>
      </c>
      <c r="E847">
        <v>1.5873239555910211E-2</v>
      </c>
      <c r="G847">
        <v>841</v>
      </c>
      <c r="H847">
        <f t="shared" ca="1" si="30"/>
        <v>-1.7794735435895262E-3</v>
      </c>
    </row>
    <row r="848" spans="2:8" x14ac:dyDescent="0.35">
      <c r="B848" s="40">
        <v>39798</v>
      </c>
      <c r="C848" s="41">
        <v>33.800300999999997</v>
      </c>
      <c r="D848" s="6">
        <f t="shared" si="29"/>
        <v>-0.77936280689683013</v>
      </c>
      <c r="E848">
        <v>1.5873147066134716E-2</v>
      </c>
      <c r="G848">
        <v>842</v>
      </c>
      <c r="H848">
        <f t="shared" ca="1" si="30"/>
        <v>-2.0757175437708195E-2</v>
      </c>
    </row>
    <row r="849" spans="2:8" x14ac:dyDescent="0.35">
      <c r="B849" s="40">
        <v>41645</v>
      </c>
      <c r="C849" s="41">
        <v>153.194031</v>
      </c>
      <c r="D849" s="6">
        <f t="shared" si="29"/>
        <v>-0.33318384665291301</v>
      </c>
      <c r="E849">
        <v>1.5863384499034183E-2</v>
      </c>
      <c r="G849">
        <v>843</v>
      </c>
      <c r="H849">
        <f t="shared" ca="1" si="30"/>
        <v>9.257105476785021E-3</v>
      </c>
    </row>
    <row r="850" spans="2:8" x14ac:dyDescent="0.35">
      <c r="B850" s="40">
        <v>42440</v>
      </c>
      <c r="C850" s="41">
        <v>229.739532</v>
      </c>
      <c r="D850" s="6">
        <f t="shared" si="29"/>
        <v>-0.54300803343346826</v>
      </c>
      <c r="E850">
        <v>1.5856749633024678E-2</v>
      </c>
      <c r="G850">
        <v>844</v>
      </c>
      <c r="H850">
        <f t="shared" ca="1" si="30"/>
        <v>4.8757792938215555E-2</v>
      </c>
    </row>
    <row r="851" spans="2:8" x14ac:dyDescent="0.35">
      <c r="B851" s="40">
        <v>44699</v>
      </c>
      <c r="C851" s="41">
        <v>502.721161</v>
      </c>
      <c r="D851" s="6">
        <f t="shared" si="29"/>
        <v>2.973266040141576</v>
      </c>
      <c r="E851">
        <v>1.5841302498881354E-2</v>
      </c>
      <c r="G851">
        <v>845</v>
      </c>
      <c r="H851">
        <f t="shared" ca="1" si="30"/>
        <v>-1.3423241480011369E-3</v>
      </c>
    </row>
    <row r="852" spans="2:8" x14ac:dyDescent="0.35">
      <c r="B852" s="40">
        <v>41382</v>
      </c>
      <c r="C852" s="41">
        <v>126.525925</v>
      </c>
      <c r="D852" s="6">
        <f t="shared" si="29"/>
        <v>-0.77067713238136082</v>
      </c>
      <c r="E852">
        <v>1.5787702219353716E-2</v>
      </c>
      <c r="G852">
        <v>846</v>
      </c>
      <c r="H852">
        <f t="shared" ca="1" si="30"/>
        <v>6.8594451422935793E-3</v>
      </c>
    </row>
    <row r="853" spans="2:8" x14ac:dyDescent="0.35">
      <c r="B853" s="40">
        <v>44824</v>
      </c>
      <c r="C853" s="41">
        <v>551.73706100000004</v>
      </c>
      <c r="D853" s="6">
        <f t="shared" si="29"/>
        <v>0.7011374822706794</v>
      </c>
      <c r="E853">
        <v>1.5780246947851378E-2</v>
      </c>
      <c r="G853">
        <v>847</v>
      </c>
      <c r="H853">
        <f t="shared" ca="1" si="30"/>
        <v>9.2838430028793027E-3</v>
      </c>
    </row>
    <row r="854" spans="2:8" x14ac:dyDescent="0.35">
      <c r="B854" s="40">
        <v>43087</v>
      </c>
      <c r="C854" s="41">
        <v>324.33419800000001</v>
      </c>
      <c r="D854" s="6">
        <f t="shared" si="29"/>
        <v>27.025598507671102</v>
      </c>
      <c r="E854">
        <v>1.5778045626494281E-2</v>
      </c>
      <c r="G854">
        <v>848</v>
      </c>
      <c r="H854">
        <f t="shared" ca="1" si="30"/>
        <v>1.1853260531092836E-2</v>
      </c>
    </row>
    <row r="855" spans="2:8" x14ac:dyDescent="0.35">
      <c r="B855" s="40">
        <v>38301</v>
      </c>
      <c r="C855" s="41">
        <v>11.572784</v>
      </c>
      <c r="D855" s="6">
        <f t="shared" si="29"/>
        <v>-0.88395397921791863</v>
      </c>
      <c r="E855">
        <v>1.5745356233276032E-2</v>
      </c>
      <c r="G855">
        <v>849</v>
      </c>
      <c r="H855">
        <f t="shared" ca="1" si="30"/>
        <v>2.7665341642191265E-2</v>
      </c>
    </row>
    <row r="856" spans="2:8" x14ac:dyDescent="0.35">
      <c r="B856" s="40">
        <v>41018</v>
      </c>
      <c r="C856" s="41">
        <v>99.725814999999997</v>
      </c>
      <c r="D856" s="6">
        <f t="shared" si="29"/>
        <v>-0.64373401978388389</v>
      </c>
      <c r="E856">
        <v>1.5744620839713074E-2</v>
      </c>
      <c r="G856">
        <v>850</v>
      </c>
      <c r="H856">
        <f t="shared" ca="1" si="30"/>
        <v>-2.1597025108441782E-2</v>
      </c>
    </row>
    <row r="857" spans="2:8" x14ac:dyDescent="0.35">
      <c r="B857" s="40">
        <v>42599</v>
      </c>
      <c r="C857" s="41">
        <v>279.919556</v>
      </c>
      <c r="D857" s="6">
        <f t="shared" si="29"/>
        <v>6.1422206901725165</v>
      </c>
      <c r="E857">
        <v>1.5732082748114089E-2</v>
      </c>
      <c r="G857">
        <v>851</v>
      </c>
      <c r="H857">
        <f t="shared" ca="1" si="30"/>
        <v>2.1374520017683165E-2</v>
      </c>
    </row>
    <row r="858" spans="2:8" x14ac:dyDescent="0.35">
      <c r="B858" s="40">
        <v>39177</v>
      </c>
      <c r="C858" s="41">
        <v>39.192230000000002</v>
      </c>
      <c r="D858" s="6">
        <f t="shared" si="29"/>
        <v>-0.93230292630733125</v>
      </c>
      <c r="E858">
        <v>1.5650440835625154E-2</v>
      </c>
      <c r="G858">
        <v>852</v>
      </c>
      <c r="H858">
        <f t="shared" ca="1" si="30"/>
        <v>-2.2960538257331763E-2</v>
      </c>
    </row>
    <row r="859" spans="2:8" x14ac:dyDescent="0.35">
      <c r="B859" s="40">
        <v>45118</v>
      </c>
      <c r="C859" s="41">
        <v>578.93536400000005</v>
      </c>
      <c r="D859" s="6">
        <f t="shared" si="29"/>
        <v>5.7947132777980928</v>
      </c>
      <c r="E859">
        <v>1.5627790327863413E-2</v>
      </c>
      <c r="G859">
        <v>853</v>
      </c>
      <c r="H859">
        <f t="shared" ca="1" si="30"/>
        <v>-1.9527396403547396E-2</v>
      </c>
    </row>
    <row r="860" spans="2:8" x14ac:dyDescent="0.35">
      <c r="B860" s="40">
        <v>40501</v>
      </c>
      <c r="C860" s="41">
        <v>85.203795999999997</v>
      </c>
      <c r="D860" s="6">
        <f t="shared" si="29"/>
        <v>-0.62522876741086697</v>
      </c>
      <c r="E860">
        <v>1.561661494305276E-2</v>
      </c>
      <c r="G860">
        <v>854</v>
      </c>
      <c r="H860">
        <f t="shared" ca="1" si="30"/>
        <v>-1.7491056165993269E-2</v>
      </c>
    </row>
    <row r="861" spans="2:8" x14ac:dyDescent="0.35">
      <c r="B861" s="40">
        <v>42404</v>
      </c>
      <c r="C861" s="41">
        <v>227.348816</v>
      </c>
      <c r="D861" s="6">
        <f t="shared" si="29"/>
        <v>-0.58822985748120127</v>
      </c>
      <c r="E861">
        <v>1.560910652535262E-2</v>
      </c>
      <c r="G861">
        <v>855</v>
      </c>
      <c r="H861">
        <f t="shared" ca="1" si="30"/>
        <v>-3.5498507423831038E-2</v>
      </c>
    </row>
    <row r="862" spans="2:8" x14ac:dyDescent="0.35">
      <c r="B862" s="40">
        <v>44677</v>
      </c>
      <c r="C862" s="41">
        <v>552.12554899999998</v>
      </c>
      <c r="D862" s="6">
        <f t="shared" si="29"/>
        <v>12.131706995584253</v>
      </c>
      <c r="E862">
        <v>1.5599616674043687E-2</v>
      </c>
      <c r="G862">
        <v>856</v>
      </c>
      <c r="H862">
        <f t="shared" ca="1" si="30"/>
        <v>-1.8341000816411476E-2</v>
      </c>
    </row>
    <row r="863" spans="2:8" x14ac:dyDescent="0.35">
      <c r="B863" s="40">
        <v>39314</v>
      </c>
      <c r="C863" s="41">
        <v>42.045223</v>
      </c>
      <c r="D863" s="6">
        <f t="shared" si="29"/>
        <v>4.257836848981146</v>
      </c>
      <c r="E863">
        <v>1.5593486303679072E-2</v>
      </c>
      <c r="G863">
        <v>857</v>
      </c>
      <c r="H863">
        <f t="shared" ca="1" si="30"/>
        <v>1.4023617994030421E-2</v>
      </c>
    </row>
    <row r="864" spans="2:8" x14ac:dyDescent="0.35">
      <c r="B864" s="40">
        <v>37873</v>
      </c>
      <c r="C864" s="41">
        <v>7.996677</v>
      </c>
      <c r="D864" s="6">
        <f t="shared" si="29"/>
        <v>0.41385563768755529</v>
      </c>
      <c r="E864">
        <v>1.5586975069425154E-2</v>
      </c>
      <c r="G864">
        <v>858</v>
      </c>
      <c r="H864">
        <f t="shared" ca="1" si="30"/>
        <v>9.3787532278709774E-3</v>
      </c>
    </row>
    <row r="865" spans="2:8" x14ac:dyDescent="0.35">
      <c r="B865" s="40">
        <v>37585</v>
      </c>
      <c r="C865" s="41">
        <v>5.6559359999999996</v>
      </c>
      <c r="D865" s="6">
        <f t="shared" si="29"/>
        <v>-0.43980721860542515</v>
      </c>
      <c r="E865">
        <v>1.557204143063675E-2</v>
      </c>
      <c r="G865">
        <v>859</v>
      </c>
      <c r="H865">
        <f t="shared" ca="1" si="30"/>
        <v>-3.9972186566400392E-2</v>
      </c>
    </row>
    <row r="866" spans="2:8" x14ac:dyDescent="0.35">
      <c r="B866" s="40">
        <v>38076</v>
      </c>
      <c r="C866" s="41">
        <v>10.096410000000001</v>
      </c>
      <c r="D866" s="6">
        <f t="shared" si="29"/>
        <v>-0.94189998730667557</v>
      </c>
      <c r="E866">
        <v>1.5563870046498176E-2</v>
      </c>
      <c r="G866">
        <v>860</v>
      </c>
      <c r="H866">
        <f t="shared" ca="1" si="30"/>
        <v>7.5121335902637214E-3</v>
      </c>
    </row>
    <row r="867" spans="2:8" x14ac:dyDescent="0.35">
      <c r="B867" s="40">
        <v>41802</v>
      </c>
      <c r="C867" s="41">
        <v>173.77638200000001</v>
      </c>
      <c r="D867" s="6">
        <f t="shared" si="29"/>
        <v>18.659747599244589</v>
      </c>
      <c r="E867">
        <v>1.5563017873848924E-2</v>
      </c>
      <c r="G867">
        <v>861</v>
      </c>
      <c r="H867">
        <f t="shared" ca="1" si="30"/>
        <v>-2.1074681052789656E-3</v>
      </c>
    </row>
    <row r="868" spans="2:8" x14ac:dyDescent="0.35">
      <c r="B868" s="40">
        <v>37950</v>
      </c>
      <c r="C868" s="41">
        <v>8.8391970000000004</v>
      </c>
      <c r="D868" s="6">
        <f t="shared" si="29"/>
        <v>-0.44331233304938</v>
      </c>
      <c r="E868">
        <v>1.5555728915279883E-2</v>
      </c>
      <c r="G868">
        <v>862</v>
      </c>
      <c r="H868">
        <f t="shared" ca="1" si="30"/>
        <v>9.4965018761809404E-5</v>
      </c>
    </row>
    <row r="869" spans="2:8" x14ac:dyDescent="0.35">
      <c r="B869" s="40">
        <v>38421</v>
      </c>
      <c r="C869" s="41">
        <v>15.878197999999999</v>
      </c>
      <c r="D869" s="6">
        <f t="shared" si="29"/>
        <v>-0.58905175898173279</v>
      </c>
      <c r="E869">
        <v>1.555348285793574E-2</v>
      </c>
      <c r="G869">
        <v>863</v>
      </c>
      <c r="H869">
        <f t="shared" ca="1" si="30"/>
        <v>-5.7501440047372449E-3</v>
      </c>
    </row>
    <row r="870" spans="2:8" x14ac:dyDescent="0.35">
      <c r="B870" s="40">
        <v>39671</v>
      </c>
      <c r="C870" s="41">
        <v>38.637951000000001</v>
      </c>
      <c r="D870" s="6">
        <f t="shared" si="29"/>
        <v>6.8401671602540883</v>
      </c>
      <c r="E870">
        <v>1.554667839618696E-2</v>
      </c>
      <c r="G870">
        <v>864</v>
      </c>
      <c r="H870">
        <f t="shared" ca="1" si="30"/>
        <v>-1.2846766664904152E-2</v>
      </c>
    </row>
    <row r="871" spans="2:8" x14ac:dyDescent="0.35">
      <c r="B871" s="40">
        <v>37721</v>
      </c>
      <c r="C871" s="41">
        <v>4.9282050000000002</v>
      </c>
      <c r="D871" s="6">
        <f t="shared" si="29"/>
        <v>-0.96775028086615877</v>
      </c>
      <c r="E871">
        <v>1.5540126178909002E-2</v>
      </c>
      <c r="G871">
        <v>865</v>
      </c>
      <c r="H871">
        <f t="shared" ca="1" si="30"/>
        <v>-4.383712856075429E-3</v>
      </c>
    </row>
    <row r="872" spans="2:8" x14ac:dyDescent="0.35">
      <c r="B872" s="40">
        <v>41544</v>
      </c>
      <c r="C872" s="41">
        <v>152.81388899999999</v>
      </c>
      <c r="D872" s="6">
        <f t="shared" si="29"/>
        <v>8.4369586631465729</v>
      </c>
      <c r="E872">
        <v>1.5532108834758977E-2</v>
      </c>
      <c r="G872">
        <v>866</v>
      </c>
      <c r="H872">
        <f t="shared" ca="1" si="30"/>
        <v>6.9964320034855481E-4</v>
      </c>
    </row>
    <row r="873" spans="2:8" x14ac:dyDescent="0.35">
      <c r="B873" s="40">
        <v>38415</v>
      </c>
      <c r="C873" s="41">
        <v>16.193128999999999</v>
      </c>
      <c r="D873" s="6">
        <f t="shared" si="29"/>
        <v>-0.96736178187538013</v>
      </c>
      <c r="E873">
        <v>1.5499905681486278E-2</v>
      </c>
      <c r="G873">
        <v>867</v>
      </c>
      <c r="H873">
        <f t="shared" ca="1" si="30"/>
        <v>9.0608832270469286E-3</v>
      </c>
    </row>
    <row r="874" spans="2:8" x14ac:dyDescent="0.35">
      <c r="B874" s="40">
        <v>43866</v>
      </c>
      <c r="C874" s="41">
        <v>496.140106</v>
      </c>
      <c r="D874" s="6">
        <f t="shared" si="29"/>
        <v>-1.9512212667032347E-2</v>
      </c>
      <c r="E874">
        <v>1.5496174806598921E-2</v>
      </c>
      <c r="G874">
        <v>868</v>
      </c>
      <c r="H874">
        <f t="shared" ca="1" si="30"/>
        <v>1.8683305331575219E-2</v>
      </c>
    </row>
    <row r="875" spans="2:8" x14ac:dyDescent="0.35">
      <c r="B875" s="40">
        <v>44147</v>
      </c>
      <c r="C875" s="41">
        <v>506.01355000000001</v>
      </c>
      <c r="D875" s="6">
        <f t="shared" si="29"/>
        <v>2.5954222717840358</v>
      </c>
      <c r="E875">
        <v>1.5490203901581042E-2</v>
      </c>
      <c r="G875">
        <v>869</v>
      </c>
      <c r="H875">
        <f t="shared" ca="1" si="30"/>
        <v>2.1542948939843116E-2</v>
      </c>
    </row>
    <row r="876" spans="2:8" x14ac:dyDescent="0.35">
      <c r="B876" s="40">
        <v>41416</v>
      </c>
      <c r="C876" s="41">
        <v>140.738281</v>
      </c>
      <c r="D876" s="6">
        <f t="shared" si="29"/>
        <v>-0.7322597360430374</v>
      </c>
      <c r="E876">
        <v>1.5478985006760931E-2</v>
      </c>
      <c r="G876">
        <v>870</v>
      </c>
      <c r="H876">
        <f t="shared" ca="1" si="30"/>
        <v>3.0687057951452611E-2</v>
      </c>
    </row>
    <row r="877" spans="2:8" x14ac:dyDescent="0.35">
      <c r="B877" s="40">
        <v>44285</v>
      </c>
      <c r="C877" s="41">
        <v>525.65228300000001</v>
      </c>
      <c r="D877" s="6">
        <f t="shared" si="29"/>
        <v>2.5451379893023693</v>
      </c>
      <c r="E877">
        <v>1.5477617956287897E-2</v>
      </c>
      <c r="G877">
        <v>871</v>
      </c>
      <c r="H877">
        <f t="shared" ca="1" si="30"/>
        <v>-6.4080196732352697E-3</v>
      </c>
    </row>
    <row r="878" spans="2:8" x14ac:dyDescent="0.35">
      <c r="B878" s="40">
        <v>41592</v>
      </c>
      <c r="C878" s="41">
        <v>148.27413899999999</v>
      </c>
      <c r="D878" s="6">
        <f t="shared" si="29"/>
        <v>-0.73616629606720252</v>
      </c>
      <c r="E878">
        <v>1.5455733495312178E-2</v>
      </c>
      <c r="G878">
        <v>872</v>
      </c>
      <c r="H878">
        <f t="shared" ca="1" si="30"/>
        <v>2.4262821245943013E-2</v>
      </c>
    </row>
    <row r="879" spans="2:8" x14ac:dyDescent="0.35">
      <c r="B879" s="40">
        <v>44371</v>
      </c>
      <c r="C879" s="41">
        <v>561.99847399999999</v>
      </c>
      <c r="D879" s="6">
        <f t="shared" si="29"/>
        <v>1.1908952912082384</v>
      </c>
      <c r="E879">
        <v>1.5447113780688164E-2</v>
      </c>
      <c r="G879">
        <v>873</v>
      </c>
      <c r="H879">
        <f t="shared" ca="1" si="30"/>
        <v>-1.8342680669217508E-2</v>
      </c>
    </row>
    <row r="880" spans="2:8" x14ac:dyDescent="0.35">
      <c r="B880" s="40">
        <v>42794</v>
      </c>
      <c r="C880" s="41">
        <v>256.51544200000001</v>
      </c>
      <c r="D880" s="6">
        <f t="shared" si="29"/>
        <v>-0.48624435783306125</v>
      </c>
      <c r="E880">
        <v>1.5401478103587597E-2</v>
      </c>
      <c r="G880">
        <v>874</v>
      </c>
      <c r="H880">
        <f t="shared" ca="1" si="30"/>
        <v>2.1298388586229156E-3</v>
      </c>
    </row>
    <row r="881" spans="2:8" x14ac:dyDescent="0.35">
      <c r="B881" s="40">
        <v>43894</v>
      </c>
      <c r="C881" s="41">
        <v>499.294647</v>
      </c>
      <c r="D881" s="6">
        <f t="shared" si="29"/>
        <v>0.75935680058807753</v>
      </c>
      <c r="E881">
        <v>1.5396700688779444E-2</v>
      </c>
      <c r="G881">
        <v>875</v>
      </c>
      <c r="H881">
        <f t="shared" ca="1" si="30"/>
        <v>-1.9753916310304527E-3</v>
      </c>
    </row>
    <row r="882" spans="2:8" x14ac:dyDescent="0.35">
      <c r="B882" s="40">
        <v>42578</v>
      </c>
      <c r="C882" s="41">
        <v>283.79385400000001</v>
      </c>
      <c r="D882" s="6">
        <f t="shared" si="29"/>
        <v>2.4840711764750223</v>
      </c>
      <c r="E882">
        <v>1.5346329718657984E-2</v>
      </c>
      <c r="G882">
        <v>876</v>
      </c>
      <c r="H882">
        <f t="shared" ca="1" si="30"/>
        <v>3.1632194014545569E-2</v>
      </c>
    </row>
    <row r="883" spans="2:8" x14ac:dyDescent="0.35">
      <c r="B883" s="40">
        <v>40304</v>
      </c>
      <c r="C883" s="41">
        <v>81.454666000000003</v>
      </c>
      <c r="D883" s="6">
        <f t="shared" si="29"/>
        <v>1.1564927867926103</v>
      </c>
      <c r="E883">
        <v>1.5338739296253352E-2</v>
      </c>
      <c r="G883">
        <v>877</v>
      </c>
      <c r="H883">
        <f t="shared" ca="1" si="30"/>
        <v>1.9055901172935385E-2</v>
      </c>
    </row>
    <row r="884" spans="2:8" x14ac:dyDescent="0.35">
      <c r="B884" s="40">
        <v>39682</v>
      </c>
      <c r="C884" s="41">
        <v>37.771824000000002</v>
      </c>
      <c r="D884" s="6">
        <f t="shared" si="29"/>
        <v>-0.89865546470380542</v>
      </c>
      <c r="E884">
        <v>1.533222783858155E-2</v>
      </c>
      <c r="G884">
        <v>878</v>
      </c>
      <c r="H884">
        <f t="shared" ca="1" si="30"/>
        <v>-4.4515461565272788E-3</v>
      </c>
    </row>
    <row r="885" spans="2:8" x14ac:dyDescent="0.35">
      <c r="B885" s="40">
        <v>43636</v>
      </c>
      <c r="C885" s="41">
        <v>372.70706200000001</v>
      </c>
      <c r="D885" s="6">
        <f t="shared" si="29"/>
        <v>1.7315001608601048</v>
      </c>
      <c r="E885">
        <v>1.5315785189718569E-2</v>
      </c>
      <c r="G885">
        <v>879</v>
      </c>
      <c r="H885">
        <f t="shared" ca="1" si="30"/>
        <v>-2.6069155712652805E-2</v>
      </c>
    </row>
    <row r="886" spans="2:8" x14ac:dyDescent="0.35">
      <c r="B886" s="40">
        <v>41439</v>
      </c>
      <c r="C886" s="41">
        <v>136.447754</v>
      </c>
      <c r="D886" s="6">
        <f t="shared" si="29"/>
        <v>9.9703632106251163</v>
      </c>
      <c r="E886">
        <v>1.5297635996985465E-2</v>
      </c>
      <c r="G886">
        <v>880</v>
      </c>
      <c r="H886">
        <f t="shared" ca="1" si="30"/>
        <v>-4.6397214428331779E-2</v>
      </c>
    </row>
    <row r="887" spans="2:8" x14ac:dyDescent="0.35">
      <c r="B887" s="40">
        <v>38352</v>
      </c>
      <c r="C887" s="41">
        <v>12.437851999999999</v>
      </c>
      <c r="D887" s="6">
        <f t="shared" si="29"/>
        <v>-0.87087263655726355</v>
      </c>
      <c r="E887">
        <v>1.5294411128764727E-2</v>
      </c>
      <c r="G887">
        <v>881</v>
      </c>
      <c r="H887">
        <f t="shared" ca="1" si="30"/>
        <v>3.6428357173670815E-2</v>
      </c>
    </row>
    <row r="888" spans="2:8" x14ac:dyDescent="0.35">
      <c r="B888" s="40">
        <v>40784</v>
      </c>
      <c r="C888" s="41">
        <v>96.322356999999997</v>
      </c>
      <c r="D888" s="6">
        <f t="shared" si="29"/>
        <v>5.8584124929420316</v>
      </c>
      <c r="E888">
        <v>1.5277946512309347E-2</v>
      </c>
      <c r="G888">
        <v>882</v>
      </c>
      <c r="H888">
        <f t="shared" ca="1" si="30"/>
        <v>4.6364160415249796E-3</v>
      </c>
    </row>
    <row r="889" spans="2:8" x14ac:dyDescent="0.35">
      <c r="B889" s="40">
        <v>38393</v>
      </c>
      <c r="C889" s="41">
        <v>14.044409999999999</v>
      </c>
      <c r="D889" s="6">
        <f t="shared" si="29"/>
        <v>-0.96095944049739856</v>
      </c>
      <c r="E889">
        <v>1.5273917880010287E-2</v>
      </c>
      <c r="G889">
        <v>883</v>
      </c>
      <c r="H889">
        <f t="shared" ca="1" si="30"/>
        <v>4.0862010758865031E-2</v>
      </c>
    </row>
    <row r="890" spans="2:8" x14ac:dyDescent="0.35">
      <c r="B890" s="40">
        <v>43272</v>
      </c>
      <c r="C890" s="41">
        <v>359.73895299999998</v>
      </c>
      <c r="D890" s="6">
        <f t="shared" si="29"/>
        <v>8.6960174329370084</v>
      </c>
      <c r="E890">
        <v>1.5271194728413413E-2</v>
      </c>
      <c r="G890">
        <v>884</v>
      </c>
      <c r="H890">
        <f t="shared" ca="1" si="30"/>
        <v>-2.2596421575577594E-2</v>
      </c>
    </row>
    <row r="891" spans="2:8" x14ac:dyDescent="0.35">
      <c r="B891" s="40">
        <v>39154</v>
      </c>
      <c r="C891" s="41">
        <v>37.101723</v>
      </c>
      <c r="D891" s="6">
        <f t="shared" si="29"/>
        <v>-0.75788359815015216</v>
      </c>
      <c r="E891">
        <v>1.5254100143133316E-2</v>
      </c>
      <c r="G891">
        <v>885</v>
      </c>
      <c r="H891">
        <f t="shared" ca="1" si="30"/>
        <v>-2.5640357936669446E-2</v>
      </c>
    </row>
    <row r="892" spans="2:8" x14ac:dyDescent="0.35">
      <c r="B892" s="40">
        <v>41659</v>
      </c>
      <c r="C892" s="41">
        <v>153.23919699999999</v>
      </c>
      <c r="D892" s="6">
        <f t="shared" si="29"/>
        <v>2.7121377827573587</v>
      </c>
      <c r="E892">
        <v>1.5251080414276221E-2</v>
      </c>
      <c r="G892">
        <v>886</v>
      </c>
      <c r="H892">
        <f t="shared" ca="1" si="30"/>
        <v>8.2392132469058191E-3</v>
      </c>
    </row>
    <row r="893" spans="2:8" x14ac:dyDescent="0.35">
      <c r="B893" s="40">
        <v>39034</v>
      </c>
      <c r="C893" s="41">
        <v>41.280579000000003</v>
      </c>
      <c r="D893" s="6">
        <f t="shared" si="29"/>
        <v>-0.92928534256544093</v>
      </c>
      <c r="E893">
        <v>1.5233028372561545E-2</v>
      </c>
      <c r="G893">
        <v>887</v>
      </c>
      <c r="H893">
        <f t="shared" ca="1" si="30"/>
        <v>3.3884640469287484E-2</v>
      </c>
    </row>
    <row r="894" spans="2:8" x14ac:dyDescent="0.35">
      <c r="B894" s="40">
        <v>45121</v>
      </c>
      <c r="C894" s="41">
        <v>583.76269500000001</v>
      </c>
      <c r="D894" s="6">
        <f t="shared" si="29"/>
        <v>1.2770981848834715</v>
      </c>
      <c r="E894">
        <v>1.5232788450658286E-2</v>
      </c>
      <c r="G894">
        <v>888</v>
      </c>
      <c r="H894">
        <f t="shared" ca="1" si="30"/>
        <v>8.427867023150723E-3</v>
      </c>
    </row>
    <row r="895" spans="2:8" x14ac:dyDescent="0.35">
      <c r="B895" s="40">
        <v>42185</v>
      </c>
      <c r="C895" s="41">
        <v>256.362549</v>
      </c>
      <c r="D895" s="6">
        <f t="shared" si="29"/>
        <v>1.5723596542464318</v>
      </c>
      <c r="E895">
        <v>1.5222929547357773E-2</v>
      </c>
      <c r="G895">
        <v>889</v>
      </c>
      <c r="H895">
        <f t="shared" ca="1" si="30"/>
        <v>-3.0641580812278621E-3</v>
      </c>
    </row>
    <row r="896" spans="2:8" x14ac:dyDescent="0.35">
      <c r="B896" s="40">
        <v>40731</v>
      </c>
      <c r="C896" s="41">
        <v>99.660460999999998</v>
      </c>
      <c r="D896" s="6">
        <f t="shared" si="29"/>
        <v>10.768482105459801</v>
      </c>
      <c r="E896">
        <v>1.5212531865694164E-2</v>
      </c>
      <c r="G896">
        <v>890</v>
      </c>
      <c r="H896">
        <f t="shared" ca="1" si="30"/>
        <v>-1.0277617216320185E-2</v>
      </c>
    </row>
    <row r="897" spans="2:8" x14ac:dyDescent="0.35">
      <c r="B897" s="40">
        <v>37929</v>
      </c>
      <c r="C897" s="41">
        <v>8.4684209999999993</v>
      </c>
      <c r="D897" s="6">
        <f t="shared" si="29"/>
        <v>-0.95926332511663626</v>
      </c>
      <c r="E897">
        <v>1.5172404698954683E-2</v>
      </c>
      <c r="G897">
        <v>891</v>
      </c>
      <c r="H897">
        <f t="shared" ca="1" si="30"/>
        <v>-2.4244935555630981E-2</v>
      </c>
    </row>
    <row r="898" spans="2:8" x14ac:dyDescent="0.35">
      <c r="B898" s="40">
        <v>42011</v>
      </c>
      <c r="C898" s="41">
        <v>207.881989</v>
      </c>
      <c r="D898" s="6">
        <f t="shared" si="29"/>
        <v>5.3106395338477057</v>
      </c>
      <c r="E898">
        <v>1.515502862887551E-2</v>
      </c>
      <c r="G898">
        <v>892</v>
      </c>
      <c r="H898">
        <f t="shared" ca="1" si="30"/>
        <v>-2.3134637865441763E-2</v>
      </c>
    </row>
    <row r="899" spans="2:8" x14ac:dyDescent="0.35">
      <c r="B899" s="40">
        <v>38805</v>
      </c>
      <c r="C899" s="41">
        <v>32.941509000000003</v>
      </c>
      <c r="D899" s="6">
        <f t="shared" si="29"/>
        <v>1.7208714484301193</v>
      </c>
      <c r="E899">
        <v>1.5050343913438876E-2</v>
      </c>
      <c r="G899">
        <v>893</v>
      </c>
      <c r="H899">
        <f t="shared" ca="1" si="30"/>
        <v>-3.3672540029370888E-2</v>
      </c>
    </row>
    <row r="900" spans="2:8" x14ac:dyDescent="0.35">
      <c r="B900" s="40">
        <v>38362</v>
      </c>
      <c r="C900" s="41">
        <v>12.10697</v>
      </c>
      <c r="D900" s="6">
        <f t="shared" si="29"/>
        <v>-0.71065135464351836</v>
      </c>
      <c r="E900">
        <v>1.5039677359612603E-2</v>
      </c>
      <c r="G900">
        <v>894</v>
      </c>
      <c r="H900">
        <f t="shared" ca="1" si="30"/>
        <v>3.3243616755269975E-2</v>
      </c>
    </row>
    <row r="901" spans="2:8" x14ac:dyDescent="0.35">
      <c r="B901" s="40">
        <v>39093</v>
      </c>
      <c r="C901" s="41">
        <v>41.842151999999999</v>
      </c>
      <c r="D901" s="6">
        <f t="shared" si="29"/>
        <v>8.5897186656203689E-2</v>
      </c>
      <c r="E901">
        <v>1.5025313560344002E-2</v>
      </c>
      <c r="G901">
        <v>895</v>
      </c>
      <c r="H901">
        <f t="shared" ca="1" si="30"/>
        <v>-6.595552737073896E-3</v>
      </c>
    </row>
    <row r="902" spans="2:8" x14ac:dyDescent="0.35">
      <c r="B902" s="40">
        <v>39680</v>
      </c>
      <c r="C902" s="41">
        <v>38.532333000000001</v>
      </c>
      <c r="D902" s="6">
        <f t="shared" si="29"/>
        <v>-0.89122976724113756</v>
      </c>
      <c r="E902">
        <v>1.5025257530930021E-2</v>
      </c>
      <c r="G902">
        <v>896</v>
      </c>
      <c r="H902">
        <f t="shared" ca="1" si="30"/>
        <v>5.7981927911638417E-3</v>
      </c>
    </row>
    <row r="903" spans="2:8" x14ac:dyDescent="0.35">
      <c r="B903" s="40">
        <v>43599</v>
      </c>
      <c r="C903" s="41">
        <v>354.25439499999999</v>
      </c>
      <c r="D903" s="6">
        <f t="shared" ref="D903:D966" si="31">(C903-C904)/C904</f>
        <v>7.4741559510490019</v>
      </c>
      <c r="E903">
        <v>1.5007466365326134E-2</v>
      </c>
      <c r="G903">
        <v>897</v>
      </c>
      <c r="H903">
        <f t="shared" ref="H903:H966" ca="1" si="32">_xlfn.NORM.INV(RAND(),K$9,K$10)</f>
        <v>-6.1537195268849664E-5</v>
      </c>
    </row>
    <row r="904" spans="2:8" x14ac:dyDescent="0.35">
      <c r="B904" s="40">
        <v>39918</v>
      </c>
      <c r="C904" s="41">
        <v>41.804091999999997</v>
      </c>
      <c r="D904" s="6">
        <f t="shared" si="31"/>
        <v>7.3891560824632926E-2</v>
      </c>
      <c r="E904">
        <v>1.5002329785049574E-2</v>
      </c>
      <c r="G904">
        <v>898</v>
      </c>
      <c r="H904">
        <f t="shared" ca="1" si="32"/>
        <v>7.1637994601969823E-3</v>
      </c>
    </row>
    <row r="905" spans="2:8" x14ac:dyDescent="0.35">
      <c r="B905" s="40">
        <v>39870</v>
      </c>
      <c r="C905" s="41">
        <v>38.927666000000002</v>
      </c>
      <c r="D905" s="6">
        <f t="shared" si="31"/>
        <v>-0.62421293447047732</v>
      </c>
      <c r="E905">
        <v>1.5000034287312477E-2</v>
      </c>
      <c r="G905">
        <v>899</v>
      </c>
      <c r="H905">
        <f t="shared" ca="1" si="32"/>
        <v>-3.6106050736081474E-2</v>
      </c>
    </row>
    <row r="906" spans="2:8" x14ac:dyDescent="0.35">
      <c r="B906" s="40">
        <v>40710</v>
      </c>
      <c r="C906" s="41">
        <v>103.589691</v>
      </c>
      <c r="D906" s="6">
        <f t="shared" si="31"/>
        <v>-0.76687718146807815</v>
      </c>
      <c r="E906">
        <v>1.4976568217695725E-2</v>
      </c>
      <c r="G906">
        <v>900</v>
      </c>
      <c r="H906">
        <f t="shared" ca="1" si="32"/>
        <v>3.0187471556530543E-3</v>
      </c>
    </row>
    <row r="907" spans="2:8" x14ac:dyDescent="0.35">
      <c r="B907" s="40">
        <v>43803</v>
      </c>
      <c r="C907" s="41">
        <v>444.35672</v>
      </c>
      <c r="D907" s="6">
        <f t="shared" si="31"/>
        <v>3.8442847380301997</v>
      </c>
      <c r="E907">
        <v>1.4965015403365865E-2</v>
      </c>
      <c r="G907">
        <v>901</v>
      </c>
      <c r="H907">
        <f t="shared" ca="1" si="32"/>
        <v>4.8866755119991471E-3</v>
      </c>
    </row>
    <row r="908" spans="2:8" x14ac:dyDescent="0.35">
      <c r="B908" s="40">
        <v>40450</v>
      </c>
      <c r="C908" s="41">
        <v>91.728035000000006</v>
      </c>
      <c r="D908" s="6">
        <f t="shared" si="31"/>
        <v>7.5389837674844395</v>
      </c>
      <c r="E908">
        <v>1.4903658928327982E-2</v>
      </c>
      <c r="G908">
        <v>902</v>
      </c>
      <c r="H908">
        <f t="shared" ca="1" si="32"/>
        <v>3.1769963113318429E-2</v>
      </c>
    </row>
    <row r="909" spans="2:8" x14ac:dyDescent="0.35">
      <c r="B909" s="40">
        <v>38292</v>
      </c>
      <c r="C909" s="41">
        <v>10.742266000000001</v>
      </c>
      <c r="D909" s="6">
        <f t="shared" si="31"/>
        <v>-0.95902626479550235</v>
      </c>
      <c r="E909">
        <v>1.4880930167963387E-2</v>
      </c>
      <c r="G909">
        <v>903</v>
      </c>
      <c r="H909">
        <f t="shared" ca="1" si="32"/>
        <v>7.1643024778553277E-2</v>
      </c>
    </row>
    <row r="910" spans="2:8" x14ac:dyDescent="0.35">
      <c r="B910" s="40">
        <v>42198</v>
      </c>
      <c r="C910" s="41">
        <v>262.17443800000001</v>
      </c>
      <c r="D910" s="6">
        <f t="shared" si="31"/>
        <v>-0.54164965721562175</v>
      </c>
      <c r="E910">
        <v>1.4880740350806491E-2</v>
      </c>
      <c r="G910">
        <v>904</v>
      </c>
      <c r="H910">
        <f t="shared" ca="1" si="32"/>
        <v>5.5098170071389641E-3</v>
      </c>
    </row>
    <row r="911" spans="2:8" x14ac:dyDescent="0.35">
      <c r="B911" s="40">
        <v>44561</v>
      </c>
      <c r="C911" s="41">
        <v>571.99572799999999</v>
      </c>
      <c r="D911" s="6">
        <f t="shared" si="31"/>
        <v>0.13119249257216281</v>
      </c>
      <c r="E911">
        <v>1.487192359061645E-2</v>
      </c>
      <c r="G911">
        <v>905</v>
      </c>
      <c r="H911">
        <f t="shared" ca="1" si="32"/>
        <v>4.9554971778649905E-2</v>
      </c>
    </row>
    <row r="912" spans="2:8" x14ac:dyDescent="0.35">
      <c r="B912" s="40">
        <v>44123</v>
      </c>
      <c r="C912" s="41">
        <v>505.65728799999999</v>
      </c>
      <c r="D912" s="6">
        <f t="shared" si="31"/>
        <v>0.96592987846720058</v>
      </c>
      <c r="E912">
        <v>1.4852373701475602E-2</v>
      </c>
      <c r="G912">
        <v>906</v>
      </c>
      <c r="H912">
        <f t="shared" ca="1" si="32"/>
        <v>-2.9125890301475117E-2</v>
      </c>
    </row>
    <row r="913" spans="2:8" x14ac:dyDescent="0.35">
      <c r="B913" s="40">
        <v>42745</v>
      </c>
      <c r="C913" s="41">
        <v>257.21023600000001</v>
      </c>
      <c r="D913" s="6">
        <f t="shared" si="31"/>
        <v>14.679333808449448</v>
      </c>
      <c r="E913">
        <v>1.4802431017930022E-2</v>
      </c>
      <c r="G913">
        <v>907</v>
      </c>
      <c r="H913">
        <f t="shared" ca="1" si="32"/>
        <v>-3.1630350264794334E-2</v>
      </c>
    </row>
    <row r="914" spans="2:8" x14ac:dyDescent="0.35">
      <c r="B914" s="40">
        <v>38491</v>
      </c>
      <c r="C914" s="41">
        <v>16.404411</v>
      </c>
      <c r="D914" s="6">
        <f t="shared" si="31"/>
        <v>-0.93763496806866042</v>
      </c>
      <c r="E914">
        <v>1.4796392552308657E-2</v>
      </c>
      <c r="G914">
        <v>908</v>
      </c>
      <c r="H914">
        <f t="shared" ca="1" si="32"/>
        <v>-4.52443647703571E-2</v>
      </c>
    </row>
    <row r="915" spans="2:8" x14ac:dyDescent="0.35">
      <c r="B915" s="40">
        <v>42664</v>
      </c>
      <c r="C915" s="41">
        <v>263.03860500000002</v>
      </c>
      <c r="D915" s="6">
        <f t="shared" si="31"/>
        <v>-0.51074329825806941</v>
      </c>
      <c r="E915">
        <v>1.4768642459545643E-2</v>
      </c>
      <c r="G915">
        <v>909</v>
      </c>
      <c r="H915">
        <f t="shared" ca="1" si="32"/>
        <v>3.6649476794776335E-2</v>
      </c>
    </row>
    <row r="916" spans="2:8" x14ac:dyDescent="0.35">
      <c r="B916" s="40">
        <v>45007</v>
      </c>
      <c r="C916" s="41">
        <v>537.62902799999995</v>
      </c>
      <c r="D916" s="6">
        <f t="shared" si="31"/>
        <v>4.7295945471241864E-2</v>
      </c>
      <c r="E916">
        <v>1.4747423081320111E-2</v>
      </c>
      <c r="G916">
        <v>910</v>
      </c>
      <c r="H916">
        <f t="shared" ca="1" si="32"/>
        <v>-2.6499683283544181E-2</v>
      </c>
    </row>
    <row r="917" spans="2:8" x14ac:dyDescent="0.35">
      <c r="B917" s="40">
        <v>44141</v>
      </c>
      <c r="C917" s="41">
        <v>513.34966999999995</v>
      </c>
      <c r="D917" s="6">
        <f t="shared" si="31"/>
        <v>4.3979871103392076E-2</v>
      </c>
      <c r="E917">
        <v>1.4724059802108475E-2</v>
      </c>
      <c r="G917">
        <v>911</v>
      </c>
      <c r="H917">
        <f t="shared" ca="1" si="32"/>
        <v>1.5148209277522267E-2</v>
      </c>
    </row>
    <row r="918" spans="2:8" x14ac:dyDescent="0.35">
      <c r="B918" s="40">
        <v>43893</v>
      </c>
      <c r="C918" s="41">
        <v>491.723724</v>
      </c>
      <c r="D918" s="6">
        <f t="shared" si="31"/>
        <v>-0.14395252187593247</v>
      </c>
      <c r="E918">
        <v>1.4722119290321705E-2</v>
      </c>
      <c r="G918">
        <v>912</v>
      </c>
      <c r="H918">
        <f t="shared" ca="1" si="32"/>
        <v>-2.0553723193045204E-2</v>
      </c>
    </row>
    <row r="919" spans="2:8" x14ac:dyDescent="0.35">
      <c r="B919" s="40">
        <v>44566</v>
      </c>
      <c r="C919" s="41">
        <v>574.411743</v>
      </c>
      <c r="D919" s="6">
        <f t="shared" si="31"/>
        <v>12.946703050048097</v>
      </c>
      <c r="E919">
        <v>1.4720032710061139E-2</v>
      </c>
      <c r="G919">
        <v>913</v>
      </c>
      <c r="H919">
        <f t="shared" ca="1" si="32"/>
        <v>-1.2744921214204907E-2</v>
      </c>
    </row>
    <row r="920" spans="2:8" x14ac:dyDescent="0.35">
      <c r="B920" s="40">
        <v>39916</v>
      </c>
      <c r="C920" s="41">
        <v>41.186202999999999</v>
      </c>
      <c r="D920" s="6">
        <f t="shared" si="31"/>
        <v>-0.71165399260147522</v>
      </c>
      <c r="E920">
        <v>1.4698145296341992E-2</v>
      </c>
      <c r="G920">
        <v>914</v>
      </c>
      <c r="H920">
        <f t="shared" ca="1" si="32"/>
        <v>-4.3019340949057204E-2</v>
      </c>
    </row>
    <row r="921" spans="2:8" x14ac:dyDescent="0.35">
      <c r="B921" s="40">
        <v>41459</v>
      </c>
      <c r="C921" s="41">
        <v>142.83604399999999</v>
      </c>
      <c r="D921" s="6">
        <f t="shared" si="31"/>
        <v>1.938953383459884</v>
      </c>
      <c r="E921">
        <v>1.4687374288303067E-2</v>
      </c>
      <c r="G921">
        <v>915</v>
      </c>
      <c r="H921">
        <f t="shared" ca="1" si="32"/>
        <v>-1.1519915750093705E-2</v>
      </c>
    </row>
    <row r="922" spans="2:8" x14ac:dyDescent="0.35">
      <c r="B922" s="40">
        <v>39974</v>
      </c>
      <c r="C922" s="41">
        <v>48.600990000000003</v>
      </c>
      <c r="D922" s="6">
        <f t="shared" si="31"/>
        <v>-0.91361026667953216</v>
      </c>
      <c r="E922">
        <v>1.4679906118549708E-2</v>
      </c>
      <c r="G922">
        <v>916</v>
      </c>
      <c r="H922">
        <f t="shared" ca="1" si="32"/>
        <v>3.2645486204450201E-2</v>
      </c>
    </row>
    <row r="923" spans="2:8" x14ac:dyDescent="0.35">
      <c r="B923" s="40">
        <v>44601</v>
      </c>
      <c r="C923" s="41">
        <v>562.57830799999999</v>
      </c>
      <c r="D923" s="6">
        <f t="shared" si="31"/>
        <v>0.987086814380844</v>
      </c>
      <c r="E923">
        <v>1.4673174506377637E-2</v>
      </c>
      <c r="G923">
        <v>917</v>
      </c>
      <c r="H923">
        <f t="shared" ca="1" si="32"/>
        <v>-1.1760582219086114E-2</v>
      </c>
    </row>
    <row r="924" spans="2:8" x14ac:dyDescent="0.35">
      <c r="B924" s="40">
        <v>42535</v>
      </c>
      <c r="C924" s="41">
        <v>283.11712599999998</v>
      </c>
      <c r="D924" s="6">
        <f t="shared" si="31"/>
        <v>0.31737387302539466</v>
      </c>
      <c r="E924">
        <v>1.4664825930156186E-2</v>
      </c>
      <c r="G924">
        <v>918</v>
      </c>
      <c r="H924">
        <f t="shared" ca="1" si="32"/>
        <v>1.2047357734258067E-2</v>
      </c>
    </row>
    <row r="925" spans="2:8" x14ac:dyDescent="0.35">
      <c r="B925" s="40">
        <v>41963</v>
      </c>
      <c r="C925" s="41">
        <v>214.91023300000001</v>
      </c>
      <c r="D925" s="6">
        <f t="shared" si="31"/>
        <v>-0.62642908926761265</v>
      </c>
      <c r="E925">
        <v>1.4651852416307372E-2</v>
      </c>
      <c r="G925">
        <v>919</v>
      </c>
      <c r="H925">
        <f t="shared" ca="1" si="32"/>
        <v>-6.1787869183139903E-3</v>
      </c>
    </row>
    <row r="926" spans="2:8" x14ac:dyDescent="0.35">
      <c r="B926" s="40">
        <v>44396</v>
      </c>
      <c r="C926" s="41">
        <v>575.28631600000006</v>
      </c>
      <c r="D926" s="6">
        <f t="shared" si="31"/>
        <v>9.7368916521080013</v>
      </c>
      <c r="E926">
        <v>1.4647518138799142E-2</v>
      </c>
      <c r="G926">
        <v>920</v>
      </c>
      <c r="H926">
        <f t="shared" ca="1" si="32"/>
        <v>-3.7314935792619941E-3</v>
      </c>
    </row>
    <row r="927" spans="2:8" x14ac:dyDescent="0.35">
      <c r="B927" s="40">
        <v>40053</v>
      </c>
      <c r="C927" s="41">
        <v>53.580340999999997</v>
      </c>
      <c r="D927" s="6">
        <f t="shared" si="31"/>
        <v>0.15272839802774102</v>
      </c>
      <c r="E927">
        <v>1.4645994102554424E-2</v>
      </c>
      <c r="G927">
        <v>921</v>
      </c>
      <c r="H927">
        <f t="shared" ca="1" si="32"/>
        <v>2.387234002348157E-2</v>
      </c>
    </row>
    <row r="928" spans="2:8" x14ac:dyDescent="0.35">
      <c r="B928" s="40">
        <v>39416</v>
      </c>
      <c r="C928" s="41">
        <v>46.481323000000003</v>
      </c>
      <c r="D928" s="6">
        <f t="shared" si="31"/>
        <v>0.1119530183557694</v>
      </c>
      <c r="E928">
        <v>1.4645183025058977E-2</v>
      </c>
      <c r="G928">
        <v>922</v>
      </c>
      <c r="H928">
        <f t="shared" ca="1" si="32"/>
        <v>1.3031787001363134E-3</v>
      </c>
    </row>
    <row r="929" spans="2:8" x14ac:dyDescent="0.35">
      <c r="B929" s="40">
        <v>39021</v>
      </c>
      <c r="C929" s="41">
        <v>41.801516999999997</v>
      </c>
      <c r="D929" s="6">
        <f t="shared" si="31"/>
        <v>-0.85260353466040673</v>
      </c>
      <c r="E929">
        <v>1.4636917103142843E-2</v>
      </c>
      <c r="G929">
        <v>923</v>
      </c>
      <c r="H929">
        <f t="shared" ca="1" si="32"/>
        <v>1.906545237627447E-2</v>
      </c>
    </row>
    <row r="930" spans="2:8" x14ac:dyDescent="0.35">
      <c r="B930" s="40">
        <v>42950</v>
      </c>
      <c r="C930" s="41">
        <v>283.59918199999998</v>
      </c>
      <c r="D930" s="6">
        <f t="shared" si="31"/>
        <v>5.179300907699651</v>
      </c>
      <c r="E930">
        <v>1.4632778473334272E-2</v>
      </c>
      <c r="G930">
        <v>924</v>
      </c>
      <c r="H930">
        <f t="shared" ca="1" si="32"/>
        <v>-2.0961160820195834E-2</v>
      </c>
    </row>
    <row r="931" spans="2:8" x14ac:dyDescent="0.35">
      <c r="B931" s="40">
        <v>39927</v>
      </c>
      <c r="C931" s="41">
        <v>45.895026999999999</v>
      </c>
      <c r="D931" s="6">
        <f t="shared" si="31"/>
        <v>3.8783788294108619</v>
      </c>
      <c r="E931">
        <v>1.4602081786717219E-2</v>
      </c>
      <c r="G931">
        <v>925</v>
      </c>
      <c r="H931">
        <f t="shared" ca="1" si="32"/>
        <v>2.3895813189981512E-2</v>
      </c>
    </row>
    <row r="932" spans="2:8" x14ac:dyDescent="0.35">
      <c r="B932" s="40">
        <v>37958</v>
      </c>
      <c r="C932" s="41">
        <v>9.4078440000000008</v>
      </c>
      <c r="D932" s="6">
        <f t="shared" si="31"/>
        <v>-0.76584620634323886</v>
      </c>
      <c r="E932">
        <v>1.460164092536057E-2</v>
      </c>
      <c r="G932">
        <v>926</v>
      </c>
      <c r="H932">
        <f t="shared" ca="1" si="32"/>
        <v>-5.8960064356944593E-3</v>
      </c>
    </row>
    <row r="933" spans="2:8" x14ac:dyDescent="0.35">
      <c r="B933" s="40">
        <v>39143</v>
      </c>
      <c r="C933" s="41">
        <v>40.178055000000001</v>
      </c>
      <c r="D933" s="6">
        <f t="shared" si="31"/>
        <v>-0.55466460148726826</v>
      </c>
      <c r="E933">
        <v>1.4598655164934637E-2</v>
      </c>
      <c r="G933">
        <v>927</v>
      </c>
      <c r="H933">
        <f t="shared" ca="1" si="32"/>
        <v>-2.7179804601151721E-2</v>
      </c>
    </row>
    <row r="934" spans="2:8" x14ac:dyDescent="0.35">
      <c r="B934" s="40">
        <v>40381</v>
      </c>
      <c r="C934" s="41">
        <v>90.219764999999995</v>
      </c>
      <c r="D934" s="6">
        <f t="shared" si="31"/>
        <v>-0.7858921243065341</v>
      </c>
      <c r="E934">
        <v>1.4566603164812808E-2</v>
      </c>
      <c r="G934">
        <v>928</v>
      </c>
      <c r="H934">
        <f t="shared" ca="1" si="32"/>
        <v>-1.6847326274636355E-2</v>
      </c>
    </row>
    <row r="935" spans="2:8" x14ac:dyDescent="0.35">
      <c r="B935" s="40">
        <v>43685</v>
      </c>
      <c r="C935" s="41">
        <v>421.37527499999999</v>
      </c>
      <c r="D935" s="6">
        <f t="shared" si="31"/>
        <v>2.9922740038521356</v>
      </c>
      <c r="E935">
        <v>1.4563585773442855E-2</v>
      </c>
      <c r="G935">
        <v>929</v>
      </c>
      <c r="H935">
        <f t="shared" ca="1" si="32"/>
        <v>2.3803145520427001E-2</v>
      </c>
    </row>
    <row r="936" spans="2:8" x14ac:dyDescent="0.35">
      <c r="B936" s="40">
        <v>41117</v>
      </c>
      <c r="C936" s="41">
        <v>105.547684</v>
      </c>
      <c r="D936" s="6">
        <f t="shared" si="31"/>
        <v>0.23370852727070554</v>
      </c>
      <c r="E936">
        <v>1.4529691201720875E-2</v>
      </c>
      <c r="G936">
        <v>930</v>
      </c>
      <c r="H936">
        <f t="shared" ca="1" si="32"/>
        <v>1.1082441198077064E-2</v>
      </c>
    </row>
    <row r="937" spans="2:8" x14ac:dyDescent="0.35">
      <c r="B937" s="40">
        <v>40525</v>
      </c>
      <c r="C937" s="41">
        <v>85.553177000000005</v>
      </c>
      <c r="D937" s="6">
        <f t="shared" si="31"/>
        <v>-0.79353434941744549</v>
      </c>
      <c r="E937">
        <v>1.4499944628502898E-2</v>
      </c>
      <c r="G937">
        <v>931</v>
      </c>
      <c r="H937">
        <f t="shared" ca="1" si="32"/>
        <v>3.1577273887302214E-2</v>
      </c>
    </row>
    <row r="938" spans="2:8" x14ac:dyDescent="0.35">
      <c r="B938" s="40">
        <v>43663</v>
      </c>
      <c r="C938" s="41">
        <v>414.370026</v>
      </c>
      <c r="D938" s="6">
        <f t="shared" si="31"/>
        <v>-0.25587965699468129</v>
      </c>
      <c r="E938">
        <v>1.4470582082187477E-2</v>
      </c>
      <c r="G938">
        <v>932</v>
      </c>
      <c r="H938">
        <f t="shared" ca="1" si="32"/>
        <v>4.6385888193260595E-2</v>
      </c>
    </row>
    <row r="939" spans="2:8" x14ac:dyDescent="0.35">
      <c r="B939" s="40">
        <v>44636</v>
      </c>
      <c r="C939" s="41">
        <v>556.85888699999998</v>
      </c>
      <c r="D939" s="6">
        <f t="shared" si="31"/>
        <v>1.2812908012088251</v>
      </c>
      <c r="E939">
        <v>1.4461530900966914E-2</v>
      </c>
      <c r="G939">
        <v>933</v>
      </c>
      <c r="H939">
        <f t="shared" ca="1" si="32"/>
        <v>6.1669158080532249E-2</v>
      </c>
    </row>
    <row r="940" spans="2:8" x14ac:dyDescent="0.35">
      <c r="B940" s="40">
        <v>42303</v>
      </c>
      <c r="C940" s="41">
        <v>244.09816000000001</v>
      </c>
      <c r="D940" s="6">
        <f t="shared" si="31"/>
        <v>-0.47121990500464389</v>
      </c>
      <c r="E940">
        <v>1.4454177584339345E-2</v>
      </c>
      <c r="G940">
        <v>934</v>
      </c>
      <c r="H940">
        <f t="shared" ca="1" si="32"/>
        <v>3.9817482909526841E-3</v>
      </c>
    </row>
    <row r="941" spans="2:8" x14ac:dyDescent="0.35">
      <c r="B941" s="40">
        <v>43339</v>
      </c>
      <c r="C941" s="41">
        <v>461.625092</v>
      </c>
      <c r="D941" s="6">
        <f t="shared" si="31"/>
        <v>10.665729120876135</v>
      </c>
      <c r="E941">
        <v>1.4418032418805122E-2</v>
      </c>
      <c r="G941">
        <v>935</v>
      </c>
      <c r="H941">
        <f t="shared" ca="1" si="32"/>
        <v>1.7249640586352584E-3</v>
      </c>
    </row>
    <row r="942" spans="2:8" x14ac:dyDescent="0.35">
      <c r="B942" s="40">
        <v>39064</v>
      </c>
      <c r="C942" s="41">
        <v>39.571044999999998</v>
      </c>
      <c r="D942" s="6">
        <f t="shared" si="31"/>
        <v>-7.931555655033283E-2</v>
      </c>
      <c r="E942">
        <v>1.4396123401862033E-2</v>
      </c>
      <c r="G942">
        <v>936</v>
      </c>
      <c r="H942">
        <f t="shared" ca="1" si="32"/>
        <v>1.5103463192055879E-2</v>
      </c>
    </row>
    <row r="943" spans="2:8" x14ac:dyDescent="0.35">
      <c r="B943" s="40">
        <v>39504</v>
      </c>
      <c r="C943" s="41">
        <v>42.980029999999999</v>
      </c>
      <c r="D943" s="6">
        <f t="shared" si="31"/>
        <v>-0.84804185986338176</v>
      </c>
      <c r="E943">
        <v>1.4349303754003208E-2</v>
      </c>
      <c r="G943">
        <v>937</v>
      </c>
      <c r="H943">
        <f t="shared" ca="1" si="32"/>
        <v>-8.518313497017187E-4</v>
      </c>
    </row>
    <row r="944" spans="2:8" x14ac:dyDescent="0.35">
      <c r="B944" s="40">
        <v>42528</v>
      </c>
      <c r="C944" s="41">
        <v>282.84124800000001</v>
      </c>
      <c r="D944" s="6">
        <f t="shared" si="31"/>
        <v>49.411161413923111</v>
      </c>
      <c r="E944">
        <v>1.4344748932653785E-2</v>
      </c>
      <c r="G944">
        <v>938</v>
      </c>
      <c r="H944">
        <f t="shared" ca="1" si="32"/>
        <v>-1.2543831507672144E-3</v>
      </c>
    </row>
    <row r="945" spans="2:8" x14ac:dyDescent="0.35">
      <c r="B945" s="40">
        <v>37594</v>
      </c>
      <c r="C945" s="41">
        <v>5.6106870000000004</v>
      </c>
      <c r="D945" s="6">
        <f t="shared" si="31"/>
        <v>-0.98967828818095949</v>
      </c>
      <c r="E945">
        <v>1.4314363156369508E-2</v>
      </c>
      <c r="G945">
        <v>939</v>
      </c>
      <c r="H945">
        <f t="shared" ca="1" si="32"/>
        <v>2.3818501768238173E-4</v>
      </c>
    </row>
    <row r="946" spans="2:8" x14ac:dyDescent="0.35">
      <c r="B946" s="40">
        <v>44355</v>
      </c>
      <c r="C946" s="41">
        <v>543.58105499999999</v>
      </c>
      <c r="D946" s="6">
        <f t="shared" si="31"/>
        <v>4.4856498179999589</v>
      </c>
      <c r="E946">
        <v>1.4311697932151117E-2</v>
      </c>
      <c r="G946">
        <v>940</v>
      </c>
      <c r="H946">
        <f t="shared" ca="1" si="32"/>
        <v>2.0519055113333599E-3</v>
      </c>
    </row>
    <row r="947" spans="2:8" x14ac:dyDescent="0.35">
      <c r="B947" s="40">
        <v>40717</v>
      </c>
      <c r="C947" s="41">
        <v>99.091460999999995</v>
      </c>
      <c r="D947" s="6">
        <f t="shared" si="31"/>
        <v>0.10252658450144174</v>
      </c>
      <c r="E947">
        <v>1.4304782577676006E-2</v>
      </c>
      <c r="G947">
        <v>941</v>
      </c>
      <c r="H947">
        <f t="shared" ca="1" si="32"/>
        <v>-5.2967774264207422E-2</v>
      </c>
    </row>
    <row r="948" spans="2:8" x14ac:dyDescent="0.35">
      <c r="B948" s="40">
        <v>40554</v>
      </c>
      <c r="C948" s="41">
        <v>89.876709000000005</v>
      </c>
      <c r="D948" s="6">
        <f t="shared" si="31"/>
        <v>-0.70074084137549075</v>
      </c>
      <c r="E948">
        <v>1.4292523398394836E-2</v>
      </c>
      <c r="G948">
        <v>942</v>
      </c>
      <c r="H948">
        <f t="shared" ca="1" si="32"/>
        <v>-1.7098320027135679E-2</v>
      </c>
    </row>
    <row r="949" spans="2:8" x14ac:dyDescent="0.35">
      <c r="B949" s="40">
        <v>43033</v>
      </c>
      <c r="C949" s="41">
        <v>300.33068800000001</v>
      </c>
      <c r="D949" s="6">
        <f t="shared" si="31"/>
        <v>31.524102846667397</v>
      </c>
      <c r="E949">
        <v>1.4283523047337524E-2</v>
      </c>
      <c r="G949">
        <v>943</v>
      </c>
      <c r="H949">
        <f t="shared" ca="1" si="32"/>
        <v>5.5331333419971146E-5</v>
      </c>
    </row>
    <row r="950" spans="2:8" x14ac:dyDescent="0.35">
      <c r="B950" s="40">
        <v>38237</v>
      </c>
      <c r="C950" s="41">
        <v>9.2340959999999992</v>
      </c>
      <c r="D950" s="6">
        <f t="shared" si="31"/>
        <v>-0.95621453694125091</v>
      </c>
      <c r="E950">
        <v>1.4273493796453972E-2</v>
      </c>
      <c r="G950">
        <v>944</v>
      </c>
      <c r="H950">
        <f t="shared" ca="1" si="32"/>
        <v>5.4486009787044098E-2</v>
      </c>
    </row>
    <row r="951" spans="2:8" x14ac:dyDescent="0.35">
      <c r="B951" s="40">
        <v>41995</v>
      </c>
      <c r="C951" s="41">
        <v>210.894104</v>
      </c>
      <c r="D951" s="6">
        <f t="shared" si="31"/>
        <v>3.4176228657692382</v>
      </c>
      <c r="E951">
        <v>1.4266945940782448E-2</v>
      </c>
      <c r="G951">
        <v>945</v>
      </c>
      <c r="H951">
        <f t="shared" ca="1" si="32"/>
        <v>-1.6775394947209983E-2</v>
      </c>
    </row>
    <row r="952" spans="2:8" x14ac:dyDescent="0.35">
      <c r="B952" s="40">
        <v>39442</v>
      </c>
      <c r="C952" s="41">
        <v>47.739272999999997</v>
      </c>
      <c r="D952" s="6">
        <f t="shared" si="31"/>
        <v>-0.81677164632918031</v>
      </c>
      <c r="E952">
        <v>1.4253948028742773E-2</v>
      </c>
      <c r="G952">
        <v>946</v>
      </c>
      <c r="H952">
        <f t="shared" ca="1" si="32"/>
        <v>-4.6960912395160578E-2</v>
      </c>
    </row>
    <row r="953" spans="2:8" x14ac:dyDescent="0.35">
      <c r="B953" s="40">
        <v>42760</v>
      </c>
      <c r="C953" s="41">
        <v>260.54522700000001</v>
      </c>
      <c r="D953" s="6">
        <f t="shared" si="31"/>
        <v>-0.20138572276435651</v>
      </c>
      <c r="E953">
        <v>1.424472967296036E-2</v>
      </c>
      <c r="G953">
        <v>947</v>
      </c>
      <c r="H953">
        <f t="shared" ca="1" si="32"/>
        <v>-1.3837711957831489E-2</v>
      </c>
    </row>
    <row r="954" spans="2:8" x14ac:dyDescent="0.35">
      <c r="B954" s="40">
        <v>43098</v>
      </c>
      <c r="C954" s="41">
        <v>326.24664300000001</v>
      </c>
      <c r="D954" s="6">
        <f t="shared" si="31"/>
        <v>0.37024033826035946</v>
      </c>
      <c r="E954">
        <v>1.4211167410194046E-2</v>
      </c>
      <c r="G954">
        <v>948</v>
      </c>
      <c r="H954">
        <f t="shared" ca="1" si="32"/>
        <v>-3.2083548736239226E-2</v>
      </c>
    </row>
    <row r="955" spans="2:8" x14ac:dyDescent="0.35">
      <c r="B955" s="40">
        <v>42132</v>
      </c>
      <c r="C955" s="41">
        <v>238.09446700000001</v>
      </c>
      <c r="D955" s="6">
        <f t="shared" si="31"/>
        <v>-0.47731164581852703</v>
      </c>
      <c r="E955">
        <v>1.4191423508373938E-2</v>
      </c>
      <c r="G955">
        <v>949</v>
      </c>
      <c r="H955">
        <f t="shared" ca="1" si="32"/>
        <v>-2.1683878365015018E-2</v>
      </c>
    </row>
    <row r="956" spans="2:8" x14ac:dyDescent="0.35">
      <c r="B956" s="40">
        <v>43796</v>
      </c>
      <c r="C956" s="41">
        <v>455.51898199999999</v>
      </c>
      <c r="D956" s="6">
        <f t="shared" si="31"/>
        <v>4.136403804330091</v>
      </c>
      <c r="E956">
        <v>1.4154527056377212E-2</v>
      </c>
      <c r="G956">
        <v>950</v>
      </c>
      <c r="H956">
        <f t="shared" ca="1" si="32"/>
        <v>-2.551959518489532E-2</v>
      </c>
    </row>
    <row r="957" spans="2:8" x14ac:dyDescent="0.35">
      <c r="B957" s="40">
        <v>40900</v>
      </c>
      <c r="C957" s="41">
        <v>88.684417999999994</v>
      </c>
      <c r="D957" s="6">
        <f t="shared" si="31"/>
        <v>1.3178614554007309</v>
      </c>
      <c r="E957">
        <v>1.4141132207008878E-2</v>
      </c>
      <c r="G957">
        <v>951</v>
      </c>
      <c r="H957">
        <f t="shared" ca="1" si="32"/>
        <v>-2.5545876383960074E-2</v>
      </c>
    </row>
    <row r="958" spans="2:8" x14ac:dyDescent="0.35">
      <c r="B958" s="40">
        <v>38978</v>
      </c>
      <c r="C958" s="41">
        <v>38.261310999999999</v>
      </c>
      <c r="D958" s="6">
        <f t="shared" si="31"/>
        <v>-0.61841956114168228</v>
      </c>
      <c r="E958">
        <v>1.4135251638994284E-2</v>
      </c>
      <c r="G958">
        <v>952</v>
      </c>
      <c r="H958">
        <f t="shared" ca="1" si="32"/>
        <v>8.0176738162577206E-3</v>
      </c>
    </row>
    <row r="959" spans="2:8" x14ac:dyDescent="0.35">
      <c r="B959" s="40">
        <v>40701</v>
      </c>
      <c r="C959" s="41">
        <v>100.27063</v>
      </c>
      <c r="D959" s="6">
        <f t="shared" si="31"/>
        <v>-0.72007057393298546</v>
      </c>
      <c r="E959">
        <v>1.4134818520920535E-2</v>
      </c>
      <c r="G959">
        <v>953</v>
      </c>
      <c r="H959">
        <f t="shared" ca="1" si="32"/>
        <v>3.2909291168271168E-2</v>
      </c>
    </row>
    <row r="960" spans="2:8" x14ac:dyDescent="0.35">
      <c r="B960" s="40">
        <v>43258</v>
      </c>
      <c r="C960" s="41">
        <v>358.19967700000001</v>
      </c>
      <c r="D960" s="6">
        <f t="shared" si="31"/>
        <v>0.24757401838596965</v>
      </c>
      <c r="E960">
        <v>1.4131237901883961E-2</v>
      </c>
      <c r="G960">
        <v>954</v>
      </c>
      <c r="H960">
        <f t="shared" ca="1" si="32"/>
        <v>-1.3364416298247719E-2</v>
      </c>
    </row>
    <row r="961" spans="2:8" x14ac:dyDescent="0.35">
      <c r="B961" s="40">
        <v>42536</v>
      </c>
      <c r="C961" s="41">
        <v>287.11697400000003</v>
      </c>
      <c r="D961" s="6">
        <f t="shared" si="31"/>
        <v>-0.33421651522417789</v>
      </c>
      <c r="E961">
        <v>1.4127891366063256E-2</v>
      </c>
      <c r="G961">
        <v>955</v>
      </c>
      <c r="H961">
        <f t="shared" ca="1" si="32"/>
        <v>-1.8430911393448681E-2</v>
      </c>
    </row>
    <row r="962" spans="2:8" x14ac:dyDescent="0.35">
      <c r="B962" s="40">
        <v>43749</v>
      </c>
      <c r="C962" s="41">
        <v>431.24676499999998</v>
      </c>
      <c r="D962" s="6">
        <f t="shared" si="31"/>
        <v>3.5518436931275845</v>
      </c>
      <c r="E962">
        <v>1.4110256055789253E-2</v>
      </c>
      <c r="G962">
        <v>956</v>
      </c>
      <c r="H962">
        <f t="shared" ca="1" si="32"/>
        <v>-1.8097566797962413E-3</v>
      </c>
    </row>
    <row r="963" spans="2:8" x14ac:dyDescent="0.35">
      <c r="B963" s="40">
        <v>40800</v>
      </c>
      <c r="C963" s="41">
        <v>94.741118999999998</v>
      </c>
      <c r="D963" s="6">
        <f t="shared" si="31"/>
        <v>8.2003419254940351</v>
      </c>
      <c r="E963">
        <v>1.4104220552581913E-2</v>
      </c>
      <c r="G963">
        <v>957</v>
      </c>
      <c r="H963">
        <f t="shared" ca="1" si="32"/>
        <v>-1.0792442779842631E-2</v>
      </c>
    </row>
    <row r="964" spans="2:8" x14ac:dyDescent="0.35">
      <c r="B964" s="40">
        <v>38147</v>
      </c>
      <c r="C964" s="41">
        <v>10.297565000000001</v>
      </c>
      <c r="D964" s="6">
        <f t="shared" si="31"/>
        <v>-0.88238962265803778</v>
      </c>
      <c r="E964">
        <v>1.4095019340312065E-2</v>
      </c>
      <c r="G964">
        <v>958</v>
      </c>
      <c r="H964">
        <f t="shared" ca="1" si="32"/>
        <v>2.9284031281269335E-3</v>
      </c>
    </row>
    <row r="965" spans="2:8" x14ac:dyDescent="0.35">
      <c r="B965" s="40">
        <v>40395</v>
      </c>
      <c r="C965" s="41">
        <v>87.556601999999998</v>
      </c>
      <c r="D965" s="6">
        <f t="shared" si="31"/>
        <v>-0.53081017373343842</v>
      </c>
      <c r="E965">
        <v>1.4091402484117681E-2</v>
      </c>
      <c r="G965">
        <v>959</v>
      </c>
      <c r="H965">
        <f t="shared" ca="1" si="32"/>
        <v>-7.2917571571845304E-3</v>
      </c>
    </row>
    <row r="966" spans="2:8" x14ac:dyDescent="0.35">
      <c r="B966" s="40">
        <v>41859</v>
      </c>
      <c r="C966" s="41">
        <v>186.61232000000001</v>
      </c>
      <c r="D966" s="6">
        <f t="shared" si="31"/>
        <v>1.396430535346372</v>
      </c>
      <c r="E966">
        <v>1.4056701959306443E-2</v>
      </c>
      <c r="G966">
        <v>960</v>
      </c>
      <c r="H966">
        <f t="shared" ca="1" si="32"/>
        <v>1.5163241648074467E-2</v>
      </c>
    </row>
    <row r="967" spans="2:8" x14ac:dyDescent="0.35">
      <c r="B967" s="40">
        <v>40296</v>
      </c>
      <c r="C967" s="41">
        <v>77.870948999999996</v>
      </c>
      <c r="D967" s="6">
        <f t="shared" ref="D967:D1030" si="33">(C967-C968)/C968</f>
        <v>-0.66539924119385219</v>
      </c>
      <c r="E967">
        <v>1.4056630394301774E-2</v>
      </c>
      <c r="G967">
        <v>961</v>
      </c>
      <c r="H967">
        <f t="shared" ref="H967:H1030" ca="1" si="34">_xlfn.NORM.INV(RAND(),K$9,K$10)</f>
        <v>-2.4136793372704652E-2</v>
      </c>
    </row>
    <row r="968" spans="2:8" x14ac:dyDescent="0.35">
      <c r="B968" s="40">
        <v>42450</v>
      </c>
      <c r="C968" s="41">
        <v>232.72795099999999</v>
      </c>
      <c r="D968" s="6">
        <f t="shared" si="33"/>
        <v>-0.60277591672587438</v>
      </c>
      <c r="E968">
        <v>1.4022534931037502E-2</v>
      </c>
      <c r="G968">
        <v>962</v>
      </c>
      <c r="H968">
        <f t="shared" ca="1" si="34"/>
        <v>1.410511417772606E-2</v>
      </c>
    </row>
    <row r="969" spans="2:8" x14ac:dyDescent="0.35">
      <c r="B969" s="40">
        <v>44425</v>
      </c>
      <c r="C969" s="41">
        <v>585.88580300000001</v>
      </c>
      <c r="D969" s="6">
        <f t="shared" si="33"/>
        <v>14.18253044159456</v>
      </c>
      <c r="E969">
        <v>1.4022205602901131E-2</v>
      </c>
      <c r="G969">
        <v>963</v>
      </c>
      <c r="H969">
        <f t="shared" ca="1" si="34"/>
        <v>-3.606089770615278E-3</v>
      </c>
    </row>
    <row r="970" spans="2:8" x14ac:dyDescent="0.35">
      <c r="B970" s="40">
        <v>39002</v>
      </c>
      <c r="C970" s="41">
        <v>38.589469999999999</v>
      </c>
      <c r="D970" s="6">
        <f t="shared" si="33"/>
        <v>-9.3307760454682281E-2</v>
      </c>
      <c r="E970">
        <v>1.4013043398173266E-2</v>
      </c>
      <c r="G970">
        <v>964</v>
      </c>
      <c r="H970">
        <f t="shared" ca="1" si="34"/>
        <v>2.7113497356273553E-2</v>
      </c>
    </row>
    <row r="971" spans="2:8" x14ac:dyDescent="0.35">
      <c r="B971" s="40">
        <v>39519</v>
      </c>
      <c r="C971" s="41">
        <v>42.560715000000002</v>
      </c>
      <c r="D971" s="6">
        <f t="shared" si="33"/>
        <v>-0.85051535983490145</v>
      </c>
      <c r="E971">
        <v>1.3986005655783569E-2</v>
      </c>
      <c r="G971">
        <v>965</v>
      </c>
      <c r="H971">
        <f t="shared" ca="1" si="34"/>
        <v>-2.8067601934316667E-2</v>
      </c>
    </row>
    <row r="972" spans="2:8" x14ac:dyDescent="0.35">
      <c r="B972" s="40">
        <v>42551</v>
      </c>
      <c r="C972" s="41">
        <v>284.71630900000002</v>
      </c>
      <c r="D972" s="6">
        <f t="shared" si="33"/>
        <v>-0.35912187024204223</v>
      </c>
      <c r="E972">
        <v>1.3961781592692644E-2</v>
      </c>
      <c r="G972">
        <v>966</v>
      </c>
      <c r="H972">
        <f t="shared" ca="1" si="34"/>
        <v>4.1125168995039436E-3</v>
      </c>
    </row>
    <row r="973" spans="2:8" x14ac:dyDescent="0.35">
      <c r="B973" s="40">
        <v>43811</v>
      </c>
      <c r="C973" s="41">
        <v>444.25967400000002</v>
      </c>
      <c r="D973" s="6">
        <f t="shared" si="33"/>
        <v>89.077420084769273</v>
      </c>
      <c r="E973">
        <v>1.3956625872597406E-2</v>
      </c>
      <c r="G973">
        <v>967</v>
      </c>
      <c r="H973">
        <f t="shared" ca="1" si="34"/>
        <v>2.2607293445036029E-2</v>
      </c>
    </row>
    <row r="974" spans="2:8" x14ac:dyDescent="0.35">
      <c r="B974" s="40">
        <v>37714</v>
      </c>
      <c r="C974" s="41">
        <v>4.9319759999999997</v>
      </c>
      <c r="D974" s="6">
        <f t="shared" si="33"/>
        <v>-0.88022486361304964</v>
      </c>
      <c r="E974">
        <v>1.3953649017372878E-2</v>
      </c>
      <c r="G974">
        <v>968</v>
      </c>
      <c r="H974">
        <f t="shared" ca="1" si="34"/>
        <v>-1.46466167243577E-2</v>
      </c>
    </row>
    <row r="975" spans="2:8" x14ac:dyDescent="0.35">
      <c r="B975" s="40">
        <v>39610</v>
      </c>
      <c r="C975" s="41">
        <v>41.176960000000001</v>
      </c>
      <c r="D975" s="6">
        <f t="shared" si="33"/>
        <v>-0.30731443660428814</v>
      </c>
      <c r="E975">
        <v>1.3939271535993008E-2</v>
      </c>
      <c r="G975">
        <v>969</v>
      </c>
      <c r="H975">
        <f t="shared" ca="1" si="34"/>
        <v>5.4394046286748057E-2</v>
      </c>
    </row>
    <row r="976" spans="2:8" x14ac:dyDescent="0.35">
      <c r="B976" s="40">
        <v>40079</v>
      </c>
      <c r="C976" s="41">
        <v>59.445385000000002</v>
      </c>
      <c r="D976" s="6">
        <f t="shared" si="33"/>
        <v>-0.83456563994928201</v>
      </c>
      <c r="E976">
        <v>1.3924628218957432E-2</v>
      </c>
      <c r="G976">
        <v>970</v>
      </c>
      <c r="H976">
        <f t="shared" ca="1" si="34"/>
        <v>-3.5260931516187845E-3</v>
      </c>
    </row>
    <row r="977" spans="2:8" x14ac:dyDescent="0.35">
      <c r="B977" s="40">
        <v>43290</v>
      </c>
      <c r="C977" s="41">
        <v>359.32913200000002</v>
      </c>
      <c r="D977" s="6">
        <f t="shared" si="33"/>
        <v>0.43938397277545632</v>
      </c>
      <c r="E977">
        <v>1.3919054469960838E-2</v>
      </c>
      <c r="G977">
        <v>971</v>
      </c>
      <c r="H977">
        <f t="shared" ca="1" si="34"/>
        <v>3.4128258460505E-3</v>
      </c>
    </row>
    <row r="978" spans="2:8" x14ac:dyDescent="0.35">
      <c r="B978" s="40">
        <v>42179</v>
      </c>
      <c r="C978" s="41">
        <v>249.64091500000001</v>
      </c>
      <c r="D978" s="6">
        <f t="shared" si="33"/>
        <v>2.595592074343966</v>
      </c>
      <c r="E978">
        <v>1.3901771327502347E-2</v>
      </c>
      <c r="G978">
        <v>972</v>
      </c>
      <c r="H978">
        <f t="shared" ca="1" si="34"/>
        <v>4.8772679096384863E-3</v>
      </c>
    </row>
    <row r="979" spans="2:8" x14ac:dyDescent="0.35">
      <c r="B979" s="40">
        <v>40207</v>
      </c>
      <c r="C979" s="41">
        <v>69.42971</v>
      </c>
      <c r="D979" s="6">
        <f t="shared" si="33"/>
        <v>-0.71952305631706059</v>
      </c>
      <c r="E979">
        <v>1.3871656308718972E-2</v>
      </c>
      <c r="G979">
        <v>973</v>
      </c>
      <c r="H979">
        <f t="shared" ca="1" si="34"/>
        <v>-1.9623325796960203E-2</v>
      </c>
    </row>
    <row r="980" spans="2:8" x14ac:dyDescent="0.35">
      <c r="B980" s="40">
        <v>42075</v>
      </c>
      <c r="C980" s="41">
        <v>247.541595</v>
      </c>
      <c r="D980" s="6">
        <f t="shared" si="33"/>
        <v>-0.44684128992955474</v>
      </c>
      <c r="E980">
        <v>1.3832029920736911E-2</v>
      </c>
      <c r="G980">
        <v>974</v>
      </c>
      <c r="H980">
        <f t="shared" ca="1" si="34"/>
        <v>-2.8484120498036086E-2</v>
      </c>
    </row>
    <row r="981" spans="2:8" x14ac:dyDescent="0.35">
      <c r="B981" s="40">
        <v>43755</v>
      </c>
      <c r="C981" s="41">
        <v>447.50555400000002</v>
      </c>
      <c r="D981" s="6">
        <f t="shared" si="33"/>
        <v>0.7521651186711632</v>
      </c>
      <c r="E981">
        <v>1.381263492050388E-2</v>
      </c>
      <c r="G981">
        <v>975</v>
      </c>
      <c r="H981">
        <f t="shared" ca="1" si="34"/>
        <v>2.167664747779665E-2</v>
      </c>
    </row>
    <row r="982" spans="2:8" x14ac:dyDescent="0.35">
      <c r="B982" s="40">
        <v>42268</v>
      </c>
      <c r="C982" s="41">
        <v>255.40147400000001</v>
      </c>
      <c r="D982" s="6">
        <f t="shared" si="33"/>
        <v>-0.51916224811046019</v>
      </c>
      <c r="E982">
        <v>1.3805397461640523E-2</v>
      </c>
      <c r="G982">
        <v>976</v>
      </c>
      <c r="H982">
        <f t="shared" ca="1" si="34"/>
        <v>-1.2925139528242667E-2</v>
      </c>
    </row>
    <row r="983" spans="2:8" x14ac:dyDescent="0.35">
      <c r="B983" s="40">
        <v>45042</v>
      </c>
      <c r="C983" s="41">
        <v>531.15936299999998</v>
      </c>
      <c r="D983" s="6">
        <f t="shared" si="33"/>
        <v>-8.6884387067882735E-2</v>
      </c>
      <c r="E983">
        <v>1.3772842801563639E-2</v>
      </c>
      <c r="G983">
        <v>977</v>
      </c>
      <c r="H983">
        <f t="shared" ca="1" si="34"/>
        <v>-2.4895863337216922E-2</v>
      </c>
    </row>
    <row r="984" spans="2:8" x14ac:dyDescent="0.35">
      <c r="B984" s="40">
        <v>45135</v>
      </c>
      <c r="C984" s="41">
        <v>581.70001200000002</v>
      </c>
      <c r="D984" s="6">
        <f t="shared" si="33"/>
        <v>15.997445620301557</v>
      </c>
      <c r="E984">
        <v>1.3767905481378349E-2</v>
      </c>
      <c r="G984">
        <v>978</v>
      </c>
      <c r="H984">
        <f t="shared" ca="1" si="34"/>
        <v>-2.6430100332291102E-2</v>
      </c>
    </row>
    <row r="985" spans="2:8" x14ac:dyDescent="0.35">
      <c r="B985" s="40">
        <v>39738</v>
      </c>
      <c r="C985" s="41">
        <v>34.222790000000003</v>
      </c>
      <c r="D985" s="6">
        <f t="shared" si="33"/>
        <v>2.5720843594497316</v>
      </c>
      <c r="E985">
        <v>1.376727092578914E-2</v>
      </c>
      <c r="G985">
        <v>979</v>
      </c>
      <c r="H985">
        <f t="shared" ca="1" si="34"/>
        <v>-1.9496712002524643E-2</v>
      </c>
    </row>
    <row r="986" spans="2:8" x14ac:dyDescent="0.35">
      <c r="B986" s="40">
        <v>38246</v>
      </c>
      <c r="C986" s="41">
        <v>9.580622</v>
      </c>
      <c r="D986" s="6">
        <f t="shared" si="33"/>
        <v>-0.83658902033427218</v>
      </c>
      <c r="E986">
        <v>1.3750023146494783E-2</v>
      </c>
      <c r="G986">
        <v>980</v>
      </c>
      <c r="H986">
        <f t="shared" ca="1" si="34"/>
        <v>5.094476034407365E-2</v>
      </c>
    </row>
    <row r="987" spans="2:8" x14ac:dyDescent="0.35">
      <c r="B987" s="40">
        <v>40078</v>
      </c>
      <c r="C987" s="41">
        <v>58.628998000000003</v>
      </c>
      <c r="D987" s="6">
        <f t="shared" si="33"/>
        <v>0.56708808594172355</v>
      </c>
      <c r="E987">
        <v>1.3744276517785096E-2</v>
      </c>
      <c r="G987">
        <v>981</v>
      </c>
      <c r="H987">
        <f t="shared" ca="1" si="34"/>
        <v>-4.1531506052179239E-3</v>
      </c>
    </row>
    <row r="988" spans="2:8" x14ac:dyDescent="0.35">
      <c r="B988" s="40">
        <v>39715</v>
      </c>
      <c r="C988" s="41">
        <v>37.412700999999998</v>
      </c>
      <c r="D988" s="6">
        <f t="shared" si="33"/>
        <v>-0.8556666775034224</v>
      </c>
      <c r="E988">
        <v>1.3738154433388789E-2</v>
      </c>
      <c r="G988">
        <v>982</v>
      </c>
      <c r="H988">
        <f t="shared" ca="1" si="34"/>
        <v>-1.3693853263530011E-2</v>
      </c>
    </row>
    <row r="989" spans="2:8" x14ac:dyDescent="0.35">
      <c r="B989" s="40">
        <v>42663</v>
      </c>
      <c r="C989" s="41">
        <v>259.210419</v>
      </c>
      <c r="D989" s="6">
        <f t="shared" si="33"/>
        <v>5.4627264518634489</v>
      </c>
      <c r="E989">
        <v>1.3708531044502823E-2</v>
      </c>
      <c r="G989">
        <v>983</v>
      </c>
      <c r="H989">
        <f t="shared" ca="1" si="34"/>
        <v>-2.1571446224217049E-2</v>
      </c>
    </row>
    <row r="990" spans="2:8" x14ac:dyDescent="0.35">
      <c r="B990" s="40">
        <v>39223</v>
      </c>
      <c r="C990" s="41">
        <v>40.108524000000003</v>
      </c>
      <c r="D990" s="6">
        <f t="shared" si="33"/>
        <v>-0.84434356109577646</v>
      </c>
      <c r="E990">
        <v>1.368446033532434E-2</v>
      </c>
      <c r="G990">
        <v>984</v>
      </c>
      <c r="H990">
        <f t="shared" ca="1" si="34"/>
        <v>-2.7833381554897466E-2</v>
      </c>
    </row>
    <row r="991" spans="2:8" x14ac:dyDescent="0.35">
      <c r="B991" s="40">
        <v>42734</v>
      </c>
      <c r="C991" s="41">
        <v>257.67340100000001</v>
      </c>
      <c r="D991" s="6">
        <f t="shared" si="33"/>
        <v>5.1297457622360891</v>
      </c>
      <c r="E991">
        <v>1.3666129558299146E-2</v>
      </c>
      <c r="G991">
        <v>985</v>
      </c>
      <c r="H991">
        <f t="shared" ca="1" si="34"/>
        <v>1.3834758497780642E-3</v>
      </c>
    </row>
    <row r="992" spans="2:8" x14ac:dyDescent="0.35">
      <c r="B992" s="40">
        <v>39486</v>
      </c>
      <c r="C992" s="41">
        <v>42.036555999999997</v>
      </c>
      <c r="D992" s="6">
        <f t="shared" si="33"/>
        <v>2.8493696278167757</v>
      </c>
      <c r="E992">
        <v>1.3649948544128378E-2</v>
      </c>
      <c r="G992">
        <v>986</v>
      </c>
      <c r="H992">
        <f t="shared" ca="1" si="34"/>
        <v>-3.339412658622417E-2</v>
      </c>
    </row>
    <row r="993" spans="2:8" x14ac:dyDescent="0.35">
      <c r="B993" s="40">
        <v>37971</v>
      </c>
      <c r="C993" s="41">
        <v>10.920374000000001</v>
      </c>
      <c r="D993" s="6">
        <f t="shared" si="33"/>
        <v>-0.66252911243406287</v>
      </c>
      <c r="E993">
        <v>1.3644656386694142E-2</v>
      </c>
      <c r="G993">
        <v>987</v>
      </c>
      <c r="H993">
        <f t="shared" ca="1" si="34"/>
        <v>2.2462001353783824E-2</v>
      </c>
    </row>
    <row r="994" spans="2:8" x14ac:dyDescent="0.35">
      <c r="B994" s="40">
        <v>38790</v>
      </c>
      <c r="C994" s="41">
        <v>32.359454999999997</v>
      </c>
      <c r="D994" s="6">
        <f t="shared" si="33"/>
        <v>0.18834053051631655</v>
      </c>
      <c r="E994">
        <v>1.3642491982425701E-2</v>
      </c>
      <c r="G994">
        <v>988</v>
      </c>
      <c r="H994">
        <f t="shared" ca="1" si="34"/>
        <v>-7.3947565798845767E-3</v>
      </c>
    </row>
    <row r="995" spans="2:8" x14ac:dyDescent="0.35">
      <c r="B995" s="40">
        <v>38709</v>
      </c>
      <c r="C995" s="41">
        <v>27.230792999999998</v>
      </c>
      <c r="D995" s="6">
        <f t="shared" si="33"/>
        <v>-0.81601231004635011</v>
      </c>
      <c r="E995">
        <v>1.3636116943474637E-2</v>
      </c>
      <c r="G995">
        <v>989</v>
      </c>
      <c r="H995">
        <f t="shared" ca="1" si="34"/>
        <v>1.0218463510344923E-2</v>
      </c>
    </row>
    <row r="996" spans="2:8" x14ac:dyDescent="0.35">
      <c r="B996" s="40">
        <v>41663</v>
      </c>
      <c r="C996" s="41">
        <v>148.003342</v>
      </c>
      <c r="D996" s="6">
        <f t="shared" si="33"/>
        <v>0.62230031619344151</v>
      </c>
      <c r="E996">
        <v>1.3601179706513462E-2</v>
      </c>
      <c r="G996">
        <v>990</v>
      </c>
      <c r="H996">
        <f t="shared" ca="1" si="34"/>
        <v>-1.0163945766507951E-2</v>
      </c>
    </row>
    <row r="997" spans="2:8" x14ac:dyDescent="0.35">
      <c r="B997" s="40">
        <v>40686</v>
      </c>
      <c r="C997" s="41">
        <v>91.230545000000006</v>
      </c>
      <c r="D997" s="6">
        <f t="shared" si="33"/>
        <v>7.0722851429430973</v>
      </c>
      <c r="E997">
        <v>1.3585598908965029E-2</v>
      </c>
      <c r="G997">
        <v>991</v>
      </c>
      <c r="H997">
        <f t="shared" ca="1" si="34"/>
        <v>-2.045783268563485E-2</v>
      </c>
    </row>
    <row r="998" spans="2:8" x14ac:dyDescent="0.35">
      <c r="B998" s="40">
        <v>38345</v>
      </c>
      <c r="C998" s="41">
        <v>11.3017</v>
      </c>
      <c r="D998" s="6">
        <f t="shared" si="33"/>
        <v>-0.88507852592854686</v>
      </c>
      <c r="E998">
        <v>1.3585473074564761E-2</v>
      </c>
      <c r="G998">
        <v>992</v>
      </c>
      <c r="H998">
        <f t="shared" ca="1" si="34"/>
        <v>2.2706466026614715E-2</v>
      </c>
    </row>
    <row r="999" spans="2:8" x14ac:dyDescent="0.35">
      <c r="B999" s="40">
        <v>40746</v>
      </c>
      <c r="C999" s="41">
        <v>98.342804000000001</v>
      </c>
      <c r="D999" s="6">
        <f t="shared" si="33"/>
        <v>5.4782048941001138</v>
      </c>
      <c r="E999">
        <v>1.3581219743327169E-2</v>
      </c>
      <c r="G999">
        <v>993</v>
      </c>
      <c r="H999">
        <f t="shared" ca="1" si="34"/>
        <v>1.2269560058013997E-2</v>
      </c>
    </row>
    <row r="1000" spans="2:8" x14ac:dyDescent="0.35">
      <c r="B1000" s="40">
        <v>38468</v>
      </c>
      <c r="C1000" s="41">
        <v>15.180564</v>
      </c>
      <c r="D1000" s="6">
        <f t="shared" si="33"/>
        <v>-0.96560881211226413</v>
      </c>
      <c r="E1000">
        <v>1.3574652174200511E-2</v>
      </c>
      <c r="G1000">
        <v>994</v>
      </c>
      <c r="H1000">
        <f t="shared" ca="1" si="34"/>
        <v>-2.0128870650305102E-2</v>
      </c>
    </row>
    <row r="1001" spans="2:8" x14ac:dyDescent="0.35">
      <c r="B1001" s="40">
        <v>43754</v>
      </c>
      <c r="C1001" s="41">
        <v>441.40853900000002</v>
      </c>
      <c r="D1001" s="6">
        <f t="shared" si="33"/>
        <v>19.891581839839731</v>
      </c>
      <c r="E1001">
        <v>1.3555605405729003E-2</v>
      </c>
      <c r="G1001">
        <v>995</v>
      </c>
      <c r="H1001">
        <f t="shared" ca="1" si="34"/>
        <v>7.311709865847932E-4</v>
      </c>
    </row>
    <row r="1002" spans="2:8" x14ac:dyDescent="0.35">
      <c r="B1002" s="40">
        <v>38603</v>
      </c>
      <c r="C1002" s="41">
        <v>21.128536</v>
      </c>
      <c r="D1002" s="6">
        <f t="shared" si="33"/>
        <v>-0.92607996330121423</v>
      </c>
      <c r="E1002">
        <v>1.3544930254834298E-2</v>
      </c>
      <c r="G1002">
        <v>996</v>
      </c>
      <c r="H1002">
        <f t="shared" ca="1" si="34"/>
        <v>2.9697414097732994E-2</v>
      </c>
    </row>
    <row r="1003" spans="2:8" x14ac:dyDescent="0.35">
      <c r="B1003" s="40">
        <v>42545</v>
      </c>
      <c r="C1003" s="41">
        <v>285.82961999999998</v>
      </c>
      <c r="D1003" s="6">
        <f t="shared" si="33"/>
        <v>4.9674828020478738</v>
      </c>
      <c r="E1003">
        <v>1.3531185890401557E-2</v>
      </c>
      <c r="G1003">
        <v>997</v>
      </c>
      <c r="H1003">
        <f t="shared" ca="1" si="34"/>
        <v>-6.2187072529907893E-3</v>
      </c>
    </row>
    <row r="1004" spans="2:8" x14ac:dyDescent="0.35">
      <c r="B1004" s="40">
        <v>39973</v>
      </c>
      <c r="C1004" s="41">
        <v>47.897854000000002</v>
      </c>
      <c r="D1004" s="6">
        <f t="shared" si="33"/>
        <v>-0.44524112597654819</v>
      </c>
      <c r="E1004">
        <v>1.3525607966981464E-2</v>
      </c>
      <c r="G1004">
        <v>998</v>
      </c>
      <c r="H1004">
        <f t="shared" ca="1" si="34"/>
        <v>-7.3945861233807777E-3</v>
      </c>
    </row>
    <row r="1005" spans="2:8" x14ac:dyDescent="0.35">
      <c r="B1005" s="40">
        <v>40394</v>
      </c>
      <c r="C1005" s="41">
        <v>86.339950999999999</v>
      </c>
      <c r="D1005" s="6">
        <f t="shared" si="33"/>
        <v>5.144150578884064</v>
      </c>
      <c r="E1005">
        <v>1.3517054787729877E-2</v>
      </c>
      <c r="G1005">
        <v>999</v>
      </c>
      <c r="H1005">
        <f t="shared" ca="1" si="34"/>
        <v>6.4980467849525382E-4</v>
      </c>
    </row>
    <row r="1006" spans="2:8" x14ac:dyDescent="0.35">
      <c r="B1006" s="40">
        <v>38401</v>
      </c>
      <c r="C1006" s="41">
        <v>14.052382</v>
      </c>
      <c r="D1006" s="6">
        <f t="shared" si="33"/>
        <v>-0.51545849510713282</v>
      </c>
      <c r="E1006">
        <v>1.3513579789594114E-2</v>
      </c>
      <c r="G1006">
        <v>1000</v>
      </c>
      <c r="H1006">
        <f t="shared" ca="1" si="34"/>
        <v>2.0070398982081357E-2</v>
      </c>
    </row>
    <row r="1007" spans="2:8" x14ac:dyDescent="0.35">
      <c r="B1007" s="40">
        <v>38719</v>
      </c>
      <c r="C1007" s="41">
        <v>29.0014</v>
      </c>
      <c r="D1007" s="6">
        <f t="shared" si="33"/>
        <v>-0.3080466826436542</v>
      </c>
      <c r="E1007">
        <v>1.351336002985035E-2</v>
      </c>
      <c r="G1007">
        <v>1001</v>
      </c>
      <c r="H1007">
        <f t="shared" ca="1" si="34"/>
        <v>-2.0186073419058244E-3</v>
      </c>
    </row>
    <row r="1008" spans="2:8" x14ac:dyDescent="0.35">
      <c r="B1008" s="40">
        <v>39118</v>
      </c>
      <c r="C1008" s="41">
        <v>41.912365000000001</v>
      </c>
      <c r="D1008" s="6">
        <f t="shared" si="33"/>
        <v>-0.89665968787843464</v>
      </c>
      <c r="E1008">
        <v>1.3479924895968894E-2</v>
      </c>
      <c r="G1008">
        <v>1002</v>
      </c>
      <c r="H1008">
        <f t="shared" ca="1" si="34"/>
        <v>5.141624332913463E-2</v>
      </c>
    </row>
    <row r="1009" spans="2:8" x14ac:dyDescent="0.35">
      <c r="B1009" s="40">
        <v>43468</v>
      </c>
      <c r="C1009" s="41">
        <v>405.57614100000001</v>
      </c>
      <c r="D1009" s="6">
        <f t="shared" si="33"/>
        <v>-8.2209529416935379E-2</v>
      </c>
      <c r="E1009">
        <v>1.3448751313334834E-2</v>
      </c>
      <c r="G1009">
        <v>1003</v>
      </c>
      <c r="H1009">
        <f t="shared" ca="1" si="34"/>
        <v>3.3866029632982769E-2</v>
      </c>
    </row>
    <row r="1010" spans="2:8" x14ac:dyDescent="0.35">
      <c r="B1010" s="40">
        <v>43503</v>
      </c>
      <c r="C1010" s="41">
        <v>441.90493800000002</v>
      </c>
      <c r="D1010" s="6">
        <f t="shared" si="33"/>
        <v>1.7408519407920101E-2</v>
      </c>
      <c r="E1010">
        <v>1.3444836430008019E-2</v>
      </c>
      <c r="G1010">
        <v>1004</v>
      </c>
      <c r="H1010">
        <f t="shared" ca="1" si="34"/>
        <v>2.7538892020067488E-2</v>
      </c>
    </row>
    <row r="1011" spans="2:8" x14ac:dyDescent="0.35">
      <c r="B1011" s="40">
        <v>43707</v>
      </c>
      <c r="C1011" s="41">
        <v>434.343658</v>
      </c>
      <c r="D1011" s="6">
        <f t="shared" si="33"/>
        <v>3.99417659123562</v>
      </c>
      <c r="E1011">
        <v>1.3435740890569979E-2</v>
      </c>
      <c r="G1011">
        <v>1005</v>
      </c>
      <c r="H1011">
        <f t="shared" ca="1" si="34"/>
        <v>-8.1046865089775127E-3</v>
      </c>
    </row>
    <row r="1012" spans="2:8" x14ac:dyDescent="0.35">
      <c r="B1012" s="40">
        <v>40403</v>
      </c>
      <c r="C1012" s="41">
        <v>86.970023999999995</v>
      </c>
      <c r="D1012" s="6">
        <f t="shared" si="33"/>
        <v>-0.63444440794166934</v>
      </c>
      <c r="E1012">
        <v>1.3417990747730476E-2</v>
      </c>
      <c r="G1012">
        <v>1006</v>
      </c>
      <c r="H1012">
        <f t="shared" ca="1" si="34"/>
        <v>1.0981627034326681E-2</v>
      </c>
    </row>
    <row r="1013" spans="2:8" x14ac:dyDescent="0.35">
      <c r="B1013" s="40">
        <v>42136</v>
      </c>
      <c r="C1013" s="41">
        <v>237.91189600000001</v>
      </c>
      <c r="D1013" s="6">
        <f t="shared" si="33"/>
        <v>-0.43040453883832702</v>
      </c>
      <c r="E1013">
        <v>1.3413740831769182E-2</v>
      </c>
      <c r="G1013">
        <v>1007</v>
      </c>
      <c r="H1013">
        <f t="shared" ca="1" si="34"/>
        <v>-3.3896878373815449E-2</v>
      </c>
    </row>
    <row r="1014" spans="2:8" x14ac:dyDescent="0.35">
      <c r="B1014" s="40">
        <v>43523</v>
      </c>
      <c r="C1014" s="41">
        <v>417.68572999999998</v>
      </c>
      <c r="D1014" s="6">
        <f t="shared" si="33"/>
        <v>-0.17487481744765698</v>
      </c>
      <c r="E1014">
        <v>1.3407875793807287E-2</v>
      </c>
      <c r="G1014">
        <v>1008</v>
      </c>
      <c r="H1014">
        <f t="shared" ca="1" si="34"/>
        <v>3.4478970644777969E-4</v>
      </c>
    </row>
    <row r="1015" spans="2:8" x14ac:dyDescent="0.35">
      <c r="B1015" s="40">
        <v>44258</v>
      </c>
      <c r="C1015" s="41">
        <v>506.20892300000003</v>
      </c>
      <c r="D1015" s="6">
        <f t="shared" si="33"/>
        <v>1.1725352022609214</v>
      </c>
      <c r="E1015">
        <v>1.3398463049566938E-2</v>
      </c>
      <c r="G1015">
        <v>1009</v>
      </c>
      <c r="H1015">
        <f t="shared" ca="1" si="34"/>
        <v>2.0058120282632416E-3</v>
      </c>
    </row>
    <row r="1016" spans="2:8" x14ac:dyDescent="0.35">
      <c r="B1016" s="40">
        <v>42471</v>
      </c>
      <c r="C1016" s="41">
        <v>233.003784</v>
      </c>
      <c r="D1016" s="6">
        <f t="shared" si="33"/>
        <v>-0.61532952839441324</v>
      </c>
      <c r="E1016">
        <v>1.3397299207839337E-2</v>
      </c>
      <c r="G1016">
        <v>1010</v>
      </c>
      <c r="H1016">
        <f t="shared" ca="1" si="34"/>
        <v>1.7506370487829784E-2</v>
      </c>
    </row>
    <row r="1017" spans="2:8" x14ac:dyDescent="0.35">
      <c r="B1017" s="40">
        <v>44481</v>
      </c>
      <c r="C1017" s="41">
        <v>605.72308299999997</v>
      </c>
      <c r="D1017" s="6">
        <f t="shared" si="33"/>
        <v>10.621824155857361</v>
      </c>
      <c r="E1017">
        <v>1.3390332853179891E-2</v>
      </c>
      <c r="G1017">
        <v>1011</v>
      </c>
      <c r="H1017">
        <f t="shared" ca="1" si="34"/>
        <v>1.0619562732697777E-2</v>
      </c>
    </row>
    <row r="1018" spans="2:8" x14ac:dyDescent="0.35">
      <c r="B1018" s="40">
        <v>40045</v>
      </c>
      <c r="C1018" s="41">
        <v>52.119450000000001</v>
      </c>
      <c r="D1018" s="6">
        <f t="shared" si="33"/>
        <v>-0.88498181694945033</v>
      </c>
      <c r="E1018">
        <v>1.3366586314584769E-2</v>
      </c>
      <c r="G1018">
        <v>1012</v>
      </c>
      <c r="H1018">
        <f t="shared" ca="1" si="34"/>
        <v>1.3072508473924912E-2</v>
      </c>
    </row>
    <row r="1019" spans="2:8" x14ac:dyDescent="0.35">
      <c r="B1019" s="40">
        <v>43840</v>
      </c>
      <c r="C1019" s="41">
        <v>453.140961</v>
      </c>
      <c r="D1019" s="6">
        <f t="shared" si="33"/>
        <v>10.199239721672024</v>
      </c>
      <c r="E1019">
        <v>1.3349150527448506E-2</v>
      </c>
      <c r="G1019">
        <v>1013</v>
      </c>
      <c r="H1019">
        <f t="shared" ca="1" si="34"/>
        <v>-1.3556764299911917E-2</v>
      </c>
    </row>
    <row r="1020" spans="2:8" x14ac:dyDescent="0.35">
      <c r="B1020" s="40">
        <v>39902</v>
      </c>
      <c r="C1020" s="41">
        <v>40.461761000000003</v>
      </c>
      <c r="D1020" s="6">
        <f t="shared" si="33"/>
        <v>2.9292552171314288</v>
      </c>
      <c r="E1020">
        <v>1.3340551129583914E-2</v>
      </c>
      <c r="G1020">
        <v>1014</v>
      </c>
      <c r="H1020">
        <f t="shared" ca="1" si="34"/>
        <v>3.4913425471152344E-2</v>
      </c>
    </row>
    <row r="1021" spans="2:8" x14ac:dyDescent="0.35">
      <c r="B1021" s="40">
        <v>38099</v>
      </c>
      <c r="C1021" s="41">
        <v>10.297565000000001</v>
      </c>
      <c r="D1021" s="6">
        <f t="shared" si="33"/>
        <v>-0.95944588562646227</v>
      </c>
      <c r="E1021">
        <v>1.332273586653733E-2</v>
      </c>
      <c r="G1021">
        <v>1015</v>
      </c>
      <c r="H1021">
        <f t="shared" ca="1" si="34"/>
        <v>-2.7288793557711064E-2</v>
      </c>
    </row>
    <row r="1022" spans="2:8" x14ac:dyDescent="0.35">
      <c r="B1022" s="40">
        <v>42732</v>
      </c>
      <c r="C1022" s="41">
        <v>253.92158499999999</v>
      </c>
      <c r="D1022" s="6">
        <f t="shared" si="33"/>
        <v>1.6966756872128486</v>
      </c>
      <c r="E1022">
        <v>1.3308801399570531E-2</v>
      </c>
      <c r="G1022">
        <v>1016</v>
      </c>
      <c r="H1022">
        <f t="shared" ca="1" si="34"/>
        <v>1.1979836895783899E-2</v>
      </c>
    </row>
    <row r="1023" spans="2:8" x14ac:dyDescent="0.35">
      <c r="B1023" s="40">
        <v>40998</v>
      </c>
      <c r="C1023" s="41">
        <v>94.160965000000004</v>
      </c>
      <c r="D1023" s="6">
        <f t="shared" si="33"/>
        <v>-0.18811610576017526</v>
      </c>
      <c r="E1023">
        <v>1.330795684385439E-2</v>
      </c>
      <c r="G1023">
        <v>1017</v>
      </c>
      <c r="H1023">
        <f t="shared" ca="1" si="34"/>
        <v>3.6943107068252379E-2</v>
      </c>
    </row>
    <row r="1024" spans="2:8" x14ac:dyDescent="0.35">
      <c r="B1024" s="40">
        <v>41296</v>
      </c>
      <c r="C1024" s="41">
        <v>115.978363</v>
      </c>
      <c r="D1024" s="6">
        <f t="shared" si="33"/>
        <v>3.3869606176025968</v>
      </c>
      <c r="E1024">
        <v>1.3276122759077857E-2</v>
      </c>
      <c r="G1024">
        <v>1018</v>
      </c>
      <c r="H1024">
        <f t="shared" ca="1" si="34"/>
        <v>3.5187000080945663E-3</v>
      </c>
    </row>
    <row r="1025" spans="2:8" x14ac:dyDescent="0.35">
      <c r="B1025" s="40">
        <v>38707</v>
      </c>
      <c r="C1025" s="41">
        <v>26.437065</v>
      </c>
      <c r="D1025" s="6">
        <f t="shared" si="33"/>
        <v>-0.31680370356243209</v>
      </c>
      <c r="E1025">
        <v>1.3260390416083422E-2</v>
      </c>
      <c r="G1025">
        <v>1019</v>
      </c>
      <c r="H1025">
        <f t="shared" ca="1" si="34"/>
        <v>1.7366236787840143E-3</v>
      </c>
    </row>
    <row r="1026" spans="2:8" x14ac:dyDescent="0.35">
      <c r="B1026" s="40">
        <v>38946</v>
      </c>
      <c r="C1026" s="41">
        <v>38.696148000000001</v>
      </c>
      <c r="D1026" s="6">
        <f t="shared" si="33"/>
        <v>-1.7990043204994021E-3</v>
      </c>
      <c r="E1026">
        <v>1.3211763747863788E-2</v>
      </c>
      <c r="G1026">
        <v>1020</v>
      </c>
      <c r="H1026">
        <f t="shared" ca="1" si="34"/>
        <v>1.1351415991714601E-2</v>
      </c>
    </row>
    <row r="1027" spans="2:8" x14ac:dyDescent="0.35">
      <c r="B1027" s="40">
        <v>39000</v>
      </c>
      <c r="C1027" s="41">
        <v>38.765887999999997</v>
      </c>
      <c r="D1027" s="6">
        <f t="shared" si="33"/>
        <v>-0.56245922733164355</v>
      </c>
      <c r="E1027">
        <v>1.3187655801966578E-2</v>
      </c>
      <c r="G1027">
        <v>1021</v>
      </c>
      <c r="H1027">
        <f t="shared" ca="1" si="34"/>
        <v>3.1081297082995365E-3</v>
      </c>
    </row>
    <row r="1028" spans="2:8" x14ac:dyDescent="0.35">
      <c r="B1028" s="40">
        <v>40407</v>
      </c>
      <c r="C1028" s="41">
        <v>88.599486999999996</v>
      </c>
      <c r="D1028" s="6">
        <f t="shared" si="33"/>
        <v>15.072026131887156</v>
      </c>
      <c r="E1028">
        <v>1.3167873751873761E-2</v>
      </c>
      <c r="G1028">
        <v>1022</v>
      </c>
      <c r="H1028">
        <f t="shared" ca="1" si="34"/>
        <v>-2.1280654551910232E-2</v>
      </c>
    </row>
    <row r="1029" spans="2:8" x14ac:dyDescent="0.35">
      <c r="B1029" s="40">
        <v>37680</v>
      </c>
      <c r="C1029" s="41">
        <v>5.5126520000000001</v>
      </c>
      <c r="D1029" s="6">
        <f t="shared" si="33"/>
        <v>-0.99089831748583546</v>
      </c>
      <c r="E1029">
        <v>1.3166854468774372E-2</v>
      </c>
      <c r="G1029">
        <v>1023</v>
      </c>
      <c r="H1029">
        <f t="shared" ca="1" si="34"/>
        <v>2.3089231282590772E-2</v>
      </c>
    </row>
    <row r="1030" spans="2:8" x14ac:dyDescent="0.35">
      <c r="B1030" s="40">
        <v>44438</v>
      </c>
      <c r="C1030" s="41">
        <v>605.67394999999999</v>
      </c>
      <c r="D1030" s="6">
        <f t="shared" si="33"/>
        <v>5.145081623576246</v>
      </c>
      <c r="E1030">
        <v>1.3141671715879289E-2</v>
      </c>
      <c r="G1030">
        <v>1024</v>
      </c>
      <c r="H1030">
        <f t="shared" ca="1" si="34"/>
        <v>-8.0482634148071434E-3</v>
      </c>
    </row>
    <row r="1031" spans="2:8" x14ac:dyDescent="0.35">
      <c r="B1031" s="40">
        <v>40788</v>
      </c>
      <c r="C1031" s="41">
        <v>98.562393</v>
      </c>
      <c r="D1031" s="6">
        <f t="shared" ref="D1031:D1094" si="35">(C1031-C1032)/C1032</f>
        <v>1.0605117425098527</v>
      </c>
      <c r="E1031">
        <v>1.3092400674771394E-2</v>
      </c>
      <c r="G1031">
        <v>1025</v>
      </c>
      <c r="H1031">
        <f t="shared" ref="H1031:H1094" ca="1" si="36">_xlfn.NORM.INV(RAND(),K$9,K$10)</f>
        <v>3.2551577435411858E-2</v>
      </c>
    </row>
    <row r="1032" spans="2:8" x14ac:dyDescent="0.35">
      <c r="B1032" s="40">
        <v>39944</v>
      </c>
      <c r="C1032" s="41">
        <v>47.833939000000001</v>
      </c>
      <c r="D1032" s="6">
        <f t="shared" si="35"/>
        <v>-0.85116792058180191</v>
      </c>
      <c r="E1032">
        <v>1.3086590358420963E-2</v>
      </c>
      <c r="G1032">
        <v>1026</v>
      </c>
      <c r="H1032">
        <f t="shared" ca="1" si="36"/>
        <v>4.2666492218022517E-2</v>
      </c>
    </row>
    <row r="1033" spans="2:8" x14ac:dyDescent="0.35">
      <c r="B1033" s="40">
        <v>43063</v>
      </c>
      <c r="C1033" s="41">
        <v>321.395355</v>
      </c>
      <c r="D1033" s="6">
        <f t="shared" si="35"/>
        <v>-0.38863481876872041</v>
      </c>
      <c r="E1033">
        <v>1.3086112750876542E-2</v>
      </c>
      <c r="G1033">
        <v>1027</v>
      </c>
      <c r="H1033">
        <f t="shared" ca="1" si="36"/>
        <v>-7.2673641264789151E-4</v>
      </c>
    </row>
    <row r="1034" spans="2:8" x14ac:dyDescent="0.35">
      <c r="B1034" s="40">
        <v>44335</v>
      </c>
      <c r="C1034" s="41">
        <v>525.70111099999997</v>
      </c>
      <c r="D1034" s="6">
        <f t="shared" si="35"/>
        <v>4.5181171569057819</v>
      </c>
      <c r="E1034">
        <v>1.3086002504342387E-2</v>
      </c>
      <c r="G1034">
        <v>1028</v>
      </c>
      <c r="H1034">
        <f t="shared" ca="1" si="36"/>
        <v>5.4291467150692815E-2</v>
      </c>
    </row>
    <row r="1035" spans="2:8" x14ac:dyDescent="0.35">
      <c r="B1035" s="40">
        <v>40794</v>
      </c>
      <c r="C1035" s="41">
        <v>95.268203999999997</v>
      </c>
      <c r="D1035" s="6">
        <f t="shared" si="35"/>
        <v>-0.81427761502291496</v>
      </c>
      <c r="E1035">
        <v>1.3078023642434879E-2</v>
      </c>
      <c r="G1035">
        <v>1029</v>
      </c>
      <c r="H1035">
        <f t="shared" ca="1" si="36"/>
        <v>-1.0170896145299948E-2</v>
      </c>
    </row>
    <row r="1036" spans="2:8" x14ac:dyDescent="0.35">
      <c r="B1036" s="40">
        <v>44110</v>
      </c>
      <c r="C1036" s="41">
        <v>512.96026600000005</v>
      </c>
      <c r="D1036" s="6">
        <f t="shared" si="35"/>
        <v>0.12152603985624166</v>
      </c>
      <c r="E1036">
        <v>1.3076949106920234E-2</v>
      </c>
      <c r="G1036">
        <v>1030</v>
      </c>
      <c r="H1036">
        <f t="shared" ca="1" si="36"/>
        <v>-2.5887616962322613E-2</v>
      </c>
    </row>
    <row r="1037" spans="2:8" x14ac:dyDescent="0.35">
      <c r="B1037" s="40">
        <v>43760</v>
      </c>
      <c r="C1037" s="41">
        <v>457.37704500000001</v>
      </c>
      <c r="D1037" s="6">
        <f t="shared" si="35"/>
        <v>-0.19874154800713442</v>
      </c>
      <c r="E1037">
        <v>1.3076079689905899E-2</v>
      </c>
      <c r="G1037">
        <v>1031</v>
      </c>
      <c r="H1037">
        <f t="shared" ca="1" si="36"/>
        <v>2.5698294767699189E-2</v>
      </c>
    </row>
    <row r="1038" spans="2:8" x14ac:dyDescent="0.35">
      <c r="B1038" s="40">
        <v>44922</v>
      </c>
      <c r="C1038" s="41">
        <v>570.82336399999997</v>
      </c>
      <c r="D1038" s="6">
        <f t="shared" si="35"/>
        <v>2.9938412283461306</v>
      </c>
      <c r="E1038">
        <v>1.3071922823349994E-2</v>
      </c>
      <c r="G1038">
        <v>1032</v>
      </c>
      <c r="H1038">
        <f t="shared" ca="1" si="36"/>
        <v>2.1566209239273354E-3</v>
      </c>
    </row>
    <row r="1039" spans="2:8" x14ac:dyDescent="0.35">
      <c r="B1039" s="40">
        <v>41471</v>
      </c>
      <c r="C1039" s="41">
        <v>142.92590300000001</v>
      </c>
      <c r="D1039" s="6">
        <f t="shared" si="35"/>
        <v>0.54322365891769053</v>
      </c>
      <c r="E1039">
        <v>1.3061280956703131E-2</v>
      </c>
      <c r="G1039">
        <v>1033</v>
      </c>
      <c r="H1039">
        <f t="shared" ca="1" si="36"/>
        <v>-1.9924623945042356E-2</v>
      </c>
    </row>
    <row r="1040" spans="2:8" x14ac:dyDescent="0.35">
      <c r="B1040" s="40">
        <v>41071</v>
      </c>
      <c r="C1040" s="41">
        <v>92.615157999999994</v>
      </c>
      <c r="D1040" s="6">
        <f t="shared" si="35"/>
        <v>1.5685439877133962E-2</v>
      </c>
      <c r="E1040">
        <v>1.3043446730308928E-2</v>
      </c>
      <c r="G1040">
        <v>1034</v>
      </c>
      <c r="H1040">
        <f t="shared" ca="1" si="36"/>
        <v>-9.3970112680162136E-3</v>
      </c>
    </row>
    <row r="1041" spans="2:8" x14ac:dyDescent="0.35">
      <c r="B1041" s="40">
        <v>40414</v>
      </c>
      <c r="C1041" s="41">
        <v>91.184882999999999</v>
      </c>
      <c r="D1041" s="6">
        <f t="shared" si="35"/>
        <v>-0.82228533009444549</v>
      </c>
      <c r="E1041">
        <v>1.3034144977087325E-2</v>
      </c>
      <c r="G1041">
        <v>1035</v>
      </c>
      <c r="H1041">
        <f t="shared" ca="1" si="36"/>
        <v>1.3405148272269124E-2</v>
      </c>
    </row>
    <row r="1042" spans="2:8" x14ac:dyDescent="0.35">
      <c r="B1042" s="40">
        <v>44236</v>
      </c>
      <c r="C1042" s="41">
        <v>513.09710700000005</v>
      </c>
      <c r="D1042" s="6">
        <f t="shared" si="35"/>
        <v>24.14877646174963</v>
      </c>
      <c r="E1042">
        <v>1.3020800340500188E-2</v>
      </c>
      <c r="G1042">
        <v>1036</v>
      </c>
      <c r="H1042">
        <f t="shared" ca="1" si="36"/>
        <v>-3.8487574220731811E-2</v>
      </c>
    </row>
    <row r="1043" spans="2:8" x14ac:dyDescent="0.35">
      <c r="B1043" s="40">
        <v>38594</v>
      </c>
      <c r="C1043" s="41">
        <v>20.402467999999999</v>
      </c>
      <c r="D1043" s="6">
        <f t="shared" si="35"/>
        <v>-0.94760790088525593</v>
      </c>
      <c r="E1043">
        <v>1.3018191705198924E-2</v>
      </c>
      <c r="G1043">
        <v>1037</v>
      </c>
      <c r="H1043">
        <f t="shared" ca="1" si="36"/>
        <v>3.6735523602121407E-2</v>
      </c>
    </row>
    <row r="1044" spans="2:8" x14ac:dyDescent="0.35">
      <c r="B1044" s="40">
        <v>43914</v>
      </c>
      <c r="C1044" s="41">
        <v>389.41879299999999</v>
      </c>
      <c r="D1044" s="6">
        <f t="shared" si="35"/>
        <v>35.915191015044819</v>
      </c>
      <c r="E1044">
        <v>1.3003512359033614E-2</v>
      </c>
      <c r="G1044">
        <v>1038</v>
      </c>
      <c r="H1044">
        <f t="shared" ca="1" si="36"/>
        <v>1.9287338973181429E-2</v>
      </c>
    </row>
    <row r="1045" spans="2:8" x14ac:dyDescent="0.35">
      <c r="B1045" s="40">
        <v>38041</v>
      </c>
      <c r="C1045" s="41">
        <v>10.549011999999999</v>
      </c>
      <c r="D1045" s="6">
        <f t="shared" si="35"/>
        <v>-0.88095042508910792</v>
      </c>
      <c r="E1045">
        <v>1.3001434659609196E-2</v>
      </c>
      <c r="G1045">
        <v>1039</v>
      </c>
      <c r="H1045">
        <f t="shared" ca="1" si="36"/>
        <v>-3.0951372462306264E-2</v>
      </c>
    </row>
    <row r="1046" spans="2:8" x14ac:dyDescent="0.35">
      <c r="B1046" s="40">
        <v>40553</v>
      </c>
      <c r="C1046" s="41">
        <v>88.610245000000006</v>
      </c>
      <c r="D1046" s="6">
        <f t="shared" si="35"/>
        <v>7.1430606170660296</v>
      </c>
      <c r="E1046">
        <v>1.2981051636500608E-2</v>
      </c>
      <c r="G1046">
        <v>1040</v>
      </c>
      <c r="H1046">
        <f t="shared" ca="1" si="36"/>
        <v>3.100507149205344E-3</v>
      </c>
    </row>
    <row r="1047" spans="2:8" x14ac:dyDescent="0.35">
      <c r="B1047" s="40">
        <v>38026</v>
      </c>
      <c r="C1047" s="41">
        <v>10.881688</v>
      </c>
      <c r="D1047" s="6">
        <f t="shared" si="35"/>
        <v>-0.88559719362143074</v>
      </c>
      <c r="E1047">
        <v>1.2963549767333805E-2</v>
      </c>
      <c r="G1047">
        <v>1041</v>
      </c>
      <c r="H1047">
        <f t="shared" ca="1" si="36"/>
        <v>4.4734552743052894E-2</v>
      </c>
    </row>
    <row r="1048" spans="2:8" x14ac:dyDescent="0.35">
      <c r="B1048" s="40">
        <v>40437</v>
      </c>
      <c r="C1048" s="41">
        <v>95.117317</v>
      </c>
      <c r="D1048" s="6">
        <f t="shared" si="35"/>
        <v>-0.80169794337454303</v>
      </c>
      <c r="E1048">
        <v>1.2956798548764231E-2</v>
      </c>
      <c r="G1048">
        <v>1042</v>
      </c>
      <c r="H1048">
        <f t="shared" ca="1" si="36"/>
        <v>6.7487823035607282E-4</v>
      </c>
    </row>
    <row r="1049" spans="2:8" x14ac:dyDescent="0.35">
      <c r="B1049" s="40">
        <v>44099</v>
      </c>
      <c r="C1049" s="41">
        <v>479.65875199999999</v>
      </c>
      <c r="D1049" s="6">
        <f t="shared" si="35"/>
        <v>0.49329268222635031</v>
      </c>
      <c r="E1049">
        <v>1.2955030806015937E-2</v>
      </c>
      <c r="G1049">
        <v>1043</v>
      </c>
      <c r="H1049">
        <f t="shared" ca="1" si="36"/>
        <v>-3.4977308936191297E-2</v>
      </c>
    </row>
    <row r="1050" spans="2:8" x14ac:dyDescent="0.35">
      <c r="B1050" s="40">
        <v>43069</v>
      </c>
      <c r="C1050" s="41">
        <v>321.20880099999999</v>
      </c>
      <c r="D1050" s="6">
        <f t="shared" si="35"/>
        <v>56.938210375237034</v>
      </c>
      <c r="E1050">
        <v>1.2944834306270291E-2</v>
      </c>
      <c r="G1050">
        <v>1044</v>
      </c>
      <c r="H1050">
        <f t="shared" ca="1" si="36"/>
        <v>1.4822872167335825E-2</v>
      </c>
    </row>
    <row r="1051" spans="2:8" x14ac:dyDescent="0.35">
      <c r="B1051" s="40">
        <v>37561</v>
      </c>
      <c r="C1051" s="41">
        <v>5.5439889999999998</v>
      </c>
      <c r="D1051" s="6">
        <f t="shared" si="35"/>
        <v>-0.95197598926366711</v>
      </c>
      <c r="E1051">
        <v>1.2943003571983122E-2</v>
      </c>
      <c r="G1051">
        <v>1045</v>
      </c>
      <c r="H1051">
        <f t="shared" ca="1" si="36"/>
        <v>6.9215239921291069E-3</v>
      </c>
    </row>
    <row r="1052" spans="2:8" x14ac:dyDescent="0.35">
      <c r="B1052" s="40">
        <v>41299</v>
      </c>
      <c r="C1052" s="41">
        <v>115.442024</v>
      </c>
      <c r="D1052" s="6">
        <f t="shared" si="35"/>
        <v>1.8800689847256233</v>
      </c>
      <c r="E1052">
        <v>1.2941104798756851E-2</v>
      </c>
      <c r="G1052">
        <v>1046</v>
      </c>
      <c r="H1052">
        <f t="shared" ca="1" si="36"/>
        <v>1.4425823271434459E-2</v>
      </c>
    </row>
    <row r="1053" spans="2:8" x14ac:dyDescent="0.35">
      <c r="B1053" s="40">
        <v>39065</v>
      </c>
      <c r="C1053" s="41">
        <v>40.083075999999998</v>
      </c>
      <c r="D1053" s="6">
        <f t="shared" si="35"/>
        <v>-0.76861989519008522</v>
      </c>
      <c r="E1053">
        <v>1.293953697710031E-2</v>
      </c>
      <c r="G1053">
        <v>1047</v>
      </c>
      <c r="H1053">
        <f t="shared" ca="1" si="36"/>
        <v>3.5416651694710382E-3</v>
      </c>
    </row>
    <row r="1054" spans="2:8" x14ac:dyDescent="0.35">
      <c r="B1054" s="40">
        <v>41800</v>
      </c>
      <c r="C1054" s="41">
        <v>173.234756</v>
      </c>
      <c r="D1054" s="6">
        <f t="shared" si="35"/>
        <v>1.4920105656160607</v>
      </c>
      <c r="E1054">
        <v>1.2932085636563135E-2</v>
      </c>
      <c r="G1054">
        <v>1048</v>
      </c>
      <c r="H1054">
        <f t="shared" ca="1" si="36"/>
        <v>-6.2080296586726246E-3</v>
      </c>
    </row>
    <row r="1055" spans="2:8" x14ac:dyDescent="0.35">
      <c r="B1055" s="40">
        <v>40198</v>
      </c>
      <c r="C1055" s="41">
        <v>69.516059999999996</v>
      </c>
      <c r="D1055" s="6">
        <f t="shared" si="35"/>
        <v>0.73082782304071048</v>
      </c>
      <c r="E1055">
        <v>1.2896866217881546E-2</v>
      </c>
      <c r="G1055">
        <v>1049</v>
      </c>
      <c r="H1055">
        <f t="shared" ca="1" si="36"/>
        <v>4.6217891212392177E-3</v>
      </c>
    </row>
    <row r="1056" spans="2:8" x14ac:dyDescent="0.35">
      <c r="B1056" s="40">
        <v>39896</v>
      </c>
      <c r="C1056" s="41">
        <v>40.163474999999998</v>
      </c>
      <c r="D1056" s="6">
        <f t="shared" si="35"/>
        <v>2.8784327581788158</v>
      </c>
      <c r="E1056">
        <v>1.2896261689573108E-2</v>
      </c>
      <c r="G1056">
        <v>1050</v>
      </c>
      <c r="H1056">
        <f t="shared" ca="1" si="36"/>
        <v>-1.09562567158187E-3</v>
      </c>
    </row>
    <row r="1057" spans="2:8" x14ac:dyDescent="0.35">
      <c r="B1057" s="40">
        <v>38043</v>
      </c>
      <c r="C1057" s="41">
        <v>10.355594</v>
      </c>
      <c r="D1057" s="6">
        <f t="shared" si="35"/>
        <v>-0.96062513613586842</v>
      </c>
      <c r="E1057">
        <v>1.2864251992039558E-2</v>
      </c>
      <c r="G1057">
        <v>1051</v>
      </c>
      <c r="H1057">
        <f t="shared" ca="1" si="36"/>
        <v>1.6784597260266005E-2</v>
      </c>
    </row>
    <row r="1058" spans="2:8" x14ac:dyDescent="0.35">
      <c r="B1058" s="40">
        <v>42830</v>
      </c>
      <c r="C1058" s="41">
        <v>263.00012199999998</v>
      </c>
      <c r="D1058" s="6">
        <f t="shared" si="35"/>
        <v>1.8062183789983907E-2</v>
      </c>
      <c r="E1058">
        <v>1.2843551174185444E-2</v>
      </c>
      <c r="G1058">
        <v>1052</v>
      </c>
      <c r="H1058">
        <f t="shared" ca="1" si="36"/>
        <v>-2.0061230407235186E-3</v>
      </c>
    </row>
    <row r="1059" spans="2:8" x14ac:dyDescent="0.35">
      <c r="B1059" s="40">
        <v>42647</v>
      </c>
      <c r="C1059" s="41">
        <v>258.334045</v>
      </c>
      <c r="D1059" s="6">
        <f t="shared" si="35"/>
        <v>1.7612999055349436</v>
      </c>
      <c r="E1059">
        <v>1.2838925176150262E-2</v>
      </c>
      <c r="G1059">
        <v>1053</v>
      </c>
      <c r="H1059">
        <f t="shared" ca="1" si="36"/>
        <v>-2.1151325429037752E-2</v>
      </c>
    </row>
    <row r="1060" spans="2:8" x14ac:dyDescent="0.35">
      <c r="B1060" s="40">
        <v>40779</v>
      </c>
      <c r="C1060" s="41">
        <v>93.555228999999997</v>
      </c>
      <c r="D1060" s="6">
        <f t="shared" si="35"/>
        <v>-0.8085117973053858</v>
      </c>
      <c r="E1060">
        <v>1.2838819765645978E-2</v>
      </c>
      <c r="G1060">
        <v>1054</v>
      </c>
      <c r="H1060">
        <f t="shared" ca="1" si="36"/>
        <v>-2.517133832068345E-2</v>
      </c>
    </row>
    <row r="1061" spans="2:8" x14ac:dyDescent="0.35">
      <c r="B1061" s="40">
        <v>43865</v>
      </c>
      <c r="C1061" s="41">
        <v>488.56915300000003</v>
      </c>
      <c r="D1061" s="6">
        <f t="shared" si="35"/>
        <v>50.382774304424615</v>
      </c>
      <c r="E1061">
        <v>1.2776618863743018E-2</v>
      </c>
      <c r="G1061">
        <v>1055</v>
      </c>
      <c r="H1061">
        <f t="shared" ca="1" si="36"/>
        <v>1.1805311308824447E-3</v>
      </c>
    </row>
    <row r="1062" spans="2:8" x14ac:dyDescent="0.35">
      <c r="B1062" s="40">
        <v>38071</v>
      </c>
      <c r="C1062" s="41">
        <v>9.5084230000000005</v>
      </c>
      <c r="D1062" s="6">
        <f t="shared" si="35"/>
        <v>-0.95862043805620245</v>
      </c>
      <c r="E1062">
        <v>1.2773069359406976E-2</v>
      </c>
      <c r="G1062">
        <v>1056</v>
      </c>
      <c r="H1062">
        <f t="shared" ca="1" si="36"/>
        <v>2.5856775950395171E-2</v>
      </c>
    </row>
    <row r="1063" spans="2:8" x14ac:dyDescent="0.35">
      <c r="B1063" s="40">
        <v>42460</v>
      </c>
      <c r="C1063" s="41">
        <v>229.785492</v>
      </c>
      <c r="D1063" s="6">
        <f t="shared" si="35"/>
        <v>-0.41585463300450937</v>
      </c>
      <c r="E1063">
        <v>1.2765811119794399E-2</v>
      </c>
      <c r="G1063">
        <v>1057</v>
      </c>
      <c r="H1063">
        <f t="shared" ca="1" si="36"/>
        <v>-9.1005114539448816E-4</v>
      </c>
    </row>
    <row r="1064" spans="2:8" x14ac:dyDescent="0.35">
      <c r="B1064" s="40">
        <v>43626</v>
      </c>
      <c r="C1064" s="41">
        <v>393.37039199999998</v>
      </c>
      <c r="D1064" s="6">
        <f t="shared" si="35"/>
        <v>8.9616551743209421</v>
      </c>
      <c r="E1064">
        <v>1.2742763849200952E-2</v>
      </c>
      <c r="G1064">
        <v>1058</v>
      </c>
      <c r="H1064">
        <f t="shared" ca="1" si="36"/>
        <v>1.1586383083276721E-2</v>
      </c>
    </row>
    <row r="1065" spans="2:8" x14ac:dyDescent="0.35">
      <c r="B1065" s="40">
        <v>39072</v>
      </c>
      <c r="C1065" s="41">
        <v>39.488456999999997</v>
      </c>
      <c r="D1065" s="6">
        <f t="shared" si="35"/>
        <v>-0.85486386137453929</v>
      </c>
      <c r="E1065">
        <v>1.2707397063849201E-2</v>
      </c>
      <c r="G1065">
        <v>1059</v>
      </c>
      <c r="H1065">
        <f t="shared" ca="1" si="36"/>
        <v>-1.5757303723584935E-2</v>
      </c>
    </row>
    <row r="1066" spans="2:8" x14ac:dyDescent="0.35">
      <c r="B1066" s="40">
        <v>42676</v>
      </c>
      <c r="C1066" s="41">
        <v>272.07873499999999</v>
      </c>
      <c r="D1066" s="6">
        <f t="shared" si="35"/>
        <v>28.885139718730404</v>
      </c>
      <c r="E1066">
        <v>1.2704072097242244E-2</v>
      </c>
      <c r="G1066">
        <v>1060</v>
      </c>
      <c r="H1066">
        <f t="shared" ca="1" si="36"/>
        <v>-6.3445744779065047E-3</v>
      </c>
    </row>
    <row r="1067" spans="2:8" x14ac:dyDescent="0.35">
      <c r="B1067" s="40">
        <v>38236</v>
      </c>
      <c r="C1067" s="41">
        <v>9.1041480000000004</v>
      </c>
      <c r="D1067" s="6">
        <f t="shared" si="35"/>
        <v>-0.98433471252613736</v>
      </c>
      <c r="E1067">
        <v>1.2702400924409564E-2</v>
      </c>
      <c r="G1067">
        <v>1061</v>
      </c>
      <c r="H1067">
        <f t="shared" ca="1" si="36"/>
        <v>2.4179428980551157E-2</v>
      </c>
    </row>
    <row r="1068" spans="2:8" x14ac:dyDescent="0.35">
      <c r="B1068" s="40">
        <v>44781</v>
      </c>
      <c r="C1068" s="41">
        <v>581.16699200000005</v>
      </c>
      <c r="D1068" s="6">
        <f t="shared" si="35"/>
        <v>0.98327579703882362</v>
      </c>
      <c r="E1068">
        <v>1.2690861096470151E-2</v>
      </c>
      <c r="G1068">
        <v>1062</v>
      </c>
      <c r="H1068">
        <f t="shared" ca="1" si="36"/>
        <v>-8.5614502245897617E-3</v>
      </c>
    </row>
    <row r="1069" spans="2:8" x14ac:dyDescent="0.35">
      <c r="B1069" s="40">
        <v>43012</v>
      </c>
      <c r="C1069" s="41">
        <v>293.03387500000002</v>
      </c>
      <c r="D1069" s="6">
        <f t="shared" si="35"/>
        <v>2.2344313495532977</v>
      </c>
      <c r="E1069">
        <v>1.2688596026170328E-2</v>
      </c>
      <c r="G1069">
        <v>1063</v>
      </c>
      <c r="H1069">
        <f t="shared" ca="1" si="36"/>
        <v>-3.3167770028692714E-2</v>
      </c>
    </row>
    <row r="1070" spans="2:8" x14ac:dyDescent="0.35">
      <c r="B1070" s="40">
        <v>40465</v>
      </c>
      <c r="C1070" s="41">
        <v>90.598267000000007</v>
      </c>
      <c r="D1070" s="6">
        <f t="shared" si="35"/>
        <v>-1.7560786227526187E-2</v>
      </c>
      <c r="E1070">
        <v>1.2627301618186038E-2</v>
      </c>
      <c r="G1070">
        <v>1064</v>
      </c>
      <c r="H1070">
        <f t="shared" ca="1" si="36"/>
        <v>-3.6691591756821705E-2</v>
      </c>
    </row>
    <row r="1071" spans="2:8" x14ac:dyDescent="0.35">
      <c r="B1071" s="40">
        <v>40987</v>
      </c>
      <c r="C1071" s="41">
        <v>92.217681999999996</v>
      </c>
      <c r="D1071" s="6">
        <f t="shared" si="35"/>
        <v>1.2968185871939155</v>
      </c>
      <c r="E1071">
        <v>1.2609323405910769E-2</v>
      </c>
      <c r="G1071">
        <v>1065</v>
      </c>
      <c r="H1071">
        <f t="shared" ca="1" si="36"/>
        <v>2.9102060124699996E-2</v>
      </c>
    </row>
    <row r="1072" spans="2:8" x14ac:dyDescent="0.35">
      <c r="B1072" s="40">
        <v>39205</v>
      </c>
      <c r="C1072" s="41">
        <v>40.150181000000003</v>
      </c>
      <c r="D1072" s="6">
        <f t="shared" si="35"/>
        <v>-0.84262113363417923</v>
      </c>
      <c r="E1072">
        <v>1.2605609370950545E-2</v>
      </c>
      <c r="G1072">
        <v>1066</v>
      </c>
      <c r="H1072">
        <f t="shared" ca="1" si="36"/>
        <v>-1.7861161774122621E-3</v>
      </c>
    </row>
    <row r="1073" spans="2:8" x14ac:dyDescent="0.35">
      <c r="B1073" s="40">
        <v>42359</v>
      </c>
      <c r="C1073" s="41">
        <v>255.11799600000001</v>
      </c>
      <c r="D1073" s="6">
        <f t="shared" si="35"/>
        <v>22.428043787056581</v>
      </c>
      <c r="E1073">
        <v>1.2591153120214528E-2</v>
      </c>
      <c r="G1073">
        <v>1067</v>
      </c>
      <c r="H1073">
        <f t="shared" ca="1" si="36"/>
        <v>-7.0663335845665264E-3</v>
      </c>
    </row>
    <row r="1074" spans="2:8" x14ac:dyDescent="0.35">
      <c r="B1074" s="40">
        <v>38008</v>
      </c>
      <c r="C1074" s="41">
        <v>10.889428000000001</v>
      </c>
      <c r="D1074" s="6">
        <f t="shared" si="35"/>
        <v>-0.89862284515565238</v>
      </c>
      <c r="E1074">
        <v>1.2590536997808113E-2</v>
      </c>
      <c r="G1074">
        <v>1068</v>
      </c>
      <c r="H1074">
        <f t="shared" ca="1" si="36"/>
        <v>3.143688815950086E-2</v>
      </c>
    </row>
    <row r="1075" spans="2:8" x14ac:dyDescent="0.35">
      <c r="B1075" s="40">
        <v>41122</v>
      </c>
      <c r="C1075" s="41">
        <v>107.415009</v>
      </c>
      <c r="D1075" s="6">
        <f t="shared" si="35"/>
        <v>-0.79373694870004174</v>
      </c>
      <c r="E1075">
        <v>1.2573328840549172E-2</v>
      </c>
      <c r="G1075">
        <v>1069</v>
      </c>
      <c r="H1075">
        <f t="shared" ca="1" si="36"/>
        <v>2.262116110018406E-2</v>
      </c>
    </row>
    <row r="1076" spans="2:8" x14ac:dyDescent="0.35">
      <c r="B1076" s="40">
        <v>44629</v>
      </c>
      <c r="C1076" s="41">
        <v>520.76709000000005</v>
      </c>
      <c r="D1076" s="6">
        <f t="shared" si="35"/>
        <v>26.139798808837757</v>
      </c>
      <c r="E1076">
        <v>1.2558710825841288E-2</v>
      </c>
      <c r="G1076">
        <v>1070</v>
      </c>
      <c r="H1076">
        <f t="shared" ca="1" si="36"/>
        <v>3.6880431335548185E-2</v>
      </c>
    </row>
    <row r="1077" spans="2:8" x14ac:dyDescent="0.35">
      <c r="B1077" s="40">
        <v>38551</v>
      </c>
      <c r="C1077" s="41">
        <v>19.188317999999999</v>
      </c>
      <c r="D1077" s="6">
        <f t="shared" si="35"/>
        <v>2.3594393463873318</v>
      </c>
      <c r="E1077">
        <v>1.2558087354431374E-2</v>
      </c>
      <c r="G1077">
        <v>1071</v>
      </c>
      <c r="H1077">
        <f t="shared" ca="1" si="36"/>
        <v>2.3079670216618789E-2</v>
      </c>
    </row>
    <row r="1078" spans="2:8" x14ac:dyDescent="0.35">
      <c r="B1078" s="40">
        <v>37522</v>
      </c>
      <c r="C1078" s="41">
        <v>5.7117620000000002</v>
      </c>
      <c r="D1078" s="6">
        <f t="shared" si="35"/>
        <v>-0.98194523219588525</v>
      </c>
      <c r="E1078">
        <v>1.255769222246352E-2</v>
      </c>
      <c r="G1078">
        <v>1072</v>
      </c>
      <c r="H1078">
        <f t="shared" ca="1" si="36"/>
        <v>3.2543766574401063E-2</v>
      </c>
    </row>
    <row r="1079" spans="2:8" x14ac:dyDescent="0.35">
      <c r="B1079" s="40">
        <v>43055</v>
      </c>
      <c r="C1079" s="41">
        <v>316.35754400000002</v>
      </c>
      <c r="D1079" s="6">
        <f t="shared" si="35"/>
        <v>-0.23118413860003828</v>
      </c>
      <c r="E1079">
        <v>1.2541011173884672E-2</v>
      </c>
      <c r="G1079">
        <v>1073</v>
      </c>
      <c r="H1079">
        <f t="shared" ca="1" si="36"/>
        <v>1.9297326824483201E-2</v>
      </c>
    </row>
    <row r="1080" spans="2:8" x14ac:dyDescent="0.35">
      <c r="B1080" s="40">
        <v>43672</v>
      </c>
      <c r="C1080" s="41">
        <v>411.48675500000002</v>
      </c>
      <c r="D1080" s="6">
        <f t="shared" si="35"/>
        <v>8.8615124677495398</v>
      </c>
      <c r="E1080">
        <v>1.2533897416448638E-2</v>
      </c>
      <c r="G1080">
        <v>1074</v>
      </c>
      <c r="H1080">
        <f t="shared" ca="1" si="36"/>
        <v>1.9967999167576616E-2</v>
      </c>
    </row>
    <row r="1081" spans="2:8" x14ac:dyDescent="0.35">
      <c r="B1081" s="40">
        <v>39127</v>
      </c>
      <c r="C1081" s="41">
        <v>41.726536000000003</v>
      </c>
      <c r="D1081" s="6">
        <f t="shared" si="35"/>
        <v>-0.75290417071036164</v>
      </c>
      <c r="E1081">
        <v>1.2524804427932662E-2</v>
      </c>
      <c r="G1081">
        <v>1075</v>
      </c>
      <c r="H1081">
        <f t="shared" ca="1" si="36"/>
        <v>-2.5990873848534209E-2</v>
      </c>
    </row>
    <row r="1082" spans="2:8" x14ac:dyDescent="0.35">
      <c r="B1082" s="40">
        <v>41817</v>
      </c>
      <c r="C1082" s="41">
        <v>168.867828</v>
      </c>
      <c r="D1082" s="6">
        <f t="shared" si="35"/>
        <v>28.468747404196982</v>
      </c>
      <c r="E1082">
        <v>1.2517350532691028E-2</v>
      </c>
      <c r="G1082">
        <v>1076</v>
      </c>
      <c r="H1082">
        <f t="shared" ca="1" si="36"/>
        <v>3.3159301671352344E-2</v>
      </c>
    </row>
    <row r="1083" spans="2:8" x14ac:dyDescent="0.35">
      <c r="B1083" s="40">
        <v>37532</v>
      </c>
      <c r="C1083" s="41">
        <v>5.7304040000000001</v>
      </c>
      <c r="D1083" s="6">
        <f t="shared" si="35"/>
        <v>-0.82058964113789246</v>
      </c>
      <c r="E1083">
        <v>1.2516328545982412E-2</v>
      </c>
      <c r="G1083">
        <v>1077</v>
      </c>
      <c r="H1083">
        <f t="shared" ca="1" si="36"/>
        <v>5.113458377522509E-2</v>
      </c>
    </row>
    <row r="1084" spans="2:8" x14ac:dyDescent="0.35">
      <c r="B1084" s="40">
        <v>38756</v>
      </c>
      <c r="C1084" s="41">
        <v>31.940207000000001</v>
      </c>
      <c r="D1084" s="6">
        <f t="shared" si="35"/>
        <v>-0.79659892554747425</v>
      </c>
      <c r="E1084">
        <v>1.251606296870765E-2</v>
      </c>
      <c r="G1084">
        <v>1078</v>
      </c>
      <c r="H1084">
        <f t="shared" ca="1" si="36"/>
        <v>-5.3813320956365212E-3</v>
      </c>
    </row>
    <row r="1085" spans="2:8" x14ac:dyDescent="0.35">
      <c r="B1085" s="40">
        <v>41712</v>
      </c>
      <c r="C1085" s="41">
        <v>157.03066999999999</v>
      </c>
      <c r="D1085" s="6">
        <f t="shared" si="35"/>
        <v>-4.4755795260827611E-2</v>
      </c>
      <c r="E1085">
        <v>1.2514504661357445E-2</v>
      </c>
      <c r="G1085">
        <v>1079</v>
      </c>
      <c r="H1085">
        <f t="shared" ca="1" si="36"/>
        <v>5.9382210387514678E-3</v>
      </c>
    </row>
    <row r="1086" spans="2:8" x14ac:dyDescent="0.35">
      <c r="B1086" s="40">
        <v>41771</v>
      </c>
      <c r="C1086" s="41">
        <v>164.38798499999999</v>
      </c>
      <c r="D1086" s="6">
        <f t="shared" si="35"/>
        <v>0.77799112466655629</v>
      </c>
      <c r="E1086">
        <v>1.2510362821666524E-2</v>
      </c>
      <c r="G1086">
        <v>1080</v>
      </c>
      <c r="H1086">
        <f t="shared" ca="1" si="36"/>
        <v>-9.7232719956519254E-4</v>
      </c>
    </row>
    <row r="1087" spans="2:8" x14ac:dyDescent="0.35">
      <c r="B1087" s="40">
        <v>40773</v>
      </c>
      <c r="C1087" s="41">
        <v>92.457145999999995</v>
      </c>
      <c r="D1087" s="6">
        <f t="shared" si="35"/>
        <v>-0.79715869131347872</v>
      </c>
      <c r="E1087">
        <v>1.2506040207674074E-2</v>
      </c>
      <c r="G1087">
        <v>1081</v>
      </c>
      <c r="H1087">
        <f t="shared" ca="1" si="36"/>
        <v>-1.6458263964290256E-2</v>
      </c>
    </row>
    <row r="1088" spans="2:8" x14ac:dyDescent="0.35">
      <c r="B1088" s="40">
        <v>43794</v>
      </c>
      <c r="C1088" s="41">
        <v>455.81024200000002</v>
      </c>
      <c r="D1088" s="6">
        <f t="shared" si="35"/>
        <v>8.5689210192330361</v>
      </c>
      <c r="E1088">
        <v>1.2505427211467558E-2</v>
      </c>
      <c r="G1088">
        <v>1082</v>
      </c>
      <c r="H1088">
        <f t="shared" ca="1" si="36"/>
        <v>1.0386138896039197E-2</v>
      </c>
    </row>
    <row r="1089" spans="2:8" x14ac:dyDescent="0.35">
      <c r="B1089" s="40">
        <v>39465</v>
      </c>
      <c r="C1089" s="41">
        <v>47.634444999999999</v>
      </c>
      <c r="D1089" s="6">
        <f t="shared" si="35"/>
        <v>3.207382892556224</v>
      </c>
      <c r="E1089">
        <v>1.2477713699849196E-2</v>
      </c>
      <c r="G1089">
        <v>1083</v>
      </c>
      <c r="H1089">
        <f t="shared" ca="1" si="36"/>
        <v>-3.348607054997425E-3</v>
      </c>
    </row>
    <row r="1090" spans="2:8" x14ac:dyDescent="0.35">
      <c r="B1090" s="40">
        <v>38341</v>
      </c>
      <c r="C1090" s="41">
        <v>11.321633</v>
      </c>
      <c r="D1090" s="6">
        <f t="shared" si="35"/>
        <v>-0.89939633176578926</v>
      </c>
      <c r="E1090">
        <v>1.2477341038498147E-2</v>
      </c>
      <c r="G1090">
        <v>1084</v>
      </c>
      <c r="H1090">
        <f t="shared" ca="1" si="36"/>
        <v>2.208650416120982E-2</v>
      </c>
    </row>
    <row r="1091" spans="2:8" x14ac:dyDescent="0.35">
      <c r="B1091" s="40">
        <v>41242</v>
      </c>
      <c r="C1091" s="41">
        <v>112.53698</v>
      </c>
      <c r="D1091" s="6">
        <f t="shared" si="35"/>
        <v>0.20362381132541799</v>
      </c>
      <c r="E1091">
        <v>1.2464953008903636E-2</v>
      </c>
      <c r="G1091">
        <v>1085</v>
      </c>
      <c r="H1091">
        <f t="shared" ca="1" si="36"/>
        <v>-3.7888754239111316E-3</v>
      </c>
    </row>
    <row r="1092" spans="2:8" x14ac:dyDescent="0.35">
      <c r="B1092" s="40">
        <v>41047</v>
      </c>
      <c r="C1092" s="41">
        <v>93.498465999999993</v>
      </c>
      <c r="D1092" s="6">
        <f t="shared" si="35"/>
        <v>-0.81230323761831169</v>
      </c>
      <c r="E1092">
        <v>1.2434195299659688E-2</v>
      </c>
      <c r="G1092">
        <v>1086</v>
      </c>
      <c r="H1092">
        <f t="shared" ca="1" si="36"/>
        <v>-2.6389861262891338E-2</v>
      </c>
    </row>
    <row r="1093" spans="2:8" x14ac:dyDescent="0.35">
      <c r="B1093" s="40">
        <v>44735</v>
      </c>
      <c r="C1093" s="41">
        <v>498.13574199999999</v>
      </c>
      <c r="D1093" s="6">
        <f t="shared" si="35"/>
        <v>0.27145317226577081</v>
      </c>
      <c r="E1093">
        <v>1.2426119638352629E-2</v>
      </c>
      <c r="G1093">
        <v>1087</v>
      </c>
      <c r="H1093">
        <f t="shared" ca="1" si="36"/>
        <v>7.9182487537311948E-3</v>
      </c>
    </row>
    <row r="1094" spans="2:8" x14ac:dyDescent="0.35">
      <c r="B1094" s="40">
        <v>43649</v>
      </c>
      <c r="C1094" s="41">
        <v>391.78457600000002</v>
      </c>
      <c r="D1094" s="6">
        <f t="shared" si="35"/>
        <v>5.7742820975372489</v>
      </c>
      <c r="E1094">
        <v>1.2417534079243524E-2</v>
      </c>
      <c r="G1094">
        <v>1088</v>
      </c>
      <c r="H1094">
        <f t="shared" ca="1" si="36"/>
        <v>-3.9795633936349099E-2</v>
      </c>
    </row>
    <row r="1095" spans="2:8" x14ac:dyDescent="0.35">
      <c r="B1095" s="40">
        <v>40074</v>
      </c>
      <c r="C1095" s="41">
        <v>57.834110000000003</v>
      </c>
      <c r="D1095" s="6">
        <f t="shared" ref="D1095:D1158" si="37">(C1095-C1096)/C1096</f>
        <v>-0.33121311851292895</v>
      </c>
      <c r="E1095">
        <v>1.2410468522101321E-2</v>
      </c>
      <c r="G1095">
        <v>1089</v>
      </c>
      <c r="H1095">
        <f t="shared" ref="H1095:H1158" ca="1" si="38">_xlfn.NORM.INV(RAND(),K$9,K$10)</f>
        <v>1.9851429136188922E-2</v>
      </c>
    </row>
    <row r="1096" spans="2:8" x14ac:dyDescent="0.35">
      <c r="B1096" s="40">
        <v>40892</v>
      </c>
      <c r="C1096" s="41">
        <v>86.476142999999993</v>
      </c>
      <c r="D1096" s="6">
        <f t="shared" si="37"/>
        <v>-0.82508399781185049</v>
      </c>
      <c r="E1096">
        <v>1.2409358072111342E-2</v>
      </c>
      <c r="G1096">
        <v>1090</v>
      </c>
      <c r="H1096">
        <f t="shared" ca="1" si="38"/>
        <v>2.9991194012934472E-2</v>
      </c>
    </row>
    <row r="1097" spans="2:8" x14ac:dyDescent="0.35">
      <c r="B1097" s="40">
        <v>44166</v>
      </c>
      <c r="C1097" s="41">
        <v>494.38668799999999</v>
      </c>
      <c r="D1097" s="6">
        <f t="shared" si="37"/>
        <v>4.2727010985452347</v>
      </c>
      <c r="E1097">
        <v>1.2405101923535901E-2</v>
      </c>
      <c r="G1097">
        <v>1091</v>
      </c>
      <c r="H1097">
        <f t="shared" ca="1" si="38"/>
        <v>3.1797100216847543E-3</v>
      </c>
    </row>
    <row r="1098" spans="2:8" x14ac:dyDescent="0.35">
      <c r="B1098" s="40">
        <v>41072</v>
      </c>
      <c r="C1098" s="41">
        <v>93.763458</v>
      </c>
      <c r="D1098" s="6">
        <f t="shared" si="37"/>
        <v>9.4290863525289315E-2</v>
      </c>
      <c r="E1098">
        <v>1.2398618377350349E-2</v>
      </c>
      <c r="G1098">
        <v>1092</v>
      </c>
      <c r="H1098">
        <f t="shared" ca="1" si="38"/>
        <v>-6.1516452551681738E-3</v>
      </c>
    </row>
    <row r="1099" spans="2:8" x14ac:dyDescent="0.35">
      <c r="B1099" s="40">
        <v>40618</v>
      </c>
      <c r="C1099" s="41">
        <v>85.684218999999999</v>
      </c>
      <c r="D1099" s="6">
        <f t="shared" si="37"/>
        <v>-0.77291388193100863</v>
      </c>
      <c r="E1099">
        <v>1.2383912853822262E-2</v>
      </c>
      <c r="G1099">
        <v>1093</v>
      </c>
      <c r="H1099">
        <f t="shared" ca="1" si="38"/>
        <v>3.2782381663386581E-2</v>
      </c>
    </row>
    <row r="1100" spans="2:8" x14ac:dyDescent="0.35">
      <c r="B1100" s="40">
        <v>43637</v>
      </c>
      <c r="C1100" s="41">
        <v>377.32037400000002</v>
      </c>
      <c r="D1100" s="6">
        <f t="shared" si="37"/>
        <v>-0.32359774082729836</v>
      </c>
      <c r="E1100">
        <v>1.237784971190057E-2</v>
      </c>
      <c r="G1100">
        <v>1094</v>
      </c>
      <c r="H1100">
        <f t="shared" ca="1" si="38"/>
        <v>8.7542127785494306E-3</v>
      </c>
    </row>
    <row r="1101" spans="2:8" x14ac:dyDescent="0.35">
      <c r="B1101" s="40">
        <v>45090</v>
      </c>
      <c r="C1101" s="41">
        <v>557.83429000000001</v>
      </c>
      <c r="D1101" s="6">
        <f t="shared" si="37"/>
        <v>4.5411790433332202</v>
      </c>
      <c r="E1101">
        <v>1.2373713008286455E-2</v>
      </c>
      <c r="G1101">
        <v>1095</v>
      </c>
      <c r="H1101">
        <f t="shared" ca="1" si="38"/>
        <v>1.804890315261819E-2</v>
      </c>
    </row>
    <row r="1102" spans="2:8" x14ac:dyDescent="0.35">
      <c r="B1102" s="40">
        <v>40723</v>
      </c>
      <c r="C1102" s="41">
        <v>100.67068500000001</v>
      </c>
      <c r="D1102" s="6">
        <f t="shared" si="37"/>
        <v>-0.6191477375798754</v>
      </c>
      <c r="E1102">
        <v>1.2367431628229149E-2</v>
      </c>
      <c r="G1102">
        <v>1096</v>
      </c>
      <c r="H1102">
        <f t="shared" ca="1" si="38"/>
        <v>-4.4204240181594953E-2</v>
      </c>
    </row>
    <row r="1103" spans="2:8" x14ac:dyDescent="0.35">
      <c r="B1103" s="40">
        <v>42649</v>
      </c>
      <c r="C1103" s="41">
        <v>264.330017</v>
      </c>
      <c r="D1103" s="6">
        <f t="shared" si="37"/>
        <v>5.5140266579001391</v>
      </c>
      <c r="E1103">
        <v>1.2365220965460675E-2</v>
      </c>
      <c r="G1103">
        <v>1097</v>
      </c>
      <c r="H1103">
        <f t="shared" ca="1" si="38"/>
        <v>2.9621961595129909E-2</v>
      </c>
    </row>
    <row r="1104" spans="2:8" x14ac:dyDescent="0.35">
      <c r="B1104" s="40">
        <v>39066</v>
      </c>
      <c r="C1104" s="41">
        <v>40.578589999999998</v>
      </c>
      <c r="D1104" s="6">
        <f t="shared" si="37"/>
        <v>-0.25608188399464332</v>
      </c>
      <c r="E1104">
        <v>1.2362174998745108E-2</v>
      </c>
      <c r="G1104">
        <v>1098</v>
      </c>
      <c r="H1104">
        <f t="shared" ca="1" si="38"/>
        <v>-3.2324344252708123E-2</v>
      </c>
    </row>
    <row r="1105" spans="2:8" x14ac:dyDescent="0.35">
      <c r="B1105" s="40">
        <v>40038</v>
      </c>
      <c r="C1105" s="41">
        <v>54.547119000000002</v>
      </c>
      <c r="D1105" s="6">
        <f t="shared" si="37"/>
        <v>-0.83040342654536181</v>
      </c>
      <c r="E1105">
        <v>1.236082690510576E-2</v>
      </c>
      <c r="G1105">
        <v>1099</v>
      </c>
      <c r="H1105">
        <f t="shared" ca="1" si="38"/>
        <v>-2.2719367674303007E-2</v>
      </c>
    </row>
    <row r="1106" spans="2:8" x14ac:dyDescent="0.35">
      <c r="B1106" s="40">
        <v>43143</v>
      </c>
      <c r="C1106" s="41">
        <v>321.62866200000002</v>
      </c>
      <c r="D1106" s="6">
        <f t="shared" si="37"/>
        <v>-0.27277730512012577</v>
      </c>
      <c r="E1106">
        <v>1.2333042608338046E-2</v>
      </c>
      <c r="G1106">
        <v>1100</v>
      </c>
      <c r="H1106">
        <f t="shared" ca="1" si="38"/>
        <v>1.8294985688064988E-3</v>
      </c>
    </row>
    <row r="1107" spans="2:8" x14ac:dyDescent="0.35">
      <c r="B1107" s="40">
        <v>43994</v>
      </c>
      <c r="C1107" s="41">
        <v>442.269836</v>
      </c>
      <c r="D1107" s="6">
        <f t="shared" si="37"/>
        <v>-0.1767602360680314</v>
      </c>
      <c r="E1107">
        <v>1.2330590354443628E-2</v>
      </c>
      <c r="G1107">
        <v>1101</v>
      </c>
      <c r="H1107">
        <f t="shared" ca="1" si="38"/>
        <v>1.3933325562362564E-2</v>
      </c>
    </row>
    <row r="1108" spans="2:8" x14ac:dyDescent="0.35">
      <c r="B1108" s="40">
        <v>44980</v>
      </c>
      <c r="C1108" s="41">
        <v>537.23089600000003</v>
      </c>
      <c r="D1108" s="6">
        <f t="shared" si="37"/>
        <v>47.095226653178337</v>
      </c>
      <c r="E1108">
        <v>1.2284397283732252E-2</v>
      </c>
      <c r="G1108">
        <v>1102</v>
      </c>
      <c r="H1108">
        <f t="shared" ca="1" si="38"/>
        <v>-9.9073990496352723E-3</v>
      </c>
    </row>
    <row r="1109" spans="2:8" x14ac:dyDescent="0.35">
      <c r="B1109" s="40">
        <v>38315</v>
      </c>
      <c r="C1109" s="41">
        <v>11.17015</v>
      </c>
      <c r="D1109" s="6">
        <f t="shared" si="37"/>
        <v>-0.9746238486461436</v>
      </c>
      <c r="E1109">
        <v>1.2283354333928234E-2</v>
      </c>
      <c r="G1109">
        <v>1103</v>
      </c>
      <c r="H1109">
        <f t="shared" ca="1" si="38"/>
        <v>4.0828562334515067E-2</v>
      </c>
    </row>
    <row r="1110" spans="2:8" x14ac:dyDescent="0.35">
      <c r="B1110" s="40">
        <v>43837</v>
      </c>
      <c r="C1110" s="41">
        <v>440.18298299999998</v>
      </c>
      <c r="D1110" s="6">
        <f t="shared" si="37"/>
        <v>7.7412991554016125E-2</v>
      </c>
      <c r="E1110">
        <v>1.2276733039977379E-2</v>
      </c>
      <c r="G1110">
        <v>1104</v>
      </c>
      <c r="H1110">
        <f t="shared" ca="1" si="38"/>
        <v>1.8791939955223227E-2</v>
      </c>
    </row>
    <row r="1111" spans="2:8" x14ac:dyDescent="0.35">
      <c r="B1111" s="40">
        <v>43550</v>
      </c>
      <c r="C1111" s="41">
        <v>408.55548099999999</v>
      </c>
      <c r="D1111" s="6">
        <f t="shared" si="37"/>
        <v>8.5409472783165331E-3</v>
      </c>
      <c r="E1111">
        <v>1.2263411037979519E-2</v>
      </c>
      <c r="G1111">
        <v>1105</v>
      </c>
      <c r="H1111">
        <f t="shared" ca="1" si="38"/>
        <v>-2.4887870149268229E-2</v>
      </c>
    </row>
    <row r="1112" spans="2:8" x14ac:dyDescent="0.35">
      <c r="B1112" s="40">
        <v>43474</v>
      </c>
      <c r="C1112" s="41">
        <v>405.09558099999998</v>
      </c>
      <c r="D1112" s="6">
        <f t="shared" si="37"/>
        <v>1.5331896234368483</v>
      </c>
      <c r="E1112">
        <v>1.2247933802890694E-2</v>
      </c>
      <c r="G1112">
        <v>1106</v>
      </c>
      <c r="H1112">
        <f t="shared" ca="1" si="38"/>
        <v>2.5183630395770134E-2</v>
      </c>
    </row>
    <row r="1113" spans="2:8" x14ac:dyDescent="0.35">
      <c r="B1113" s="40">
        <v>41576</v>
      </c>
      <c r="C1113" s="41">
        <v>159.915222</v>
      </c>
      <c r="D1113" s="6">
        <f t="shared" si="37"/>
        <v>-0.66643697577003136</v>
      </c>
      <c r="E1113">
        <v>1.2233490808959311E-2</v>
      </c>
      <c r="G1113">
        <v>1107</v>
      </c>
      <c r="H1113">
        <f t="shared" ca="1" si="38"/>
        <v>7.3835266204435052E-3</v>
      </c>
    </row>
    <row r="1114" spans="2:8" x14ac:dyDescent="0.35">
      <c r="B1114" s="40">
        <v>44083</v>
      </c>
      <c r="C1114" s="41">
        <v>479.41531400000002</v>
      </c>
      <c r="D1114" s="6">
        <f t="shared" si="37"/>
        <v>-0.13601217998649373</v>
      </c>
      <c r="E1114">
        <v>1.2232699002735433E-2</v>
      </c>
      <c r="G1114">
        <v>1108</v>
      </c>
      <c r="H1114">
        <f t="shared" ca="1" si="38"/>
        <v>1.2117109157061982E-2</v>
      </c>
    </row>
    <row r="1115" spans="2:8" x14ac:dyDescent="0.35">
      <c r="B1115" s="40">
        <v>44669</v>
      </c>
      <c r="C1115" s="41">
        <v>554.88665800000001</v>
      </c>
      <c r="D1115" s="6">
        <f t="shared" si="37"/>
        <v>-5.8433630931286853E-2</v>
      </c>
      <c r="E1115">
        <v>1.2232393838626537E-2</v>
      </c>
      <c r="G1115">
        <v>1109</v>
      </c>
      <c r="H1115">
        <f t="shared" ca="1" si="38"/>
        <v>9.8415767627725564E-3</v>
      </c>
    </row>
    <row r="1116" spans="2:8" x14ac:dyDescent="0.35">
      <c r="B1116" s="40">
        <v>44433</v>
      </c>
      <c r="C1116" s="41">
        <v>589.32293700000002</v>
      </c>
      <c r="D1116" s="6">
        <f t="shared" si="37"/>
        <v>18.434031565996825</v>
      </c>
      <c r="E1116">
        <v>1.2228979798128528E-2</v>
      </c>
      <c r="G1116">
        <v>1110</v>
      </c>
      <c r="H1116">
        <f t="shared" ca="1" si="38"/>
        <v>9.9192484100573269E-3</v>
      </c>
    </row>
    <row r="1117" spans="2:8" x14ac:dyDescent="0.35">
      <c r="B1117" s="40">
        <v>38777</v>
      </c>
      <c r="C1117" s="41">
        <v>30.324276000000001</v>
      </c>
      <c r="D1117" s="6">
        <f t="shared" si="37"/>
        <v>-0.29162308944784271</v>
      </c>
      <c r="E1117">
        <v>1.2228310350167236E-2</v>
      </c>
      <c r="G1117">
        <v>1111</v>
      </c>
      <c r="H1117">
        <f t="shared" ca="1" si="38"/>
        <v>-8.3641453172333142E-3</v>
      </c>
    </row>
    <row r="1118" spans="2:8" x14ac:dyDescent="0.35">
      <c r="B1118" s="40">
        <v>38839</v>
      </c>
      <c r="C1118" s="41">
        <v>42.808109000000002</v>
      </c>
      <c r="D1118" s="6">
        <f t="shared" si="37"/>
        <v>0.41035300181248757</v>
      </c>
      <c r="E1118">
        <v>1.2223283856971346E-2</v>
      </c>
      <c r="G1118">
        <v>1112</v>
      </c>
      <c r="H1118">
        <f t="shared" ca="1" si="38"/>
        <v>2.4223301684411495E-2</v>
      </c>
    </row>
    <row r="1119" spans="2:8" x14ac:dyDescent="0.35">
      <c r="B1119" s="40">
        <v>38771</v>
      </c>
      <c r="C1119" s="41">
        <v>30.352761999999998</v>
      </c>
      <c r="D1119" s="6">
        <f t="shared" si="37"/>
        <v>-0.92225993585576116</v>
      </c>
      <c r="E1119">
        <v>1.2216626394559931E-2</v>
      </c>
      <c r="G1119">
        <v>1113</v>
      </c>
      <c r="H1119">
        <f t="shared" ca="1" si="38"/>
        <v>-6.9556866934274916E-3</v>
      </c>
    </row>
    <row r="1120" spans="2:8" x14ac:dyDescent="0.35">
      <c r="B1120" s="40">
        <v>43655</v>
      </c>
      <c r="C1120" s="41">
        <v>390.43911700000001</v>
      </c>
      <c r="D1120" s="6">
        <f t="shared" si="37"/>
        <v>3.2754682050152306</v>
      </c>
      <c r="E1120">
        <v>1.2208857175739501E-2</v>
      </c>
      <c r="G1120">
        <v>1114</v>
      </c>
      <c r="H1120">
        <f t="shared" ca="1" si="38"/>
        <v>-4.9517515689864178E-2</v>
      </c>
    </row>
    <row r="1121" spans="2:8" x14ac:dyDescent="0.35">
      <c r="B1121" s="40">
        <v>40382</v>
      </c>
      <c r="C1121" s="41">
        <v>91.320785999999998</v>
      </c>
      <c r="D1121" s="6">
        <f t="shared" si="37"/>
        <v>8.3696409644539602E-2</v>
      </c>
      <c r="E1121">
        <v>1.2203767101366347E-2</v>
      </c>
      <c r="G1121">
        <v>1115</v>
      </c>
      <c r="H1121">
        <f t="shared" ca="1" si="38"/>
        <v>-7.7928303578670699E-3</v>
      </c>
    </row>
    <row r="1122" spans="2:8" x14ac:dyDescent="0.35">
      <c r="B1122" s="40">
        <v>40879</v>
      </c>
      <c r="C1122" s="41">
        <v>84.267868000000007</v>
      </c>
      <c r="D1122" s="6">
        <f t="shared" si="37"/>
        <v>-0.70479792610794789</v>
      </c>
      <c r="E1122">
        <v>1.2201778346706219E-2</v>
      </c>
      <c r="G1122">
        <v>1116</v>
      </c>
      <c r="H1122">
        <f t="shared" ca="1" si="38"/>
        <v>1.9045649124787185E-2</v>
      </c>
    </row>
    <row r="1123" spans="2:8" x14ac:dyDescent="0.35">
      <c r="B1123" s="40">
        <v>42961</v>
      </c>
      <c r="C1123" s="41">
        <v>285.45825200000002</v>
      </c>
      <c r="D1123" s="6">
        <f t="shared" si="37"/>
        <v>3.1856575263072964</v>
      </c>
      <c r="E1123">
        <v>1.2195172025690178E-2</v>
      </c>
      <c r="G1123">
        <v>1117</v>
      </c>
      <c r="H1123">
        <f t="shared" ca="1" si="38"/>
        <v>-3.3571028321715393E-2</v>
      </c>
    </row>
    <row r="1124" spans="2:8" x14ac:dyDescent="0.35">
      <c r="B1124" s="40">
        <v>40137</v>
      </c>
      <c r="C1124" s="41">
        <v>68.199141999999995</v>
      </c>
      <c r="D1124" s="6">
        <f t="shared" si="37"/>
        <v>0.76508174566503262</v>
      </c>
      <c r="E1124">
        <v>1.2175766859683902E-2</v>
      </c>
      <c r="G1124">
        <v>1118</v>
      </c>
      <c r="H1124">
        <f t="shared" ca="1" si="38"/>
        <v>1.3742933335818563E-2</v>
      </c>
    </row>
    <row r="1125" spans="2:8" x14ac:dyDescent="0.35">
      <c r="B1125" s="40">
        <v>39689</v>
      </c>
      <c r="C1125" s="41">
        <v>38.637951000000001</v>
      </c>
      <c r="D1125" s="6">
        <f t="shared" si="37"/>
        <v>-0.9271139101373661</v>
      </c>
      <c r="E1125">
        <v>1.2174718479871866E-2</v>
      </c>
      <c r="G1125">
        <v>1119</v>
      </c>
      <c r="H1125">
        <f t="shared" ca="1" si="38"/>
        <v>2.4416511817447347E-3</v>
      </c>
    </row>
    <row r="1126" spans="2:8" x14ac:dyDescent="0.35">
      <c r="B1126" s="40">
        <v>44985</v>
      </c>
      <c r="C1126" s="41">
        <v>530.11419699999999</v>
      </c>
      <c r="D1126" s="6">
        <f t="shared" si="37"/>
        <v>5.3386812825416685</v>
      </c>
      <c r="E1126">
        <v>1.2162534148520388E-2</v>
      </c>
      <c r="G1126">
        <v>1120</v>
      </c>
      <c r="H1126">
        <f t="shared" ca="1" si="38"/>
        <v>-2.2140795151640438E-2</v>
      </c>
    </row>
    <row r="1127" spans="2:8" x14ac:dyDescent="0.35">
      <c r="B1127" s="40">
        <v>40632</v>
      </c>
      <c r="C1127" s="41">
        <v>83.631621999999993</v>
      </c>
      <c r="D1127" s="6">
        <f t="shared" si="37"/>
        <v>-5.2729428549014683E-2</v>
      </c>
      <c r="E1127">
        <v>1.2156192168703719E-2</v>
      </c>
      <c r="G1127">
        <v>1121</v>
      </c>
      <c r="H1127">
        <f t="shared" ca="1" si="38"/>
        <v>-3.4352702345254213E-2</v>
      </c>
    </row>
    <row r="1128" spans="2:8" x14ac:dyDescent="0.35">
      <c r="B1128" s="40">
        <v>40861</v>
      </c>
      <c r="C1128" s="41">
        <v>88.286941999999996</v>
      </c>
      <c r="D1128" s="6">
        <f t="shared" si="37"/>
        <v>-0.23493086785995998</v>
      </c>
      <c r="E1128">
        <v>1.2152185453155313E-2</v>
      </c>
      <c r="G1128">
        <v>1122</v>
      </c>
      <c r="H1128">
        <f t="shared" ca="1" si="38"/>
        <v>9.3799072173589154E-3</v>
      </c>
    </row>
    <row r="1129" spans="2:8" x14ac:dyDescent="0.35">
      <c r="B1129" s="40">
        <v>41271</v>
      </c>
      <c r="C1129" s="41">
        <v>115.397339</v>
      </c>
      <c r="D1129" s="6">
        <f t="shared" si="37"/>
        <v>-0.72292516616019509</v>
      </c>
      <c r="E1129">
        <v>1.2151962667115629E-2</v>
      </c>
      <c r="G1129">
        <v>1123</v>
      </c>
      <c r="H1129">
        <f t="shared" ca="1" si="38"/>
        <v>-9.300882486634238E-3</v>
      </c>
    </row>
    <row r="1130" spans="2:8" x14ac:dyDescent="0.35">
      <c r="B1130" s="40">
        <v>43487</v>
      </c>
      <c r="C1130" s="41">
        <v>416.484375</v>
      </c>
      <c r="D1130" s="6">
        <f t="shared" si="37"/>
        <v>-5.2262849434154046E-2</v>
      </c>
      <c r="E1130">
        <v>1.214527549009441E-2</v>
      </c>
      <c r="G1130">
        <v>1124</v>
      </c>
      <c r="H1130">
        <f t="shared" ca="1" si="38"/>
        <v>-8.8644760784265253E-3</v>
      </c>
    </row>
    <row r="1131" spans="2:8" x14ac:dyDescent="0.35">
      <c r="B1131" s="40">
        <v>43333</v>
      </c>
      <c r="C1131" s="41">
        <v>439.45135499999998</v>
      </c>
      <c r="D1131" s="6">
        <f t="shared" si="37"/>
        <v>77.318232310640028</v>
      </c>
      <c r="E1131">
        <v>1.2133134538668881E-2</v>
      </c>
      <c r="G1131">
        <v>1125</v>
      </c>
      <c r="H1131">
        <f t="shared" ca="1" si="38"/>
        <v>1.1489233380005574E-2</v>
      </c>
    </row>
    <row r="1132" spans="2:8" x14ac:dyDescent="0.35">
      <c r="B1132" s="40">
        <v>37564</v>
      </c>
      <c r="C1132" s="41">
        <v>5.6110990000000003</v>
      </c>
      <c r="D1132" s="6">
        <f t="shared" si="37"/>
        <v>-0.96988784673900308</v>
      </c>
      <c r="E1132">
        <v>1.2105002372840287E-2</v>
      </c>
      <c r="G1132">
        <v>1126</v>
      </c>
      <c r="H1132">
        <f t="shared" ca="1" si="38"/>
        <v>-1.2870878086804023E-2</v>
      </c>
    </row>
    <row r="1133" spans="2:8" x14ac:dyDescent="0.35">
      <c r="B1133" s="40">
        <v>41857</v>
      </c>
      <c r="C1133" s="41">
        <v>186.340012</v>
      </c>
      <c r="D1133" s="6">
        <f t="shared" si="37"/>
        <v>-0.23252617613173038</v>
      </c>
      <c r="E1133">
        <v>1.2077828834338821E-2</v>
      </c>
      <c r="G1133">
        <v>1127</v>
      </c>
      <c r="H1133">
        <f t="shared" ca="1" si="38"/>
        <v>-1.7571310617912072E-2</v>
      </c>
    </row>
    <row r="1134" spans="2:8" x14ac:dyDescent="0.35">
      <c r="B1134" s="40">
        <v>42325</v>
      </c>
      <c r="C1134" s="41">
        <v>242.79657</v>
      </c>
      <c r="D1134" s="6">
        <f t="shared" si="37"/>
        <v>16.7151904358801</v>
      </c>
      <c r="E1134">
        <v>1.2073583157417089E-2</v>
      </c>
      <c r="G1134">
        <v>1128</v>
      </c>
      <c r="H1134">
        <f t="shared" ca="1" si="38"/>
        <v>2.5180096898758532E-2</v>
      </c>
    </row>
    <row r="1135" spans="2:8" x14ac:dyDescent="0.35">
      <c r="B1135" s="40">
        <v>38390</v>
      </c>
      <c r="C1135" s="41">
        <v>13.705558</v>
      </c>
      <c r="D1135" s="6">
        <f t="shared" si="37"/>
        <v>-0.97293204599896255</v>
      </c>
      <c r="E1135">
        <v>1.2069312073432564E-2</v>
      </c>
      <c r="G1135">
        <v>1129</v>
      </c>
      <c r="H1135">
        <f t="shared" ca="1" si="38"/>
        <v>2.1567602804960017E-2</v>
      </c>
    </row>
    <row r="1136" spans="2:8" x14ac:dyDescent="0.35">
      <c r="B1136" s="40">
        <v>44109</v>
      </c>
      <c r="C1136" s="41">
        <v>506.33889799999997</v>
      </c>
      <c r="D1136" s="6">
        <f t="shared" si="37"/>
        <v>5.8179471909966818</v>
      </c>
      <c r="E1136">
        <v>1.2066936686622403E-2</v>
      </c>
      <c r="G1136">
        <v>1130</v>
      </c>
      <c r="H1136">
        <f t="shared" ca="1" si="38"/>
        <v>-1.5177754945970026E-2</v>
      </c>
    </row>
    <row r="1137" spans="2:8" x14ac:dyDescent="0.35">
      <c r="B1137" s="40">
        <v>40245</v>
      </c>
      <c r="C1137" s="41">
        <v>74.265593999999993</v>
      </c>
      <c r="D1137" s="6">
        <f t="shared" si="37"/>
        <v>-0.6768086364710475</v>
      </c>
      <c r="E1137">
        <v>1.2062119525808303E-2</v>
      </c>
      <c r="G1137">
        <v>1131</v>
      </c>
      <c r="H1137">
        <f t="shared" ca="1" si="38"/>
        <v>-2.0187056407261757E-2</v>
      </c>
    </row>
    <row r="1138" spans="2:8" x14ac:dyDescent="0.35">
      <c r="B1138" s="40">
        <v>42032</v>
      </c>
      <c r="C1138" s="41">
        <v>229.78829999999999</v>
      </c>
      <c r="D1138" s="6">
        <f t="shared" si="37"/>
        <v>3.1090816078335313</v>
      </c>
      <c r="E1138">
        <v>1.2060325760048497E-2</v>
      </c>
      <c r="G1138">
        <v>1132</v>
      </c>
      <c r="H1138">
        <f t="shared" ca="1" si="38"/>
        <v>1.7487000888959436E-2</v>
      </c>
    </row>
    <row r="1139" spans="2:8" x14ac:dyDescent="0.35">
      <c r="B1139" s="40">
        <v>40001</v>
      </c>
      <c r="C1139" s="41">
        <v>55.922058</v>
      </c>
      <c r="D1139" s="6">
        <f t="shared" si="37"/>
        <v>-0.76845525857345665</v>
      </c>
      <c r="E1139">
        <v>1.2052555808291905E-2</v>
      </c>
      <c r="G1139">
        <v>1133</v>
      </c>
      <c r="H1139">
        <f t="shared" ca="1" si="38"/>
        <v>-1.5896668894235039E-2</v>
      </c>
    </row>
    <row r="1140" spans="2:8" x14ac:dyDescent="0.35">
      <c r="B1140" s="40">
        <v>42129</v>
      </c>
      <c r="C1140" s="41">
        <v>241.51728800000001</v>
      </c>
      <c r="D1140" s="6">
        <f t="shared" si="37"/>
        <v>4.0791656539731589</v>
      </c>
      <c r="E1140">
        <v>1.2048159651970914E-2</v>
      </c>
      <c r="G1140">
        <v>1134</v>
      </c>
      <c r="H1140">
        <f t="shared" ca="1" si="38"/>
        <v>7.2844029534078021E-3</v>
      </c>
    </row>
    <row r="1141" spans="2:8" x14ac:dyDescent="0.35">
      <c r="B1141" s="40">
        <v>39444</v>
      </c>
      <c r="C1141" s="41">
        <v>47.550583000000003</v>
      </c>
      <c r="D1141" s="6">
        <f t="shared" si="37"/>
        <v>0.27097434103995871</v>
      </c>
      <c r="E1141">
        <v>1.2048034041515656E-2</v>
      </c>
      <c r="G1141">
        <v>1135</v>
      </c>
      <c r="H1141">
        <f t="shared" ca="1" si="38"/>
        <v>3.331169288904285E-2</v>
      </c>
    </row>
    <row r="1142" spans="2:8" x14ac:dyDescent="0.35">
      <c r="B1142" s="40">
        <v>39757</v>
      </c>
      <c r="C1142" s="41">
        <v>37.412700999999998</v>
      </c>
      <c r="D1142" s="6">
        <f t="shared" si="37"/>
        <v>-0.11325386171276279</v>
      </c>
      <c r="E1142">
        <v>1.2000058427220276E-2</v>
      </c>
      <c r="G1142">
        <v>1136</v>
      </c>
      <c r="H1142">
        <f t="shared" ca="1" si="38"/>
        <v>-1.0179816662230171E-2</v>
      </c>
    </row>
    <row r="1143" spans="2:8" x14ac:dyDescent="0.35">
      <c r="B1143" s="40">
        <v>39238</v>
      </c>
      <c r="C1143" s="41">
        <v>42.190994000000003</v>
      </c>
      <c r="D1143" s="6">
        <f t="shared" si="37"/>
        <v>-0.40742976800178998</v>
      </c>
      <c r="E1143">
        <v>1.1987706186138298E-2</v>
      </c>
      <c r="G1143">
        <v>1137</v>
      </c>
      <c r="H1143">
        <f t="shared" ca="1" si="38"/>
        <v>-2.0097868949380135E-2</v>
      </c>
    </row>
    <row r="1144" spans="2:8" x14ac:dyDescent="0.35">
      <c r="B1144" s="40">
        <v>40128</v>
      </c>
      <c r="C1144" s="41">
        <v>71.199989000000002</v>
      </c>
      <c r="D1144" s="6">
        <f t="shared" si="37"/>
        <v>-0.59730724174941796</v>
      </c>
      <c r="E1144">
        <v>1.1966750292276621E-2</v>
      </c>
      <c r="G1144">
        <v>1138</v>
      </c>
      <c r="H1144">
        <f t="shared" ca="1" si="38"/>
        <v>-4.2481938668333379E-2</v>
      </c>
    </row>
    <row r="1145" spans="2:8" x14ac:dyDescent="0.35">
      <c r="B1145" s="40">
        <v>41829</v>
      </c>
      <c r="C1145" s="41">
        <v>176.809708</v>
      </c>
      <c r="D1145" s="6">
        <f t="shared" si="37"/>
        <v>1.0519426088774024</v>
      </c>
      <c r="E1145">
        <v>1.194812171078046E-2</v>
      </c>
      <c r="G1145">
        <v>1139</v>
      </c>
      <c r="H1145">
        <f t="shared" ca="1" si="38"/>
        <v>2.8759680998316568E-2</v>
      </c>
    </row>
    <row r="1146" spans="2:8" x14ac:dyDescent="0.35">
      <c r="B1146" s="40">
        <v>40885</v>
      </c>
      <c r="C1146" s="41">
        <v>86.166984999999997</v>
      </c>
      <c r="D1146" s="6">
        <f t="shared" si="37"/>
        <v>13.337201923185713</v>
      </c>
      <c r="E1146">
        <v>1.1929477051497094E-2</v>
      </c>
      <c r="G1146">
        <v>1140</v>
      </c>
      <c r="H1146">
        <f t="shared" ca="1" si="38"/>
        <v>-6.6585571285661727E-2</v>
      </c>
    </row>
    <row r="1147" spans="2:8" x14ac:dyDescent="0.35">
      <c r="B1147" s="40">
        <v>37501</v>
      </c>
      <c r="C1147" s="41">
        <v>6.0100280000000001</v>
      </c>
      <c r="D1147" s="6">
        <f t="shared" si="37"/>
        <v>-0.98938896440207291</v>
      </c>
      <c r="E1147">
        <v>1.1927386045468551E-2</v>
      </c>
      <c r="G1147">
        <v>1141</v>
      </c>
      <c r="H1147">
        <f t="shared" ca="1" si="38"/>
        <v>-3.5583365325061345E-2</v>
      </c>
    </row>
    <row r="1148" spans="2:8" x14ac:dyDescent="0.35">
      <c r="B1148" s="40">
        <v>45092</v>
      </c>
      <c r="C1148" s="41">
        <v>566.39410399999997</v>
      </c>
      <c r="D1148" s="6">
        <f t="shared" si="37"/>
        <v>1.2421911959216621</v>
      </c>
      <c r="E1148">
        <v>1.191434709061291E-2</v>
      </c>
      <c r="G1148">
        <v>1142</v>
      </c>
      <c r="H1148">
        <f t="shared" ca="1" si="38"/>
        <v>1.7974211382382775E-2</v>
      </c>
    </row>
    <row r="1149" spans="2:8" x14ac:dyDescent="0.35">
      <c r="B1149" s="40">
        <v>42180</v>
      </c>
      <c r="C1149" s="41">
        <v>252.60740699999999</v>
      </c>
      <c r="D1149" s="6">
        <f t="shared" si="37"/>
        <v>4.6592329616323989</v>
      </c>
      <c r="E1149">
        <v>1.1883036080043161E-2</v>
      </c>
      <c r="G1149">
        <v>1143</v>
      </c>
      <c r="H1149">
        <f t="shared" ca="1" si="38"/>
        <v>-1.5103991140063319E-2</v>
      </c>
    </row>
    <row r="1150" spans="2:8" x14ac:dyDescent="0.35">
      <c r="B1150" s="40">
        <v>39394</v>
      </c>
      <c r="C1150" s="41">
        <v>44.636333</v>
      </c>
      <c r="D1150" s="6">
        <f t="shared" si="37"/>
        <v>-0.81780034416276937</v>
      </c>
      <c r="E1150">
        <v>1.1882480234310029E-2</v>
      </c>
      <c r="G1150">
        <v>1144</v>
      </c>
      <c r="H1150">
        <f t="shared" ca="1" si="38"/>
        <v>4.5342908060787312E-4</v>
      </c>
    </row>
    <row r="1151" spans="2:8" x14ac:dyDescent="0.35">
      <c r="B1151" s="40">
        <v>42149</v>
      </c>
      <c r="C1151" s="41">
        <v>244.98582500000001</v>
      </c>
      <c r="D1151" s="6">
        <f t="shared" si="37"/>
        <v>-0.54118823275694561</v>
      </c>
      <c r="E1151">
        <v>1.1875558902565512E-2</v>
      </c>
      <c r="G1151">
        <v>1145</v>
      </c>
      <c r="H1151">
        <f t="shared" ca="1" si="38"/>
        <v>-2.9523107989743291E-2</v>
      </c>
    </row>
    <row r="1152" spans="2:8" x14ac:dyDescent="0.35">
      <c r="B1152" s="40">
        <v>44207</v>
      </c>
      <c r="C1152" s="41">
        <v>533.95715299999995</v>
      </c>
      <c r="D1152" s="6">
        <f t="shared" si="37"/>
        <v>11.611867037485311</v>
      </c>
      <c r="E1152">
        <v>1.1849893068256324E-2</v>
      </c>
      <c r="G1152">
        <v>1146</v>
      </c>
      <c r="H1152">
        <f t="shared" ca="1" si="38"/>
        <v>4.9378233203682932E-2</v>
      </c>
    </row>
    <row r="1153" spans="2:8" x14ac:dyDescent="0.35">
      <c r="B1153" s="40">
        <v>39094</v>
      </c>
      <c r="C1153" s="41">
        <v>42.337676999999999</v>
      </c>
      <c r="D1153" s="6">
        <f t="shared" si="37"/>
        <v>-0.53048469845632662</v>
      </c>
      <c r="E1153">
        <v>1.1842722620958901E-2</v>
      </c>
      <c r="G1153">
        <v>1147</v>
      </c>
      <c r="H1153">
        <f t="shared" ca="1" si="38"/>
        <v>-6.7620387241034245E-3</v>
      </c>
    </row>
    <row r="1154" spans="2:8" x14ac:dyDescent="0.35">
      <c r="B1154" s="40">
        <v>40763</v>
      </c>
      <c r="C1154" s="41">
        <v>90.173157000000003</v>
      </c>
      <c r="D1154" s="6">
        <f t="shared" si="37"/>
        <v>1.0107295883250562</v>
      </c>
      <c r="E1154">
        <v>1.1828179344973063E-2</v>
      </c>
      <c r="G1154">
        <v>1148</v>
      </c>
      <c r="H1154">
        <f t="shared" ca="1" si="38"/>
        <v>5.559406633770772E-2</v>
      </c>
    </row>
    <row r="1155" spans="2:8" x14ac:dyDescent="0.35">
      <c r="B1155" s="40">
        <v>39563</v>
      </c>
      <c r="C1155" s="41">
        <v>44.845989000000003</v>
      </c>
      <c r="D1155" s="6">
        <f t="shared" si="37"/>
        <v>5.3651621180305035E-3</v>
      </c>
      <c r="E1155">
        <v>1.1826021294514081E-2</v>
      </c>
      <c r="G1155">
        <v>1149</v>
      </c>
      <c r="H1155">
        <f t="shared" ca="1" si="38"/>
        <v>2.3578019516790647E-2</v>
      </c>
    </row>
    <row r="1156" spans="2:8" x14ac:dyDescent="0.35">
      <c r="B1156" s="40">
        <v>39370</v>
      </c>
      <c r="C1156" s="41">
        <v>44.606667000000002</v>
      </c>
      <c r="D1156" s="6">
        <f t="shared" si="37"/>
        <v>2.434455249384643</v>
      </c>
      <c r="E1156">
        <v>1.1809063782803671E-2</v>
      </c>
      <c r="G1156">
        <v>1150</v>
      </c>
      <c r="H1156">
        <f t="shared" ca="1" si="38"/>
        <v>4.5889514654017652E-2</v>
      </c>
    </row>
    <row r="1157" spans="2:8" x14ac:dyDescent="0.35">
      <c r="B1157" s="40">
        <v>38380</v>
      </c>
      <c r="C1157" s="41">
        <v>12.987989000000001</v>
      </c>
      <c r="D1157" s="6">
        <f t="shared" si="37"/>
        <v>-0.96900609021536299</v>
      </c>
      <c r="E1157">
        <v>1.1801189155644666E-2</v>
      </c>
      <c r="G1157">
        <v>1151</v>
      </c>
      <c r="H1157">
        <f t="shared" ca="1" si="38"/>
        <v>-1.4471253106599285E-2</v>
      </c>
    </row>
    <row r="1158" spans="2:8" x14ac:dyDescent="0.35">
      <c r="B1158" s="40">
        <v>43368</v>
      </c>
      <c r="C1158" s="41">
        <v>419.049713</v>
      </c>
      <c r="D1158" s="6">
        <f t="shared" si="37"/>
        <v>44.929109978619742</v>
      </c>
      <c r="E1158">
        <v>1.1794848678835923E-2</v>
      </c>
      <c r="G1158">
        <v>1152</v>
      </c>
      <c r="H1158">
        <f t="shared" ca="1" si="38"/>
        <v>1.2175844619901642E-2</v>
      </c>
    </row>
    <row r="1159" spans="2:8" x14ac:dyDescent="0.35">
      <c r="B1159" s="40">
        <v>38232</v>
      </c>
      <c r="C1159" s="41">
        <v>9.123837</v>
      </c>
      <c r="D1159" s="6">
        <f t="shared" ref="D1159:D1222" si="39">(C1159-C1160)/C1160</f>
        <v>-0.75085383375870163</v>
      </c>
      <c r="E1159">
        <v>1.17907219218068E-2</v>
      </c>
      <c r="G1159">
        <v>1153</v>
      </c>
      <c r="H1159">
        <f t="shared" ref="H1159:H1222" ca="1" si="40">_xlfn.NORM.INV(RAND(),K$9,K$10)</f>
        <v>1.4702886208494321E-3</v>
      </c>
    </row>
    <row r="1160" spans="2:8" x14ac:dyDescent="0.35">
      <c r="B1160" s="40">
        <v>38931</v>
      </c>
      <c r="C1160" s="41">
        <v>36.620418999999998</v>
      </c>
      <c r="D1160" s="6">
        <f t="shared" si="39"/>
        <v>-0.14677226967046619</v>
      </c>
      <c r="E1160">
        <v>1.1787241757523442E-2</v>
      </c>
      <c r="G1160">
        <v>1154</v>
      </c>
      <c r="H1160">
        <f t="shared" ca="1" si="40"/>
        <v>-2.9591834585219197E-2</v>
      </c>
    </row>
    <row r="1161" spans="2:8" x14ac:dyDescent="0.35">
      <c r="B1161" s="40">
        <v>39269</v>
      </c>
      <c r="C1161" s="41">
        <v>42.919865000000001</v>
      </c>
      <c r="D1161" s="6">
        <f t="shared" si="39"/>
        <v>-0.9161997902859963</v>
      </c>
      <c r="E1161">
        <v>1.178194550061374E-2</v>
      </c>
      <c r="G1161">
        <v>1155</v>
      </c>
      <c r="H1161">
        <f t="shared" ca="1" si="40"/>
        <v>6.0090301427427481E-2</v>
      </c>
    </row>
    <row r="1162" spans="2:8" x14ac:dyDescent="0.35">
      <c r="B1162" s="40">
        <v>44259</v>
      </c>
      <c r="C1162" s="41">
        <v>512.16894500000001</v>
      </c>
      <c r="D1162" s="6">
        <f t="shared" si="39"/>
        <v>0.97855704017239342</v>
      </c>
      <c r="E1162">
        <v>1.1773838289294597E-2</v>
      </c>
      <c r="G1162">
        <v>1156</v>
      </c>
      <c r="H1162">
        <f t="shared" ca="1" si="40"/>
        <v>1.6411146608411552E-2</v>
      </c>
    </row>
    <row r="1163" spans="2:8" x14ac:dyDescent="0.35">
      <c r="B1163" s="40">
        <v>42107</v>
      </c>
      <c r="C1163" s="41">
        <v>258.85983299999998</v>
      </c>
      <c r="D1163" s="6">
        <f t="shared" si="39"/>
        <v>0.66715570404495783</v>
      </c>
      <c r="E1163">
        <v>1.1772958814552415E-2</v>
      </c>
      <c r="G1163">
        <v>1157</v>
      </c>
      <c r="H1163">
        <f t="shared" ca="1" si="40"/>
        <v>7.1200617791233592E-3</v>
      </c>
    </row>
    <row r="1164" spans="2:8" x14ac:dyDescent="0.35">
      <c r="B1164" s="40">
        <v>41670</v>
      </c>
      <c r="C1164" s="41">
        <v>155.27034</v>
      </c>
      <c r="D1164" s="6">
        <f t="shared" si="39"/>
        <v>25.601389155867317</v>
      </c>
      <c r="E1164">
        <v>1.1764685643960425E-2</v>
      </c>
      <c r="G1164">
        <v>1158</v>
      </c>
      <c r="H1164">
        <f t="shared" ca="1" si="40"/>
        <v>-5.0129488796456052E-3</v>
      </c>
    </row>
    <row r="1165" spans="2:8" x14ac:dyDescent="0.35">
      <c r="B1165" s="40">
        <v>37782</v>
      </c>
      <c r="C1165" s="41">
        <v>5.8369260000000001</v>
      </c>
      <c r="D1165" s="6">
        <f t="shared" si="39"/>
        <v>-0.98821042973667783</v>
      </c>
      <c r="E1165">
        <v>1.1764665096796656E-2</v>
      </c>
      <c r="G1165">
        <v>1159</v>
      </c>
      <c r="H1165">
        <f t="shared" ca="1" si="40"/>
        <v>-5.2930147472453254E-2</v>
      </c>
    </row>
    <row r="1166" spans="2:8" x14ac:dyDescent="0.35">
      <c r="B1166" s="40">
        <v>44092</v>
      </c>
      <c r="C1166" s="41">
        <v>495.09234600000002</v>
      </c>
      <c r="D1166" s="6">
        <f t="shared" si="39"/>
        <v>12.080003728294612</v>
      </c>
      <c r="E1166">
        <v>1.1740178710409244E-2</v>
      </c>
      <c r="G1166">
        <v>1160</v>
      </c>
      <c r="H1166">
        <f t="shared" ca="1" si="40"/>
        <v>1.2352344696806208E-2</v>
      </c>
    </row>
    <row r="1167" spans="2:8" x14ac:dyDescent="0.35">
      <c r="B1167" s="40">
        <v>38993</v>
      </c>
      <c r="C1167" s="41">
        <v>37.851086000000002</v>
      </c>
      <c r="D1167" s="6">
        <f t="shared" si="39"/>
        <v>-0.5885248538098472</v>
      </c>
      <c r="E1167">
        <v>1.1732418165424403E-2</v>
      </c>
      <c r="G1167">
        <v>1161</v>
      </c>
      <c r="H1167">
        <f t="shared" ca="1" si="40"/>
        <v>1.5818673002590856E-2</v>
      </c>
    </row>
    <row r="1168" spans="2:8" x14ac:dyDescent="0.35">
      <c r="B1168" s="40">
        <v>40422</v>
      </c>
      <c r="C1168" s="41">
        <v>91.988754</v>
      </c>
      <c r="D1168" s="6">
        <f t="shared" si="39"/>
        <v>-0.8400195582608696</v>
      </c>
      <c r="E1168">
        <v>1.1708470787157343E-2</v>
      </c>
      <c r="G1168">
        <v>1162</v>
      </c>
      <c r="H1168">
        <f t="shared" ca="1" si="40"/>
        <v>1.1561709112427841E-2</v>
      </c>
    </row>
    <row r="1169" spans="2:8" x14ac:dyDescent="0.35">
      <c r="B1169" s="40">
        <v>45133</v>
      </c>
      <c r="C1169" s="41">
        <v>575</v>
      </c>
      <c r="D1169" s="6">
        <f t="shared" si="39"/>
        <v>0.15359597553177601</v>
      </c>
      <c r="E1169">
        <v>1.1700579362741156E-2</v>
      </c>
      <c r="G1169">
        <v>1163</v>
      </c>
      <c r="H1169">
        <f t="shared" ca="1" si="40"/>
        <v>4.1092007672993106E-2</v>
      </c>
    </row>
    <row r="1170" spans="2:8" x14ac:dyDescent="0.35">
      <c r="B1170" s="40">
        <v>44188</v>
      </c>
      <c r="C1170" s="41">
        <v>498.44140599999997</v>
      </c>
      <c r="D1170" s="6">
        <f t="shared" si="39"/>
        <v>0.97305135493726092</v>
      </c>
      <c r="E1170">
        <v>1.1700482804703429E-2</v>
      </c>
      <c r="G1170">
        <v>1164</v>
      </c>
      <c r="H1170">
        <f t="shared" ca="1" si="40"/>
        <v>2.4970789011315525E-2</v>
      </c>
    </row>
    <row r="1171" spans="2:8" x14ac:dyDescent="0.35">
      <c r="B1171" s="40">
        <v>42793</v>
      </c>
      <c r="C1171" s="41">
        <v>252.62464900000001</v>
      </c>
      <c r="D1171" s="6">
        <f t="shared" si="39"/>
        <v>-1.6765868982092293E-2</v>
      </c>
      <c r="E1171">
        <v>1.1686267116654136E-2</v>
      </c>
      <c r="G1171">
        <v>1165</v>
      </c>
      <c r="H1171">
        <f t="shared" ca="1" si="40"/>
        <v>3.2070800764898759E-2</v>
      </c>
    </row>
    <row r="1172" spans="2:8" x14ac:dyDescent="0.35">
      <c r="B1172" s="40">
        <v>42825</v>
      </c>
      <c r="C1172" s="41">
        <v>256.932343</v>
      </c>
      <c r="D1172" s="6">
        <f t="shared" si="39"/>
        <v>-0.49476401307497042</v>
      </c>
      <c r="E1172">
        <v>1.1672590250389123E-2</v>
      </c>
      <c r="G1172">
        <v>1166</v>
      </c>
      <c r="H1172">
        <f t="shared" ca="1" si="40"/>
        <v>-3.7210095404533093E-2</v>
      </c>
    </row>
    <row r="1173" spans="2:8" x14ac:dyDescent="0.35">
      <c r="B1173" s="40">
        <v>44739</v>
      </c>
      <c r="C1173" s="41">
        <v>508.53927599999997</v>
      </c>
      <c r="D1173" s="6">
        <f t="shared" si="39"/>
        <v>12.219468972442304</v>
      </c>
      <c r="E1173">
        <v>1.167242746572995E-2</v>
      </c>
      <c r="G1173">
        <v>1167</v>
      </c>
      <c r="H1173">
        <f t="shared" ca="1" si="40"/>
        <v>3.1848695273616848E-2</v>
      </c>
    </row>
    <row r="1174" spans="2:8" x14ac:dyDescent="0.35">
      <c r="B1174" s="40">
        <v>39827</v>
      </c>
      <c r="C1174" s="41">
        <v>38.468964</v>
      </c>
      <c r="D1174" s="6">
        <f t="shared" si="39"/>
        <v>0.86376549003066927</v>
      </c>
      <c r="E1174">
        <v>1.1666802102703724E-2</v>
      </c>
      <c r="G1174">
        <v>1168</v>
      </c>
      <c r="H1174">
        <f t="shared" ca="1" si="40"/>
        <v>-1.7290128980952366E-2</v>
      </c>
    </row>
    <row r="1175" spans="2:8" x14ac:dyDescent="0.35">
      <c r="B1175" s="40">
        <v>38595</v>
      </c>
      <c r="C1175" s="41">
        <v>20.640453000000001</v>
      </c>
      <c r="D1175" s="6">
        <f t="shared" si="39"/>
        <v>-0.9614137844352777</v>
      </c>
      <c r="E1175">
        <v>1.1664520194321681E-2</v>
      </c>
      <c r="G1175">
        <v>1169</v>
      </c>
      <c r="H1175">
        <f t="shared" ca="1" si="40"/>
        <v>-9.5295002551905642E-4</v>
      </c>
    </row>
    <row r="1176" spans="2:8" x14ac:dyDescent="0.35">
      <c r="B1176" s="40">
        <v>44652</v>
      </c>
      <c r="C1176" s="41">
        <v>534.91778599999998</v>
      </c>
      <c r="D1176" s="6">
        <f t="shared" si="39"/>
        <v>1.177784631231428</v>
      </c>
      <c r="E1176">
        <v>1.1655967712464799E-2</v>
      </c>
      <c r="G1176">
        <v>1170</v>
      </c>
      <c r="H1176">
        <f t="shared" ca="1" si="40"/>
        <v>-4.5668508025615423E-3</v>
      </c>
    </row>
    <row r="1177" spans="2:8" x14ac:dyDescent="0.35">
      <c r="B1177" s="40">
        <v>42086</v>
      </c>
      <c r="C1177" s="41">
        <v>245.624741</v>
      </c>
      <c r="D1177" s="6">
        <f t="shared" si="39"/>
        <v>-6.0273503185128086E-2</v>
      </c>
      <c r="E1177">
        <v>1.1653973637667979E-2</v>
      </c>
      <c r="G1177">
        <v>1171</v>
      </c>
      <c r="H1177">
        <f t="shared" ca="1" si="40"/>
        <v>-1.9185332212717704E-2</v>
      </c>
    </row>
    <row r="1178" spans="2:8" x14ac:dyDescent="0.35">
      <c r="B1178" s="40">
        <v>42815</v>
      </c>
      <c r="C1178" s="41">
        <v>261.37896699999999</v>
      </c>
      <c r="D1178" s="6">
        <f t="shared" si="39"/>
        <v>10.139552274999801</v>
      </c>
      <c r="E1178">
        <v>1.1652911266468597E-2</v>
      </c>
      <c r="G1178">
        <v>1172</v>
      </c>
      <c r="H1178">
        <f t="shared" ca="1" si="40"/>
        <v>1.7685904520808001E-3</v>
      </c>
    </row>
    <row r="1179" spans="2:8" x14ac:dyDescent="0.35">
      <c r="B1179" s="40">
        <v>38644</v>
      </c>
      <c r="C1179" s="41">
        <v>23.464046</v>
      </c>
      <c r="D1179" s="6">
        <f t="shared" si="39"/>
        <v>-0.90892243759705771</v>
      </c>
      <c r="E1179">
        <v>1.1652084458814185E-2</v>
      </c>
      <c r="G1179">
        <v>1173</v>
      </c>
      <c r="H1179">
        <f t="shared" ca="1" si="40"/>
        <v>-7.1276772634686104E-3</v>
      </c>
    </row>
    <row r="1180" spans="2:8" x14ac:dyDescent="0.35">
      <c r="B1180" s="40">
        <v>42811</v>
      </c>
      <c r="C1180" s="41">
        <v>257.62707499999999</v>
      </c>
      <c r="D1180" s="6">
        <f t="shared" si="39"/>
        <v>0.15913532103549211</v>
      </c>
      <c r="E1180">
        <v>1.1640560149809792E-2</v>
      </c>
      <c r="G1180">
        <v>1174</v>
      </c>
      <c r="H1180">
        <f t="shared" ca="1" si="40"/>
        <v>2.0792837134548056E-3</v>
      </c>
    </row>
    <row r="1181" spans="2:8" x14ac:dyDescent="0.35">
      <c r="B1181" s="40">
        <v>41970</v>
      </c>
      <c r="C1181" s="41">
        <v>222.25798</v>
      </c>
      <c r="D1181" s="6">
        <f t="shared" si="39"/>
        <v>-0.59531808815384235</v>
      </c>
      <c r="E1181">
        <v>1.1632532580930983E-2</v>
      </c>
      <c r="G1181">
        <v>1175</v>
      </c>
      <c r="H1181">
        <f t="shared" ca="1" si="40"/>
        <v>-2.4365541676507528E-2</v>
      </c>
    </row>
    <row r="1182" spans="2:8" x14ac:dyDescent="0.35">
      <c r="B1182" s="40">
        <v>44659</v>
      </c>
      <c r="C1182" s="41">
        <v>549.21649200000002</v>
      </c>
      <c r="D1182" s="6">
        <f t="shared" si="39"/>
        <v>15.481039241760522</v>
      </c>
      <c r="E1182">
        <v>1.1624785399511247E-2</v>
      </c>
      <c r="G1182">
        <v>1176</v>
      </c>
      <c r="H1182">
        <f t="shared" ca="1" si="40"/>
        <v>-9.1290594579811358E-3</v>
      </c>
    </row>
    <row r="1183" spans="2:8" x14ac:dyDescent="0.35">
      <c r="B1183" s="40">
        <v>38806</v>
      </c>
      <c r="C1183" s="41">
        <v>33.324142000000002</v>
      </c>
      <c r="D1183" s="6">
        <f t="shared" si="39"/>
        <v>-2.1045061963934797E-2</v>
      </c>
      <c r="E1183">
        <v>1.1615527388256513E-2</v>
      </c>
      <c r="G1183">
        <v>1177</v>
      </c>
      <c r="H1183">
        <f t="shared" ca="1" si="40"/>
        <v>-5.2476078138659739E-2</v>
      </c>
    </row>
    <row r="1184" spans="2:8" x14ac:dyDescent="0.35">
      <c r="B1184" s="40">
        <v>38810</v>
      </c>
      <c r="C1184" s="41">
        <v>34.040526999999997</v>
      </c>
      <c r="D1184" s="6">
        <f t="shared" si="39"/>
        <v>-0.70743351875578664</v>
      </c>
      <c r="E1184">
        <v>1.161274221234437E-2</v>
      </c>
      <c r="G1184">
        <v>1178</v>
      </c>
      <c r="H1184">
        <f t="shared" ca="1" si="40"/>
        <v>1.1588035626476327E-2</v>
      </c>
    </row>
    <row r="1185" spans="2:8" x14ac:dyDescent="0.35">
      <c r="B1185" s="40">
        <v>41163</v>
      </c>
      <c r="C1185" s="41">
        <v>116.35142500000001</v>
      </c>
      <c r="D1185" s="6">
        <f t="shared" si="39"/>
        <v>-0.54369652848649053</v>
      </c>
      <c r="E1185">
        <v>1.1596228523318803E-2</v>
      </c>
      <c r="G1185">
        <v>1179</v>
      </c>
      <c r="H1185">
        <f t="shared" ca="1" si="40"/>
        <v>-3.1712357309907893E-4</v>
      </c>
    </row>
    <row r="1186" spans="2:8" x14ac:dyDescent="0.35">
      <c r="B1186" s="40">
        <v>42874</v>
      </c>
      <c r="C1186" s="41">
        <v>254.98693800000001</v>
      </c>
      <c r="D1186" s="6">
        <f t="shared" si="39"/>
        <v>32.076410032031283</v>
      </c>
      <c r="E1186">
        <v>1.1576683838683679E-2</v>
      </c>
      <c r="G1186">
        <v>1180</v>
      </c>
      <c r="H1186">
        <f t="shared" ca="1" si="40"/>
        <v>3.745828324074911E-2</v>
      </c>
    </row>
    <row r="1187" spans="2:8" x14ac:dyDescent="0.35">
      <c r="B1187" s="40">
        <v>37890</v>
      </c>
      <c r="C1187" s="41">
        <v>7.7090269999999999</v>
      </c>
      <c r="D1187" s="6">
        <f t="shared" si="39"/>
        <v>-0.88353428119185851</v>
      </c>
      <c r="E1187">
        <v>1.1574874452437333E-2</v>
      </c>
      <c r="G1187">
        <v>1181</v>
      </c>
      <c r="H1187">
        <f t="shared" ca="1" si="40"/>
        <v>1.102458201931451E-2</v>
      </c>
    </row>
    <row r="1188" spans="2:8" x14ac:dyDescent="0.35">
      <c r="B1188" s="40">
        <v>40123</v>
      </c>
      <c r="C1188" s="41">
        <v>66.191383000000002</v>
      </c>
      <c r="D1188" s="6">
        <f t="shared" si="39"/>
        <v>1.2073779775511115</v>
      </c>
      <c r="E1188">
        <v>1.1547307087792428E-2</v>
      </c>
      <c r="G1188">
        <v>1182</v>
      </c>
      <c r="H1188">
        <f t="shared" ca="1" si="40"/>
        <v>-1.9745379690466733E-2</v>
      </c>
    </row>
    <row r="1189" spans="2:8" x14ac:dyDescent="0.35">
      <c r="B1189" s="40">
        <v>38770</v>
      </c>
      <c r="C1189" s="41">
        <v>29.986429000000001</v>
      </c>
      <c r="D1189" s="6">
        <f t="shared" si="39"/>
        <v>-0.94505874055643047</v>
      </c>
      <c r="E1189">
        <v>1.1533427790344905E-2</v>
      </c>
      <c r="G1189">
        <v>1183</v>
      </c>
      <c r="H1189">
        <f t="shared" ca="1" si="40"/>
        <v>3.3891390765306464E-2</v>
      </c>
    </row>
    <row r="1190" spans="2:8" x14ac:dyDescent="0.35">
      <c r="B1190" s="40">
        <v>45075</v>
      </c>
      <c r="C1190" s="41">
        <v>545.79070999999999</v>
      </c>
      <c r="D1190" s="6">
        <f t="shared" si="39"/>
        <v>35.267575670647595</v>
      </c>
      <c r="E1190">
        <v>1.1529229434292817E-2</v>
      </c>
      <c r="G1190">
        <v>1184</v>
      </c>
      <c r="H1190">
        <f t="shared" ca="1" si="40"/>
        <v>-5.8694541495091252E-3</v>
      </c>
    </row>
    <row r="1191" spans="2:8" x14ac:dyDescent="0.35">
      <c r="B1191" s="40">
        <v>38453</v>
      </c>
      <c r="C1191" s="41">
        <v>15.048999</v>
      </c>
      <c r="D1191" s="6">
        <f t="shared" si="39"/>
        <v>-0.94308023271967434</v>
      </c>
      <c r="E1191">
        <v>1.1521628006158285E-2</v>
      </c>
      <c r="G1191">
        <v>1185</v>
      </c>
      <c r="H1191">
        <f t="shared" ca="1" si="40"/>
        <v>5.9224928820615554E-3</v>
      </c>
    </row>
    <row r="1192" spans="2:8" x14ac:dyDescent="0.35">
      <c r="B1192" s="40">
        <v>42898</v>
      </c>
      <c r="C1192" s="41">
        <v>264.389679</v>
      </c>
      <c r="D1192" s="6">
        <f t="shared" si="39"/>
        <v>45.901868555397982</v>
      </c>
      <c r="E1192">
        <v>1.151857027577897E-2</v>
      </c>
      <c r="G1192">
        <v>1186</v>
      </c>
      <c r="H1192">
        <f t="shared" ca="1" si="40"/>
        <v>3.1643078265782096E-2</v>
      </c>
    </row>
    <row r="1193" spans="2:8" x14ac:dyDescent="0.35">
      <c r="B1193" s="40">
        <v>37776</v>
      </c>
      <c r="C1193" s="41">
        <v>5.6370820000000004</v>
      </c>
      <c r="D1193" s="6">
        <f t="shared" si="39"/>
        <v>-0.97640288659033936</v>
      </c>
      <c r="E1193">
        <v>1.1502102734604686E-2</v>
      </c>
      <c r="G1193">
        <v>1187</v>
      </c>
      <c r="H1193">
        <f t="shared" ca="1" si="40"/>
        <v>2.4180102299183066E-2</v>
      </c>
    </row>
    <row r="1194" spans="2:8" x14ac:dyDescent="0.35">
      <c r="B1194" s="40">
        <v>42383</v>
      </c>
      <c r="C1194" s="41">
        <v>238.88862599999999</v>
      </c>
      <c r="D1194" s="6">
        <f t="shared" si="39"/>
        <v>4.6499601444803078</v>
      </c>
      <c r="E1194">
        <v>1.1485175583090968E-2</v>
      </c>
      <c r="G1194">
        <v>1188</v>
      </c>
      <c r="H1194">
        <f t="shared" ca="1" si="40"/>
        <v>-8.4328543883079761E-3</v>
      </c>
    </row>
    <row r="1195" spans="2:8" x14ac:dyDescent="0.35">
      <c r="B1195" s="40">
        <v>39022</v>
      </c>
      <c r="C1195" s="41">
        <v>42.281471000000003</v>
      </c>
      <c r="D1195" s="6">
        <f t="shared" si="39"/>
        <v>-0.79785089316939117</v>
      </c>
      <c r="E1195">
        <v>1.1481736416408201E-2</v>
      </c>
      <c r="G1195">
        <v>1189</v>
      </c>
      <c r="H1195">
        <f t="shared" ca="1" si="40"/>
        <v>2.6755564127596419E-2</v>
      </c>
    </row>
    <row r="1196" spans="2:8" x14ac:dyDescent="0.35">
      <c r="B1196" s="40">
        <v>41954</v>
      </c>
      <c r="C1196" s="41">
        <v>209.15982099999999</v>
      </c>
      <c r="D1196" s="6">
        <f t="shared" si="39"/>
        <v>-0.59603883055922524</v>
      </c>
      <c r="E1196">
        <v>1.1476339526280965E-2</v>
      </c>
      <c r="G1196">
        <v>1190</v>
      </c>
      <c r="H1196">
        <f t="shared" ca="1" si="40"/>
        <v>1.6518028426663004E-2</v>
      </c>
    </row>
    <row r="1197" spans="2:8" x14ac:dyDescent="0.35">
      <c r="B1197" s="40">
        <v>45057</v>
      </c>
      <c r="C1197" s="41">
        <v>517.77209500000004</v>
      </c>
      <c r="D1197" s="6">
        <f t="shared" si="39"/>
        <v>5.0430092993130069</v>
      </c>
      <c r="E1197">
        <v>1.1471911052062786E-2</v>
      </c>
      <c r="G1197">
        <v>1191</v>
      </c>
      <c r="H1197">
        <f t="shared" ca="1" si="40"/>
        <v>3.0287011760989163E-2</v>
      </c>
    </row>
    <row r="1198" spans="2:8" x14ac:dyDescent="0.35">
      <c r="B1198" s="40">
        <v>40925</v>
      </c>
      <c r="C1198" s="41">
        <v>85.681168</v>
      </c>
      <c r="D1198" s="6">
        <f t="shared" si="39"/>
        <v>1.0277894724087004</v>
      </c>
      <c r="E1198">
        <v>1.1470280213821557E-2</v>
      </c>
      <c r="G1198">
        <v>1192</v>
      </c>
      <c r="H1198">
        <f t="shared" ca="1" si="40"/>
        <v>7.9639719901702811E-3</v>
      </c>
    </row>
    <row r="1199" spans="2:8" x14ac:dyDescent="0.35">
      <c r="B1199" s="40">
        <v>39296</v>
      </c>
      <c r="C1199" s="41">
        <v>42.253483000000003</v>
      </c>
      <c r="D1199" s="6">
        <f t="shared" si="39"/>
        <v>5.2312729551864621</v>
      </c>
      <c r="E1199">
        <v>1.1465700291055507E-2</v>
      </c>
      <c r="G1199">
        <v>1193</v>
      </c>
      <c r="H1199">
        <f t="shared" ca="1" si="40"/>
        <v>-5.7509378727891164E-3</v>
      </c>
    </row>
    <row r="1200" spans="2:8" x14ac:dyDescent="0.35">
      <c r="B1200" s="40">
        <v>37816</v>
      </c>
      <c r="C1200" s="41">
        <v>6.780875</v>
      </c>
      <c r="D1200" s="6">
        <f t="shared" si="39"/>
        <v>-0.98745451825195596</v>
      </c>
      <c r="E1200">
        <v>1.14413864803547E-2</v>
      </c>
      <c r="G1200">
        <v>1194</v>
      </c>
      <c r="H1200">
        <f t="shared" ca="1" si="40"/>
        <v>2.7384919872768435E-2</v>
      </c>
    </row>
    <row r="1201" spans="2:8" x14ac:dyDescent="0.35">
      <c r="B1201" s="40">
        <v>44293</v>
      </c>
      <c r="C1201" s="41">
        <v>540.50335700000005</v>
      </c>
      <c r="D1201" s="6">
        <f t="shared" si="39"/>
        <v>11.735438494917556</v>
      </c>
      <c r="E1201">
        <v>1.1427027845732457E-2</v>
      </c>
      <c r="G1201">
        <v>1195</v>
      </c>
      <c r="H1201">
        <f t="shared" ca="1" si="40"/>
        <v>-7.1623661195707451E-4</v>
      </c>
    </row>
    <row r="1202" spans="2:8" x14ac:dyDescent="0.35">
      <c r="B1202" s="40">
        <v>39330</v>
      </c>
      <c r="C1202" s="41">
        <v>42.440891000000001</v>
      </c>
      <c r="D1202" s="6">
        <f t="shared" si="39"/>
        <v>-0.10113408065843386</v>
      </c>
      <c r="E1202">
        <v>1.1414372296864745E-2</v>
      </c>
      <c r="G1202">
        <v>1196</v>
      </c>
      <c r="H1202">
        <f t="shared" ca="1" si="40"/>
        <v>1.2785032956185919E-3</v>
      </c>
    </row>
    <row r="1203" spans="2:8" x14ac:dyDescent="0.35">
      <c r="B1203" s="40">
        <v>39941</v>
      </c>
      <c r="C1203" s="41">
        <v>47.216042000000002</v>
      </c>
      <c r="D1203" s="6">
        <f t="shared" si="39"/>
        <v>-0.81387243212746752</v>
      </c>
      <c r="E1203">
        <v>1.141027259127732E-2</v>
      </c>
      <c r="G1203">
        <v>1197</v>
      </c>
      <c r="H1203">
        <f t="shared" ca="1" si="40"/>
        <v>1.7487160097032278E-3</v>
      </c>
    </row>
    <row r="1204" spans="2:8" x14ac:dyDescent="0.35">
      <c r="B1204" s="40">
        <v>42661</v>
      </c>
      <c r="C1204" s="41">
        <v>253.67570499999999</v>
      </c>
      <c r="D1204" s="6">
        <f t="shared" si="39"/>
        <v>4.047751587358503</v>
      </c>
      <c r="E1204">
        <v>1.1401443863000177E-2</v>
      </c>
      <c r="G1204">
        <v>1198</v>
      </c>
      <c r="H1204">
        <f t="shared" ca="1" si="40"/>
        <v>-8.1444517627336475E-3</v>
      </c>
    </row>
    <row r="1205" spans="2:8" x14ac:dyDescent="0.35">
      <c r="B1205" s="40">
        <v>39430</v>
      </c>
      <c r="C1205" s="41">
        <v>50.255187999999997</v>
      </c>
      <c r="D1205" s="6">
        <f t="shared" si="39"/>
        <v>-0.81848163684502617</v>
      </c>
      <c r="E1205">
        <v>1.1392639890544915E-2</v>
      </c>
      <c r="G1205">
        <v>1199</v>
      </c>
      <c r="H1205">
        <f t="shared" ca="1" si="40"/>
        <v>4.5643795110192224E-2</v>
      </c>
    </row>
    <row r="1206" spans="2:8" x14ac:dyDescent="0.35">
      <c r="B1206" s="40">
        <v>42921</v>
      </c>
      <c r="C1206" s="41">
        <v>276.86007699999999</v>
      </c>
      <c r="D1206" s="6">
        <f t="shared" si="39"/>
        <v>-0.28656060471937117</v>
      </c>
      <c r="E1206">
        <v>1.1375217306705194E-2</v>
      </c>
      <c r="G1206">
        <v>1200</v>
      </c>
      <c r="H1206">
        <f t="shared" ca="1" si="40"/>
        <v>-3.0423133921930658E-2</v>
      </c>
    </row>
    <row r="1207" spans="2:8" x14ac:dyDescent="0.35">
      <c r="B1207" s="40">
        <v>43397</v>
      </c>
      <c r="C1207" s="41">
        <v>388.06390399999998</v>
      </c>
      <c r="D1207" s="6">
        <f t="shared" si="39"/>
        <v>-0.36652702672534304</v>
      </c>
      <c r="E1207">
        <v>1.1357741223204373E-2</v>
      </c>
      <c r="G1207">
        <v>1201</v>
      </c>
      <c r="H1207">
        <f t="shared" ca="1" si="40"/>
        <v>9.2501656775178104E-3</v>
      </c>
    </row>
    <row r="1208" spans="2:8" x14ac:dyDescent="0.35">
      <c r="B1208" s="40">
        <v>44482</v>
      </c>
      <c r="C1208" s="41">
        <v>612.59741199999996</v>
      </c>
      <c r="D1208" s="6">
        <f t="shared" si="39"/>
        <v>1.7609684362600584</v>
      </c>
      <c r="E1208">
        <v>1.134896323572993E-2</v>
      </c>
      <c r="G1208">
        <v>1202</v>
      </c>
      <c r="H1208">
        <f t="shared" ca="1" si="40"/>
        <v>-2.5677540973543616E-2</v>
      </c>
    </row>
    <row r="1209" spans="2:8" x14ac:dyDescent="0.35">
      <c r="B1209" s="40">
        <v>42426</v>
      </c>
      <c r="C1209" s="41">
        <v>221.87773100000001</v>
      </c>
      <c r="D1209" s="6">
        <f t="shared" si="39"/>
        <v>5.181870006938933</v>
      </c>
      <c r="E1209">
        <v>1.1316030147444136E-2</v>
      </c>
      <c r="G1209">
        <v>1203</v>
      </c>
      <c r="H1209">
        <f t="shared" ca="1" si="40"/>
        <v>8.4125941315073994E-3</v>
      </c>
    </row>
    <row r="1210" spans="2:8" x14ac:dyDescent="0.35">
      <c r="B1210" s="40">
        <v>39815</v>
      </c>
      <c r="C1210" s="41">
        <v>35.891685000000003</v>
      </c>
      <c r="D1210" s="6">
        <f t="shared" si="39"/>
        <v>-0.91650989434940622</v>
      </c>
      <c r="E1210">
        <v>1.1309510509447019E-2</v>
      </c>
      <c r="G1210">
        <v>1204</v>
      </c>
      <c r="H1210">
        <f t="shared" ca="1" si="40"/>
        <v>2.0911072491435662E-2</v>
      </c>
    </row>
    <row r="1211" spans="2:8" x14ac:dyDescent="0.35">
      <c r="B1211" s="40">
        <v>43536</v>
      </c>
      <c r="C1211" s="41">
        <v>429.891479</v>
      </c>
      <c r="D1211" s="6">
        <f t="shared" si="39"/>
        <v>2.8522735984281193</v>
      </c>
      <c r="E1211">
        <v>1.1304724247104617E-2</v>
      </c>
      <c r="G1211">
        <v>1205</v>
      </c>
      <c r="H1211">
        <f t="shared" ca="1" si="40"/>
        <v>-1.9293914189317373E-2</v>
      </c>
    </row>
    <row r="1212" spans="2:8" x14ac:dyDescent="0.35">
      <c r="B1212" s="40">
        <v>41173</v>
      </c>
      <c r="C1212" s="41">
        <v>111.594223</v>
      </c>
      <c r="D1212" s="6">
        <f t="shared" si="39"/>
        <v>0.35415399078736892</v>
      </c>
      <c r="E1212">
        <v>1.128112589472432E-2</v>
      </c>
      <c r="G1212">
        <v>1206</v>
      </c>
      <c r="H1212">
        <f t="shared" ca="1" si="40"/>
        <v>2.1299580623365667E-2</v>
      </c>
    </row>
    <row r="1213" spans="2:8" x14ac:dyDescent="0.35">
      <c r="B1213" s="40">
        <v>40506</v>
      </c>
      <c r="C1213" s="41">
        <v>82.408812999999995</v>
      </c>
      <c r="D1213" s="6">
        <f t="shared" si="39"/>
        <v>-0.20788231028176465</v>
      </c>
      <c r="E1213">
        <v>1.1253793360753861E-2</v>
      </c>
      <c r="G1213">
        <v>1207</v>
      </c>
      <c r="H1213">
        <f t="shared" ca="1" si="40"/>
        <v>-1.104744052914565E-2</v>
      </c>
    </row>
    <row r="1214" spans="2:8" x14ac:dyDescent="0.35">
      <c r="B1214" s="40">
        <v>41116</v>
      </c>
      <c r="C1214" s="41">
        <v>104.036072</v>
      </c>
      <c r="D1214" s="6">
        <f t="shared" si="39"/>
        <v>5.0201032980868563</v>
      </c>
      <c r="E1214">
        <v>1.1236069512526946E-2</v>
      </c>
      <c r="G1214">
        <v>1208</v>
      </c>
      <c r="H1214">
        <f t="shared" ca="1" si="40"/>
        <v>-1.4738133550655126E-2</v>
      </c>
    </row>
    <row r="1215" spans="2:8" x14ac:dyDescent="0.35">
      <c r="B1215" s="40">
        <v>38525</v>
      </c>
      <c r="C1215" s="41">
        <v>17.281442999999999</v>
      </c>
      <c r="D1215" s="6">
        <f t="shared" si="39"/>
        <v>-0.45983890665520422</v>
      </c>
      <c r="E1215">
        <v>1.1196841116324147E-2</v>
      </c>
      <c r="G1215">
        <v>1209</v>
      </c>
      <c r="H1215">
        <f t="shared" ca="1" si="40"/>
        <v>3.2643511927933376E-2</v>
      </c>
    </row>
    <row r="1216" spans="2:8" x14ac:dyDescent="0.35">
      <c r="B1216" s="40">
        <v>38782</v>
      </c>
      <c r="C1216" s="41">
        <v>31.993127999999999</v>
      </c>
      <c r="D1216" s="6">
        <f t="shared" si="39"/>
        <v>-0.87674687006568564</v>
      </c>
      <c r="E1216">
        <v>1.1192832339380591E-2</v>
      </c>
      <c r="G1216">
        <v>1210</v>
      </c>
      <c r="H1216">
        <f t="shared" ca="1" si="40"/>
        <v>2.4241293017525964E-2</v>
      </c>
    </row>
    <row r="1217" spans="2:8" x14ac:dyDescent="0.35">
      <c r="B1217" s="40">
        <v>42765</v>
      </c>
      <c r="C1217" s="41">
        <v>259.57254</v>
      </c>
      <c r="D1217" s="6">
        <f t="shared" si="39"/>
        <v>10.363362517266827</v>
      </c>
      <c r="E1217">
        <v>1.1187566605782708E-2</v>
      </c>
      <c r="G1217">
        <v>1211</v>
      </c>
      <c r="H1217">
        <f t="shared" ca="1" si="40"/>
        <v>2.4573478024150622E-2</v>
      </c>
    </row>
    <row r="1218" spans="2:8" x14ac:dyDescent="0.35">
      <c r="B1218" s="40">
        <v>38663</v>
      </c>
      <c r="C1218" s="41">
        <v>22.842934</v>
      </c>
      <c r="D1218" s="6">
        <f t="shared" si="39"/>
        <v>-0.95932581076782242</v>
      </c>
      <c r="E1218">
        <v>1.1171523259513282E-2</v>
      </c>
      <c r="G1218">
        <v>1212</v>
      </c>
      <c r="H1218">
        <f t="shared" ca="1" si="40"/>
        <v>-3.0214229956397384E-2</v>
      </c>
    </row>
    <row r="1219" spans="2:8" x14ac:dyDescent="0.35">
      <c r="B1219" s="40">
        <v>44362</v>
      </c>
      <c r="C1219" s="41">
        <v>561.60760500000004</v>
      </c>
      <c r="D1219" s="6">
        <f t="shared" si="39"/>
        <v>32.069877365176723</v>
      </c>
      <c r="E1219">
        <v>1.1170551946273307E-2</v>
      </c>
      <c r="G1219">
        <v>1213</v>
      </c>
      <c r="H1219">
        <f t="shared" ca="1" si="40"/>
        <v>-5.3526828057769357E-3</v>
      </c>
    </row>
    <row r="1220" spans="2:8" x14ac:dyDescent="0.35">
      <c r="B1220" s="40">
        <v>38502</v>
      </c>
      <c r="C1220" s="41">
        <v>16.982451999999999</v>
      </c>
      <c r="D1220" s="6">
        <f t="shared" si="39"/>
        <v>-0.94851282204892584</v>
      </c>
      <c r="E1220">
        <v>1.1155880814676217E-2</v>
      </c>
      <c r="G1220">
        <v>1214</v>
      </c>
      <c r="H1220">
        <f t="shared" ca="1" si="40"/>
        <v>-1.1569446520671987E-2</v>
      </c>
    </row>
    <row r="1221" spans="2:8" x14ac:dyDescent="0.35">
      <c r="B1221" s="40">
        <v>43091</v>
      </c>
      <c r="C1221" s="41">
        <v>329.83846999999997</v>
      </c>
      <c r="D1221" s="6">
        <f t="shared" si="39"/>
        <v>2.5733156024527117</v>
      </c>
      <c r="E1221">
        <v>1.1153974617961589E-2</v>
      </c>
      <c r="G1221">
        <v>1215</v>
      </c>
      <c r="H1221">
        <f t="shared" ca="1" si="40"/>
        <v>5.4576118366945093E-4</v>
      </c>
    </row>
    <row r="1222" spans="2:8" x14ac:dyDescent="0.35">
      <c r="B1222" s="40">
        <v>40956</v>
      </c>
      <c r="C1222" s="41">
        <v>92.305999999999997</v>
      </c>
      <c r="D1222" s="6">
        <f t="shared" si="39"/>
        <v>5.0614366457204998</v>
      </c>
      <c r="E1222">
        <v>1.1127329965727762E-2</v>
      </c>
      <c r="G1222">
        <v>1216</v>
      </c>
      <c r="H1222">
        <f t="shared" ca="1" si="40"/>
        <v>-7.3518150765881727E-3</v>
      </c>
    </row>
    <row r="1223" spans="2:8" x14ac:dyDescent="0.35">
      <c r="B1223" s="40">
        <v>38463</v>
      </c>
      <c r="C1223" s="41">
        <v>15.228403</v>
      </c>
      <c r="D1223" s="6">
        <f t="shared" ref="D1223:D1286" si="41">(C1223-C1224)/C1224</f>
        <v>-0.91617345885792645</v>
      </c>
      <c r="E1223">
        <v>1.1117617262271605E-2</v>
      </c>
      <c r="G1223">
        <v>1217</v>
      </c>
      <c r="H1223">
        <f t="shared" ref="H1223:H1286" ca="1" si="42">_xlfn.NORM.INV(RAND(),K$9,K$10)</f>
        <v>9.5273438254932508E-3</v>
      </c>
    </row>
    <row r="1224" spans="2:8" x14ac:dyDescent="0.35">
      <c r="B1224" s="40">
        <v>41850</v>
      </c>
      <c r="C1224" s="41">
        <v>181.665649</v>
      </c>
      <c r="D1224" s="6">
        <f t="shared" si="41"/>
        <v>3.3552337368747707</v>
      </c>
      <c r="E1224">
        <v>1.1114094811111735E-2</v>
      </c>
      <c r="G1224">
        <v>1218</v>
      </c>
      <c r="H1224">
        <f t="shared" ca="1" si="42"/>
        <v>3.9483566473245642E-2</v>
      </c>
    </row>
    <row r="1225" spans="2:8" x14ac:dyDescent="0.35">
      <c r="B1225" s="40">
        <v>39191</v>
      </c>
      <c r="C1225" s="41">
        <v>41.712032000000001</v>
      </c>
      <c r="D1225" s="6">
        <f t="shared" si="41"/>
        <v>-0.90381835422063939</v>
      </c>
      <c r="E1225">
        <v>1.110549898001131E-2</v>
      </c>
      <c r="G1225">
        <v>1219</v>
      </c>
      <c r="H1225">
        <f t="shared" ca="1" si="42"/>
        <v>1.013612980662325E-2</v>
      </c>
    </row>
    <row r="1226" spans="2:8" x14ac:dyDescent="0.35">
      <c r="B1226" s="40">
        <v>43959</v>
      </c>
      <c r="C1226" s="41">
        <v>433.67974900000002</v>
      </c>
      <c r="D1226" s="6">
        <f t="shared" si="41"/>
        <v>7.7905640456456815E-2</v>
      </c>
      <c r="E1226">
        <v>1.1088390000649009E-2</v>
      </c>
      <c r="G1226">
        <v>1220</v>
      </c>
      <c r="H1226">
        <f t="shared" ca="1" si="42"/>
        <v>5.94412934486265E-3</v>
      </c>
    </row>
    <row r="1227" spans="2:8" x14ac:dyDescent="0.35">
      <c r="B1227" s="40">
        <v>43378</v>
      </c>
      <c r="C1227" s="41">
        <v>402.33554099999998</v>
      </c>
      <c r="D1227" s="6">
        <f t="shared" si="41"/>
        <v>9.4243609968705577</v>
      </c>
      <c r="E1227">
        <v>1.1072095948945489E-2</v>
      </c>
      <c r="G1227">
        <v>1221</v>
      </c>
      <c r="H1227">
        <f t="shared" ca="1" si="42"/>
        <v>6.7500790418708193E-3</v>
      </c>
    </row>
    <row r="1228" spans="2:8" x14ac:dyDescent="0.35">
      <c r="B1228" s="40">
        <v>39833</v>
      </c>
      <c r="C1228" s="41">
        <v>38.595703</v>
      </c>
      <c r="D1228" s="6">
        <f t="shared" si="41"/>
        <v>-0.85912420535426526</v>
      </c>
      <c r="E1228">
        <v>1.1067973520587188E-2</v>
      </c>
      <c r="G1228">
        <v>1222</v>
      </c>
      <c r="H1228">
        <f t="shared" ca="1" si="42"/>
        <v>6.7352941604228176E-3</v>
      </c>
    </row>
    <row r="1229" spans="2:8" x14ac:dyDescent="0.35">
      <c r="B1229" s="40">
        <v>42615</v>
      </c>
      <c r="C1229" s="41">
        <v>273.96972699999998</v>
      </c>
      <c r="D1229" s="6">
        <f t="shared" si="41"/>
        <v>-0.20738202880731338</v>
      </c>
      <c r="E1229">
        <v>1.1063720729787709E-2</v>
      </c>
      <c r="G1229">
        <v>1223</v>
      </c>
      <c r="H1229">
        <f t="shared" ca="1" si="42"/>
        <v>-1.3180170631556548E-2</v>
      </c>
    </row>
    <row r="1230" spans="2:8" x14ac:dyDescent="0.35">
      <c r="B1230" s="40">
        <v>43234</v>
      </c>
      <c r="C1230" s="41">
        <v>345.65167200000002</v>
      </c>
      <c r="D1230" s="6">
        <f t="shared" si="41"/>
        <v>7.573271464203013</v>
      </c>
      <c r="E1230">
        <v>1.1051900680334589E-2</v>
      </c>
      <c r="G1230">
        <v>1224</v>
      </c>
      <c r="H1230">
        <f t="shared" ca="1" si="42"/>
        <v>-5.0994188127117535E-2</v>
      </c>
    </row>
    <row r="1231" spans="2:8" x14ac:dyDescent="0.35">
      <c r="B1231" s="40">
        <v>39603</v>
      </c>
      <c r="C1231" s="41">
        <v>40.317360000000001</v>
      </c>
      <c r="D1231" s="6">
        <f t="shared" si="41"/>
        <v>-4.5657485631375748E-2</v>
      </c>
      <c r="E1231">
        <v>1.104105554381817E-2</v>
      </c>
      <c r="G1231">
        <v>1225</v>
      </c>
      <c r="H1231">
        <f t="shared" ca="1" si="42"/>
        <v>1.090815687419773E-2</v>
      </c>
    </row>
    <row r="1232" spans="2:8" x14ac:dyDescent="0.35">
      <c r="B1232" s="40">
        <v>39476</v>
      </c>
      <c r="C1232" s="41">
        <v>42.246215999999997</v>
      </c>
      <c r="D1232" s="6">
        <f t="shared" si="41"/>
        <v>-0.92547745951195959</v>
      </c>
      <c r="E1232">
        <v>1.1038489841790637E-2</v>
      </c>
      <c r="G1232">
        <v>1226</v>
      </c>
      <c r="H1232">
        <f t="shared" ca="1" si="42"/>
        <v>-3.2987765641404017E-3</v>
      </c>
    </row>
    <row r="1233" spans="2:8" x14ac:dyDescent="0.35">
      <c r="B1233" s="40">
        <v>45103</v>
      </c>
      <c r="C1233" s="41">
        <v>566.89178500000003</v>
      </c>
      <c r="D1233" s="6">
        <f t="shared" si="41"/>
        <v>4.916673586425766</v>
      </c>
      <c r="E1233">
        <v>1.1005625379949757E-2</v>
      </c>
      <c r="G1233">
        <v>1227</v>
      </c>
      <c r="H1233">
        <f t="shared" ca="1" si="42"/>
        <v>-9.1781240269911825E-4</v>
      </c>
    </row>
    <row r="1234" spans="2:8" x14ac:dyDescent="0.35">
      <c r="B1234" s="40">
        <v>40455</v>
      </c>
      <c r="C1234" s="41">
        <v>95.812584000000001</v>
      </c>
      <c r="D1234" s="6">
        <f t="shared" si="41"/>
        <v>1.4413435695939456</v>
      </c>
      <c r="E1234">
        <v>1.1004168609885755E-2</v>
      </c>
      <c r="G1234">
        <v>1228</v>
      </c>
      <c r="H1234">
        <f t="shared" ca="1" si="42"/>
        <v>-1.0902344266539332E-2</v>
      </c>
    </row>
    <row r="1235" spans="2:8" x14ac:dyDescent="0.35">
      <c r="B1235" s="40">
        <v>39008</v>
      </c>
      <c r="C1235" s="41">
        <v>39.245842000000003</v>
      </c>
      <c r="D1235" s="6">
        <f t="shared" si="41"/>
        <v>-0.9249201068648718</v>
      </c>
      <c r="E1235">
        <v>1.099061946029542E-2</v>
      </c>
      <c r="G1235">
        <v>1229</v>
      </c>
      <c r="H1235">
        <f t="shared" ca="1" si="42"/>
        <v>8.0956447829852833E-3</v>
      </c>
    </row>
    <row r="1236" spans="2:8" x14ac:dyDescent="0.35">
      <c r="B1236" s="40">
        <v>44330</v>
      </c>
      <c r="C1236" s="41">
        <v>522.72106900000006</v>
      </c>
      <c r="D1236" s="6">
        <f t="shared" si="41"/>
        <v>1.1247544253594877</v>
      </c>
      <c r="E1236">
        <v>1.0959914861846073E-2</v>
      </c>
      <c r="G1236">
        <v>1230</v>
      </c>
      <c r="H1236">
        <f t="shared" ca="1" si="42"/>
        <v>7.450769726481541E-3</v>
      </c>
    </row>
    <row r="1237" spans="2:8" x14ac:dyDescent="0.35">
      <c r="B1237" s="40">
        <v>42321</v>
      </c>
      <c r="C1237" s="41">
        <v>246.014816</v>
      </c>
      <c r="D1237" s="6">
        <f t="shared" si="41"/>
        <v>1.7392935092697122</v>
      </c>
      <c r="E1237">
        <v>1.0957685741952286E-2</v>
      </c>
      <c r="G1237">
        <v>1231</v>
      </c>
      <c r="H1237">
        <f t="shared" ca="1" si="42"/>
        <v>-2.0589932245787677E-2</v>
      </c>
    </row>
    <row r="1238" spans="2:8" x14ac:dyDescent="0.35">
      <c r="B1238" s="40">
        <v>40366</v>
      </c>
      <c r="C1238" s="41">
        <v>89.809585999999996</v>
      </c>
      <c r="D1238" s="6">
        <f t="shared" si="41"/>
        <v>-0.70686406113779165</v>
      </c>
      <c r="E1238">
        <v>1.0935590926545025E-2</v>
      </c>
      <c r="G1238">
        <v>1232</v>
      </c>
      <c r="H1238">
        <f t="shared" ca="1" si="42"/>
        <v>-2.1369397505966264E-2</v>
      </c>
    </row>
    <row r="1239" spans="2:8" x14ac:dyDescent="0.35">
      <c r="B1239" s="40">
        <v>43187</v>
      </c>
      <c r="C1239" s="41">
        <v>306.37521400000003</v>
      </c>
      <c r="D1239" s="6">
        <f t="shared" si="41"/>
        <v>5.8670319846682473</v>
      </c>
      <c r="E1239">
        <v>1.0928046179550267E-2</v>
      </c>
      <c r="G1239">
        <v>1233</v>
      </c>
      <c r="H1239">
        <f t="shared" ca="1" si="42"/>
        <v>2.6424593961828672E-2</v>
      </c>
    </row>
    <row r="1240" spans="2:8" x14ac:dyDescent="0.35">
      <c r="B1240" s="40">
        <v>39567</v>
      </c>
      <c r="C1240" s="41">
        <v>44.615375999999998</v>
      </c>
      <c r="D1240" s="6">
        <f t="shared" si="41"/>
        <v>-0.89734954998447292</v>
      </c>
      <c r="E1240">
        <v>1.0926662199578404E-2</v>
      </c>
      <c r="G1240">
        <v>1234</v>
      </c>
      <c r="H1240">
        <f t="shared" ca="1" si="42"/>
        <v>2.2987326774145264E-2</v>
      </c>
    </row>
    <row r="1241" spans="2:8" x14ac:dyDescent="0.35">
      <c r="B1241" s="40">
        <v>43719</v>
      </c>
      <c r="C1241" s="41">
        <v>434.63400300000001</v>
      </c>
      <c r="D1241" s="6">
        <f t="shared" si="41"/>
        <v>10.590207009276</v>
      </c>
      <c r="E1241">
        <v>1.0917301581297029E-2</v>
      </c>
      <c r="G1241">
        <v>1235</v>
      </c>
      <c r="H1241">
        <f t="shared" ca="1" si="42"/>
        <v>1.4662903333659629E-2</v>
      </c>
    </row>
    <row r="1242" spans="2:8" x14ac:dyDescent="0.35">
      <c r="B1242" s="40">
        <v>39847</v>
      </c>
      <c r="C1242" s="41">
        <v>37.500107</v>
      </c>
      <c r="D1242" s="6">
        <f t="shared" si="41"/>
        <v>2.1648923627398542</v>
      </c>
      <c r="E1242">
        <v>1.0913167389489912E-2</v>
      </c>
      <c r="G1242">
        <v>1236</v>
      </c>
      <c r="H1242">
        <f t="shared" ca="1" si="42"/>
        <v>-1.4422457893194756E-2</v>
      </c>
    </row>
    <row r="1243" spans="2:8" x14ac:dyDescent="0.35">
      <c r="B1243" s="40">
        <v>37998</v>
      </c>
      <c r="C1243" s="41">
        <v>11.848777999999999</v>
      </c>
      <c r="D1243" s="6">
        <f t="shared" si="41"/>
        <v>-0.92360053238318096</v>
      </c>
      <c r="E1243">
        <v>1.0891021278421783E-2</v>
      </c>
      <c r="G1243">
        <v>1237</v>
      </c>
      <c r="H1243">
        <f t="shared" ca="1" si="42"/>
        <v>9.0018160917345446E-3</v>
      </c>
    </row>
    <row r="1244" spans="2:8" x14ac:dyDescent="0.35">
      <c r="B1244" s="40">
        <v>41653</v>
      </c>
      <c r="C1244" s="41">
        <v>155.089798</v>
      </c>
      <c r="D1244" s="6">
        <f t="shared" si="41"/>
        <v>0.64244892047629831</v>
      </c>
      <c r="E1244">
        <v>1.0885357284040751E-2</v>
      </c>
      <c r="G1244">
        <v>1238</v>
      </c>
      <c r="H1244">
        <f t="shared" ca="1" si="42"/>
        <v>2.3710662572526683E-2</v>
      </c>
    </row>
    <row r="1245" spans="2:8" x14ac:dyDescent="0.35">
      <c r="B1245" s="40">
        <v>41033</v>
      </c>
      <c r="C1245" s="41">
        <v>94.425949000000003</v>
      </c>
      <c r="D1245" s="6">
        <f t="shared" si="41"/>
        <v>-0.33161395568106744</v>
      </c>
      <c r="E1245">
        <v>1.0874794493655211E-2</v>
      </c>
      <c r="G1245">
        <v>1239</v>
      </c>
      <c r="H1245">
        <f t="shared" ca="1" si="42"/>
        <v>-3.4621347738156005E-3</v>
      </c>
    </row>
    <row r="1246" spans="2:8" x14ac:dyDescent="0.35">
      <c r="B1246" s="40">
        <v>41428</v>
      </c>
      <c r="C1246" s="41">
        <v>141.27456699999999</v>
      </c>
      <c r="D1246" s="6">
        <f t="shared" si="41"/>
        <v>-0.73004739138381702</v>
      </c>
      <c r="E1246">
        <v>1.0872824725062666E-2</v>
      </c>
      <c r="G1246">
        <v>1240</v>
      </c>
      <c r="H1246">
        <f t="shared" ca="1" si="42"/>
        <v>3.4890651865350758E-2</v>
      </c>
    </row>
    <row r="1247" spans="2:8" x14ac:dyDescent="0.35">
      <c r="B1247" s="40">
        <v>44747</v>
      </c>
      <c r="C1247" s="41">
        <v>523.33099400000003</v>
      </c>
      <c r="D1247" s="6">
        <f t="shared" si="41"/>
        <v>8.2222960030448919E-2</v>
      </c>
      <c r="E1247">
        <v>1.0857256183669842E-2</v>
      </c>
      <c r="G1247">
        <v>1241</v>
      </c>
      <c r="H1247">
        <f t="shared" ca="1" si="42"/>
        <v>-3.7645950517044183E-2</v>
      </c>
    </row>
    <row r="1248" spans="2:8" x14ac:dyDescent="0.35">
      <c r="B1248" s="40">
        <v>43942</v>
      </c>
      <c r="C1248" s="41">
        <v>483.570404</v>
      </c>
      <c r="D1248" s="6">
        <f t="shared" si="41"/>
        <v>-2.7522914599372811E-2</v>
      </c>
      <c r="E1248">
        <v>1.0855367655181759E-2</v>
      </c>
      <c r="G1248">
        <v>1242</v>
      </c>
      <c r="H1248">
        <f t="shared" ca="1" si="42"/>
        <v>-2.4279416974492343E-2</v>
      </c>
    </row>
    <row r="1249" spans="2:8" x14ac:dyDescent="0.35">
      <c r="B1249" s="40">
        <v>44050</v>
      </c>
      <c r="C1249" s="41">
        <v>497.256348</v>
      </c>
      <c r="D1249" s="6">
        <f t="shared" si="41"/>
        <v>82.202767533849581</v>
      </c>
      <c r="E1249">
        <v>1.085248760333573E-2</v>
      </c>
      <c r="G1249">
        <v>1243</v>
      </c>
      <c r="H1249">
        <f t="shared" ca="1" si="42"/>
        <v>5.9608220071280067E-3</v>
      </c>
    </row>
    <row r="1250" spans="2:8" x14ac:dyDescent="0.35">
      <c r="B1250" s="40">
        <v>37791</v>
      </c>
      <c r="C1250" s="41">
        <v>5.9764400000000002</v>
      </c>
      <c r="D1250" s="6">
        <f t="shared" si="41"/>
        <v>-0.95678533458928161</v>
      </c>
      <c r="E1250">
        <v>1.0842072966735004E-2</v>
      </c>
      <c r="G1250">
        <v>1244</v>
      </c>
      <c r="H1250">
        <f t="shared" ca="1" si="42"/>
        <v>-9.3371360610857972E-3</v>
      </c>
    </row>
    <row r="1251" spans="2:8" x14ac:dyDescent="0.35">
      <c r="B1251" s="40">
        <v>41452</v>
      </c>
      <c r="C1251" s="41">
        <v>138.29657</v>
      </c>
      <c r="D1251" s="6">
        <f t="shared" si="41"/>
        <v>-0.48962739000587624</v>
      </c>
      <c r="E1251">
        <v>1.0840934898292237E-2</v>
      </c>
      <c r="G1251">
        <v>1245</v>
      </c>
      <c r="H1251">
        <f t="shared" ca="1" si="42"/>
        <v>1.7556997507109866E-2</v>
      </c>
    </row>
    <row r="1252" spans="2:8" x14ac:dyDescent="0.35">
      <c r="B1252" s="40">
        <v>42614</v>
      </c>
      <c r="C1252" s="41">
        <v>270.97177099999999</v>
      </c>
      <c r="D1252" s="6">
        <f t="shared" si="41"/>
        <v>2.3144869139414883</v>
      </c>
      <c r="E1252">
        <v>1.083960877700138E-2</v>
      </c>
      <c r="G1252">
        <v>1246</v>
      </c>
      <c r="H1252">
        <f t="shared" ca="1" si="42"/>
        <v>3.7229337644734094E-2</v>
      </c>
    </row>
    <row r="1253" spans="2:8" x14ac:dyDescent="0.35">
      <c r="B1253" s="40">
        <v>40512</v>
      </c>
      <c r="C1253" s="41">
        <v>81.753760999999997</v>
      </c>
      <c r="D1253" s="6">
        <f t="shared" si="41"/>
        <v>-0.79115053855404283</v>
      </c>
      <c r="E1253">
        <v>1.0799678240480847E-2</v>
      </c>
      <c r="G1253">
        <v>1247</v>
      </c>
      <c r="H1253">
        <f t="shared" ca="1" si="42"/>
        <v>3.4642812706027495E-2</v>
      </c>
    </row>
    <row r="1254" spans="2:8" x14ac:dyDescent="0.35">
      <c r="B1254" s="40">
        <v>43651</v>
      </c>
      <c r="C1254" s="41">
        <v>391.44827299999997</v>
      </c>
      <c r="D1254" s="6">
        <f t="shared" si="41"/>
        <v>3.3004384829695512</v>
      </c>
      <c r="E1254">
        <v>1.0795524583075151E-2</v>
      </c>
      <c r="G1254">
        <v>1248</v>
      </c>
      <c r="H1254">
        <f t="shared" ca="1" si="42"/>
        <v>1.3827812269289674E-2</v>
      </c>
    </row>
    <row r="1255" spans="2:8" x14ac:dyDescent="0.35">
      <c r="B1255" s="40">
        <v>40963</v>
      </c>
      <c r="C1255" s="41">
        <v>91.025199999999998</v>
      </c>
      <c r="D1255" s="6">
        <f t="shared" si="41"/>
        <v>10.493121440328325</v>
      </c>
      <c r="E1255">
        <v>1.078968002050246E-2</v>
      </c>
      <c r="G1255">
        <v>1249</v>
      </c>
      <c r="H1255">
        <f t="shared" ca="1" si="42"/>
        <v>4.6498056509365233E-3</v>
      </c>
    </row>
    <row r="1256" spans="2:8" x14ac:dyDescent="0.35">
      <c r="B1256" s="40">
        <v>37918</v>
      </c>
      <c r="C1256" s="41">
        <v>7.9199719999999996</v>
      </c>
      <c r="D1256" s="6">
        <f t="shared" si="41"/>
        <v>-0.98091549995681282</v>
      </c>
      <c r="E1256">
        <v>1.0768422819198788E-2</v>
      </c>
      <c r="G1256">
        <v>1250</v>
      </c>
      <c r="H1256">
        <f t="shared" ca="1" si="42"/>
        <v>-9.8492841284258548E-3</v>
      </c>
    </row>
    <row r="1257" spans="2:8" x14ac:dyDescent="0.35">
      <c r="B1257" s="40">
        <v>43920</v>
      </c>
      <c r="C1257" s="41">
        <v>414.99499500000002</v>
      </c>
      <c r="D1257" s="6">
        <f t="shared" si="41"/>
        <v>-0.24037661615118783</v>
      </c>
      <c r="E1257">
        <v>1.0756483314438977E-2</v>
      </c>
      <c r="G1257">
        <v>1251</v>
      </c>
      <c r="H1257">
        <f t="shared" ca="1" si="42"/>
        <v>8.6852844733989482E-3</v>
      </c>
    </row>
    <row r="1258" spans="2:8" x14ac:dyDescent="0.35">
      <c r="B1258" s="40">
        <v>44294</v>
      </c>
      <c r="C1258" s="41">
        <v>546.31677200000001</v>
      </c>
      <c r="D1258" s="6">
        <f t="shared" si="41"/>
        <v>11.685677555069663</v>
      </c>
      <c r="E1258">
        <v>1.0755557619968608E-2</v>
      </c>
      <c r="G1258">
        <v>1252</v>
      </c>
      <c r="H1258">
        <f t="shared" ca="1" si="42"/>
        <v>-3.6673652628534094E-2</v>
      </c>
    </row>
    <row r="1259" spans="2:8" x14ac:dyDescent="0.35">
      <c r="B1259" s="40">
        <v>39280</v>
      </c>
      <c r="C1259" s="41">
        <v>43.065635999999998</v>
      </c>
      <c r="D1259" s="6">
        <f t="shared" si="41"/>
        <v>-0.91341269657093493</v>
      </c>
      <c r="E1259">
        <v>1.075252060095146E-2</v>
      </c>
      <c r="G1259">
        <v>1253</v>
      </c>
      <c r="H1259">
        <f t="shared" ca="1" si="42"/>
        <v>-5.4474687962023727E-3</v>
      </c>
    </row>
    <row r="1260" spans="2:8" x14ac:dyDescent="0.35">
      <c r="B1260" s="40">
        <v>44252</v>
      </c>
      <c r="C1260" s="41">
        <v>497.36663800000002</v>
      </c>
      <c r="D1260" s="6">
        <f t="shared" si="41"/>
        <v>0.90487895432518484</v>
      </c>
      <c r="E1260">
        <v>1.0721729407799153E-2</v>
      </c>
      <c r="G1260">
        <v>1254</v>
      </c>
      <c r="H1260">
        <f t="shared" ca="1" si="42"/>
        <v>6.8139432141034713E-3</v>
      </c>
    </row>
    <row r="1261" spans="2:8" x14ac:dyDescent="0.35">
      <c r="B1261" s="40">
        <v>42648</v>
      </c>
      <c r="C1261" s="41">
        <v>261.10144000000003</v>
      </c>
      <c r="D1261" s="6">
        <f t="shared" si="41"/>
        <v>-0.15344353682556883</v>
      </c>
      <c r="E1261">
        <v>1.071246726307414E-2</v>
      </c>
      <c r="G1261">
        <v>1255</v>
      </c>
      <c r="H1261">
        <f t="shared" ca="1" si="42"/>
        <v>4.5375805064423513E-2</v>
      </c>
    </row>
    <row r="1262" spans="2:8" x14ac:dyDescent="0.35">
      <c r="B1262" s="40">
        <v>43154</v>
      </c>
      <c r="C1262" s="41">
        <v>308.42767300000003</v>
      </c>
      <c r="D1262" s="6">
        <f t="shared" si="41"/>
        <v>9.4084927367624314</v>
      </c>
      <c r="E1262">
        <v>1.0700168733771763E-2</v>
      </c>
      <c r="G1262">
        <v>1256</v>
      </c>
      <c r="H1262">
        <f t="shared" ca="1" si="42"/>
        <v>3.1801612861230004E-2</v>
      </c>
    </row>
    <row r="1263" spans="2:8" x14ac:dyDescent="0.35">
      <c r="B1263" s="40">
        <v>38737</v>
      </c>
      <c r="C1263" s="41">
        <v>29.632308999999999</v>
      </c>
      <c r="D1263" s="6">
        <f t="shared" si="41"/>
        <v>-0.94067797892766525</v>
      </c>
      <c r="E1263">
        <v>1.0689760941552459E-2</v>
      </c>
      <c r="G1263">
        <v>1257</v>
      </c>
      <c r="H1263">
        <f t="shared" ca="1" si="42"/>
        <v>-1.5990798891574599E-2</v>
      </c>
    </row>
    <row r="1264" spans="2:8" x14ac:dyDescent="0.35">
      <c r="B1264" s="40">
        <v>44257</v>
      </c>
      <c r="C1264" s="41">
        <v>499.51617399999998</v>
      </c>
      <c r="D1264" s="6">
        <f t="shared" si="41"/>
        <v>0.84248471885462228</v>
      </c>
      <c r="E1264">
        <v>1.0675035354220487E-2</v>
      </c>
      <c r="G1264">
        <v>1258</v>
      </c>
      <c r="H1264">
        <f t="shared" ca="1" si="42"/>
        <v>5.6938790334491399E-3</v>
      </c>
    </row>
    <row r="1265" spans="2:8" x14ac:dyDescent="0.35">
      <c r="B1265" s="40">
        <v>42606</v>
      </c>
      <c r="C1265" s="41">
        <v>271.11007699999999</v>
      </c>
      <c r="D1265" s="6">
        <f t="shared" si="41"/>
        <v>5.2379624741715727</v>
      </c>
      <c r="E1265">
        <v>1.0660027837634837E-2</v>
      </c>
      <c r="G1265">
        <v>1259</v>
      </c>
      <c r="H1265">
        <f t="shared" ca="1" si="42"/>
        <v>-2.5356052702453447E-2</v>
      </c>
    </row>
    <row r="1266" spans="2:8" x14ac:dyDescent="0.35">
      <c r="B1266" s="40">
        <v>39261</v>
      </c>
      <c r="C1266" s="41">
        <v>43.461319000000003</v>
      </c>
      <c r="D1266" s="6">
        <f t="shared" si="41"/>
        <v>-0.10457482244243185</v>
      </c>
      <c r="E1266">
        <v>1.065374848842557E-2</v>
      </c>
      <c r="G1266">
        <v>1260</v>
      </c>
      <c r="H1266">
        <f t="shared" ca="1" si="42"/>
        <v>-2.1364064177714106E-2</v>
      </c>
    </row>
    <row r="1267" spans="2:8" x14ac:dyDescent="0.35">
      <c r="B1267" s="40">
        <v>39960</v>
      </c>
      <c r="C1267" s="41">
        <v>48.537075000000002</v>
      </c>
      <c r="D1267" s="6">
        <f t="shared" si="41"/>
        <v>0.28468334630578207</v>
      </c>
      <c r="E1267">
        <v>1.0647881614559635E-2</v>
      </c>
      <c r="G1267">
        <v>1261</v>
      </c>
      <c r="H1267">
        <f t="shared" ca="1" si="42"/>
        <v>-7.3757229595536565E-3</v>
      </c>
    </row>
    <row r="1268" spans="2:8" x14ac:dyDescent="0.35">
      <c r="B1268" s="40">
        <v>38986</v>
      </c>
      <c r="C1268" s="41">
        <v>37.781353000000003</v>
      </c>
      <c r="D1268" s="6">
        <f t="shared" si="41"/>
        <v>-0.33862149357656063</v>
      </c>
      <c r="E1268">
        <v>1.0644152097514539E-2</v>
      </c>
      <c r="G1268">
        <v>1262</v>
      </c>
      <c r="H1268">
        <f t="shared" ca="1" si="42"/>
        <v>-3.4010366557201185E-3</v>
      </c>
    </row>
    <row r="1269" spans="2:8" x14ac:dyDescent="0.35">
      <c r="B1269" s="40">
        <v>40073</v>
      </c>
      <c r="C1269" s="41">
        <v>57.125160000000001</v>
      </c>
      <c r="D1269" s="6">
        <f t="shared" si="41"/>
        <v>-0.78000447499490688</v>
      </c>
      <c r="E1269">
        <v>1.0642330267010327E-2</v>
      </c>
      <c r="G1269">
        <v>1263</v>
      </c>
      <c r="H1269">
        <f t="shared" ca="1" si="42"/>
        <v>1.6915067250995546E-2</v>
      </c>
    </row>
    <row r="1270" spans="2:8" x14ac:dyDescent="0.35">
      <c r="B1270" s="40">
        <v>42828</v>
      </c>
      <c r="C1270" s="41">
        <v>259.6651</v>
      </c>
      <c r="D1270" s="6">
        <f t="shared" si="41"/>
        <v>1.9788680046675282</v>
      </c>
      <c r="E1270">
        <v>1.0636095744473837E-2</v>
      </c>
      <c r="G1270">
        <v>1264</v>
      </c>
      <c r="H1270">
        <f t="shared" ca="1" si="42"/>
        <v>2.8657592059879295E-2</v>
      </c>
    </row>
    <row r="1271" spans="2:8" x14ac:dyDescent="0.35">
      <c r="B1271" s="40">
        <v>40542</v>
      </c>
      <c r="C1271" s="41">
        <v>87.169051999999994</v>
      </c>
      <c r="D1271" s="6">
        <f t="shared" si="41"/>
        <v>-0.81904007018523239</v>
      </c>
      <c r="E1271">
        <v>1.0633060616730455E-2</v>
      </c>
      <c r="G1271">
        <v>1265</v>
      </c>
      <c r="H1271">
        <f t="shared" ca="1" si="42"/>
        <v>3.7798983019460115E-2</v>
      </c>
    </row>
    <row r="1272" spans="2:8" x14ac:dyDescent="0.35">
      <c r="B1272" s="40">
        <v>44077</v>
      </c>
      <c r="C1272" s="41">
        <v>481.70361300000002</v>
      </c>
      <c r="D1272" s="6">
        <f t="shared" si="41"/>
        <v>58.950451081134872</v>
      </c>
      <c r="E1272">
        <v>1.0623204569328708E-2</v>
      </c>
      <c r="G1272">
        <v>1266</v>
      </c>
      <c r="H1272">
        <f t="shared" ca="1" si="42"/>
        <v>4.3842099308459719E-2</v>
      </c>
    </row>
    <row r="1273" spans="2:8" x14ac:dyDescent="0.35">
      <c r="B1273" s="40">
        <v>37869</v>
      </c>
      <c r="C1273" s="41">
        <v>8.0350289999999998</v>
      </c>
      <c r="D1273" s="6">
        <f t="shared" si="41"/>
        <v>-0.91190300563602744</v>
      </c>
      <c r="E1273">
        <v>1.0612334532479924E-2</v>
      </c>
      <c r="G1273">
        <v>1267</v>
      </c>
      <c r="H1273">
        <f t="shared" ca="1" si="42"/>
        <v>-1.3685836954686692E-2</v>
      </c>
    </row>
    <row r="1274" spans="2:8" x14ac:dyDescent="0.35">
      <c r="B1274" s="40">
        <v>40477</v>
      </c>
      <c r="C1274" s="41">
        <v>91.206619000000003</v>
      </c>
      <c r="D1274" s="6">
        <f t="shared" si="41"/>
        <v>14.082177681948227</v>
      </c>
      <c r="E1274">
        <v>1.0592221238394468E-2</v>
      </c>
      <c r="G1274">
        <v>1268</v>
      </c>
      <c r="H1274">
        <f t="shared" ca="1" si="42"/>
        <v>2.2126745580437476E-2</v>
      </c>
    </row>
    <row r="1275" spans="2:8" x14ac:dyDescent="0.35">
      <c r="B1275" s="40">
        <v>37491</v>
      </c>
      <c r="C1275" s="41">
        <v>6.0473109999999997</v>
      </c>
      <c r="D1275" s="6">
        <f t="shared" si="41"/>
        <v>-0.96489976842468006</v>
      </c>
      <c r="E1275">
        <v>1.059220632333811E-2</v>
      </c>
      <c r="G1275">
        <v>1269</v>
      </c>
      <c r="H1275">
        <f t="shared" ca="1" si="42"/>
        <v>-3.5768897390907111E-3</v>
      </c>
    </row>
    <row r="1276" spans="2:8" x14ac:dyDescent="0.35">
      <c r="B1276" s="40">
        <v>41796</v>
      </c>
      <c r="C1276" s="41">
        <v>172.28692599999999</v>
      </c>
      <c r="D1276" s="6">
        <f t="shared" si="41"/>
        <v>-0.68440587170228839</v>
      </c>
      <c r="E1276">
        <v>1.0590483908673967E-2</v>
      </c>
      <c r="G1276">
        <v>1270</v>
      </c>
      <c r="H1276">
        <f t="shared" ca="1" si="42"/>
        <v>8.8030170508505458E-3</v>
      </c>
    </row>
    <row r="1277" spans="2:8" x14ac:dyDescent="0.35">
      <c r="B1277" s="40">
        <v>44613</v>
      </c>
      <c r="C1277" s="41">
        <v>545.91296399999999</v>
      </c>
      <c r="D1277" s="6">
        <f t="shared" si="41"/>
        <v>59.486337160054973</v>
      </c>
      <c r="E1277">
        <v>1.0587841581153713E-2</v>
      </c>
      <c r="G1277">
        <v>1271</v>
      </c>
      <c r="H1277">
        <f t="shared" ca="1" si="42"/>
        <v>-1.840230847467007E-2</v>
      </c>
    </row>
    <row r="1278" spans="2:8" x14ac:dyDescent="0.35">
      <c r="B1278" s="40">
        <v>38229</v>
      </c>
      <c r="C1278" s="41">
        <v>9.0253929999999993</v>
      </c>
      <c r="D1278" s="6">
        <f t="shared" si="41"/>
        <v>-0.23679008819109038</v>
      </c>
      <c r="E1278">
        <v>1.058249342002267E-2</v>
      </c>
      <c r="G1278">
        <v>1272</v>
      </c>
      <c r="H1278">
        <f t="shared" ca="1" si="42"/>
        <v>-2.494942477843088E-3</v>
      </c>
    </row>
    <row r="1279" spans="2:8" x14ac:dyDescent="0.35">
      <c r="B1279" s="40">
        <v>37977</v>
      </c>
      <c r="C1279" s="41">
        <v>11.825571</v>
      </c>
      <c r="D1279" s="6">
        <f t="shared" si="41"/>
        <v>-0.958397260815123</v>
      </c>
      <c r="E1279">
        <v>1.0578904284553648E-2</v>
      </c>
      <c r="G1279">
        <v>1273</v>
      </c>
      <c r="H1279">
        <f t="shared" ca="1" si="42"/>
        <v>-6.0150725703236969E-3</v>
      </c>
    </row>
    <row r="1280" spans="2:8" x14ac:dyDescent="0.35">
      <c r="B1280" s="40">
        <v>42940</v>
      </c>
      <c r="C1280" s="41">
        <v>284.24981700000001</v>
      </c>
      <c r="D1280" s="6">
        <f t="shared" si="41"/>
        <v>5.4085417202309127</v>
      </c>
      <c r="E1280">
        <v>1.0574674422049884E-2</v>
      </c>
      <c r="G1280">
        <v>1274</v>
      </c>
      <c r="H1280">
        <f t="shared" ca="1" si="42"/>
        <v>-6.8035777427412174E-4</v>
      </c>
    </row>
    <row r="1281" spans="2:8" x14ac:dyDescent="0.35">
      <c r="B1281" s="40">
        <v>38848</v>
      </c>
      <c r="C1281" s="41">
        <v>44.354835999999999</v>
      </c>
      <c r="D1281" s="6">
        <f t="shared" si="41"/>
        <v>-0.82180419271717808</v>
      </c>
      <c r="E1281">
        <v>1.0571890112710732E-2</v>
      </c>
      <c r="G1281">
        <v>1275</v>
      </c>
      <c r="H1281">
        <f t="shared" ca="1" si="42"/>
        <v>-2.5229356892114307E-2</v>
      </c>
    </row>
    <row r="1282" spans="2:8" x14ac:dyDescent="0.35">
      <c r="B1282" s="40">
        <v>42156</v>
      </c>
      <c r="C1282" s="41">
        <v>248.91066000000001</v>
      </c>
      <c r="D1282" s="6">
        <f t="shared" si="41"/>
        <v>1.559425773769757</v>
      </c>
      <c r="E1282">
        <v>1.056143723046085E-2</v>
      </c>
      <c r="G1282">
        <v>1276</v>
      </c>
      <c r="H1282">
        <f t="shared" ca="1" si="42"/>
        <v>-1.7209845290731593E-2</v>
      </c>
    </row>
    <row r="1283" spans="2:8" x14ac:dyDescent="0.35">
      <c r="B1283" s="40">
        <v>41080</v>
      </c>
      <c r="C1283" s="41">
        <v>97.252540999999994</v>
      </c>
      <c r="D1283" s="6">
        <f t="shared" si="41"/>
        <v>1.5308584517833053</v>
      </c>
      <c r="E1283">
        <v>1.0555472294425786E-2</v>
      </c>
      <c r="G1283">
        <v>1277</v>
      </c>
      <c r="H1283">
        <f t="shared" ca="1" si="42"/>
        <v>-3.1201437059603602E-2</v>
      </c>
    </row>
    <row r="1284" spans="2:8" x14ac:dyDescent="0.35">
      <c r="B1284" s="40">
        <v>39686</v>
      </c>
      <c r="C1284" s="41">
        <v>38.426701000000001</v>
      </c>
      <c r="D1284" s="6">
        <f t="shared" si="41"/>
        <v>-0.21689636825553957</v>
      </c>
      <c r="E1284">
        <v>1.0555358756912948E-2</v>
      </c>
      <c r="G1284">
        <v>1278</v>
      </c>
      <c r="H1284">
        <f t="shared" ca="1" si="42"/>
        <v>2.6504194102763504E-2</v>
      </c>
    </row>
    <row r="1285" spans="2:8" x14ac:dyDescent="0.35">
      <c r="B1285" s="40">
        <v>39976</v>
      </c>
      <c r="C1285" s="41">
        <v>49.069752000000001</v>
      </c>
      <c r="D1285" s="6">
        <f t="shared" si="41"/>
        <v>6.5310740099434623</v>
      </c>
      <c r="E1285">
        <v>1.0531305118588356E-2</v>
      </c>
      <c r="G1285">
        <v>1279</v>
      </c>
      <c r="H1285">
        <f t="shared" ca="1" si="42"/>
        <v>-5.0658923122420194E-3</v>
      </c>
    </row>
    <row r="1286" spans="2:8" x14ac:dyDescent="0.35">
      <c r="B1286" s="40">
        <v>37812</v>
      </c>
      <c r="C1286" s="41">
        <v>6.515638</v>
      </c>
      <c r="D1286" s="6">
        <f t="shared" si="41"/>
        <v>-0.97773218348143176</v>
      </c>
      <c r="E1286">
        <v>1.0526279873326725E-2</v>
      </c>
      <c r="G1286">
        <v>1280</v>
      </c>
      <c r="H1286">
        <f t="shared" ca="1" si="42"/>
        <v>-2.5717503692067826E-2</v>
      </c>
    </row>
    <row r="1287" spans="2:8" x14ac:dyDescent="0.35">
      <c r="B1287" s="40">
        <v>42564</v>
      </c>
      <c r="C1287" s="41">
        <v>292.603363</v>
      </c>
      <c r="D1287" s="6">
        <f t="shared" ref="D1287:D1350" si="43">(C1287-C1288)/C1288</f>
        <v>18.025069564893986</v>
      </c>
      <c r="E1287">
        <v>1.0512971551399493E-2</v>
      </c>
      <c r="G1287">
        <v>1281</v>
      </c>
      <c r="H1287">
        <f t="shared" ref="H1287:H1350" ca="1" si="44">_xlfn.NORM.INV(RAND(),K$9,K$10)</f>
        <v>-4.3240280423264825E-2</v>
      </c>
    </row>
    <row r="1288" spans="2:8" x14ac:dyDescent="0.35">
      <c r="B1288" s="40">
        <v>38413</v>
      </c>
      <c r="C1288" s="41">
        <v>15.379884000000001</v>
      </c>
      <c r="D1288" s="6">
        <f t="shared" si="43"/>
        <v>1.6648371907344748</v>
      </c>
      <c r="E1288">
        <v>1.0476645691562489E-2</v>
      </c>
      <c r="G1288">
        <v>1282</v>
      </c>
      <c r="H1288">
        <f t="shared" ca="1" si="44"/>
        <v>3.3799507372334815E-2</v>
      </c>
    </row>
    <row r="1289" spans="2:8" x14ac:dyDescent="0.35">
      <c r="B1289" s="40">
        <v>37523</v>
      </c>
      <c r="C1289" s="41">
        <v>5.7714160000000003</v>
      </c>
      <c r="D1289" s="6">
        <f t="shared" si="43"/>
        <v>-0.96340435285481729</v>
      </c>
      <c r="E1289">
        <v>1.0444062620256253E-2</v>
      </c>
      <c r="G1289">
        <v>1283</v>
      </c>
      <c r="H1289">
        <f t="shared" ca="1" si="44"/>
        <v>1.0954532044515183E-2</v>
      </c>
    </row>
    <row r="1290" spans="2:8" x14ac:dyDescent="0.35">
      <c r="B1290" s="40">
        <v>41709</v>
      </c>
      <c r="C1290" s="41">
        <v>157.707718</v>
      </c>
      <c r="D1290" s="6">
        <f t="shared" si="43"/>
        <v>2.9345213426235053</v>
      </c>
      <c r="E1290">
        <v>1.041065423265035E-2</v>
      </c>
      <c r="G1290">
        <v>1284</v>
      </c>
      <c r="H1290">
        <f t="shared" ca="1" si="44"/>
        <v>-4.301543122769585E-3</v>
      </c>
    </row>
    <row r="1291" spans="2:8" x14ac:dyDescent="0.35">
      <c r="B1291" s="40">
        <v>39077</v>
      </c>
      <c r="C1291" s="41">
        <v>40.083075999999998</v>
      </c>
      <c r="D1291" s="6">
        <f t="shared" si="43"/>
        <v>-0.90140689702792576</v>
      </c>
      <c r="E1291">
        <v>1.0408781331296883E-2</v>
      </c>
      <c r="G1291">
        <v>1285</v>
      </c>
      <c r="H1291">
        <f t="shared" ca="1" si="44"/>
        <v>6.7553956577178385E-3</v>
      </c>
    </row>
    <row r="1292" spans="2:8" x14ac:dyDescent="0.35">
      <c r="B1292" s="40">
        <v>43909</v>
      </c>
      <c r="C1292" s="41">
        <v>406.55050699999998</v>
      </c>
      <c r="D1292" s="6">
        <f t="shared" si="43"/>
        <v>36.175947123624979</v>
      </c>
      <c r="E1292">
        <v>1.0372783973546776E-2</v>
      </c>
      <c r="G1292">
        <v>1286</v>
      </c>
      <c r="H1292">
        <f t="shared" ca="1" si="44"/>
        <v>-5.4054530221938943E-2</v>
      </c>
    </row>
    <row r="1293" spans="2:8" x14ac:dyDescent="0.35">
      <c r="B1293" s="40">
        <v>38028</v>
      </c>
      <c r="C1293" s="41">
        <v>10.935848</v>
      </c>
      <c r="D1293" s="6">
        <f t="shared" si="43"/>
        <v>-0.74358579846056028</v>
      </c>
      <c r="E1293">
        <v>1.0364790551960108E-2</v>
      </c>
      <c r="G1293">
        <v>1287</v>
      </c>
      <c r="H1293">
        <f t="shared" ca="1" si="44"/>
        <v>1.8685179965362186E-2</v>
      </c>
    </row>
    <row r="1294" spans="2:8" x14ac:dyDescent="0.35">
      <c r="B1294" s="40">
        <v>39324</v>
      </c>
      <c r="C1294" s="41">
        <v>42.649151000000003</v>
      </c>
      <c r="D1294" s="6">
        <f t="shared" si="43"/>
        <v>-0.90219036235554873</v>
      </c>
      <c r="E1294">
        <v>1.0360415882575564E-2</v>
      </c>
      <c r="G1294">
        <v>1288</v>
      </c>
      <c r="H1294">
        <f t="shared" ca="1" si="44"/>
        <v>-6.3113593606066694E-3</v>
      </c>
    </row>
    <row r="1295" spans="2:8" x14ac:dyDescent="0.35">
      <c r="B1295" s="40">
        <v>43502</v>
      </c>
      <c r="C1295" s="41">
        <v>436.042419</v>
      </c>
      <c r="D1295" s="6">
        <f t="shared" si="43"/>
        <v>0.19399356168748824</v>
      </c>
      <c r="E1295">
        <v>1.0355261405798826E-2</v>
      </c>
      <c r="G1295">
        <v>1289</v>
      </c>
      <c r="H1295">
        <f t="shared" ca="1" si="44"/>
        <v>-3.7239691439372846E-3</v>
      </c>
    </row>
    <row r="1296" spans="2:8" x14ac:dyDescent="0.35">
      <c r="B1296" s="40">
        <v>43280</v>
      </c>
      <c r="C1296" s="41">
        <v>365.19662499999998</v>
      </c>
      <c r="D1296" s="6">
        <f t="shared" si="43"/>
        <v>0.81698374080557035</v>
      </c>
      <c r="E1296">
        <v>1.0323879160550858E-2</v>
      </c>
      <c r="G1296">
        <v>1290</v>
      </c>
      <c r="H1296">
        <f t="shared" ca="1" si="44"/>
        <v>-3.0225724649250937E-2</v>
      </c>
    </row>
    <row r="1297" spans="2:8" x14ac:dyDescent="0.35">
      <c r="B1297" s="40">
        <v>41942</v>
      </c>
      <c r="C1297" s="41">
        <v>200.99058500000001</v>
      </c>
      <c r="D1297" s="6">
        <f t="shared" si="43"/>
        <v>9.6061741484505472</v>
      </c>
      <c r="E1297">
        <v>1.032343053706585E-2</v>
      </c>
      <c r="G1297">
        <v>1291</v>
      </c>
      <c r="H1297">
        <f t="shared" ca="1" si="44"/>
        <v>2.0195251889220028E-2</v>
      </c>
    </row>
    <row r="1298" spans="2:8" x14ac:dyDescent="0.35">
      <c r="B1298" s="40">
        <v>38548</v>
      </c>
      <c r="C1298" s="41">
        <v>18.950337999999999</v>
      </c>
      <c r="D1298" s="6">
        <f t="shared" si="43"/>
        <v>0.61578468138957043</v>
      </c>
      <c r="E1298">
        <v>1.0322809174057854E-2</v>
      </c>
      <c r="G1298">
        <v>1292</v>
      </c>
      <c r="H1298">
        <f t="shared" ca="1" si="44"/>
        <v>2.1146679781392345E-2</v>
      </c>
    </row>
    <row r="1299" spans="2:8" x14ac:dyDescent="0.35">
      <c r="B1299" s="40">
        <v>38366</v>
      </c>
      <c r="C1299" s="41">
        <v>11.728256999999999</v>
      </c>
      <c r="D1299" s="6">
        <f t="shared" si="43"/>
        <v>-0.67394230890325668</v>
      </c>
      <c r="E1299">
        <v>1.0302133846076788E-2</v>
      </c>
      <c r="G1299">
        <v>1293</v>
      </c>
      <c r="H1299">
        <f t="shared" ca="1" si="44"/>
        <v>-1.0915180952097625E-2</v>
      </c>
    </row>
    <row r="1300" spans="2:8" x14ac:dyDescent="0.35">
      <c r="B1300" s="40">
        <v>38833</v>
      </c>
      <c r="C1300" s="41">
        <v>35.969883000000003</v>
      </c>
      <c r="D1300" s="6">
        <f t="shared" si="43"/>
        <v>-0.9306884465947407</v>
      </c>
      <c r="E1300">
        <v>1.0289453785244334E-2</v>
      </c>
      <c r="G1300">
        <v>1294</v>
      </c>
      <c r="H1300">
        <f t="shared" ca="1" si="44"/>
        <v>-1.1545793630081742E-2</v>
      </c>
    </row>
    <row r="1301" spans="2:8" x14ac:dyDescent="0.35">
      <c r="B1301" s="40">
        <v>44265</v>
      </c>
      <c r="C1301" s="41">
        <v>518.95941200000004</v>
      </c>
      <c r="D1301" s="6">
        <f t="shared" si="43"/>
        <v>12.791264604802597</v>
      </c>
      <c r="E1301">
        <v>1.0270919572288982E-2</v>
      </c>
      <c r="G1301">
        <v>1295</v>
      </c>
      <c r="H1301">
        <f t="shared" ca="1" si="44"/>
        <v>1.4365644087200884E-2</v>
      </c>
    </row>
    <row r="1302" spans="2:8" x14ac:dyDescent="0.35">
      <c r="B1302" s="40">
        <v>38953</v>
      </c>
      <c r="C1302" s="41">
        <v>37.629573999999998</v>
      </c>
      <c r="D1302" s="6">
        <f t="shared" si="43"/>
        <v>-0.60092399602136981</v>
      </c>
      <c r="E1302">
        <v>1.0242465769091578E-2</v>
      </c>
      <c r="G1302">
        <v>1296</v>
      </c>
      <c r="H1302">
        <f t="shared" ca="1" si="44"/>
        <v>-2.7049710040106031E-2</v>
      </c>
    </row>
    <row r="1303" spans="2:8" x14ac:dyDescent="0.35">
      <c r="B1303" s="40">
        <v>40430</v>
      </c>
      <c r="C1303" s="41">
        <v>94.291747999999998</v>
      </c>
      <c r="D1303" s="6">
        <f t="shared" si="43"/>
        <v>1.5103923631387626</v>
      </c>
      <c r="E1303">
        <v>1.0242354029971593E-2</v>
      </c>
      <c r="G1303">
        <v>1297</v>
      </c>
      <c r="H1303">
        <f t="shared" ca="1" si="44"/>
        <v>4.7074524181601109E-2</v>
      </c>
    </row>
    <row r="1304" spans="2:8" x14ac:dyDescent="0.35">
      <c r="B1304" s="40">
        <v>39647</v>
      </c>
      <c r="C1304" s="41">
        <v>37.560561999999997</v>
      </c>
      <c r="D1304" s="6">
        <f t="shared" si="43"/>
        <v>-0.86422365147464486</v>
      </c>
      <c r="E1304">
        <v>1.0227051049618406E-2</v>
      </c>
      <c r="G1304">
        <v>1298</v>
      </c>
      <c r="H1304">
        <f t="shared" ca="1" si="44"/>
        <v>-2.6421603438397299E-2</v>
      </c>
    </row>
    <row r="1305" spans="2:8" x14ac:dyDescent="0.35">
      <c r="B1305" s="40">
        <v>42206</v>
      </c>
      <c r="C1305" s="41">
        <v>276.63552900000002</v>
      </c>
      <c r="D1305" s="6">
        <f t="shared" si="43"/>
        <v>-0.44548164834510878</v>
      </c>
      <c r="E1305">
        <v>1.0194338035068549E-2</v>
      </c>
      <c r="G1305">
        <v>1299</v>
      </c>
      <c r="H1305">
        <f t="shared" ca="1" si="44"/>
        <v>8.7824545964791997E-3</v>
      </c>
    </row>
    <row r="1306" spans="2:8" x14ac:dyDescent="0.35">
      <c r="B1306" s="40">
        <v>44733</v>
      </c>
      <c r="C1306" s="41">
        <v>498.875336</v>
      </c>
      <c r="D1306" s="6">
        <f t="shared" si="43"/>
        <v>10.993268340180139</v>
      </c>
      <c r="E1306">
        <v>1.0183750959028449E-2</v>
      </c>
      <c r="G1306">
        <v>1300</v>
      </c>
      <c r="H1306">
        <f t="shared" ca="1" si="44"/>
        <v>2.1552915922733191E-2</v>
      </c>
    </row>
    <row r="1307" spans="2:8" x14ac:dyDescent="0.35">
      <c r="B1307" s="40">
        <v>39611</v>
      </c>
      <c r="C1307" s="41">
        <v>41.596279000000003</v>
      </c>
      <c r="D1307" s="6">
        <f t="shared" si="43"/>
        <v>-0.59001235760069815</v>
      </c>
      <c r="E1307">
        <v>1.018334039229709E-2</v>
      </c>
      <c r="G1307">
        <v>1301</v>
      </c>
      <c r="H1307">
        <f t="shared" ca="1" si="44"/>
        <v>3.7158008411188263E-2</v>
      </c>
    </row>
    <row r="1308" spans="2:8" x14ac:dyDescent="0.35">
      <c r="B1308" s="40">
        <v>41094</v>
      </c>
      <c r="C1308" s="41">
        <v>101.457397</v>
      </c>
      <c r="D1308" s="6">
        <f t="shared" si="43"/>
        <v>-0.62354634224646655</v>
      </c>
      <c r="E1308">
        <v>1.0181710026621372E-2</v>
      </c>
      <c r="G1308">
        <v>1302</v>
      </c>
      <c r="H1308">
        <f t="shared" ca="1" si="44"/>
        <v>4.6400711728963508E-3</v>
      </c>
    </row>
    <row r="1309" spans="2:8" x14ac:dyDescent="0.35">
      <c r="B1309" s="40">
        <v>42501</v>
      </c>
      <c r="C1309" s="41">
        <v>269.508331</v>
      </c>
      <c r="D1309" s="6">
        <f t="shared" si="43"/>
        <v>-0.45540845455411483</v>
      </c>
      <c r="E1309">
        <v>1.0167041343344551E-2</v>
      </c>
      <c r="G1309">
        <v>1303</v>
      </c>
      <c r="H1309">
        <f t="shared" ca="1" si="44"/>
        <v>5.0960503992161094E-2</v>
      </c>
    </row>
    <row r="1310" spans="2:8" x14ac:dyDescent="0.35">
      <c r="B1310" s="40">
        <v>44698</v>
      </c>
      <c r="C1310" s="41">
        <v>494.88159200000001</v>
      </c>
      <c r="D1310" s="6">
        <f t="shared" si="43"/>
        <v>3.6670761536252656</v>
      </c>
      <c r="E1310">
        <v>1.0165141873612534E-2</v>
      </c>
      <c r="G1310">
        <v>1304</v>
      </c>
      <c r="H1310">
        <f t="shared" ca="1" si="44"/>
        <v>2.6288100002647467E-2</v>
      </c>
    </row>
    <row r="1311" spans="2:8" x14ac:dyDescent="0.35">
      <c r="B1311" s="40">
        <v>41138</v>
      </c>
      <c r="C1311" s="41">
        <v>106.036751</v>
      </c>
      <c r="D1311" s="6">
        <f t="shared" si="43"/>
        <v>1.5612953372706604</v>
      </c>
      <c r="E1311">
        <v>1.0164996702763796E-2</v>
      </c>
      <c r="G1311">
        <v>1305</v>
      </c>
      <c r="H1311">
        <f t="shared" ca="1" si="44"/>
        <v>1.9038077462011745E-2</v>
      </c>
    </row>
    <row r="1312" spans="2:8" x14ac:dyDescent="0.35">
      <c r="B1312" s="40">
        <v>39311</v>
      </c>
      <c r="C1312" s="41">
        <v>41.399658000000002</v>
      </c>
      <c r="D1312" s="6">
        <f t="shared" si="43"/>
        <v>8.1285295595833664E-3</v>
      </c>
      <c r="E1312">
        <v>1.0162612635891837E-2</v>
      </c>
      <c r="G1312">
        <v>1306</v>
      </c>
      <c r="H1312">
        <f t="shared" ca="1" si="44"/>
        <v>-3.4404169487440427E-2</v>
      </c>
    </row>
    <row r="1313" spans="2:8" x14ac:dyDescent="0.35">
      <c r="B1313" s="40">
        <v>39139</v>
      </c>
      <c r="C1313" s="41">
        <v>41.065852999999997</v>
      </c>
      <c r="D1313" s="6">
        <f t="shared" si="43"/>
        <v>-0.73863546949332748</v>
      </c>
      <c r="E1313">
        <v>1.0157523739991993E-2</v>
      </c>
      <c r="G1313">
        <v>1307</v>
      </c>
      <c r="H1313">
        <f t="shared" ca="1" si="44"/>
        <v>-3.0017444318627039E-2</v>
      </c>
    </row>
    <row r="1314" spans="2:8" x14ac:dyDescent="0.35">
      <c r="B1314" s="40">
        <v>41702</v>
      </c>
      <c r="C1314" s="41">
        <v>157.12098700000001</v>
      </c>
      <c r="D1314" s="6">
        <f t="shared" si="43"/>
        <v>19.565603824822261</v>
      </c>
      <c r="E1314">
        <v>1.0156619968261385E-2</v>
      </c>
      <c r="G1314">
        <v>1308</v>
      </c>
      <c r="H1314">
        <f t="shared" ca="1" si="44"/>
        <v>-2.4353178147352883E-2</v>
      </c>
    </row>
    <row r="1315" spans="2:8" x14ac:dyDescent="0.35">
      <c r="B1315" s="40">
        <v>37907</v>
      </c>
      <c r="C1315" s="41">
        <v>7.6399889999999999</v>
      </c>
      <c r="D1315" s="6">
        <f t="shared" si="43"/>
        <v>-0.98753652287342619</v>
      </c>
      <c r="E1315">
        <v>1.0142159203128907E-2</v>
      </c>
      <c r="G1315">
        <v>1309</v>
      </c>
      <c r="H1315">
        <f t="shared" ca="1" si="44"/>
        <v>9.580436663678818E-3</v>
      </c>
    </row>
    <row r="1316" spans="2:8" x14ac:dyDescent="0.35">
      <c r="B1316" s="40">
        <v>44473</v>
      </c>
      <c r="C1316" s="41">
        <v>612.99017300000003</v>
      </c>
      <c r="D1316" s="6">
        <f t="shared" si="43"/>
        <v>0.17240547915978857</v>
      </c>
      <c r="E1316">
        <v>1.011408347080882E-2</v>
      </c>
      <c r="G1316">
        <v>1310</v>
      </c>
      <c r="H1316">
        <f t="shared" ca="1" si="44"/>
        <v>-1.831419949069887E-2</v>
      </c>
    </row>
    <row r="1317" spans="2:8" x14ac:dyDescent="0.35">
      <c r="B1317" s="40">
        <v>45036</v>
      </c>
      <c r="C1317" s="41">
        <v>522.84826699999996</v>
      </c>
      <c r="D1317" s="6">
        <f t="shared" si="43"/>
        <v>11.456577052791021</v>
      </c>
      <c r="E1317">
        <v>1.0095119399135105E-2</v>
      </c>
      <c r="G1317">
        <v>1311</v>
      </c>
      <c r="H1317">
        <f t="shared" ca="1" si="44"/>
        <v>3.7314146332626903E-3</v>
      </c>
    </row>
    <row r="1318" spans="2:8" x14ac:dyDescent="0.35">
      <c r="B1318" s="40">
        <v>39518</v>
      </c>
      <c r="C1318" s="41">
        <v>41.973671000000003</v>
      </c>
      <c r="D1318" s="6">
        <f t="shared" si="43"/>
        <v>0</v>
      </c>
      <c r="E1318">
        <v>1.0090953659049245E-2</v>
      </c>
      <c r="G1318">
        <v>1312</v>
      </c>
      <c r="H1318">
        <f t="shared" ca="1" si="44"/>
        <v>-7.0389812279815899E-3</v>
      </c>
    </row>
    <row r="1319" spans="2:8" x14ac:dyDescent="0.35">
      <c r="B1319" s="40">
        <v>39499</v>
      </c>
      <c r="C1319" s="41">
        <v>41.973671000000003</v>
      </c>
      <c r="D1319" s="6">
        <f t="shared" si="43"/>
        <v>-0.9260081876828683</v>
      </c>
      <c r="E1319">
        <v>1.0090953659049245E-2</v>
      </c>
      <c r="G1319">
        <v>1313</v>
      </c>
      <c r="H1319">
        <f t="shared" ca="1" si="44"/>
        <v>6.2499248235707044E-2</v>
      </c>
    </row>
    <row r="1320" spans="2:8" x14ac:dyDescent="0.35">
      <c r="B1320" s="40">
        <v>44363</v>
      </c>
      <c r="C1320" s="41">
        <v>567.27453600000001</v>
      </c>
      <c r="D1320" s="6">
        <f t="shared" si="43"/>
        <v>3.0609574425056651</v>
      </c>
      <c r="E1320">
        <v>1.0090552459666169E-2</v>
      </c>
      <c r="G1320">
        <v>1314</v>
      </c>
      <c r="H1320">
        <f t="shared" ca="1" si="44"/>
        <v>6.5446731511118669E-2</v>
      </c>
    </row>
    <row r="1321" spans="2:8" x14ac:dyDescent="0.35">
      <c r="B1321" s="40">
        <v>41453</v>
      </c>
      <c r="C1321" s="41">
        <v>139.68985000000001</v>
      </c>
      <c r="D1321" s="6">
        <f t="shared" si="43"/>
        <v>0.30533121238198024</v>
      </c>
      <c r="E1321">
        <v>1.0074581025400733E-2</v>
      </c>
      <c r="G1321">
        <v>1315</v>
      </c>
      <c r="H1321">
        <f t="shared" ca="1" si="44"/>
        <v>-6.6408615816879136E-3</v>
      </c>
    </row>
    <row r="1322" spans="2:8" x14ac:dyDescent="0.35">
      <c r="B1322" s="40">
        <v>41128</v>
      </c>
      <c r="C1322" s="41">
        <v>107.01487</v>
      </c>
      <c r="D1322" s="6">
        <f t="shared" si="43"/>
        <v>-0.70298294440038522</v>
      </c>
      <c r="E1322">
        <v>1.0071371919557067E-2</v>
      </c>
      <c r="G1322">
        <v>1316</v>
      </c>
      <c r="H1322">
        <f t="shared" ca="1" si="44"/>
        <v>2.0730833574316914E-2</v>
      </c>
    </row>
    <row r="1323" spans="2:8" x14ac:dyDescent="0.35">
      <c r="B1323" s="40">
        <v>43262</v>
      </c>
      <c r="C1323" s="41">
        <v>360.29873700000002</v>
      </c>
      <c r="D1323" s="6">
        <f t="shared" si="43"/>
        <v>0.75840071688730726</v>
      </c>
      <c r="E1323">
        <v>1.0069409673250878E-2</v>
      </c>
      <c r="G1323">
        <v>1317</v>
      </c>
      <c r="H1323">
        <f t="shared" ca="1" si="44"/>
        <v>1.4477237202619809E-2</v>
      </c>
    </row>
    <row r="1324" spans="2:8" x14ac:dyDescent="0.35">
      <c r="B1324" s="40">
        <v>41870</v>
      </c>
      <c r="C1324" s="41">
        <v>204.90138200000001</v>
      </c>
      <c r="D1324" s="6">
        <f t="shared" si="43"/>
        <v>-0.19860770507016282</v>
      </c>
      <c r="E1324">
        <v>1.0066957424318505E-2</v>
      </c>
      <c r="G1324">
        <v>1318</v>
      </c>
      <c r="H1324">
        <f t="shared" ca="1" si="44"/>
        <v>7.0232588536457705E-3</v>
      </c>
    </row>
    <row r="1325" spans="2:8" x14ac:dyDescent="0.35">
      <c r="B1325" s="40">
        <v>42872</v>
      </c>
      <c r="C1325" s="41">
        <v>255.681747</v>
      </c>
      <c r="D1325" s="6">
        <f t="shared" si="43"/>
        <v>1.7449827725272433</v>
      </c>
      <c r="E1325">
        <v>1.0064013436098314E-2</v>
      </c>
      <c r="G1325">
        <v>1319</v>
      </c>
      <c r="H1325">
        <f t="shared" ca="1" si="44"/>
        <v>-1.5913555751324873E-2</v>
      </c>
    </row>
    <row r="1326" spans="2:8" x14ac:dyDescent="0.35">
      <c r="B1326" s="40">
        <v>40988</v>
      </c>
      <c r="C1326" s="41">
        <v>93.145118999999994</v>
      </c>
      <c r="D1326" s="6">
        <f t="shared" si="43"/>
        <v>4.9775691245049707E-2</v>
      </c>
      <c r="E1326">
        <v>1.0057040904584846E-2</v>
      </c>
      <c r="G1326">
        <v>1320</v>
      </c>
      <c r="H1326">
        <f t="shared" ca="1" si="44"/>
        <v>2.9629714469921943E-2</v>
      </c>
    </row>
    <row r="1327" spans="2:8" x14ac:dyDescent="0.35">
      <c r="B1327" s="40">
        <v>40910</v>
      </c>
      <c r="C1327" s="41">
        <v>88.728592000000006</v>
      </c>
      <c r="D1327" s="6">
        <f t="shared" si="43"/>
        <v>-3.7104219869546533E-2</v>
      </c>
      <c r="E1327">
        <v>1.0055533900684893E-2</v>
      </c>
      <c r="G1327">
        <v>1321</v>
      </c>
      <c r="H1327">
        <f t="shared" ca="1" si="44"/>
        <v>-4.2095337667455174E-3</v>
      </c>
    </row>
    <row r="1328" spans="2:8" x14ac:dyDescent="0.35">
      <c r="B1328" s="40">
        <v>40687</v>
      </c>
      <c r="C1328" s="41">
        <v>92.147659000000004</v>
      </c>
      <c r="D1328" s="6">
        <f t="shared" si="43"/>
        <v>-0.64682990338776025</v>
      </c>
      <c r="E1328">
        <v>1.0052707675921457E-2</v>
      </c>
      <c r="G1328">
        <v>1322</v>
      </c>
      <c r="H1328">
        <f t="shared" ca="1" si="44"/>
        <v>-2.1045880769559763E-2</v>
      </c>
    </row>
    <row r="1329" spans="2:8" x14ac:dyDescent="0.35">
      <c r="B1329" s="40">
        <v>42748</v>
      </c>
      <c r="C1329" s="41">
        <v>260.91580199999999</v>
      </c>
      <c r="D1329" s="6">
        <f t="shared" si="43"/>
        <v>-0.44916106452464372</v>
      </c>
      <c r="E1329">
        <v>1.0041476589037814E-2</v>
      </c>
      <c r="G1329">
        <v>1323</v>
      </c>
      <c r="H1329">
        <f t="shared" ca="1" si="44"/>
        <v>-2.1198577851099118E-2</v>
      </c>
    </row>
    <row r="1330" spans="2:8" x14ac:dyDescent="0.35">
      <c r="B1330" s="40">
        <v>43901</v>
      </c>
      <c r="C1330" s="41">
        <v>473.66986100000003</v>
      </c>
      <c r="D1330" s="6">
        <f t="shared" si="43"/>
        <v>3.8687062276153874</v>
      </c>
      <c r="E1330">
        <v>1.0038162104790511E-2</v>
      </c>
      <c r="G1330">
        <v>1324</v>
      </c>
      <c r="H1330">
        <f t="shared" ca="1" si="44"/>
        <v>-2.9032485250353509E-3</v>
      </c>
    </row>
    <row r="1331" spans="2:8" x14ac:dyDescent="0.35">
      <c r="B1331" s="40">
        <v>40785</v>
      </c>
      <c r="C1331" s="41">
        <v>97.288651000000002</v>
      </c>
      <c r="D1331" s="6">
        <f t="shared" si="43"/>
        <v>0.10556790307213505</v>
      </c>
      <c r="E1331">
        <v>1.0031876607836797E-2</v>
      </c>
      <c r="G1331">
        <v>1325</v>
      </c>
      <c r="H1331">
        <f t="shared" ca="1" si="44"/>
        <v>-2.3424527873432029E-2</v>
      </c>
    </row>
    <row r="1332" spans="2:8" x14ac:dyDescent="0.35">
      <c r="B1332" s="40">
        <v>40603</v>
      </c>
      <c r="C1332" s="41">
        <v>87.998801999999998</v>
      </c>
      <c r="D1332" s="6">
        <f t="shared" si="43"/>
        <v>-5.9265287091074266E-2</v>
      </c>
      <c r="E1332">
        <v>1.0024874381897891E-2</v>
      </c>
      <c r="G1332">
        <v>1326</v>
      </c>
      <c r="H1332">
        <f t="shared" ca="1" si="44"/>
        <v>-3.6195340475826633E-3</v>
      </c>
    </row>
    <row r="1333" spans="2:8" x14ac:dyDescent="0.35">
      <c r="B1333" s="40">
        <v>40995</v>
      </c>
      <c r="C1333" s="41">
        <v>93.542632999999995</v>
      </c>
      <c r="D1333" s="6">
        <f t="shared" si="43"/>
        <v>-0.83078635526132649</v>
      </c>
      <c r="E1333">
        <v>1.0014289453568727E-2</v>
      </c>
      <c r="G1333">
        <v>1327</v>
      </c>
      <c r="H1333">
        <f t="shared" ca="1" si="44"/>
        <v>8.0886679161378816E-3</v>
      </c>
    </row>
    <row r="1334" spans="2:8" x14ac:dyDescent="0.35">
      <c r="B1334" s="40">
        <v>45077</v>
      </c>
      <c r="C1334" s="41">
        <v>552.807861</v>
      </c>
      <c r="D1334" s="6">
        <f t="shared" si="43"/>
        <v>6.6757169691818383</v>
      </c>
      <c r="E1334">
        <v>1.0001881923923097E-2</v>
      </c>
      <c r="G1334">
        <v>1328</v>
      </c>
      <c r="H1334">
        <f t="shared" ca="1" si="44"/>
        <v>-6.6670734726878228E-3</v>
      </c>
    </row>
    <row r="1335" spans="2:8" x14ac:dyDescent="0.35">
      <c r="B1335" s="40">
        <v>40189</v>
      </c>
      <c r="C1335" s="41">
        <v>72.020354999999995</v>
      </c>
      <c r="D1335" s="6">
        <f t="shared" si="43"/>
        <v>-0.73866282788613546</v>
      </c>
      <c r="E1335">
        <v>9.9910367593835959E-3</v>
      </c>
      <c r="G1335">
        <v>1329</v>
      </c>
      <c r="H1335">
        <f t="shared" ca="1" si="44"/>
        <v>-2.5013454657815615E-2</v>
      </c>
    </row>
    <row r="1336" spans="2:8" x14ac:dyDescent="0.35">
      <c r="B1336" s="40">
        <v>42598</v>
      </c>
      <c r="C1336" s="41">
        <v>275.584045</v>
      </c>
      <c r="D1336" s="6">
        <f t="shared" si="43"/>
        <v>5.2753866725021723</v>
      </c>
      <c r="E1336">
        <v>9.9729683555646684E-3</v>
      </c>
      <c r="G1336">
        <v>1330</v>
      </c>
      <c r="H1336">
        <f t="shared" ca="1" si="44"/>
        <v>-2.3851282280718793E-2</v>
      </c>
    </row>
    <row r="1337" spans="2:8" x14ac:dyDescent="0.35">
      <c r="B1337" s="40">
        <v>39120</v>
      </c>
      <c r="C1337" s="41">
        <v>43.91507</v>
      </c>
      <c r="D1337" s="6">
        <f t="shared" si="43"/>
        <v>-0.88834243228126775</v>
      </c>
      <c r="E1337">
        <v>9.9716690921816606E-3</v>
      </c>
      <c r="G1337">
        <v>1331</v>
      </c>
      <c r="H1337">
        <f t="shared" ca="1" si="44"/>
        <v>-1.1474819837547605E-2</v>
      </c>
    </row>
    <row r="1338" spans="2:8" x14ac:dyDescent="0.35">
      <c r="B1338" s="40">
        <v>43915</v>
      </c>
      <c r="C1338" s="41">
        <v>393.301331</v>
      </c>
      <c r="D1338" s="6">
        <f t="shared" si="43"/>
        <v>42.635804470985065</v>
      </c>
      <c r="E1338">
        <v>9.9700838012715294E-3</v>
      </c>
      <c r="G1338">
        <v>1332</v>
      </c>
      <c r="H1338">
        <f t="shared" ca="1" si="44"/>
        <v>-3.070333960243209E-2</v>
      </c>
    </row>
    <row r="1339" spans="2:8" x14ac:dyDescent="0.35">
      <c r="B1339" s="40">
        <v>38065</v>
      </c>
      <c r="C1339" s="41">
        <v>9.0132709999999996</v>
      </c>
      <c r="D1339" s="6">
        <f t="shared" si="43"/>
        <v>-0.98501608679945696</v>
      </c>
      <c r="E1339">
        <v>9.9697477605520685E-3</v>
      </c>
      <c r="G1339">
        <v>1333</v>
      </c>
      <c r="H1339">
        <f t="shared" ca="1" si="44"/>
        <v>-1.6683308810411159E-2</v>
      </c>
    </row>
    <row r="1340" spans="2:8" x14ac:dyDescent="0.35">
      <c r="B1340" s="40">
        <v>44516</v>
      </c>
      <c r="C1340" s="41">
        <v>601.52984600000002</v>
      </c>
      <c r="D1340" s="6">
        <f t="shared" si="43"/>
        <v>5.2177648661083424E-2</v>
      </c>
      <c r="E1340">
        <v>9.9337748177588947E-3</v>
      </c>
      <c r="G1340">
        <v>1334</v>
      </c>
      <c r="H1340">
        <f t="shared" ca="1" si="44"/>
        <v>-2.624301844299827E-2</v>
      </c>
    </row>
    <row r="1341" spans="2:8" x14ac:dyDescent="0.35">
      <c r="B1341" s="40">
        <v>44539</v>
      </c>
      <c r="C1341" s="41">
        <v>571.69988999999998</v>
      </c>
      <c r="D1341" s="6">
        <f t="shared" si="43"/>
        <v>1.0919707432291561</v>
      </c>
      <c r="E1341">
        <v>9.9294419911229708E-3</v>
      </c>
      <c r="G1341">
        <v>1335</v>
      </c>
      <c r="H1341">
        <f t="shared" ca="1" si="44"/>
        <v>-2.2125492053349842E-2</v>
      </c>
    </row>
    <row r="1342" spans="2:8" x14ac:dyDescent="0.35">
      <c r="B1342" s="40">
        <v>42919</v>
      </c>
      <c r="C1342" s="41">
        <v>273.28292800000003</v>
      </c>
      <c r="D1342" s="6">
        <f t="shared" si="43"/>
        <v>0.55762705219924658</v>
      </c>
      <c r="E1342">
        <v>9.9279271444735195E-3</v>
      </c>
      <c r="G1342">
        <v>1336</v>
      </c>
      <c r="H1342">
        <f t="shared" ca="1" si="44"/>
        <v>5.7945320063473365E-3</v>
      </c>
    </row>
    <row r="1343" spans="2:8" x14ac:dyDescent="0.35">
      <c r="B1343" s="40">
        <v>41827</v>
      </c>
      <c r="C1343" s="41">
        <v>175.44824199999999</v>
      </c>
      <c r="D1343" s="6">
        <f t="shared" si="43"/>
        <v>0.78325141898482598</v>
      </c>
      <c r="E1343">
        <v>9.9268718698607775E-3</v>
      </c>
      <c r="G1343">
        <v>1337</v>
      </c>
      <c r="H1343">
        <f t="shared" ca="1" si="44"/>
        <v>3.2460598467138856E-2</v>
      </c>
    </row>
    <row r="1344" spans="2:8" x14ac:dyDescent="0.35">
      <c r="B1344" s="40">
        <v>40738</v>
      </c>
      <c r="C1344" s="41">
        <v>98.386711000000005</v>
      </c>
      <c r="D1344" s="6">
        <f t="shared" si="43"/>
        <v>3.7900954224358845</v>
      </c>
      <c r="E1344">
        <v>9.9187934094063061E-3</v>
      </c>
      <c r="G1344">
        <v>1338</v>
      </c>
      <c r="H1344">
        <f t="shared" ca="1" si="44"/>
        <v>9.6072455634804623E-3</v>
      </c>
    </row>
    <row r="1345" spans="2:8" x14ac:dyDescent="0.35">
      <c r="B1345" s="40">
        <v>38575</v>
      </c>
      <c r="C1345" s="41">
        <v>20.539614</v>
      </c>
      <c r="D1345" s="6">
        <f t="shared" si="43"/>
        <v>-0.96247729845311869</v>
      </c>
      <c r="E1345">
        <v>9.9165937774102573E-3</v>
      </c>
      <c r="G1345">
        <v>1339</v>
      </c>
      <c r="H1345">
        <f t="shared" ca="1" si="44"/>
        <v>3.8522258109725122E-2</v>
      </c>
    </row>
    <row r="1346" spans="2:8" x14ac:dyDescent="0.35">
      <c r="B1346" s="40">
        <v>44299</v>
      </c>
      <c r="C1346" s="41">
        <v>547.39166299999999</v>
      </c>
      <c r="D1346" s="6">
        <f t="shared" si="43"/>
        <v>5.8269011113925275</v>
      </c>
      <c r="E1346">
        <v>9.9145097852519869E-3</v>
      </c>
      <c r="G1346">
        <v>1340</v>
      </c>
      <c r="H1346">
        <f t="shared" ca="1" si="44"/>
        <v>-1.4488172241636569E-2</v>
      </c>
    </row>
    <row r="1347" spans="2:8" x14ac:dyDescent="0.35">
      <c r="B1347" s="40">
        <v>40585</v>
      </c>
      <c r="C1347" s="41">
        <v>80.181572000000003</v>
      </c>
      <c r="D1347" s="6">
        <f t="shared" si="43"/>
        <v>-0.62571441317668197</v>
      </c>
      <c r="E1347">
        <v>9.9010938533394873E-3</v>
      </c>
      <c r="G1347">
        <v>1341</v>
      </c>
      <c r="H1347">
        <f t="shared" ca="1" si="44"/>
        <v>8.5529095186835848E-3</v>
      </c>
    </row>
    <row r="1348" spans="2:8" x14ac:dyDescent="0.35">
      <c r="B1348" s="40">
        <v>42006</v>
      </c>
      <c r="C1348" s="41">
        <v>214.22564700000001</v>
      </c>
      <c r="D1348" s="6">
        <f t="shared" si="43"/>
        <v>17.802623994910736</v>
      </c>
      <c r="E1348">
        <v>9.8966270624645386E-3</v>
      </c>
      <c r="G1348">
        <v>1342</v>
      </c>
      <c r="H1348">
        <f t="shared" ca="1" si="44"/>
        <v>1.3996336417635112E-2</v>
      </c>
    </row>
    <row r="1349" spans="2:8" x14ac:dyDescent="0.35">
      <c r="B1349" s="40">
        <v>38349</v>
      </c>
      <c r="C1349" s="41">
        <v>11.393390999999999</v>
      </c>
      <c r="D1349" s="6">
        <f t="shared" si="43"/>
        <v>-0.8655225669419806</v>
      </c>
      <c r="E1349">
        <v>9.8939262190241E-3</v>
      </c>
      <c r="G1349">
        <v>1343</v>
      </c>
      <c r="H1349">
        <f t="shared" ca="1" si="44"/>
        <v>-2.7739555554575898E-2</v>
      </c>
    </row>
    <row r="1350" spans="2:8" x14ac:dyDescent="0.35">
      <c r="B1350" s="40">
        <v>40620</v>
      </c>
      <c r="C1350" s="41">
        <v>84.723442000000006</v>
      </c>
      <c r="D1350" s="6">
        <f t="shared" si="43"/>
        <v>-0.59643146733229013</v>
      </c>
      <c r="E1350">
        <v>9.8908664863250062E-3</v>
      </c>
      <c r="G1350">
        <v>1344</v>
      </c>
      <c r="H1350">
        <f t="shared" ca="1" si="44"/>
        <v>-3.8413972541281372E-4</v>
      </c>
    </row>
    <row r="1351" spans="2:8" x14ac:dyDescent="0.35">
      <c r="B1351" s="40">
        <v>42012</v>
      </c>
      <c r="C1351" s="41">
        <v>209.935699</v>
      </c>
      <c r="D1351" s="6">
        <f t="shared" ref="D1351:D1414" si="45">(C1351-C1352)/C1352</f>
        <v>-0.50716110246239976</v>
      </c>
      <c r="E1351">
        <v>9.8792108439947398E-3</v>
      </c>
      <c r="G1351">
        <v>1345</v>
      </c>
      <c r="H1351">
        <f t="shared" ref="H1351:H1414" ca="1" si="46">_xlfn.NORM.INV(RAND(),K$9,K$10)</f>
        <v>3.7591863039045152E-2</v>
      </c>
    </row>
    <row r="1352" spans="2:8" x14ac:dyDescent="0.35">
      <c r="B1352" s="40">
        <v>43704</v>
      </c>
      <c r="C1352" s="41">
        <v>425.97226000000001</v>
      </c>
      <c r="D1352" s="6">
        <f t="shared" si="45"/>
        <v>3.7262373415549184</v>
      </c>
      <c r="E1352">
        <v>9.865650151574425E-3</v>
      </c>
      <c r="G1352">
        <v>1346</v>
      </c>
      <c r="H1352">
        <f t="shared" ca="1" si="46"/>
        <v>-4.0666011847986822E-2</v>
      </c>
    </row>
    <row r="1353" spans="2:8" x14ac:dyDescent="0.35">
      <c r="B1353" s="40">
        <v>40813</v>
      </c>
      <c r="C1353" s="41">
        <v>90.129256999999996</v>
      </c>
      <c r="D1353" s="6">
        <f t="shared" si="45"/>
        <v>-0.40915980297385246</v>
      </c>
      <c r="E1353">
        <v>9.8426464401273599E-3</v>
      </c>
      <c r="G1353">
        <v>1347</v>
      </c>
      <c r="H1353">
        <f t="shared" ca="1" si="46"/>
        <v>3.8221803027931314E-3</v>
      </c>
    </row>
    <row r="1354" spans="2:8" x14ac:dyDescent="0.35">
      <c r="B1354" s="40">
        <v>41550</v>
      </c>
      <c r="C1354" s="41">
        <v>152.54422</v>
      </c>
      <c r="D1354" s="6">
        <f t="shared" si="45"/>
        <v>9.333590841768066</v>
      </c>
      <c r="E1354">
        <v>9.8186490947812857E-3</v>
      </c>
      <c r="G1354">
        <v>1348</v>
      </c>
      <c r="H1354">
        <f t="shared" ca="1" si="46"/>
        <v>-1.939846042517418E-2</v>
      </c>
    </row>
    <row r="1355" spans="2:8" x14ac:dyDescent="0.35">
      <c r="B1355" s="40">
        <v>38434</v>
      </c>
      <c r="C1355" s="41">
        <v>14.761976000000001</v>
      </c>
      <c r="D1355" s="6">
        <f t="shared" si="45"/>
        <v>-0.51791987672941053</v>
      </c>
      <c r="E1355">
        <v>9.8171046002436067E-3</v>
      </c>
      <c r="G1355">
        <v>1349</v>
      </c>
      <c r="H1355">
        <f t="shared" ca="1" si="46"/>
        <v>-2.1492348730216635E-2</v>
      </c>
    </row>
    <row r="1356" spans="2:8" x14ac:dyDescent="0.35">
      <c r="B1356" s="40">
        <v>38785</v>
      </c>
      <c r="C1356" s="41">
        <v>30.621416</v>
      </c>
      <c r="D1356" s="6">
        <f t="shared" si="45"/>
        <v>-0.80052499497752727</v>
      </c>
      <c r="E1356">
        <v>9.7987500179723616E-3</v>
      </c>
      <c r="G1356">
        <v>1350</v>
      </c>
      <c r="H1356">
        <f t="shared" ca="1" si="46"/>
        <v>-1.2032563968792707E-2</v>
      </c>
    </row>
    <row r="1357" spans="2:8" x14ac:dyDescent="0.35">
      <c r="B1357" s="40">
        <v>41674</v>
      </c>
      <c r="C1357" s="41">
        <v>153.51004</v>
      </c>
      <c r="D1357" s="6">
        <f t="shared" si="45"/>
        <v>3.4067229390867952</v>
      </c>
      <c r="E1357">
        <v>9.7984365619376654E-3</v>
      </c>
      <c r="G1357">
        <v>1351</v>
      </c>
      <c r="H1357">
        <f t="shared" ca="1" si="46"/>
        <v>2.9956299243075087E-2</v>
      </c>
    </row>
    <row r="1358" spans="2:8" x14ac:dyDescent="0.35">
      <c r="B1358" s="40">
        <v>39785</v>
      </c>
      <c r="C1358" s="41">
        <v>34.835419000000002</v>
      </c>
      <c r="D1358" s="6">
        <f t="shared" si="45"/>
        <v>-0.14610151187852022</v>
      </c>
      <c r="E1358">
        <v>9.7977758975083644E-3</v>
      </c>
      <c r="G1358">
        <v>1352</v>
      </c>
      <c r="H1358">
        <f t="shared" ca="1" si="46"/>
        <v>-2.1646018345173004E-2</v>
      </c>
    </row>
    <row r="1359" spans="2:8" x14ac:dyDescent="0.35">
      <c r="B1359" s="40">
        <v>39226</v>
      </c>
      <c r="C1359" s="41">
        <v>40.795738</v>
      </c>
      <c r="D1359" s="6">
        <f t="shared" si="45"/>
        <v>6.0685838622618773</v>
      </c>
      <c r="E1359">
        <v>9.7938453862921309E-3</v>
      </c>
      <c r="G1359">
        <v>1353</v>
      </c>
      <c r="H1359">
        <f t="shared" ca="1" si="46"/>
        <v>1.3431148232225982E-2</v>
      </c>
    </row>
    <row r="1360" spans="2:8" x14ac:dyDescent="0.35">
      <c r="B1360" s="40">
        <v>37468</v>
      </c>
      <c r="C1360" s="41">
        <v>5.7714160000000003</v>
      </c>
      <c r="D1360" s="6">
        <f t="shared" si="45"/>
        <v>-0.97737419880260323</v>
      </c>
      <c r="E1360">
        <v>9.7846344636647355E-3</v>
      </c>
      <c r="G1360">
        <v>1354</v>
      </c>
      <c r="H1360">
        <f t="shared" ca="1" si="46"/>
        <v>-4.9000962194047148E-2</v>
      </c>
    </row>
    <row r="1361" spans="2:8" x14ac:dyDescent="0.35">
      <c r="B1361" s="40">
        <v>42278</v>
      </c>
      <c r="C1361" s="41">
        <v>255.081177</v>
      </c>
      <c r="D1361" s="6">
        <f t="shared" si="45"/>
        <v>5.9167316180597771</v>
      </c>
      <c r="E1361">
        <v>9.7826378478269652E-3</v>
      </c>
      <c r="G1361">
        <v>1355</v>
      </c>
      <c r="H1361">
        <f t="shared" ca="1" si="46"/>
        <v>-1.6215889470565747E-2</v>
      </c>
    </row>
    <row r="1362" spans="2:8" x14ac:dyDescent="0.35">
      <c r="B1362" s="40">
        <v>38891</v>
      </c>
      <c r="C1362" s="41">
        <v>36.878860000000003</v>
      </c>
      <c r="D1362" s="6">
        <f t="shared" si="45"/>
        <v>9.5962018868425397E-2</v>
      </c>
      <c r="E1362">
        <v>9.7716498393571171E-3</v>
      </c>
      <c r="G1362">
        <v>1356</v>
      </c>
      <c r="H1362">
        <f t="shared" ca="1" si="46"/>
        <v>8.3199868846450236E-3</v>
      </c>
    </row>
    <row r="1363" spans="2:8" x14ac:dyDescent="0.35">
      <c r="B1363" s="40">
        <v>38807</v>
      </c>
      <c r="C1363" s="41">
        <v>33.649760999999998</v>
      </c>
      <c r="D1363" s="6">
        <f t="shared" si="45"/>
        <v>-0.8685068319919671</v>
      </c>
      <c r="E1363">
        <v>9.7712643284258022E-3</v>
      </c>
      <c r="G1363">
        <v>1357</v>
      </c>
      <c r="H1363">
        <f t="shared" ca="1" si="46"/>
        <v>-9.1642713225129815E-3</v>
      </c>
    </row>
    <row r="1364" spans="2:8" x14ac:dyDescent="0.35">
      <c r="B1364" s="40">
        <v>42284</v>
      </c>
      <c r="C1364" s="41">
        <v>255.90501399999999</v>
      </c>
      <c r="D1364" s="6">
        <f t="shared" si="45"/>
        <v>31.186662128675202</v>
      </c>
      <c r="E1364">
        <v>9.7513832859274299E-3</v>
      </c>
      <c r="G1364">
        <v>1358</v>
      </c>
      <c r="H1364">
        <f t="shared" ca="1" si="46"/>
        <v>-7.5691743822833748E-3</v>
      </c>
    </row>
    <row r="1365" spans="2:8" x14ac:dyDescent="0.35">
      <c r="B1365" s="40">
        <v>37909</v>
      </c>
      <c r="C1365" s="41">
        <v>7.9506540000000001</v>
      </c>
      <c r="D1365" s="6">
        <f t="shared" si="45"/>
        <v>-0.20736395022894333</v>
      </c>
      <c r="E1365">
        <v>9.742002294656325E-3</v>
      </c>
      <c r="G1365">
        <v>1359</v>
      </c>
      <c r="H1365">
        <f t="shared" ca="1" si="46"/>
        <v>1.7209750938835672E-2</v>
      </c>
    </row>
    <row r="1366" spans="2:8" x14ac:dyDescent="0.35">
      <c r="B1366" s="40">
        <v>37964</v>
      </c>
      <c r="C1366" s="41">
        <v>10.030649</v>
      </c>
      <c r="D1366" s="6">
        <f t="shared" si="45"/>
        <v>-0.87570303477861822</v>
      </c>
      <c r="E1366">
        <v>9.735007512626943E-3</v>
      </c>
      <c r="G1366">
        <v>1360</v>
      </c>
      <c r="H1366">
        <f t="shared" ca="1" si="46"/>
        <v>-6.2369745692638446E-3</v>
      </c>
    </row>
    <row r="1367" spans="2:8" x14ac:dyDescent="0.35">
      <c r="B1367" s="40">
        <v>40332</v>
      </c>
      <c r="C1367" s="41">
        <v>80.699066000000002</v>
      </c>
      <c r="D1367" s="6">
        <f t="shared" si="45"/>
        <v>-0.14847206157257695</v>
      </c>
      <c r="E1367">
        <v>9.7241944603662037E-3</v>
      </c>
      <c r="G1367">
        <v>1361</v>
      </c>
      <c r="H1367">
        <f t="shared" ca="1" si="46"/>
        <v>1.3343076093919756E-2</v>
      </c>
    </row>
    <row r="1368" spans="2:8" x14ac:dyDescent="0.35">
      <c r="B1368" s="40">
        <v>40452</v>
      </c>
      <c r="C1368" s="41">
        <v>94.769722000000002</v>
      </c>
      <c r="D1368" s="6">
        <f t="shared" si="45"/>
        <v>-0.68496651267643682</v>
      </c>
      <c r="E1368">
        <v>9.7223646371411513E-3</v>
      </c>
      <c r="G1368">
        <v>1362</v>
      </c>
      <c r="H1368">
        <f t="shared" ca="1" si="46"/>
        <v>8.2321715346316843E-3</v>
      </c>
    </row>
    <row r="1369" spans="2:8" x14ac:dyDescent="0.35">
      <c r="B1369" s="40">
        <v>43180</v>
      </c>
      <c r="C1369" s="41">
        <v>300.82427999999999</v>
      </c>
      <c r="D1369" s="6">
        <f t="shared" si="45"/>
        <v>0.93742269128798184</v>
      </c>
      <c r="E1369">
        <v>9.7073139392111554E-3</v>
      </c>
      <c r="G1369">
        <v>1363</v>
      </c>
      <c r="H1369">
        <f t="shared" ca="1" si="46"/>
        <v>-1.0557968636749535E-4</v>
      </c>
    </row>
    <row r="1370" spans="2:8" x14ac:dyDescent="0.35">
      <c r="B1370" s="40">
        <v>41640</v>
      </c>
      <c r="C1370" s="41">
        <v>155.27034</v>
      </c>
      <c r="D1370" s="6">
        <f t="shared" si="45"/>
        <v>0.61419494581459788</v>
      </c>
      <c r="E1370">
        <v>9.685973653555011E-3</v>
      </c>
      <c r="G1370">
        <v>1364</v>
      </c>
      <c r="H1370">
        <f t="shared" ca="1" si="46"/>
        <v>-1.9548767474687943E-2</v>
      </c>
    </row>
    <row r="1371" spans="2:8" x14ac:dyDescent="0.35">
      <c r="B1371" s="40">
        <v>40795</v>
      </c>
      <c r="C1371" s="41">
        <v>96.190574999999995</v>
      </c>
      <c r="D1371" s="6">
        <f t="shared" si="45"/>
        <v>-0.60485996822557475</v>
      </c>
      <c r="E1371">
        <v>9.6818346654251857E-3</v>
      </c>
      <c r="G1371">
        <v>1365</v>
      </c>
      <c r="H1371">
        <f t="shared" ca="1" si="46"/>
        <v>3.4734517569572814E-3</v>
      </c>
    </row>
    <row r="1372" spans="2:8" x14ac:dyDescent="0.35">
      <c r="B1372" s="40">
        <v>42068</v>
      </c>
      <c r="C1372" s="41">
        <v>243.43414300000001</v>
      </c>
      <c r="D1372" s="6">
        <f t="shared" si="45"/>
        <v>10.539206325821482</v>
      </c>
      <c r="E1372">
        <v>9.6536559518161542E-3</v>
      </c>
      <c r="G1372">
        <v>1366</v>
      </c>
      <c r="H1372">
        <f t="shared" ca="1" si="46"/>
        <v>-2.9513508045260688E-2</v>
      </c>
    </row>
    <row r="1373" spans="2:8" x14ac:dyDescent="0.35">
      <c r="B1373" s="40">
        <v>38600</v>
      </c>
      <c r="C1373" s="41">
        <v>21.096264000000001</v>
      </c>
      <c r="D1373" s="6">
        <f t="shared" si="45"/>
        <v>-0.94950411318749783</v>
      </c>
      <c r="E1373">
        <v>9.6525036469986419E-3</v>
      </c>
      <c r="G1373">
        <v>1367</v>
      </c>
      <c r="H1373">
        <f t="shared" ca="1" si="46"/>
        <v>4.7638517039055375E-3</v>
      </c>
    </row>
    <row r="1374" spans="2:8" x14ac:dyDescent="0.35">
      <c r="B1374" s="40">
        <v>43447</v>
      </c>
      <c r="C1374" s="41">
        <v>417.78183000000001</v>
      </c>
      <c r="D1374" s="6">
        <f t="shared" si="45"/>
        <v>9.0762264227030105</v>
      </c>
      <c r="E1374">
        <v>9.6388575229226451E-3</v>
      </c>
      <c r="G1374">
        <v>1368</v>
      </c>
      <c r="H1374">
        <f t="shared" ca="1" si="46"/>
        <v>-3.0576120659932971E-2</v>
      </c>
    </row>
    <row r="1375" spans="2:8" x14ac:dyDescent="0.35">
      <c r="B1375" s="40">
        <v>39245</v>
      </c>
      <c r="C1375" s="41">
        <v>41.462131999999997</v>
      </c>
      <c r="D1375" s="6">
        <f t="shared" si="45"/>
        <v>-0.55274458101225887</v>
      </c>
      <c r="E1375">
        <v>9.6348448611217885E-3</v>
      </c>
      <c r="G1375">
        <v>1369</v>
      </c>
      <c r="H1375">
        <f t="shared" ca="1" si="46"/>
        <v>-2.914972098774276E-2</v>
      </c>
    </row>
    <row r="1376" spans="2:8" x14ac:dyDescent="0.35">
      <c r="B1376" s="40">
        <v>41057</v>
      </c>
      <c r="C1376" s="41">
        <v>92.703475999999995</v>
      </c>
      <c r="D1376" s="6">
        <f t="shared" si="45"/>
        <v>1.3764357671190528</v>
      </c>
      <c r="E1376">
        <v>9.6199780422967594E-3</v>
      </c>
      <c r="G1376">
        <v>1370</v>
      </c>
      <c r="H1376">
        <f t="shared" ca="1" si="46"/>
        <v>-4.6330077796538263E-2</v>
      </c>
    </row>
    <row r="1377" spans="2:8" x14ac:dyDescent="0.35">
      <c r="B1377" s="40">
        <v>39063</v>
      </c>
      <c r="C1377" s="41">
        <v>39.009459999999997</v>
      </c>
      <c r="D1377" s="6">
        <f t="shared" si="45"/>
        <v>-0.49385775360970968</v>
      </c>
      <c r="E1377">
        <v>9.6184244325346405E-3</v>
      </c>
      <c r="G1377">
        <v>1371</v>
      </c>
      <c r="H1377">
        <f t="shared" ca="1" si="46"/>
        <v>-1.11546527016933E-2</v>
      </c>
    </row>
    <row r="1378" spans="2:8" x14ac:dyDescent="0.35">
      <c r="B1378" s="40">
        <v>40283</v>
      </c>
      <c r="C1378" s="41">
        <v>77.072128000000006</v>
      </c>
      <c r="D1378" s="6">
        <f t="shared" si="45"/>
        <v>-0.508342747307168</v>
      </c>
      <c r="E1378">
        <v>9.6148256147156781E-3</v>
      </c>
      <c r="G1378">
        <v>1372</v>
      </c>
      <c r="H1378">
        <f t="shared" ca="1" si="46"/>
        <v>-1.7703198801537048E-2</v>
      </c>
    </row>
    <row r="1379" spans="2:8" x14ac:dyDescent="0.35">
      <c r="B1379" s="40">
        <v>41684</v>
      </c>
      <c r="C1379" s="41">
        <v>156.759872</v>
      </c>
      <c r="D1379" s="6">
        <f t="shared" si="45"/>
        <v>-0.72084079459160411</v>
      </c>
      <c r="E1379">
        <v>9.5931521757471327E-3</v>
      </c>
      <c r="G1379">
        <v>1373</v>
      </c>
      <c r="H1379">
        <f t="shared" ca="1" si="46"/>
        <v>-9.4714573352674136E-3</v>
      </c>
    </row>
    <row r="1380" spans="2:8" x14ac:dyDescent="0.35">
      <c r="B1380" s="40">
        <v>44553</v>
      </c>
      <c r="C1380" s="41">
        <v>561.54290800000001</v>
      </c>
      <c r="D1380" s="6">
        <f t="shared" si="45"/>
        <v>1.0090320323139577</v>
      </c>
      <c r="E1380">
        <v>9.5736078222122059E-3</v>
      </c>
      <c r="G1380">
        <v>1374</v>
      </c>
      <c r="H1380">
        <f t="shared" ca="1" si="46"/>
        <v>-2.3038777240772836E-3</v>
      </c>
    </row>
    <row r="1381" spans="2:8" x14ac:dyDescent="0.35">
      <c r="B1381" s="40">
        <v>42922</v>
      </c>
      <c r="C1381" s="41">
        <v>279.509186</v>
      </c>
      <c r="D1381" s="6">
        <f t="shared" si="45"/>
        <v>1.5871512112972468</v>
      </c>
      <c r="E1381">
        <v>9.5684037536405437E-3</v>
      </c>
      <c r="G1381">
        <v>1375</v>
      </c>
      <c r="H1381">
        <f t="shared" ca="1" si="46"/>
        <v>1.581997934619734E-3</v>
      </c>
    </row>
    <row r="1382" spans="2:8" x14ac:dyDescent="0.35">
      <c r="B1382" s="40">
        <v>41124</v>
      </c>
      <c r="C1382" s="41">
        <v>108.037437</v>
      </c>
      <c r="D1382" s="6">
        <f t="shared" si="45"/>
        <v>-0.33401250587006326</v>
      </c>
      <c r="E1382">
        <v>9.555373005639264E-3</v>
      </c>
      <c r="G1382">
        <v>1376</v>
      </c>
      <c r="H1382">
        <f t="shared" ca="1" si="46"/>
        <v>7.8171305231048462E-3</v>
      </c>
    </row>
    <row r="1383" spans="2:8" x14ac:dyDescent="0.35">
      <c r="B1383" s="40">
        <v>41767</v>
      </c>
      <c r="C1383" s="41">
        <v>162.22141999999999</v>
      </c>
      <c r="D1383" s="6">
        <f t="shared" si="45"/>
        <v>-0.60576757810831605</v>
      </c>
      <c r="E1383">
        <v>9.5507758054729879E-3</v>
      </c>
      <c r="G1383">
        <v>1377</v>
      </c>
      <c r="H1383">
        <f t="shared" ca="1" si="46"/>
        <v>2.9102471930724655E-3</v>
      </c>
    </row>
    <row r="1384" spans="2:8" x14ac:dyDescent="0.35">
      <c r="B1384" s="40">
        <v>43486</v>
      </c>
      <c r="C1384" s="41">
        <v>411.48675500000002</v>
      </c>
      <c r="D1384" s="6">
        <f t="shared" si="45"/>
        <v>26.882303416657692</v>
      </c>
      <c r="E1384">
        <v>9.5496014811451216E-3</v>
      </c>
      <c r="G1384">
        <v>1378</v>
      </c>
      <c r="H1384">
        <f t="shared" ca="1" si="46"/>
        <v>-2.1091176489773438E-4</v>
      </c>
    </row>
    <row r="1385" spans="2:8" x14ac:dyDescent="0.35">
      <c r="B1385" s="40">
        <v>38442</v>
      </c>
      <c r="C1385" s="41">
        <v>14.757989999999999</v>
      </c>
      <c r="D1385" s="6">
        <f t="shared" si="45"/>
        <v>-0.93407333584701802</v>
      </c>
      <c r="E1385">
        <v>9.5444357530013579E-3</v>
      </c>
      <c r="G1385">
        <v>1379</v>
      </c>
      <c r="H1385">
        <f t="shared" ca="1" si="46"/>
        <v>3.773583087505622E-2</v>
      </c>
    </row>
    <row r="1386" spans="2:8" x14ac:dyDescent="0.35">
      <c r="B1386" s="40">
        <v>42403</v>
      </c>
      <c r="C1386" s="41">
        <v>223.854645</v>
      </c>
      <c r="D1386" s="6">
        <f t="shared" si="45"/>
        <v>-1.2308854460180681E-3</v>
      </c>
      <c r="E1386">
        <v>9.5374756053611589E-3</v>
      </c>
      <c r="G1386">
        <v>1380</v>
      </c>
      <c r="H1386">
        <f t="shared" ca="1" si="46"/>
        <v>-2.3614188800260089E-2</v>
      </c>
    </row>
    <row r="1387" spans="2:8" x14ac:dyDescent="0.35">
      <c r="B1387" s="40">
        <v>42418</v>
      </c>
      <c r="C1387" s="41">
        <v>224.13052400000001</v>
      </c>
      <c r="D1387" s="6">
        <f t="shared" si="45"/>
        <v>2.1584233554950354E-2</v>
      </c>
      <c r="E1387">
        <v>9.5257606517623293E-3</v>
      </c>
      <c r="G1387">
        <v>1381</v>
      </c>
      <c r="H1387">
        <f t="shared" ca="1" si="46"/>
        <v>-1.4269185295835559E-2</v>
      </c>
    </row>
    <row r="1388" spans="2:8" x14ac:dyDescent="0.35">
      <c r="B1388" s="40">
        <v>42425</v>
      </c>
      <c r="C1388" s="41">
        <v>219.39505</v>
      </c>
      <c r="D1388" s="6">
        <f t="shared" si="45"/>
        <v>33.655946669707951</v>
      </c>
      <c r="E1388">
        <v>9.5199046616236561E-3</v>
      </c>
      <c r="G1388">
        <v>1382</v>
      </c>
      <c r="H1388">
        <f t="shared" ca="1" si="46"/>
        <v>-5.0284439470161309E-4</v>
      </c>
    </row>
    <row r="1389" spans="2:8" x14ac:dyDescent="0.35">
      <c r="B1389" s="40">
        <v>37455</v>
      </c>
      <c r="C1389" s="41">
        <v>6.3306610000000001</v>
      </c>
      <c r="D1389" s="6">
        <f t="shared" si="45"/>
        <v>-0.97828940120803742</v>
      </c>
      <c r="E1389">
        <v>9.5125058044894777E-3</v>
      </c>
      <c r="G1389">
        <v>1383</v>
      </c>
      <c r="H1389">
        <f t="shared" ca="1" si="46"/>
        <v>7.6868927649001656E-3</v>
      </c>
    </row>
    <row r="1390" spans="2:8" x14ac:dyDescent="0.35">
      <c r="B1390" s="40">
        <v>42983</v>
      </c>
      <c r="C1390" s="41">
        <v>291.59310900000003</v>
      </c>
      <c r="D1390" s="6">
        <f t="shared" si="45"/>
        <v>0.26821832699599907</v>
      </c>
      <c r="E1390">
        <v>9.4930070600680438E-3</v>
      </c>
      <c r="G1390">
        <v>1384</v>
      </c>
      <c r="H1390">
        <f t="shared" ca="1" si="46"/>
        <v>1.9875854740070167E-2</v>
      </c>
    </row>
    <row r="1391" spans="2:8" x14ac:dyDescent="0.35">
      <c r="B1391" s="40">
        <v>42468</v>
      </c>
      <c r="C1391" s="41">
        <v>229.92343099999999</v>
      </c>
      <c r="D1391" s="6">
        <f t="shared" si="45"/>
        <v>4.4236201407110256</v>
      </c>
      <c r="E1391">
        <v>9.4871895651490856E-3</v>
      </c>
      <c r="G1391">
        <v>1385</v>
      </c>
      <c r="H1391">
        <f t="shared" ca="1" si="46"/>
        <v>1.020237867512464E-2</v>
      </c>
    </row>
    <row r="1392" spans="2:8" x14ac:dyDescent="0.35">
      <c r="B1392" s="40">
        <v>39483</v>
      </c>
      <c r="C1392" s="41">
        <v>42.392982000000003</v>
      </c>
      <c r="D1392" s="6">
        <f t="shared" si="45"/>
        <v>-0.84328531463407763</v>
      </c>
      <c r="E1392">
        <v>9.4857121385012021E-3</v>
      </c>
      <c r="G1392">
        <v>1386</v>
      </c>
      <c r="H1392">
        <f t="shared" ca="1" si="46"/>
        <v>-1.8076618145321501E-2</v>
      </c>
    </row>
    <row r="1393" spans="2:8" x14ac:dyDescent="0.35">
      <c r="B1393" s="40">
        <v>42627</v>
      </c>
      <c r="C1393" s="41">
        <v>270.51058999999998</v>
      </c>
      <c r="D1393" s="6">
        <f t="shared" si="45"/>
        <v>5.4084087444798339</v>
      </c>
      <c r="E1393">
        <v>9.4666162960677595E-3</v>
      </c>
      <c r="G1393">
        <v>1387</v>
      </c>
      <c r="H1393">
        <f t="shared" ca="1" si="46"/>
        <v>-2.6858919340221724E-2</v>
      </c>
    </row>
    <row r="1394" spans="2:8" x14ac:dyDescent="0.35">
      <c r="B1394" s="40">
        <v>39323</v>
      </c>
      <c r="C1394" s="41">
        <v>42.211818999999998</v>
      </c>
      <c r="D1394" s="6">
        <f t="shared" si="45"/>
        <v>-0.89905863620296234</v>
      </c>
      <c r="E1394">
        <v>9.4620855946306627E-3</v>
      </c>
      <c r="G1394">
        <v>1388</v>
      </c>
      <c r="H1394">
        <f t="shared" ca="1" si="46"/>
        <v>9.3658641450739899E-5</v>
      </c>
    </row>
    <row r="1395" spans="2:8" x14ac:dyDescent="0.35">
      <c r="B1395" s="40">
        <v>43696</v>
      </c>
      <c r="C1395" s="41">
        <v>418.18158</v>
      </c>
      <c r="D1395" s="6">
        <f t="shared" si="45"/>
        <v>1.6275588017577898</v>
      </c>
      <c r="E1395">
        <v>9.4615382847644276E-3</v>
      </c>
      <c r="G1395">
        <v>1389</v>
      </c>
      <c r="H1395">
        <f t="shared" ca="1" si="46"/>
        <v>-4.7747458532572395E-2</v>
      </c>
    </row>
    <row r="1396" spans="2:8" x14ac:dyDescent="0.35">
      <c r="B1396" s="40">
        <v>41681</v>
      </c>
      <c r="C1396" s="41">
        <v>159.15213</v>
      </c>
      <c r="D1396" s="6">
        <f t="shared" si="45"/>
        <v>1.6657223843483069</v>
      </c>
      <c r="E1396">
        <v>9.4474965983216731E-3</v>
      </c>
      <c r="G1396">
        <v>1390</v>
      </c>
      <c r="H1396">
        <f t="shared" ca="1" si="46"/>
        <v>-1.6162959036648175E-2</v>
      </c>
    </row>
    <row r="1397" spans="2:8" x14ac:dyDescent="0.35">
      <c r="B1397" s="40">
        <v>40028</v>
      </c>
      <c r="C1397" s="41">
        <v>59.703189999999999</v>
      </c>
      <c r="D1397" s="6">
        <f t="shared" si="45"/>
        <v>-0.32448865816525058</v>
      </c>
      <c r="E1397">
        <v>9.4441558580333502E-3</v>
      </c>
      <c r="G1397">
        <v>1391</v>
      </c>
      <c r="H1397">
        <f t="shared" ca="1" si="46"/>
        <v>-5.6955216551405011E-3</v>
      </c>
    </row>
    <row r="1398" spans="2:8" x14ac:dyDescent="0.35">
      <c r="B1398" s="40">
        <v>40396</v>
      </c>
      <c r="C1398" s="41">
        <v>88.382216999999997</v>
      </c>
      <c r="D1398" s="6">
        <f t="shared" si="45"/>
        <v>11.647741752127653</v>
      </c>
      <c r="E1398">
        <v>9.4295002448815807E-3</v>
      </c>
      <c r="G1398">
        <v>1392</v>
      </c>
      <c r="H1398">
        <f t="shared" ca="1" si="46"/>
        <v>1.7233185760243842E-2</v>
      </c>
    </row>
    <row r="1399" spans="2:8" x14ac:dyDescent="0.35">
      <c r="B1399" s="40">
        <v>37818</v>
      </c>
      <c r="C1399" s="41">
        <v>6.987984</v>
      </c>
      <c r="D1399" s="6">
        <f t="shared" si="45"/>
        <v>-0.9870334271553991</v>
      </c>
      <c r="E1399">
        <v>9.4178846493304345E-3</v>
      </c>
      <c r="G1399">
        <v>1393</v>
      </c>
      <c r="H1399">
        <f t="shared" ca="1" si="46"/>
        <v>3.8885693547539178E-3</v>
      </c>
    </row>
    <row r="1400" spans="2:8" x14ac:dyDescent="0.35">
      <c r="B1400" s="40">
        <v>45012</v>
      </c>
      <c r="C1400" s="41">
        <v>538.92297399999995</v>
      </c>
      <c r="D1400" s="6">
        <f t="shared" si="45"/>
        <v>0.35790456636783297</v>
      </c>
      <c r="E1400">
        <v>9.4146123384259914E-3</v>
      </c>
      <c r="G1400">
        <v>1394</v>
      </c>
      <c r="H1400">
        <f t="shared" ca="1" si="46"/>
        <v>-7.6592905271140651E-3</v>
      </c>
    </row>
    <row r="1401" spans="2:8" x14ac:dyDescent="0.35">
      <c r="B1401" s="40">
        <v>43437</v>
      </c>
      <c r="C1401" s="41">
        <v>396.87838699999998</v>
      </c>
      <c r="D1401" s="6">
        <f t="shared" si="45"/>
        <v>-0.28131421906292964</v>
      </c>
      <c r="E1401">
        <v>9.4109873723615643E-3</v>
      </c>
      <c r="G1401">
        <v>1395</v>
      </c>
      <c r="H1401">
        <f t="shared" ca="1" si="46"/>
        <v>1.3275209042965743E-2</v>
      </c>
    </row>
    <row r="1402" spans="2:8" x14ac:dyDescent="0.35">
      <c r="B1402" s="40">
        <v>44358</v>
      </c>
      <c r="C1402" s="41">
        <v>552.22796600000004</v>
      </c>
      <c r="D1402" s="6">
        <f t="shared" si="45"/>
        <v>1.2929936671237086</v>
      </c>
      <c r="E1402">
        <v>9.3757429363575933E-3</v>
      </c>
      <c r="G1402">
        <v>1396</v>
      </c>
      <c r="H1402">
        <f t="shared" ca="1" si="46"/>
        <v>-2.3332156180474527E-2</v>
      </c>
    </row>
    <row r="1403" spans="2:8" x14ac:dyDescent="0.35">
      <c r="B1403" s="40">
        <v>42138</v>
      </c>
      <c r="C1403" s="41">
        <v>240.83274800000001</v>
      </c>
      <c r="D1403" s="6">
        <f t="shared" si="45"/>
        <v>-0.59169413798980541</v>
      </c>
      <c r="E1403">
        <v>9.3727169479147342E-3</v>
      </c>
      <c r="G1403">
        <v>1397</v>
      </c>
      <c r="H1403">
        <f t="shared" ca="1" si="46"/>
        <v>1.0676479276301787E-3</v>
      </c>
    </row>
    <row r="1404" spans="2:8" x14ac:dyDescent="0.35">
      <c r="B1404" s="40">
        <v>44901</v>
      </c>
      <c r="C1404" s="41">
        <v>589.83416699999998</v>
      </c>
      <c r="D1404" s="6">
        <f t="shared" si="45"/>
        <v>5.943981713121623</v>
      </c>
      <c r="E1404">
        <v>9.3680356003505334E-3</v>
      </c>
      <c r="G1404">
        <v>1398</v>
      </c>
      <c r="H1404">
        <f t="shared" ca="1" si="46"/>
        <v>2.5977449300123835E-2</v>
      </c>
    </row>
    <row r="1405" spans="2:8" x14ac:dyDescent="0.35">
      <c r="B1405" s="40">
        <v>40520</v>
      </c>
      <c r="C1405" s="41">
        <v>84.941779999999994</v>
      </c>
      <c r="D1405" s="6">
        <f t="shared" si="45"/>
        <v>0.88140199563973065</v>
      </c>
      <c r="E1405">
        <v>9.3409613385000527E-3</v>
      </c>
      <c r="G1405">
        <v>1399</v>
      </c>
      <c r="H1405">
        <f t="shared" ca="1" si="46"/>
        <v>-8.7710594227544624E-4</v>
      </c>
    </row>
    <row r="1406" spans="2:8" x14ac:dyDescent="0.35">
      <c r="B1406" s="40">
        <v>39349</v>
      </c>
      <c r="C1406" s="41">
        <v>45.148128999999997</v>
      </c>
      <c r="D1406" s="6">
        <f t="shared" si="45"/>
        <v>-0.19234961494589015</v>
      </c>
      <c r="E1406">
        <v>9.311265513941477E-3</v>
      </c>
      <c r="G1406">
        <v>1400</v>
      </c>
      <c r="H1406">
        <f t="shared" ca="1" si="46"/>
        <v>-3.6268605116870564E-3</v>
      </c>
    </row>
    <row r="1407" spans="2:8" x14ac:dyDescent="0.35">
      <c r="B1407" s="40">
        <v>40066</v>
      </c>
      <c r="C1407" s="41">
        <v>55.900585</v>
      </c>
      <c r="D1407" s="6">
        <f t="shared" si="45"/>
        <v>0.80775724771289581</v>
      </c>
      <c r="E1407">
        <v>9.309564552480205E-3</v>
      </c>
      <c r="G1407">
        <v>1401</v>
      </c>
      <c r="H1407">
        <f t="shared" ca="1" si="46"/>
        <v>-4.4173758906762128E-3</v>
      </c>
    </row>
    <row r="1408" spans="2:8" x14ac:dyDescent="0.35">
      <c r="B1408" s="40">
        <v>38763</v>
      </c>
      <c r="C1408" s="41">
        <v>30.922616999999999</v>
      </c>
      <c r="D1408" s="6">
        <f t="shared" si="45"/>
        <v>-0.64241447493790271</v>
      </c>
      <c r="E1408">
        <v>9.2999510929153081E-3</v>
      </c>
      <c r="G1408">
        <v>1402</v>
      </c>
      <c r="H1408">
        <f t="shared" ca="1" si="46"/>
        <v>-4.6509786713917443E-3</v>
      </c>
    </row>
    <row r="1409" spans="2:8" x14ac:dyDescent="0.35">
      <c r="B1409" s="40">
        <v>40942</v>
      </c>
      <c r="C1409" s="41">
        <v>86.476142999999993</v>
      </c>
      <c r="D1409" s="6">
        <f t="shared" si="45"/>
        <v>-0.72956157965936175</v>
      </c>
      <c r="E1409">
        <v>9.2782932184117019E-3</v>
      </c>
      <c r="G1409">
        <v>1403</v>
      </c>
      <c r="H1409">
        <f t="shared" ca="1" si="46"/>
        <v>-2.1653361560795576E-3</v>
      </c>
    </row>
    <row r="1410" spans="2:8" x14ac:dyDescent="0.35">
      <c r="B1410" s="40">
        <v>43147</v>
      </c>
      <c r="C1410" s="41">
        <v>319.762787</v>
      </c>
      <c r="D1410" s="6">
        <f t="shared" si="45"/>
        <v>-0.21659617473831722</v>
      </c>
      <c r="E1410">
        <v>9.2755611563926678E-3</v>
      </c>
      <c r="G1410">
        <v>1404</v>
      </c>
      <c r="H1410">
        <f t="shared" ca="1" si="46"/>
        <v>-2.3734879569961741E-2</v>
      </c>
    </row>
    <row r="1411" spans="2:8" x14ac:dyDescent="0.35">
      <c r="B1411" s="40">
        <v>43516</v>
      </c>
      <c r="C1411" s="41">
        <v>408.17108200000001</v>
      </c>
      <c r="D1411" s="6">
        <f t="shared" si="45"/>
        <v>-0.22479903494810236</v>
      </c>
      <c r="E1411">
        <v>9.2681738155424558E-3</v>
      </c>
      <c r="G1411">
        <v>1405</v>
      </c>
      <c r="H1411">
        <f t="shared" ca="1" si="46"/>
        <v>2.2195883582352107E-2</v>
      </c>
    </row>
    <row r="1412" spans="2:8" x14ac:dyDescent="0.35">
      <c r="B1412" s="40">
        <v>44589</v>
      </c>
      <c r="C1412" s="41">
        <v>526.53582800000004</v>
      </c>
      <c r="D1412" s="6">
        <f t="shared" si="45"/>
        <v>2.2439796835090582</v>
      </c>
      <c r="E1412">
        <v>9.2619039233978045E-3</v>
      </c>
      <c r="G1412">
        <v>1406</v>
      </c>
      <c r="H1412">
        <f t="shared" ca="1" si="46"/>
        <v>-2.742221480967157E-2</v>
      </c>
    </row>
    <row r="1413" spans="2:8" x14ac:dyDescent="0.35">
      <c r="B1413" s="40">
        <v>41751</v>
      </c>
      <c r="C1413" s="41">
        <v>162.311691</v>
      </c>
      <c r="D1413" s="6">
        <f t="shared" si="45"/>
        <v>0.78349424098117426</v>
      </c>
      <c r="E1413">
        <v>9.2616936821628554E-3</v>
      </c>
      <c r="G1413">
        <v>1407</v>
      </c>
      <c r="H1413">
        <f t="shared" ca="1" si="46"/>
        <v>6.3151046524600168E-3</v>
      </c>
    </row>
    <row r="1414" spans="2:8" x14ac:dyDescent="0.35">
      <c r="B1414" s="40">
        <v>40764</v>
      </c>
      <c r="C1414" s="41">
        <v>91.007689999999997</v>
      </c>
      <c r="D1414" s="6">
        <f t="shared" si="45"/>
        <v>-0.66259113672153425</v>
      </c>
      <c r="E1414">
        <v>9.2547829948993951E-3</v>
      </c>
      <c r="G1414">
        <v>1408</v>
      </c>
      <c r="H1414">
        <f t="shared" ca="1" si="46"/>
        <v>-3.0343444760099888E-3</v>
      </c>
    </row>
    <row r="1415" spans="2:8" x14ac:dyDescent="0.35">
      <c r="B1415" s="40">
        <v>42230</v>
      </c>
      <c r="C1415" s="41">
        <v>269.72525000000002</v>
      </c>
      <c r="D1415" s="6">
        <f t="shared" ref="D1415:D1478" si="47">(C1415-C1416)/C1416</f>
        <v>-0.45540419257640186</v>
      </c>
      <c r="E1415">
        <v>9.2465985708379203E-3</v>
      </c>
      <c r="G1415">
        <v>1409</v>
      </c>
      <c r="H1415">
        <f t="shared" ref="H1415:H1478" ca="1" si="48">_xlfn.NORM.INV(RAND(),K$9,K$10)</f>
        <v>2.2812962250407225E-2</v>
      </c>
    </row>
    <row r="1416" spans="2:8" x14ac:dyDescent="0.35">
      <c r="B1416" s="40">
        <v>44722</v>
      </c>
      <c r="C1416" s="41">
        <v>495.27603099999999</v>
      </c>
      <c r="D1416" s="6">
        <f t="shared" si="47"/>
        <v>-0.14553234361971032</v>
      </c>
      <c r="E1416">
        <v>9.2435184010767751E-3</v>
      </c>
      <c r="G1416">
        <v>1410</v>
      </c>
      <c r="H1416">
        <f t="shared" ca="1" si="48"/>
        <v>-6.1628336708824762E-4</v>
      </c>
    </row>
    <row r="1417" spans="2:8" x14ac:dyDescent="0.35">
      <c r="B1417" s="40">
        <v>44790</v>
      </c>
      <c r="C1417" s="41">
        <v>579.63110400000005</v>
      </c>
      <c r="D1417" s="6">
        <f t="shared" si="47"/>
        <v>1.3681838579546719</v>
      </c>
      <c r="E1417">
        <v>9.2305724207423171E-3</v>
      </c>
      <c r="G1417">
        <v>1411</v>
      </c>
      <c r="H1417">
        <f t="shared" ca="1" si="48"/>
        <v>-3.1171276144090768E-2</v>
      </c>
    </row>
    <row r="1418" spans="2:8" x14ac:dyDescent="0.35">
      <c r="B1418" s="40">
        <v>42059</v>
      </c>
      <c r="C1418" s="41">
        <v>244.757645</v>
      </c>
      <c r="D1418" s="6">
        <f t="shared" si="47"/>
        <v>14.152212608958648</v>
      </c>
      <c r="E1418">
        <v>9.2209732848192814E-3</v>
      </c>
      <c r="G1418">
        <v>1412</v>
      </c>
      <c r="H1418">
        <f t="shared" ca="1" si="48"/>
        <v>2.6395910599202911E-3</v>
      </c>
    </row>
    <row r="1419" spans="2:8" x14ac:dyDescent="0.35">
      <c r="B1419" s="40">
        <v>38419</v>
      </c>
      <c r="C1419" s="41">
        <v>16.153261000000001</v>
      </c>
      <c r="D1419" s="6">
        <f t="shared" si="47"/>
        <v>-0.53573478131846253</v>
      </c>
      <c r="E1419">
        <v>9.2149904959262664E-3</v>
      </c>
      <c r="G1419">
        <v>1413</v>
      </c>
      <c r="H1419">
        <f t="shared" ca="1" si="48"/>
        <v>-4.4399620164139626E-2</v>
      </c>
    </row>
    <row r="1420" spans="2:8" x14ac:dyDescent="0.35">
      <c r="B1420" s="40">
        <v>39755</v>
      </c>
      <c r="C1420" s="41">
        <v>34.793174999999998</v>
      </c>
      <c r="D1420" s="6">
        <f t="shared" si="47"/>
        <v>-0.93697020310097279</v>
      </c>
      <c r="E1420">
        <v>9.1910086763072156E-3</v>
      </c>
      <c r="G1420">
        <v>1414</v>
      </c>
      <c r="H1420">
        <f t="shared" ca="1" si="48"/>
        <v>1.9903309769015807E-2</v>
      </c>
    </row>
    <row r="1421" spans="2:8" x14ac:dyDescent="0.35">
      <c r="B1421" s="40">
        <v>44936</v>
      </c>
      <c r="C1421" s="41">
        <v>552.01153599999998</v>
      </c>
      <c r="D1421" s="6">
        <f t="shared" si="47"/>
        <v>14.279258767716994</v>
      </c>
      <c r="E1421">
        <v>9.1893342902296012E-3</v>
      </c>
      <c r="G1421">
        <v>1415</v>
      </c>
      <c r="H1421">
        <f t="shared" ca="1" si="48"/>
        <v>2.1373472945015015E-2</v>
      </c>
    </row>
    <row r="1422" spans="2:8" x14ac:dyDescent="0.35">
      <c r="B1422" s="40">
        <v>38922</v>
      </c>
      <c r="C1422" s="41">
        <v>36.128162000000003</v>
      </c>
      <c r="D1422" s="6">
        <f t="shared" si="47"/>
        <v>0.6123321614285</v>
      </c>
      <c r="E1422">
        <v>9.1672974166768732E-3</v>
      </c>
      <c r="G1422">
        <v>1416</v>
      </c>
      <c r="H1422">
        <f t="shared" ca="1" si="48"/>
        <v>2.6784946441432648E-2</v>
      </c>
    </row>
    <row r="1423" spans="2:8" x14ac:dyDescent="0.35">
      <c r="B1423" s="40">
        <v>38667</v>
      </c>
      <c r="C1423" s="41">
        <v>22.407394</v>
      </c>
      <c r="D1423" s="6">
        <f t="shared" si="47"/>
        <v>-0.95753794270672821</v>
      </c>
      <c r="E1423">
        <v>9.1658771648697266E-3</v>
      </c>
      <c r="G1423">
        <v>1417</v>
      </c>
      <c r="H1423">
        <f t="shared" ca="1" si="48"/>
        <v>1.4809651729037428E-2</v>
      </c>
    </row>
    <row r="1424" spans="2:8" x14ac:dyDescent="0.35">
      <c r="B1424" s="40">
        <v>44204</v>
      </c>
      <c r="C1424" s="41">
        <v>527.70391800000004</v>
      </c>
      <c r="D1424" s="6">
        <f t="shared" si="47"/>
        <v>0.49184458131128705</v>
      </c>
      <c r="E1424">
        <v>9.1550991504735623E-3</v>
      </c>
      <c r="G1424">
        <v>1418</v>
      </c>
      <c r="H1424">
        <f t="shared" ca="1" si="48"/>
        <v>1.3475856020227656E-2</v>
      </c>
    </row>
    <row r="1425" spans="2:8" x14ac:dyDescent="0.35">
      <c r="B1425" s="40">
        <v>43411</v>
      </c>
      <c r="C1425" s="41">
        <v>353.72579999999999</v>
      </c>
      <c r="D1425" s="6">
        <f t="shared" si="47"/>
        <v>-0.33554364201008402</v>
      </c>
      <c r="E1425">
        <v>9.1540427931869721E-3</v>
      </c>
      <c r="G1425">
        <v>1419</v>
      </c>
      <c r="H1425">
        <f t="shared" ca="1" si="48"/>
        <v>3.7854751094584832E-2</v>
      </c>
    </row>
    <row r="1426" spans="2:8" x14ac:dyDescent="0.35">
      <c r="B1426" s="40">
        <v>44972</v>
      </c>
      <c r="C1426" s="41">
        <v>532.35369900000001</v>
      </c>
      <c r="D1426" s="6">
        <f t="shared" si="47"/>
        <v>-7.2366921608994203E-2</v>
      </c>
      <c r="E1426">
        <v>9.1508828789973167E-3</v>
      </c>
      <c r="G1426">
        <v>1420</v>
      </c>
      <c r="H1426">
        <f t="shared" ca="1" si="48"/>
        <v>2.5418000762872747E-2</v>
      </c>
    </row>
    <row r="1427" spans="2:8" x14ac:dyDescent="0.35">
      <c r="B1427" s="40">
        <v>44778</v>
      </c>
      <c r="C1427" s="41">
        <v>573.88391100000001</v>
      </c>
      <c r="D1427" s="6">
        <f t="shared" si="47"/>
        <v>2.0963578284441153</v>
      </c>
      <c r="E1427">
        <v>9.1480561054922121E-3</v>
      </c>
      <c r="G1427">
        <v>1421</v>
      </c>
      <c r="H1427">
        <f t="shared" ca="1" si="48"/>
        <v>-1.9564276683450579E-2</v>
      </c>
    </row>
    <row r="1428" spans="2:8" x14ac:dyDescent="0.35">
      <c r="B1428" s="40">
        <v>41855</v>
      </c>
      <c r="C1428" s="41">
        <v>185.341599</v>
      </c>
      <c r="D1428" s="6">
        <f t="shared" si="47"/>
        <v>3.9256380704581275</v>
      </c>
      <c r="E1428">
        <v>9.1426094213218779E-3</v>
      </c>
      <c r="G1428">
        <v>1422</v>
      </c>
      <c r="H1428">
        <f t="shared" ca="1" si="48"/>
        <v>3.4821567294046632E-2</v>
      </c>
    </row>
    <row r="1429" spans="2:8" x14ac:dyDescent="0.35">
      <c r="B1429" s="40">
        <v>39877</v>
      </c>
      <c r="C1429" s="41">
        <v>37.627937000000003</v>
      </c>
      <c r="D1429" s="6">
        <f t="shared" si="47"/>
        <v>-0.92514413701781117</v>
      </c>
      <c r="E1429">
        <v>9.142587543225944E-3</v>
      </c>
      <c r="G1429">
        <v>1423</v>
      </c>
      <c r="H1429">
        <f t="shared" ca="1" si="48"/>
        <v>1.0157584478015276E-2</v>
      </c>
    </row>
    <row r="1430" spans="2:8" x14ac:dyDescent="0.35">
      <c r="B1430" s="40">
        <v>44736</v>
      </c>
      <c r="C1430" s="41">
        <v>502.671875</v>
      </c>
      <c r="D1430" s="6">
        <f t="shared" si="47"/>
        <v>4.1337563375361066</v>
      </c>
      <c r="E1430">
        <v>9.1062186820555571E-3</v>
      </c>
      <c r="G1430">
        <v>1424</v>
      </c>
      <c r="H1430">
        <f t="shared" ca="1" si="48"/>
        <v>-1.0121119035516048E-2</v>
      </c>
    </row>
    <row r="1431" spans="2:8" x14ac:dyDescent="0.35">
      <c r="B1431" s="40">
        <v>41075</v>
      </c>
      <c r="C1431" s="41">
        <v>97.915024000000003</v>
      </c>
      <c r="D1431" s="6">
        <f t="shared" si="47"/>
        <v>-0.57328743662384107</v>
      </c>
      <c r="E1431">
        <v>9.1033747442640887E-3</v>
      </c>
      <c r="G1431">
        <v>1425</v>
      </c>
      <c r="H1431">
        <f t="shared" ca="1" si="48"/>
        <v>-1.592520011893658E-2</v>
      </c>
    </row>
    <row r="1432" spans="2:8" x14ac:dyDescent="0.35">
      <c r="B1432" s="40">
        <v>42388</v>
      </c>
      <c r="C1432" s="41">
        <v>229.46365399999999</v>
      </c>
      <c r="D1432" s="6">
        <f t="shared" si="47"/>
        <v>-0.44923691400629506</v>
      </c>
      <c r="E1432">
        <v>9.0981107830213816E-3</v>
      </c>
      <c r="G1432">
        <v>1426</v>
      </c>
      <c r="H1432">
        <f t="shared" ca="1" si="48"/>
        <v>1.5578649365619496E-2</v>
      </c>
    </row>
    <row r="1433" spans="2:8" x14ac:dyDescent="0.35">
      <c r="B1433" s="40">
        <v>43683</v>
      </c>
      <c r="C1433" s="41">
        <v>416.628601</v>
      </c>
      <c r="D1433" s="6">
        <f t="shared" si="47"/>
        <v>0.61834071854204065</v>
      </c>
      <c r="E1433">
        <v>9.0782470256983421E-3</v>
      </c>
      <c r="G1433">
        <v>1427</v>
      </c>
      <c r="H1433">
        <f t="shared" ca="1" si="48"/>
        <v>1.3186247727075391E-2</v>
      </c>
    </row>
    <row r="1434" spans="2:8" x14ac:dyDescent="0.35">
      <c r="B1434" s="40">
        <v>42702</v>
      </c>
      <c r="C1434" s="41">
        <v>257.44183299999997</v>
      </c>
      <c r="D1434" s="6">
        <f t="shared" si="47"/>
        <v>-0.53092313294806459</v>
      </c>
      <c r="E1434">
        <v>9.0777270058892204E-3</v>
      </c>
      <c r="G1434">
        <v>1428</v>
      </c>
      <c r="H1434">
        <f t="shared" ca="1" si="48"/>
        <v>2.4537699991432144E-2</v>
      </c>
    </row>
    <row r="1435" spans="2:8" x14ac:dyDescent="0.35">
      <c r="B1435" s="40">
        <v>44888</v>
      </c>
      <c r="C1435" s="41">
        <v>548.82653800000003</v>
      </c>
      <c r="D1435" s="6">
        <f t="shared" si="47"/>
        <v>10.749169040167349</v>
      </c>
      <c r="E1435">
        <v>9.0585487232858839E-3</v>
      </c>
      <c r="G1435">
        <v>1429</v>
      </c>
      <c r="H1435">
        <f t="shared" ca="1" si="48"/>
        <v>2.5693686054748879E-2</v>
      </c>
    </row>
    <row r="1436" spans="2:8" x14ac:dyDescent="0.35">
      <c r="B1436" s="40">
        <v>39420</v>
      </c>
      <c r="C1436" s="41">
        <v>46.711945</v>
      </c>
      <c r="D1436" s="6">
        <f t="shared" si="47"/>
        <v>-0.90658706827102109</v>
      </c>
      <c r="E1436">
        <v>9.0578559227771274E-3</v>
      </c>
      <c r="G1436">
        <v>1430</v>
      </c>
      <c r="H1436">
        <f t="shared" ca="1" si="48"/>
        <v>2.8039526032842786E-3</v>
      </c>
    </row>
    <row r="1437" spans="2:8" x14ac:dyDescent="0.35">
      <c r="B1437" s="40">
        <v>44692</v>
      </c>
      <c r="C1437" s="41">
        <v>500.05865499999999</v>
      </c>
      <c r="D1437" s="6">
        <f t="shared" si="47"/>
        <v>2.010530292075082</v>
      </c>
      <c r="E1437">
        <v>9.0538175415851088E-3</v>
      </c>
      <c r="G1437">
        <v>1431</v>
      </c>
      <c r="H1437">
        <f t="shared" ca="1" si="48"/>
        <v>2.4777580953004048E-3</v>
      </c>
    </row>
    <row r="1438" spans="2:8" x14ac:dyDescent="0.35">
      <c r="B1438" s="40">
        <v>41732</v>
      </c>
      <c r="C1438" s="41">
        <v>166.10318000000001</v>
      </c>
      <c r="D1438" s="6">
        <f t="shared" si="47"/>
        <v>-0.6665140015330947</v>
      </c>
      <c r="E1438">
        <v>9.0486604673792499E-3</v>
      </c>
      <c r="G1438">
        <v>1432</v>
      </c>
      <c r="H1438">
        <f t="shared" ca="1" si="48"/>
        <v>-2.6068627068887962E-2</v>
      </c>
    </row>
    <row r="1439" spans="2:8" x14ac:dyDescent="0.35">
      <c r="B1439" s="40">
        <v>44054</v>
      </c>
      <c r="C1439" s="41">
        <v>498.08142099999998</v>
      </c>
      <c r="D1439" s="6">
        <f t="shared" si="47"/>
        <v>2.1902131357714336</v>
      </c>
      <c r="E1439">
        <v>9.0454769611849634E-3</v>
      </c>
      <c r="G1439">
        <v>1433</v>
      </c>
      <c r="H1439">
        <f t="shared" ca="1" si="48"/>
        <v>-2.9600828878412679E-2</v>
      </c>
    </row>
    <row r="1440" spans="2:8" x14ac:dyDescent="0.35">
      <c r="B1440" s="40">
        <v>41634</v>
      </c>
      <c r="C1440" s="41">
        <v>156.12794500000001</v>
      </c>
      <c r="D1440" s="6">
        <f t="shared" si="47"/>
        <v>-0.61695266557286843</v>
      </c>
      <c r="E1440">
        <v>9.043222162683634E-3</v>
      </c>
      <c r="G1440">
        <v>1434</v>
      </c>
      <c r="H1440">
        <f t="shared" ca="1" si="48"/>
        <v>6.3900167128288568E-2</v>
      </c>
    </row>
    <row r="1441" spans="2:8" x14ac:dyDescent="0.35">
      <c r="B1441" s="40">
        <v>43483</v>
      </c>
      <c r="C1441" s="41">
        <v>407.59439099999997</v>
      </c>
      <c r="D1441" s="6">
        <f t="shared" si="47"/>
        <v>-0.16465991313331382</v>
      </c>
      <c r="E1441">
        <v>9.0411429587103111E-3</v>
      </c>
      <c r="G1441">
        <v>1435</v>
      </c>
      <c r="H1441">
        <f t="shared" ca="1" si="48"/>
        <v>5.626895967937786E-2</v>
      </c>
    </row>
    <row r="1442" spans="2:8" x14ac:dyDescent="0.35">
      <c r="B1442" s="40">
        <v>43943</v>
      </c>
      <c r="C1442" s="41">
        <v>487.93826300000001</v>
      </c>
      <c r="D1442" s="6">
        <f t="shared" si="47"/>
        <v>2.466245501018395</v>
      </c>
      <c r="E1442">
        <v>9.0325192854441311E-3</v>
      </c>
      <c r="G1442">
        <v>1436</v>
      </c>
      <c r="H1442">
        <f t="shared" ca="1" si="48"/>
        <v>-5.3244450775917718E-2</v>
      </c>
    </row>
    <row r="1443" spans="2:8" x14ac:dyDescent="0.35">
      <c r="B1443" s="40">
        <v>41458</v>
      </c>
      <c r="C1443" s="41">
        <v>140.76852400000001</v>
      </c>
      <c r="D1443" s="6">
        <f t="shared" si="47"/>
        <v>-0.57876001015798395</v>
      </c>
      <c r="E1443">
        <v>9.0206257246432612E-3</v>
      </c>
      <c r="G1443">
        <v>1437</v>
      </c>
      <c r="H1443">
        <f t="shared" ca="1" si="48"/>
        <v>-3.3811999171512931E-2</v>
      </c>
    </row>
    <row r="1444" spans="2:8" x14ac:dyDescent="0.35">
      <c r="B1444" s="40">
        <v>43105</v>
      </c>
      <c r="C1444" s="41">
        <v>334.17654399999998</v>
      </c>
      <c r="D1444" s="6">
        <f t="shared" si="47"/>
        <v>-0.25016547274361794</v>
      </c>
      <c r="E1444">
        <v>9.0140750796965964E-3</v>
      </c>
      <c r="G1444">
        <v>1438</v>
      </c>
      <c r="H1444">
        <f t="shared" ca="1" si="48"/>
        <v>-1.3560675697714582E-2</v>
      </c>
    </row>
    <row r="1445" spans="2:8" x14ac:dyDescent="0.35">
      <c r="B1445" s="40">
        <v>44007</v>
      </c>
      <c r="C1445" s="41">
        <v>445.66705300000001</v>
      </c>
      <c r="D1445" s="6">
        <f t="shared" si="47"/>
        <v>0.23517860884766065</v>
      </c>
      <c r="E1445">
        <v>9.0100230357694783E-3</v>
      </c>
      <c r="G1445">
        <v>1439</v>
      </c>
      <c r="H1445">
        <f t="shared" ca="1" si="48"/>
        <v>1.5913193780608692E-3</v>
      </c>
    </row>
    <row r="1446" spans="2:8" x14ac:dyDescent="0.35">
      <c r="B1446" s="40">
        <v>43252</v>
      </c>
      <c r="C1446" s="41">
        <v>360.81182899999999</v>
      </c>
      <c r="D1446" s="6">
        <f t="shared" si="47"/>
        <v>8.5204579833982699</v>
      </c>
      <c r="E1446">
        <v>9.0007240657192025E-3</v>
      </c>
      <c r="G1446">
        <v>1440</v>
      </c>
      <c r="H1446">
        <f t="shared" ca="1" si="48"/>
        <v>7.297898950722647E-3</v>
      </c>
    </row>
    <row r="1447" spans="2:8" x14ac:dyDescent="0.35">
      <c r="B1447" s="40">
        <v>39650</v>
      </c>
      <c r="C1447" s="41">
        <v>37.898578999999998</v>
      </c>
      <c r="D1447" s="6">
        <f t="shared" si="47"/>
        <v>-0.93626485122065906</v>
      </c>
      <c r="E1447">
        <v>8.9992529930729131E-3</v>
      </c>
      <c r="G1447">
        <v>1441</v>
      </c>
      <c r="H1447">
        <f t="shared" ca="1" si="48"/>
        <v>2.498437584150975E-2</v>
      </c>
    </row>
    <row r="1448" spans="2:8" x14ac:dyDescent="0.35">
      <c r="B1448" s="40">
        <v>44434</v>
      </c>
      <c r="C1448" s="41">
        <v>594.62603799999999</v>
      </c>
      <c r="D1448" s="6">
        <f t="shared" si="47"/>
        <v>1.2435483641664224</v>
      </c>
      <c r="E1448">
        <v>8.9986332909353043E-3</v>
      </c>
      <c r="G1448">
        <v>1442</v>
      </c>
      <c r="H1448">
        <f t="shared" ca="1" si="48"/>
        <v>-2.4326003752205668E-2</v>
      </c>
    </row>
    <row r="1449" spans="2:8" x14ac:dyDescent="0.35">
      <c r="B1449" s="40">
        <v>42705</v>
      </c>
      <c r="C1449" s="41">
        <v>265.038208</v>
      </c>
      <c r="D1449" s="6">
        <f t="shared" si="47"/>
        <v>-0.53045032513523072</v>
      </c>
      <c r="E1449">
        <v>8.9934650328445838E-3</v>
      </c>
      <c r="G1449">
        <v>1443</v>
      </c>
      <c r="H1449">
        <f t="shared" ca="1" si="48"/>
        <v>-6.1600558944850246E-2</v>
      </c>
    </row>
    <row r="1450" spans="2:8" x14ac:dyDescent="0.35">
      <c r="B1450" s="40">
        <v>44537</v>
      </c>
      <c r="C1450" s="41">
        <v>564.45190400000001</v>
      </c>
      <c r="D1450" s="6">
        <f t="shared" si="47"/>
        <v>53.102762600715678</v>
      </c>
      <c r="E1450">
        <v>8.9898250141189767E-3</v>
      </c>
      <c r="G1450">
        <v>1444</v>
      </c>
      <c r="H1450">
        <f t="shared" ca="1" si="48"/>
        <v>3.3056121272975574E-2</v>
      </c>
    </row>
    <row r="1451" spans="2:8" x14ac:dyDescent="0.35">
      <c r="B1451" s="40">
        <v>38107</v>
      </c>
      <c r="C1451" s="41">
        <v>10.432959</v>
      </c>
      <c r="D1451" s="6">
        <f t="shared" si="47"/>
        <v>-0.96744405602734906</v>
      </c>
      <c r="E1451">
        <v>8.9785224929691022E-3</v>
      </c>
      <c r="G1451">
        <v>1445</v>
      </c>
      <c r="H1451">
        <f t="shared" ca="1" si="48"/>
        <v>1.0571607527377591E-2</v>
      </c>
    </row>
    <row r="1452" spans="2:8" x14ac:dyDescent="0.35">
      <c r="B1452" s="40">
        <v>43206</v>
      </c>
      <c r="C1452" s="41">
        <v>320.46249399999999</v>
      </c>
      <c r="D1452" s="6">
        <f t="shared" si="47"/>
        <v>53.504715932564075</v>
      </c>
      <c r="E1452">
        <v>8.9586779602033265E-3</v>
      </c>
      <c r="G1452">
        <v>1446</v>
      </c>
      <c r="H1452">
        <f t="shared" ca="1" si="48"/>
        <v>2.7207298641557399E-2</v>
      </c>
    </row>
    <row r="1453" spans="2:8" x14ac:dyDescent="0.35">
      <c r="B1453" s="40">
        <v>37515</v>
      </c>
      <c r="C1453" s="41">
        <v>5.879537</v>
      </c>
      <c r="D1453" s="6">
        <f t="shared" si="47"/>
        <v>-0.9627401018399544</v>
      </c>
      <c r="E1453">
        <v>8.9572600877929898E-3</v>
      </c>
      <c r="G1453">
        <v>1447</v>
      </c>
      <c r="H1453">
        <f t="shared" ca="1" si="48"/>
        <v>-1.3852071322690382E-2</v>
      </c>
    </row>
    <row r="1454" spans="2:8" x14ac:dyDescent="0.35">
      <c r="B1454" s="40">
        <v>41677</v>
      </c>
      <c r="C1454" s="41">
        <v>157.797989</v>
      </c>
      <c r="D1454" s="6">
        <f t="shared" si="47"/>
        <v>-0.31870221947151334</v>
      </c>
      <c r="E1454">
        <v>8.94656081603931E-3</v>
      </c>
      <c r="G1454">
        <v>1448</v>
      </c>
      <c r="H1454">
        <f t="shared" ca="1" si="48"/>
        <v>1.9425384617723203E-2</v>
      </c>
    </row>
    <row r="1455" spans="2:8" x14ac:dyDescent="0.35">
      <c r="B1455" s="40">
        <v>42164</v>
      </c>
      <c r="C1455" s="41">
        <v>231.613831</v>
      </c>
      <c r="D1455" s="6">
        <f t="shared" si="47"/>
        <v>-0.16207708411671368</v>
      </c>
      <c r="E1455">
        <v>8.9464904075611112E-3</v>
      </c>
      <c r="G1455">
        <v>1449</v>
      </c>
      <c r="H1455">
        <f t="shared" ca="1" si="48"/>
        <v>2.5879139809182498E-2</v>
      </c>
    </row>
    <row r="1456" spans="2:8" x14ac:dyDescent="0.35">
      <c r="B1456" s="40">
        <v>42619</v>
      </c>
      <c r="C1456" s="41">
        <v>276.41424599999999</v>
      </c>
      <c r="D1456" s="6">
        <f t="shared" si="47"/>
        <v>-0.29386775963627765</v>
      </c>
      <c r="E1456">
        <v>8.9225880054989212E-3</v>
      </c>
      <c r="G1456">
        <v>1450</v>
      </c>
      <c r="H1456">
        <f t="shared" ca="1" si="48"/>
        <v>2.117154155709345E-2</v>
      </c>
    </row>
    <row r="1457" spans="2:8" x14ac:dyDescent="0.35">
      <c r="B1457" s="40">
        <v>43567</v>
      </c>
      <c r="C1457" s="41">
        <v>391.44827299999997</v>
      </c>
      <c r="D1457" s="6">
        <f t="shared" si="47"/>
        <v>3.3644571734705164</v>
      </c>
      <c r="E1457">
        <v>8.9176938917684828E-3</v>
      </c>
      <c r="G1457">
        <v>1451</v>
      </c>
      <c r="H1457">
        <f t="shared" ca="1" si="48"/>
        <v>3.2931712296161056E-2</v>
      </c>
    </row>
    <row r="1458" spans="2:8" x14ac:dyDescent="0.35">
      <c r="B1458" s="40">
        <v>40771</v>
      </c>
      <c r="C1458" s="41">
        <v>89.690025000000006</v>
      </c>
      <c r="D1458" s="6">
        <f t="shared" si="47"/>
        <v>-0.66551242067571836</v>
      </c>
      <c r="E1458">
        <v>8.8934115037844763E-3</v>
      </c>
      <c r="G1458">
        <v>1452</v>
      </c>
      <c r="H1458">
        <f t="shared" ca="1" si="48"/>
        <v>-1.5013857836465586E-2</v>
      </c>
    </row>
    <row r="1459" spans="2:8" x14ac:dyDescent="0.35">
      <c r="B1459" s="40">
        <v>42836</v>
      </c>
      <c r="C1459" s="41">
        <v>268.141571</v>
      </c>
      <c r="D1459" s="6">
        <f t="shared" si="47"/>
        <v>2.6455463550786487</v>
      </c>
      <c r="E1459">
        <v>8.8883354303869438E-3</v>
      </c>
      <c r="G1459">
        <v>1453</v>
      </c>
      <c r="H1459">
        <f t="shared" ca="1" si="48"/>
        <v>1.0967901934720312E-2</v>
      </c>
    </row>
    <row r="1460" spans="2:8" x14ac:dyDescent="0.35">
      <c r="B1460" s="40">
        <v>40241</v>
      </c>
      <c r="C1460" s="41">
        <v>73.553191999999996</v>
      </c>
      <c r="D1460" s="6">
        <f t="shared" si="47"/>
        <v>-0.46375278517486546</v>
      </c>
      <c r="E1460">
        <v>8.8839659865451205E-3</v>
      </c>
      <c r="G1460">
        <v>1454</v>
      </c>
      <c r="H1460">
        <f t="shared" ca="1" si="48"/>
        <v>-1.4700908865203945E-2</v>
      </c>
    </row>
    <row r="1461" spans="2:8" x14ac:dyDescent="0.35">
      <c r="B1461" s="40">
        <v>41437</v>
      </c>
      <c r="C1461" s="41">
        <v>137.16284200000001</v>
      </c>
      <c r="D1461" s="6">
        <f t="shared" si="47"/>
        <v>0.74640354765693429</v>
      </c>
      <c r="E1461">
        <v>8.8757380128742618E-3</v>
      </c>
      <c r="G1461">
        <v>1455</v>
      </c>
      <c r="H1461">
        <f t="shared" ca="1" si="48"/>
        <v>4.9499713484195518E-2</v>
      </c>
    </row>
    <row r="1462" spans="2:8" x14ac:dyDescent="0.35">
      <c r="B1462" s="40">
        <v>40301</v>
      </c>
      <c r="C1462" s="41">
        <v>78.540176000000002</v>
      </c>
      <c r="D1462" s="6">
        <f t="shared" si="47"/>
        <v>-0.82436233428062078</v>
      </c>
      <c r="E1462">
        <v>8.8737790233287123E-3</v>
      </c>
      <c r="G1462">
        <v>1456</v>
      </c>
      <c r="H1462">
        <f t="shared" ca="1" si="48"/>
        <v>-1.3753266419620477E-2</v>
      </c>
    </row>
    <row r="1463" spans="2:8" x14ac:dyDescent="0.35">
      <c r="B1463" s="40">
        <v>43839</v>
      </c>
      <c r="C1463" s="41">
        <v>447.17160000000001</v>
      </c>
      <c r="D1463" s="6">
        <f t="shared" si="47"/>
        <v>-9.528666930228807E-3</v>
      </c>
      <c r="E1463">
        <v>8.8689795273203201E-3</v>
      </c>
      <c r="G1463">
        <v>1457</v>
      </c>
      <c r="H1463">
        <f t="shared" ca="1" si="48"/>
        <v>-4.0469447400984602E-3</v>
      </c>
    </row>
    <row r="1464" spans="2:8" x14ac:dyDescent="0.35">
      <c r="B1464" s="40">
        <v>43756</v>
      </c>
      <c r="C1464" s="41">
        <v>451.47354100000001</v>
      </c>
      <c r="D1464" s="6">
        <f t="shared" si="47"/>
        <v>-0.1518501097742172</v>
      </c>
      <c r="E1464">
        <v>8.8669000072343091E-3</v>
      </c>
      <c r="G1464">
        <v>1458</v>
      </c>
      <c r="H1464">
        <f t="shared" ca="1" si="48"/>
        <v>1.0544245174788218E-2</v>
      </c>
    </row>
    <row r="1465" spans="2:8" x14ac:dyDescent="0.35">
      <c r="B1465" s="40">
        <v>44988</v>
      </c>
      <c r="C1465" s="41">
        <v>532.30395499999997</v>
      </c>
      <c r="D1465" s="6">
        <f t="shared" si="47"/>
        <v>-4.2993835998401647E-2</v>
      </c>
      <c r="E1465">
        <v>8.8663225361962066E-3</v>
      </c>
      <c r="G1465">
        <v>1459</v>
      </c>
      <c r="H1465">
        <f t="shared" ca="1" si="48"/>
        <v>3.0445387121279519E-2</v>
      </c>
    </row>
    <row r="1466" spans="2:8" x14ac:dyDescent="0.35">
      <c r="B1466" s="40">
        <v>44552</v>
      </c>
      <c r="C1466" s="41">
        <v>556.217896</v>
      </c>
      <c r="D1466" s="6">
        <f t="shared" si="47"/>
        <v>49.416054667300543</v>
      </c>
      <c r="E1466">
        <v>8.8535513882410152E-3</v>
      </c>
      <c r="G1466">
        <v>1460</v>
      </c>
      <c r="H1466">
        <f t="shared" ca="1" si="48"/>
        <v>1.5636104592649563E-2</v>
      </c>
    </row>
    <row r="1467" spans="2:8" x14ac:dyDescent="0.35">
      <c r="B1467" s="40">
        <v>38029</v>
      </c>
      <c r="C1467" s="41">
        <v>11.032555</v>
      </c>
      <c r="D1467" s="6">
        <f t="shared" si="47"/>
        <v>0.97031795317265612</v>
      </c>
      <c r="E1467">
        <v>8.8431185217644134E-3</v>
      </c>
      <c r="G1467">
        <v>1461</v>
      </c>
      <c r="H1467">
        <f t="shared" ca="1" si="48"/>
        <v>5.5586948368468387E-3</v>
      </c>
    </row>
    <row r="1468" spans="2:8" x14ac:dyDescent="0.35">
      <c r="B1468" s="40">
        <v>37631</v>
      </c>
      <c r="C1468" s="41">
        <v>5.5993779999999997</v>
      </c>
      <c r="D1468" s="6">
        <f t="shared" si="47"/>
        <v>-0.9903738816985812</v>
      </c>
      <c r="E1468">
        <v>8.8314992180686183E-3</v>
      </c>
      <c r="G1468">
        <v>1462</v>
      </c>
      <c r="H1468">
        <f t="shared" ca="1" si="48"/>
        <v>-8.0906374080603975E-3</v>
      </c>
    </row>
    <row r="1469" spans="2:8" x14ac:dyDescent="0.35">
      <c r="B1469" s="40">
        <v>44403</v>
      </c>
      <c r="C1469" s="41">
        <v>581.68597399999999</v>
      </c>
      <c r="D1469" s="6">
        <f t="shared" si="47"/>
        <v>1.1920437212211485</v>
      </c>
      <c r="E1469">
        <v>8.8113795058063511E-3</v>
      </c>
      <c r="G1469">
        <v>1463</v>
      </c>
      <c r="H1469">
        <f t="shared" ca="1" si="48"/>
        <v>-2.2849868341312182E-4</v>
      </c>
    </row>
    <row r="1470" spans="2:8" x14ac:dyDescent="0.35">
      <c r="B1470" s="40">
        <v>42709</v>
      </c>
      <c r="C1470" s="41">
        <v>265.36239599999999</v>
      </c>
      <c r="D1470" s="6">
        <f t="shared" si="47"/>
        <v>-0.21284379577022755</v>
      </c>
      <c r="E1470">
        <v>8.8043310130536019E-3</v>
      </c>
      <c r="G1470">
        <v>1464</v>
      </c>
      <c r="H1470">
        <f t="shared" ca="1" si="48"/>
        <v>5.3918688953370042E-2</v>
      </c>
    </row>
    <row r="1471" spans="2:8" x14ac:dyDescent="0.35">
      <c r="B1471" s="40">
        <v>43108</v>
      </c>
      <c r="C1471" s="41">
        <v>337.115295</v>
      </c>
      <c r="D1471" s="6">
        <f t="shared" si="47"/>
        <v>2.362054222657223</v>
      </c>
      <c r="E1471">
        <v>8.7940073974791741E-3</v>
      </c>
      <c r="G1471">
        <v>1465</v>
      </c>
      <c r="H1471">
        <f t="shared" ca="1" si="48"/>
        <v>-8.703252089115E-3</v>
      </c>
    </row>
    <row r="1472" spans="2:8" x14ac:dyDescent="0.35">
      <c r="B1472" s="40">
        <v>40703</v>
      </c>
      <c r="C1472" s="41">
        <v>100.27063</v>
      </c>
      <c r="D1472" s="6">
        <f t="shared" si="47"/>
        <v>0.6245349277513409</v>
      </c>
      <c r="E1472">
        <v>8.7874117482560528E-3</v>
      </c>
      <c r="G1472">
        <v>1466</v>
      </c>
      <c r="H1472">
        <f t="shared" ca="1" si="48"/>
        <v>4.5646324027435341E-2</v>
      </c>
    </row>
    <row r="1473" spans="2:8" x14ac:dyDescent="0.35">
      <c r="B1473" s="40">
        <v>40087</v>
      </c>
      <c r="C1473" s="41">
        <v>61.722667999999999</v>
      </c>
      <c r="D1473" s="6">
        <f t="shared" si="47"/>
        <v>-0.87441495044677398</v>
      </c>
      <c r="E1473">
        <v>8.7780654581388791E-3</v>
      </c>
      <c r="G1473">
        <v>1467</v>
      </c>
      <c r="H1473">
        <f t="shared" ca="1" si="48"/>
        <v>-7.3605762211028519E-4</v>
      </c>
    </row>
    <row r="1474" spans="2:8" x14ac:dyDescent="0.35">
      <c r="B1474" s="40">
        <v>43888</v>
      </c>
      <c r="C1474" s="41">
        <v>491.48101800000001</v>
      </c>
      <c r="D1474" s="6">
        <f t="shared" si="47"/>
        <v>-0.23158479811526353</v>
      </c>
      <c r="E1474">
        <v>8.7657266236668661E-3</v>
      </c>
      <c r="G1474">
        <v>1468</v>
      </c>
      <c r="H1474">
        <f t="shared" ca="1" si="48"/>
        <v>1.1002101758613615E-2</v>
      </c>
    </row>
    <row r="1475" spans="2:8" x14ac:dyDescent="0.35">
      <c r="B1475" s="40">
        <v>44460</v>
      </c>
      <c r="C1475" s="41">
        <v>639.60345500000005</v>
      </c>
      <c r="D1475" s="6">
        <f t="shared" si="47"/>
        <v>6.0178533400121825</v>
      </c>
      <c r="E1475">
        <v>8.75075831159031E-3</v>
      </c>
      <c r="G1475">
        <v>1469</v>
      </c>
      <c r="H1475">
        <f t="shared" ca="1" si="48"/>
        <v>-7.7570758885389859E-3</v>
      </c>
    </row>
    <row r="1476" spans="2:8" x14ac:dyDescent="0.35">
      <c r="B1476" s="40">
        <v>40805</v>
      </c>
      <c r="C1476" s="41">
        <v>91.139472999999995</v>
      </c>
      <c r="D1476" s="6">
        <f t="shared" si="47"/>
        <v>-6.4575292367970204E-3</v>
      </c>
      <c r="E1476">
        <v>8.7503902234100581E-3</v>
      </c>
      <c r="G1476">
        <v>1470</v>
      </c>
      <c r="H1476">
        <f t="shared" ca="1" si="48"/>
        <v>-1.3550050159501751E-2</v>
      </c>
    </row>
    <row r="1477" spans="2:8" x14ac:dyDescent="0.35">
      <c r="B1477" s="40">
        <v>40975</v>
      </c>
      <c r="C1477" s="41">
        <v>91.731834000000006</v>
      </c>
      <c r="D1477" s="6">
        <f t="shared" si="47"/>
        <v>-0.83724342985639377</v>
      </c>
      <c r="E1477">
        <v>8.741888356531842E-3</v>
      </c>
      <c r="G1477">
        <v>1471</v>
      </c>
      <c r="H1477">
        <f t="shared" ca="1" si="48"/>
        <v>-1.1847547964738393E-2</v>
      </c>
    </row>
    <row r="1478" spans="2:8" x14ac:dyDescent="0.35">
      <c r="B1478" s="40">
        <v>44560</v>
      </c>
      <c r="C1478" s="41">
        <v>563.61370799999997</v>
      </c>
      <c r="D1478" s="6">
        <f t="shared" si="47"/>
        <v>1.2726545129677693</v>
      </c>
      <c r="E1478">
        <v>8.7362470386386538E-3</v>
      </c>
      <c r="G1478">
        <v>1472</v>
      </c>
      <c r="H1478">
        <f t="shared" ca="1" si="48"/>
        <v>-2.2630095196081824E-2</v>
      </c>
    </row>
    <row r="1479" spans="2:8" x14ac:dyDescent="0.35">
      <c r="B1479" s="40">
        <v>42152</v>
      </c>
      <c r="C1479" s="41">
        <v>247.99797100000001</v>
      </c>
      <c r="D1479" s="6">
        <f t="shared" ref="D1479:D1542" si="49">(C1479-C1480)/C1480</f>
        <v>-0.56299338923589948</v>
      </c>
      <c r="E1479">
        <v>8.7246201029634752E-3</v>
      </c>
      <c r="G1479">
        <v>1473</v>
      </c>
      <c r="H1479">
        <f t="shared" ref="H1479:H1542" ca="1" si="50">_xlfn.NORM.INV(RAND(),K$9,K$10)</f>
        <v>-1.6405576190115886E-2</v>
      </c>
    </row>
    <row r="1480" spans="2:8" x14ac:dyDescent="0.35">
      <c r="B1480" s="40">
        <v>44770</v>
      </c>
      <c r="C1480" s="41">
        <v>567.49249299999997</v>
      </c>
      <c r="D1480" s="6">
        <f t="shared" si="49"/>
        <v>13.863897232352867</v>
      </c>
      <c r="E1480">
        <v>8.7186976649709143E-3</v>
      </c>
      <c r="G1480">
        <v>1474</v>
      </c>
      <c r="H1480">
        <f t="shared" ca="1" si="50"/>
        <v>-3.4269544481133783E-3</v>
      </c>
    </row>
    <row r="1481" spans="2:8" x14ac:dyDescent="0.35">
      <c r="B1481" s="40">
        <v>38994</v>
      </c>
      <c r="C1481" s="41">
        <v>38.179253000000003</v>
      </c>
      <c r="D1481" s="6">
        <f t="shared" si="49"/>
        <v>-0.88671585490460836</v>
      </c>
      <c r="E1481">
        <v>8.6699493906198764E-3</v>
      </c>
      <c r="G1481">
        <v>1475</v>
      </c>
      <c r="H1481">
        <f t="shared" ca="1" si="50"/>
        <v>-1.9987005604604445E-2</v>
      </c>
    </row>
    <row r="1482" spans="2:8" x14ac:dyDescent="0.35">
      <c r="B1482" s="40">
        <v>43115</v>
      </c>
      <c r="C1482" s="41">
        <v>337.02203400000002</v>
      </c>
      <c r="D1482" s="6">
        <f t="shared" si="49"/>
        <v>-3.3703408568720804E-2</v>
      </c>
      <c r="E1482">
        <v>8.6554940443625532E-3</v>
      </c>
      <c r="G1482">
        <v>1476</v>
      </c>
      <c r="H1482">
        <f t="shared" ca="1" si="50"/>
        <v>5.9244675537762697E-3</v>
      </c>
    </row>
    <row r="1483" spans="2:8" x14ac:dyDescent="0.35">
      <c r="B1483" s="40">
        <v>43236</v>
      </c>
      <c r="C1483" s="41">
        <v>348.77700800000002</v>
      </c>
      <c r="D1483" s="6">
        <f t="shared" si="49"/>
        <v>-0.30624832178551492</v>
      </c>
      <c r="E1483">
        <v>8.6335614953279918E-3</v>
      </c>
      <c r="G1483">
        <v>1477</v>
      </c>
      <c r="H1483">
        <f t="shared" ca="1" si="50"/>
        <v>-4.3864487786776082E-2</v>
      </c>
    </row>
    <row r="1484" spans="2:8" x14ac:dyDescent="0.35">
      <c r="B1484" s="40">
        <v>44189</v>
      </c>
      <c r="C1484" s="41">
        <v>502.74041699999998</v>
      </c>
      <c r="D1484" s="6">
        <f t="shared" si="49"/>
        <v>0.4387439434092914</v>
      </c>
      <c r="E1484">
        <v>8.6249074580292944E-3</v>
      </c>
      <c r="G1484">
        <v>1478</v>
      </c>
      <c r="H1484">
        <f t="shared" ca="1" si="50"/>
        <v>1.3153967947861651E-2</v>
      </c>
    </row>
    <row r="1485" spans="2:8" x14ac:dyDescent="0.35">
      <c r="B1485" s="40">
        <v>43238</v>
      </c>
      <c r="C1485" s="41">
        <v>349.43008400000002</v>
      </c>
      <c r="D1485" s="6">
        <f t="shared" si="49"/>
        <v>-0.11267762872699937</v>
      </c>
      <c r="E1485">
        <v>8.6171962877931822E-3</v>
      </c>
      <c r="G1485">
        <v>1479</v>
      </c>
      <c r="H1485">
        <f t="shared" ca="1" si="50"/>
        <v>1.7151792679047925E-2</v>
      </c>
    </row>
    <row r="1486" spans="2:8" x14ac:dyDescent="0.35">
      <c r="B1486" s="40">
        <v>43656</v>
      </c>
      <c r="C1486" s="41">
        <v>393.80285600000002</v>
      </c>
      <c r="D1486" s="6">
        <f t="shared" si="49"/>
        <v>0.3655397346815068</v>
      </c>
      <c r="E1486">
        <v>8.6152715072347879E-3</v>
      </c>
      <c r="G1486">
        <v>1480</v>
      </c>
      <c r="H1486">
        <f t="shared" ca="1" si="50"/>
        <v>-2.768714679114365E-2</v>
      </c>
    </row>
    <row r="1487" spans="2:8" x14ac:dyDescent="0.35">
      <c r="B1487" s="40">
        <v>42993</v>
      </c>
      <c r="C1487" s="41">
        <v>288.38623000000001</v>
      </c>
      <c r="D1487" s="6">
        <f t="shared" si="49"/>
        <v>4.4456343858002647</v>
      </c>
      <c r="E1487">
        <v>8.6148882687957767E-3</v>
      </c>
      <c r="G1487">
        <v>1481</v>
      </c>
      <c r="H1487">
        <f t="shared" ca="1" si="50"/>
        <v>-2.6476213527800902E-2</v>
      </c>
    </row>
    <row r="1488" spans="2:8" x14ac:dyDescent="0.35">
      <c r="B1488" s="40">
        <v>40049</v>
      </c>
      <c r="C1488" s="41">
        <v>52.957324999999997</v>
      </c>
      <c r="D1488" s="6">
        <f t="shared" si="49"/>
        <v>-0.79518295877600542</v>
      </c>
      <c r="E1488">
        <v>8.592822147364048E-3</v>
      </c>
      <c r="G1488">
        <v>1482</v>
      </c>
      <c r="H1488">
        <f t="shared" ca="1" si="50"/>
        <v>8.8924118006110213E-3</v>
      </c>
    </row>
    <row r="1489" spans="2:8" x14ac:dyDescent="0.35">
      <c r="B1489" s="40">
        <v>42186</v>
      </c>
      <c r="C1489" s="41">
        <v>258.55917399999998</v>
      </c>
      <c r="D1489" s="6">
        <f t="shared" si="49"/>
        <v>27.345841641003194</v>
      </c>
      <c r="E1489">
        <v>8.568431732982898E-3</v>
      </c>
      <c r="G1489">
        <v>1483</v>
      </c>
      <c r="H1489">
        <f t="shared" ca="1" si="50"/>
        <v>1.4160795427425914E-2</v>
      </c>
    </row>
    <row r="1490" spans="2:8" x14ac:dyDescent="0.35">
      <c r="B1490" s="40">
        <v>38069</v>
      </c>
      <c r="C1490" s="41">
        <v>9.1215910000000004</v>
      </c>
      <c r="D1490" s="6">
        <f t="shared" si="49"/>
        <v>-0.81936477434169297</v>
      </c>
      <c r="E1490">
        <v>8.5547454617425495E-3</v>
      </c>
      <c r="G1490">
        <v>1484</v>
      </c>
      <c r="H1490">
        <f t="shared" ca="1" si="50"/>
        <v>4.6932737613064454E-3</v>
      </c>
    </row>
    <row r="1491" spans="2:8" x14ac:dyDescent="0.35">
      <c r="B1491" s="40">
        <v>39988</v>
      </c>
      <c r="C1491" s="41">
        <v>50.497298999999998</v>
      </c>
      <c r="D1491" s="6">
        <f t="shared" si="49"/>
        <v>0.12812574847048683</v>
      </c>
      <c r="E1491">
        <v>8.5107481840442454E-3</v>
      </c>
      <c r="G1491">
        <v>1485</v>
      </c>
      <c r="H1491">
        <f t="shared" ca="1" si="50"/>
        <v>4.1851002703317177E-3</v>
      </c>
    </row>
    <row r="1492" spans="2:8" x14ac:dyDescent="0.35">
      <c r="B1492" s="40">
        <v>39553</v>
      </c>
      <c r="C1492" s="41">
        <v>44.762118999999998</v>
      </c>
      <c r="D1492" s="6">
        <f t="shared" si="49"/>
        <v>-0.9227363164074931</v>
      </c>
      <c r="E1492">
        <v>8.5024719870493131E-3</v>
      </c>
      <c r="G1492">
        <v>1486</v>
      </c>
      <c r="H1492">
        <f t="shared" ca="1" si="50"/>
        <v>3.4882029625258146E-2</v>
      </c>
    </row>
    <row r="1493" spans="2:8" x14ac:dyDescent="0.35">
      <c r="B1493" s="40">
        <v>44568</v>
      </c>
      <c r="C1493" s="41">
        <v>579.34228499999995</v>
      </c>
      <c r="D1493" s="6">
        <f t="shared" si="49"/>
        <v>1.3709829638175279</v>
      </c>
      <c r="E1493">
        <v>8.4971582204833567E-3</v>
      </c>
      <c r="G1493">
        <v>1487</v>
      </c>
      <c r="H1493">
        <f t="shared" ca="1" si="50"/>
        <v>-2.674353173622062E-2</v>
      </c>
    </row>
    <row r="1494" spans="2:8" x14ac:dyDescent="0.35">
      <c r="B1494" s="40">
        <v>42173</v>
      </c>
      <c r="C1494" s="41">
        <v>244.346878</v>
      </c>
      <c r="D1494" s="6">
        <f t="shared" si="49"/>
        <v>-0.48567454053331494</v>
      </c>
      <c r="E1494">
        <v>8.4763322686325464E-3</v>
      </c>
      <c r="G1494">
        <v>1488</v>
      </c>
      <c r="H1494">
        <f t="shared" ca="1" si="50"/>
        <v>-1.2918473693684228E-2</v>
      </c>
    </row>
    <row r="1495" spans="2:8" x14ac:dyDescent="0.35">
      <c r="B1495" s="40">
        <v>44081</v>
      </c>
      <c r="C1495" s="41">
        <v>475.08221400000002</v>
      </c>
      <c r="D1495" s="6">
        <f t="shared" si="49"/>
        <v>0.65164025907560941</v>
      </c>
      <c r="E1495">
        <v>8.4746222698192496E-3</v>
      </c>
      <c r="G1495">
        <v>1489</v>
      </c>
      <c r="H1495">
        <f t="shared" ca="1" si="50"/>
        <v>-2.4812026341144086E-2</v>
      </c>
    </row>
    <row r="1496" spans="2:8" x14ac:dyDescent="0.35">
      <c r="B1496" s="40">
        <v>42989</v>
      </c>
      <c r="C1496" s="41">
        <v>287.64267000000001</v>
      </c>
      <c r="D1496" s="6">
        <f t="shared" si="49"/>
        <v>-0.10748045171805892</v>
      </c>
      <c r="E1496">
        <v>8.4733165202015136E-3</v>
      </c>
      <c r="G1496">
        <v>1490</v>
      </c>
      <c r="H1496">
        <f t="shared" ca="1" si="50"/>
        <v>1.3715449760652304E-2</v>
      </c>
    </row>
    <row r="1497" spans="2:8" x14ac:dyDescent="0.35">
      <c r="B1497" s="40">
        <v>43076</v>
      </c>
      <c r="C1497" s="41">
        <v>322.28164700000002</v>
      </c>
      <c r="D1497" s="6">
        <f t="shared" si="49"/>
        <v>0.87306384754291366</v>
      </c>
      <c r="E1497">
        <v>8.4657273697745401E-3</v>
      </c>
      <c r="G1497">
        <v>1491</v>
      </c>
      <c r="H1497">
        <f t="shared" ca="1" si="50"/>
        <v>6.2951847276514102E-3</v>
      </c>
    </row>
    <row r="1498" spans="2:8" x14ac:dyDescent="0.35">
      <c r="B1498" s="40">
        <v>41809</v>
      </c>
      <c r="C1498" s="41">
        <v>172.061218</v>
      </c>
      <c r="D1498" s="6">
        <f t="shared" si="49"/>
        <v>3.5527323516918772</v>
      </c>
      <c r="E1498">
        <v>8.4655529806633781E-3</v>
      </c>
      <c r="G1498">
        <v>1492</v>
      </c>
      <c r="H1498">
        <f t="shared" ca="1" si="50"/>
        <v>1.6173859297271682E-2</v>
      </c>
    </row>
    <row r="1499" spans="2:8" x14ac:dyDescent="0.35">
      <c r="B1499" s="40">
        <v>39708</v>
      </c>
      <c r="C1499" s="41">
        <v>37.792957000000001</v>
      </c>
      <c r="D1499" s="6">
        <f t="shared" si="49"/>
        <v>-0.8622151968691617</v>
      </c>
      <c r="E1499">
        <v>8.4557158741565292E-3</v>
      </c>
      <c r="G1499">
        <v>1493</v>
      </c>
      <c r="H1499">
        <f t="shared" ca="1" si="50"/>
        <v>-2.9852623490972691E-2</v>
      </c>
    </row>
    <row r="1500" spans="2:8" x14ac:dyDescent="0.35">
      <c r="B1500" s="40">
        <v>42520</v>
      </c>
      <c r="C1500" s="41">
        <v>274.28973400000001</v>
      </c>
      <c r="D1500" s="6">
        <f t="shared" si="49"/>
        <v>15.472301685852745</v>
      </c>
      <c r="E1500">
        <v>8.4516299396075086E-3</v>
      </c>
      <c r="G1500">
        <v>1494</v>
      </c>
      <c r="H1500">
        <f t="shared" ca="1" si="50"/>
        <v>-1.7538768561855759E-3</v>
      </c>
    </row>
    <row r="1501" spans="2:8" x14ac:dyDescent="0.35">
      <c r="B1501" s="40">
        <v>38496</v>
      </c>
      <c r="C1501" s="41">
        <v>16.651572999999999</v>
      </c>
      <c r="D1501" s="6">
        <f t="shared" si="49"/>
        <v>-0.97007235086869259</v>
      </c>
      <c r="E1501">
        <v>8.4499517231267605E-3</v>
      </c>
      <c r="G1501">
        <v>1495</v>
      </c>
      <c r="H1501">
        <f t="shared" ca="1" si="50"/>
        <v>1.5859133275420201E-2</v>
      </c>
    </row>
    <row r="1502" spans="2:8" x14ac:dyDescent="0.35">
      <c r="B1502" s="40">
        <v>44825</v>
      </c>
      <c r="C1502" s="41">
        <v>556.39428699999996</v>
      </c>
      <c r="D1502" s="6">
        <f t="shared" si="49"/>
        <v>11.314663125212945</v>
      </c>
      <c r="E1502">
        <v>8.4410244103575328E-3</v>
      </c>
      <c r="G1502">
        <v>1496</v>
      </c>
      <c r="H1502">
        <f t="shared" ca="1" si="50"/>
        <v>3.6436764769104103E-2</v>
      </c>
    </row>
    <row r="1503" spans="2:8" x14ac:dyDescent="0.35">
      <c r="B1503" s="40">
        <v>39570</v>
      </c>
      <c r="C1503" s="41">
        <v>45.181446000000001</v>
      </c>
      <c r="D1503" s="6">
        <f t="shared" si="49"/>
        <v>-0.77717936719160552</v>
      </c>
      <c r="E1503">
        <v>8.4235039613280854E-3</v>
      </c>
      <c r="G1503">
        <v>1497</v>
      </c>
      <c r="H1503">
        <f t="shared" ca="1" si="50"/>
        <v>1.1911859066909272E-2</v>
      </c>
    </row>
    <row r="1504" spans="2:8" x14ac:dyDescent="0.35">
      <c r="B1504" s="40">
        <v>41912</v>
      </c>
      <c r="C1504" s="41">
        <v>202.770477</v>
      </c>
      <c r="D1504" s="6">
        <f t="shared" si="49"/>
        <v>-0.52278937321719376</v>
      </c>
      <c r="E1504">
        <v>8.3977197185893752E-3</v>
      </c>
      <c r="G1504">
        <v>1498</v>
      </c>
      <c r="H1504">
        <f t="shared" ca="1" si="50"/>
        <v>3.9837231759313812E-5</v>
      </c>
    </row>
    <row r="1505" spans="2:8" x14ac:dyDescent="0.35">
      <c r="B1505" s="40">
        <v>43686</v>
      </c>
      <c r="C1505" s="41">
        <v>424.907715</v>
      </c>
      <c r="D1505" s="6">
        <f t="shared" si="49"/>
        <v>0.71999905440225043</v>
      </c>
      <c r="E1505">
        <v>8.3831211976070699E-3</v>
      </c>
      <c r="G1505">
        <v>1499</v>
      </c>
      <c r="H1505">
        <f t="shared" ca="1" si="50"/>
        <v>-4.1794250939520446E-3</v>
      </c>
    </row>
    <row r="1506" spans="2:8" x14ac:dyDescent="0.35">
      <c r="B1506" s="40">
        <v>42150</v>
      </c>
      <c r="C1506" s="41">
        <v>247.03950499999999</v>
      </c>
      <c r="D1506" s="6">
        <f t="shared" si="49"/>
        <v>28.61445685641862</v>
      </c>
      <c r="E1506">
        <v>8.3828523548249607E-3</v>
      </c>
      <c r="G1506">
        <v>1500</v>
      </c>
      <c r="H1506">
        <f t="shared" ca="1" si="50"/>
        <v>-2.7976571670248428E-2</v>
      </c>
    </row>
    <row r="1507" spans="2:8" x14ac:dyDescent="0.35">
      <c r="B1507" s="40">
        <v>37928</v>
      </c>
      <c r="C1507" s="41">
        <v>8.3418550000000007</v>
      </c>
      <c r="D1507" s="6">
        <f t="shared" si="49"/>
        <v>-0.96873318552566301</v>
      </c>
      <c r="E1507">
        <v>8.3445528019339722E-3</v>
      </c>
      <c r="G1507">
        <v>1501</v>
      </c>
      <c r="H1507">
        <f t="shared" ca="1" si="50"/>
        <v>3.0625060638960456E-3</v>
      </c>
    </row>
    <row r="1508" spans="2:8" x14ac:dyDescent="0.35">
      <c r="B1508" s="40">
        <v>42500</v>
      </c>
      <c r="C1508" s="41">
        <v>266.79580700000002</v>
      </c>
      <c r="D1508" s="6">
        <f t="shared" si="49"/>
        <v>1.7722870783299896</v>
      </c>
      <c r="E1508">
        <v>8.3406654923950784E-3</v>
      </c>
      <c r="G1508">
        <v>1502</v>
      </c>
      <c r="H1508">
        <f t="shared" ca="1" si="50"/>
        <v>4.1860470266748794E-3</v>
      </c>
    </row>
    <row r="1509" spans="2:8" x14ac:dyDescent="0.35">
      <c r="B1509" s="40">
        <v>41079</v>
      </c>
      <c r="C1509" s="41">
        <v>96.236716999999999</v>
      </c>
      <c r="D1509" s="6">
        <f t="shared" si="49"/>
        <v>-5.9289022086533943E-2</v>
      </c>
      <c r="E1509">
        <v>8.3294267617201895E-3</v>
      </c>
      <c r="G1509">
        <v>1503</v>
      </c>
      <c r="H1509">
        <f t="shared" ca="1" si="50"/>
        <v>3.4844349658261747E-2</v>
      </c>
    </row>
    <row r="1510" spans="2:8" x14ac:dyDescent="0.35">
      <c r="B1510" s="40">
        <v>41095</v>
      </c>
      <c r="C1510" s="41">
        <v>102.302109</v>
      </c>
      <c r="D1510" s="6">
        <f t="shared" si="49"/>
        <v>0.20872910567835401</v>
      </c>
      <c r="E1510">
        <v>8.3257803272835905E-3</v>
      </c>
      <c r="G1510">
        <v>1504</v>
      </c>
      <c r="H1510">
        <f t="shared" ca="1" si="50"/>
        <v>-3.9828257595534329E-2</v>
      </c>
    </row>
    <row r="1511" spans="2:8" x14ac:dyDescent="0.35">
      <c r="B1511" s="40">
        <v>40634</v>
      </c>
      <c r="C1511" s="41">
        <v>84.636093000000002</v>
      </c>
      <c r="D1511" s="6">
        <f t="shared" si="49"/>
        <v>-0.67236187424766569</v>
      </c>
      <c r="E1511">
        <v>8.3248781159037544E-3</v>
      </c>
      <c r="G1511">
        <v>1505</v>
      </c>
      <c r="H1511">
        <f t="shared" ca="1" si="50"/>
        <v>3.0291756733006291E-3</v>
      </c>
    </row>
    <row r="1512" spans="2:8" x14ac:dyDescent="0.35">
      <c r="B1512" s="40">
        <v>42740</v>
      </c>
      <c r="C1512" s="41">
        <v>258.32186899999999</v>
      </c>
      <c r="D1512" s="6">
        <f t="shared" si="49"/>
        <v>5.4872145390102975</v>
      </c>
      <c r="E1512">
        <v>8.3168637956369963E-3</v>
      </c>
      <c r="G1512">
        <v>1506</v>
      </c>
      <c r="H1512">
        <f t="shared" ca="1" si="50"/>
        <v>4.5923778403287208E-2</v>
      </c>
    </row>
    <row r="1513" spans="2:8" x14ac:dyDescent="0.35">
      <c r="B1513" s="40">
        <v>38916</v>
      </c>
      <c r="C1513" s="41">
        <v>39.820152</v>
      </c>
      <c r="D1513" s="6">
        <f t="shared" si="49"/>
        <v>-0.53620824268250167</v>
      </c>
      <c r="E1513">
        <v>8.3100944318553419E-3</v>
      </c>
      <c r="G1513">
        <v>1507</v>
      </c>
      <c r="H1513">
        <f t="shared" ca="1" si="50"/>
        <v>-1.4992930034927715E-2</v>
      </c>
    </row>
    <row r="1514" spans="2:8" x14ac:dyDescent="0.35">
      <c r="B1514" s="40">
        <v>40897</v>
      </c>
      <c r="C1514" s="41">
        <v>85.857826000000003</v>
      </c>
      <c r="D1514" s="6">
        <f t="shared" si="49"/>
        <v>0.16797485838490397</v>
      </c>
      <c r="E1514">
        <v>8.2987697081247144E-3</v>
      </c>
      <c r="G1514">
        <v>1508</v>
      </c>
      <c r="H1514">
        <f t="shared" ca="1" si="50"/>
        <v>4.9547714115611159E-2</v>
      </c>
    </row>
    <row r="1515" spans="2:8" x14ac:dyDescent="0.35">
      <c r="B1515" s="40">
        <v>40228</v>
      </c>
      <c r="C1515" s="41">
        <v>73.509995000000004</v>
      </c>
      <c r="D1515" s="6">
        <f t="shared" si="49"/>
        <v>1.0179743576960953</v>
      </c>
      <c r="E1515">
        <v>8.2914592646245698E-3</v>
      </c>
      <c r="G1515">
        <v>1509</v>
      </c>
      <c r="H1515">
        <f t="shared" ca="1" si="50"/>
        <v>-6.5450994896388151E-3</v>
      </c>
    </row>
    <row r="1516" spans="2:8" x14ac:dyDescent="0.35">
      <c r="B1516" s="40">
        <v>38923</v>
      </c>
      <c r="C1516" s="41">
        <v>36.427616</v>
      </c>
      <c r="D1516" s="6">
        <f t="shared" si="49"/>
        <v>-0.91112028209648233</v>
      </c>
      <c r="E1516">
        <v>8.2886585816349355E-3</v>
      </c>
      <c r="G1516">
        <v>1510</v>
      </c>
      <c r="H1516">
        <f t="shared" ca="1" si="50"/>
        <v>-8.4524084475189765E-3</v>
      </c>
    </row>
    <row r="1517" spans="2:8" x14ac:dyDescent="0.35">
      <c r="B1517" s="40">
        <v>43677</v>
      </c>
      <c r="C1517" s="41">
        <v>409.85296599999998</v>
      </c>
      <c r="D1517" s="6">
        <f t="shared" si="49"/>
        <v>10.300981152989527</v>
      </c>
      <c r="E1517">
        <v>8.2752513015315367E-3</v>
      </c>
      <c r="G1517">
        <v>1511</v>
      </c>
      <c r="H1517">
        <f t="shared" ca="1" si="50"/>
        <v>8.1836623150278523E-3</v>
      </c>
    </row>
    <row r="1518" spans="2:8" x14ac:dyDescent="0.35">
      <c r="B1518" s="40">
        <v>38827</v>
      </c>
      <c r="C1518" s="41">
        <v>36.267024999999997</v>
      </c>
      <c r="D1518" s="6">
        <f t="shared" si="49"/>
        <v>-0.69811399581240519</v>
      </c>
      <c r="E1518">
        <v>8.2608553383394043E-3</v>
      </c>
      <c r="G1518">
        <v>1512</v>
      </c>
      <c r="H1518">
        <f t="shared" ca="1" si="50"/>
        <v>-1.8634061948730414E-2</v>
      </c>
    </row>
    <row r="1519" spans="2:8" x14ac:dyDescent="0.35">
      <c r="B1519" s="40">
        <v>41346</v>
      </c>
      <c r="C1519" s="41">
        <v>120.134834</v>
      </c>
      <c r="D1519" s="6">
        <f t="shared" si="49"/>
        <v>-0.74356299975373386</v>
      </c>
      <c r="E1519">
        <v>8.2523134107906817E-3</v>
      </c>
      <c r="G1519">
        <v>1513</v>
      </c>
      <c r="H1519">
        <f t="shared" ca="1" si="50"/>
        <v>7.5233197814903348E-3</v>
      </c>
    </row>
    <row r="1520" spans="2:8" x14ac:dyDescent="0.35">
      <c r="B1520" s="40">
        <v>43844</v>
      </c>
      <c r="C1520" s="41">
        <v>468.47699</v>
      </c>
      <c r="D1520" s="6">
        <f t="shared" si="49"/>
        <v>-0.16441196790134865</v>
      </c>
      <c r="E1520">
        <v>8.2514639384272757E-3</v>
      </c>
      <c r="G1520">
        <v>1514</v>
      </c>
      <c r="H1520">
        <f t="shared" ca="1" si="50"/>
        <v>-1.5902276469247651E-2</v>
      </c>
    </row>
    <row r="1521" spans="2:8" x14ac:dyDescent="0.35">
      <c r="B1521" s="40">
        <v>44580</v>
      </c>
      <c r="C1521" s="41">
        <v>560.65545699999996</v>
      </c>
      <c r="D1521" s="6">
        <f t="shared" si="49"/>
        <v>2.494028802470162</v>
      </c>
      <c r="E1521">
        <v>8.2460633360326163E-3</v>
      </c>
      <c r="G1521">
        <v>1515</v>
      </c>
      <c r="H1521">
        <f t="shared" ca="1" si="50"/>
        <v>1.826697155863885E-2</v>
      </c>
    </row>
    <row r="1522" spans="2:8" x14ac:dyDescent="0.35">
      <c r="B1522" s="40">
        <v>41682</v>
      </c>
      <c r="C1522" s="41">
        <v>160.461029</v>
      </c>
      <c r="D1522" s="6">
        <f t="shared" si="49"/>
        <v>0.39212659681757178</v>
      </c>
      <c r="E1522">
        <v>8.2242003295840069E-3</v>
      </c>
      <c r="G1522">
        <v>1516</v>
      </c>
      <c r="H1522">
        <f t="shared" ca="1" si="50"/>
        <v>1.3480107032876741E-2</v>
      </c>
    </row>
    <row r="1523" spans="2:8" x14ac:dyDescent="0.35">
      <c r="B1523" s="40">
        <v>41282</v>
      </c>
      <c r="C1523" s="41">
        <v>115.263245</v>
      </c>
      <c r="D1523" s="6">
        <f t="shared" si="49"/>
        <v>-0.59378273109400848</v>
      </c>
      <c r="E1523">
        <v>8.2093360127772907E-3</v>
      </c>
      <c r="G1523">
        <v>1517</v>
      </c>
      <c r="H1523">
        <f t="shared" ca="1" si="50"/>
        <v>-3.2809389241030256E-4</v>
      </c>
    </row>
    <row r="1524" spans="2:8" x14ac:dyDescent="0.35">
      <c r="B1524" s="40">
        <v>42573</v>
      </c>
      <c r="C1524" s="41">
        <v>283.747772</v>
      </c>
      <c r="D1524" s="6">
        <f t="shared" si="49"/>
        <v>28.268001483680134</v>
      </c>
      <c r="E1524">
        <v>8.1939613415427902E-3</v>
      </c>
      <c r="G1524">
        <v>1518</v>
      </c>
      <c r="H1524">
        <f t="shared" ca="1" si="50"/>
        <v>-3.8718155328780869E-4</v>
      </c>
    </row>
    <row r="1525" spans="2:8" x14ac:dyDescent="0.35">
      <c r="B1525" s="40">
        <v>38243</v>
      </c>
      <c r="C1525" s="41">
        <v>9.6948120000000007</v>
      </c>
      <c r="D1525" s="6">
        <f t="shared" si="49"/>
        <v>-0.95338432874122314</v>
      </c>
      <c r="E1525">
        <v>8.1898424489536131E-3</v>
      </c>
      <c r="G1525">
        <v>1519</v>
      </c>
      <c r="H1525">
        <f t="shared" ca="1" si="50"/>
        <v>5.0670387425328423E-2</v>
      </c>
    </row>
    <row r="1526" spans="2:8" x14ac:dyDescent="0.35">
      <c r="B1526" s="40">
        <v>41950</v>
      </c>
      <c r="C1526" s="41">
        <v>207.97323600000001</v>
      </c>
      <c r="D1526" s="6">
        <f t="shared" si="49"/>
        <v>0.57421257537011128</v>
      </c>
      <c r="E1526">
        <v>8.1859185935285045E-3</v>
      </c>
      <c r="G1526">
        <v>1520</v>
      </c>
      <c r="H1526">
        <f t="shared" ca="1" si="50"/>
        <v>-2.0612879016463921E-2</v>
      </c>
    </row>
    <row r="1527" spans="2:8" x14ac:dyDescent="0.35">
      <c r="B1527" s="40">
        <v>41394</v>
      </c>
      <c r="C1527" s="41">
        <v>132.112549</v>
      </c>
      <c r="D1527" s="6">
        <f t="shared" si="49"/>
        <v>-0.7534805478194333</v>
      </c>
      <c r="E1527">
        <v>8.1856517261436074E-3</v>
      </c>
      <c r="G1527">
        <v>1521</v>
      </c>
      <c r="H1527">
        <f t="shared" ca="1" si="50"/>
        <v>-3.6014815569098781E-2</v>
      </c>
    </row>
    <row r="1528" spans="2:8" x14ac:dyDescent="0.35">
      <c r="B1528" s="40">
        <v>44354</v>
      </c>
      <c r="C1528" s="41">
        <v>535.91125499999998</v>
      </c>
      <c r="D1528" s="6">
        <f t="shared" si="49"/>
        <v>30.096881899493898</v>
      </c>
      <c r="E1528">
        <v>8.1794596397252381E-3</v>
      </c>
      <c r="G1528">
        <v>1522</v>
      </c>
      <c r="H1528">
        <f t="shared" ca="1" si="50"/>
        <v>-1.6338205643297497E-2</v>
      </c>
    </row>
    <row r="1529" spans="2:8" x14ac:dyDescent="0.35">
      <c r="B1529" s="40">
        <v>38504</v>
      </c>
      <c r="C1529" s="41">
        <v>17.233601</v>
      </c>
      <c r="D1529" s="6">
        <f t="shared" si="49"/>
        <v>-0.89349823629020697</v>
      </c>
      <c r="E1529">
        <v>8.1618305095295524E-3</v>
      </c>
      <c r="G1529">
        <v>1523</v>
      </c>
      <c r="H1529">
        <f t="shared" ca="1" si="50"/>
        <v>-2.5684310078346595E-3</v>
      </c>
    </row>
    <row r="1530" spans="2:8" x14ac:dyDescent="0.35">
      <c r="B1530" s="40">
        <v>41759</v>
      </c>
      <c r="C1530" s="41">
        <v>161.81516999999999</v>
      </c>
      <c r="D1530" s="6">
        <f t="shared" si="49"/>
        <v>2.6682658398291035</v>
      </c>
      <c r="E1530">
        <v>8.1552926975809494E-3</v>
      </c>
      <c r="G1530">
        <v>1524</v>
      </c>
      <c r="H1530">
        <f t="shared" ca="1" si="50"/>
        <v>2.8495462755713352E-2</v>
      </c>
    </row>
    <row r="1531" spans="2:8" x14ac:dyDescent="0.35">
      <c r="B1531" s="40">
        <v>39393</v>
      </c>
      <c r="C1531" s="41">
        <v>44.112170999999996</v>
      </c>
      <c r="D1531" s="6">
        <f t="shared" si="49"/>
        <v>3.5225245702172732</v>
      </c>
      <c r="E1531">
        <v>8.1451882508208548E-3</v>
      </c>
      <c r="G1531">
        <v>1525</v>
      </c>
      <c r="H1531">
        <f t="shared" ca="1" si="50"/>
        <v>2.5904744512319194E-2</v>
      </c>
    </row>
    <row r="1532" spans="2:8" x14ac:dyDescent="0.35">
      <c r="B1532" s="40">
        <v>38252</v>
      </c>
      <c r="C1532" s="41">
        <v>9.7538820000000008</v>
      </c>
      <c r="D1532" s="6">
        <f t="shared" si="49"/>
        <v>-0.97980231440694954</v>
      </c>
      <c r="E1532">
        <v>8.1397364314213013E-3</v>
      </c>
      <c r="G1532">
        <v>1526</v>
      </c>
      <c r="H1532">
        <f t="shared" ca="1" si="50"/>
        <v>8.4923254931481805E-3</v>
      </c>
    </row>
    <row r="1533" spans="2:8" x14ac:dyDescent="0.35">
      <c r="B1533" s="40">
        <v>44069</v>
      </c>
      <c r="C1533" s="41">
        <v>482.92077599999999</v>
      </c>
      <c r="D1533" s="6">
        <f t="shared" si="49"/>
        <v>2.0744440426426971</v>
      </c>
      <c r="E1533">
        <v>8.1309349302586976E-3</v>
      </c>
      <c r="G1533">
        <v>1527</v>
      </c>
      <c r="H1533">
        <f t="shared" ca="1" si="50"/>
        <v>1.137273066617684E-2</v>
      </c>
    </row>
    <row r="1534" spans="2:8" x14ac:dyDescent="0.35">
      <c r="B1534" s="40">
        <v>41647</v>
      </c>
      <c r="C1534" s="41">
        <v>157.075806</v>
      </c>
      <c r="D1534" s="6">
        <f t="shared" si="49"/>
        <v>-0.69589412772027959</v>
      </c>
      <c r="E1534">
        <v>8.1110177821206112E-3</v>
      </c>
      <c r="G1534">
        <v>1528</v>
      </c>
      <c r="H1534">
        <f t="shared" ca="1" si="50"/>
        <v>3.4984339801269783E-3</v>
      </c>
    </row>
    <row r="1535" spans="2:8" x14ac:dyDescent="0.35">
      <c r="B1535" s="40">
        <v>44263</v>
      </c>
      <c r="C1535" s="41">
        <v>516.51684599999999</v>
      </c>
      <c r="D1535" s="6">
        <f t="shared" si="49"/>
        <v>4.9284314177059372</v>
      </c>
      <c r="E1535">
        <v>8.1043973151133063E-3</v>
      </c>
      <c r="G1535">
        <v>1529</v>
      </c>
      <c r="H1535">
        <f t="shared" ca="1" si="50"/>
        <v>5.7180397673101714E-3</v>
      </c>
    </row>
    <row r="1536" spans="2:8" x14ac:dyDescent="0.35">
      <c r="B1536" s="40">
        <v>40602</v>
      </c>
      <c r="C1536" s="41">
        <v>87.125381000000004</v>
      </c>
      <c r="D1536" s="6">
        <f t="shared" si="49"/>
        <v>-0.83559736146514452</v>
      </c>
      <c r="E1536">
        <v>8.0850205642660176E-3</v>
      </c>
      <c r="G1536">
        <v>1530</v>
      </c>
      <c r="H1536">
        <f t="shared" ca="1" si="50"/>
        <v>3.0057453919224271E-2</v>
      </c>
    </row>
    <row r="1537" spans="2:8" x14ac:dyDescent="0.35">
      <c r="B1537" s="40">
        <v>44319</v>
      </c>
      <c r="C1537" s="41">
        <v>529.951233</v>
      </c>
      <c r="D1537" s="6">
        <f t="shared" si="49"/>
        <v>4.3448558421251366</v>
      </c>
      <c r="E1537">
        <v>8.0846738024109542E-3</v>
      </c>
      <c r="G1537">
        <v>1531</v>
      </c>
      <c r="H1537">
        <f t="shared" ca="1" si="50"/>
        <v>-4.9811948974104299E-2</v>
      </c>
    </row>
    <row r="1538" spans="2:8" x14ac:dyDescent="0.35">
      <c r="B1538" s="40">
        <v>41024</v>
      </c>
      <c r="C1538" s="41">
        <v>99.151641999999995</v>
      </c>
      <c r="D1538" s="6">
        <f t="shared" si="49"/>
        <v>1.1065453667891529</v>
      </c>
      <c r="E1538">
        <v>8.0824198604014415E-3</v>
      </c>
      <c r="G1538">
        <v>1532</v>
      </c>
      <c r="H1538">
        <f t="shared" ca="1" si="50"/>
        <v>-3.4780288839342264E-3</v>
      </c>
    </row>
    <row r="1539" spans="2:8" x14ac:dyDescent="0.35">
      <c r="B1539" s="40">
        <v>39440</v>
      </c>
      <c r="C1539" s="41">
        <v>47.068362999999998</v>
      </c>
      <c r="D1539" s="6">
        <f t="shared" si="49"/>
        <v>-0.8963670303598511</v>
      </c>
      <c r="E1539">
        <v>8.0820925625027396E-3</v>
      </c>
      <c r="G1539">
        <v>1533</v>
      </c>
      <c r="H1539">
        <f t="shared" ca="1" si="50"/>
        <v>-1.9672018179806908E-2</v>
      </c>
    </row>
    <row r="1540" spans="2:8" x14ac:dyDescent="0.35">
      <c r="B1540" s="40">
        <v>43765</v>
      </c>
      <c r="C1540" s="41">
        <v>454.183289</v>
      </c>
      <c r="D1540" s="6">
        <f t="shared" si="49"/>
        <v>95.208558894429359</v>
      </c>
      <c r="E1540">
        <v>8.0548611008428445E-3</v>
      </c>
      <c r="G1540">
        <v>1534</v>
      </c>
      <c r="H1540">
        <f t="shared" ca="1" si="50"/>
        <v>4.9884042649205255E-2</v>
      </c>
    </row>
    <row r="1541" spans="2:8" x14ac:dyDescent="0.35">
      <c r="B1541" s="40">
        <v>37755</v>
      </c>
      <c r="C1541" s="41">
        <v>4.7208199999999998</v>
      </c>
      <c r="D1541" s="6">
        <f t="shared" si="49"/>
        <v>-0.98630159237974813</v>
      </c>
      <c r="E1541">
        <v>8.0514802757310662E-3</v>
      </c>
      <c r="G1541">
        <v>1535</v>
      </c>
      <c r="H1541">
        <f t="shared" ca="1" si="50"/>
        <v>-8.5667818140937775E-3</v>
      </c>
    </row>
    <row r="1542" spans="2:8" x14ac:dyDescent="0.35">
      <c r="B1542" s="40">
        <v>43220</v>
      </c>
      <c r="C1542" s="41">
        <v>344.62545799999998</v>
      </c>
      <c r="D1542" s="6">
        <f t="shared" si="49"/>
        <v>-0.25417184604901577</v>
      </c>
      <c r="E1542">
        <v>8.05016309520638E-3</v>
      </c>
      <c r="G1542">
        <v>1536</v>
      </c>
      <c r="H1542">
        <f t="shared" ca="1" si="50"/>
        <v>-1.7814638666224545E-2</v>
      </c>
    </row>
    <row r="1543" spans="2:8" x14ac:dyDescent="0.35">
      <c r="B1543" s="40">
        <v>43780</v>
      </c>
      <c r="C1543" s="41">
        <v>462.07086199999998</v>
      </c>
      <c r="D1543" s="6">
        <f t="shared" ref="D1543:D1606" si="51">(C1543-C1544)/C1544</f>
        <v>-0.1018261577712235</v>
      </c>
      <c r="E1543">
        <v>8.0229682645283282E-3</v>
      </c>
      <c r="G1543">
        <v>1537</v>
      </c>
      <c r="H1543">
        <f t="shared" ref="H1543:H1606" ca="1" si="52">_xlfn.NORM.INV(RAND(),K$9,K$10)</f>
        <v>2.6231122471994626E-2</v>
      </c>
    </row>
    <row r="1544" spans="2:8" x14ac:dyDescent="0.35">
      <c r="B1544" s="40">
        <v>44714</v>
      </c>
      <c r="C1544" s="41">
        <v>514.45593299999996</v>
      </c>
      <c r="D1544" s="6">
        <f t="shared" si="51"/>
        <v>1.1862854858313356</v>
      </c>
      <c r="E1544">
        <v>8.0186137910227377E-3</v>
      </c>
      <c r="G1544">
        <v>1538</v>
      </c>
      <c r="H1544">
        <f t="shared" ca="1" si="52"/>
        <v>3.3974474024113938E-2</v>
      </c>
    </row>
    <row r="1545" spans="2:8" x14ac:dyDescent="0.35">
      <c r="B1545" s="40">
        <v>42160</v>
      </c>
      <c r="C1545" s="41">
        <v>235.31050099999999</v>
      </c>
      <c r="D1545" s="6">
        <f t="shared" si="51"/>
        <v>-0.40137054384333626</v>
      </c>
      <c r="E1545">
        <v>8.015524819674583E-3</v>
      </c>
      <c r="G1545">
        <v>1539</v>
      </c>
      <c r="H1545">
        <f t="shared" ca="1" si="52"/>
        <v>-3.876556863029635E-2</v>
      </c>
    </row>
    <row r="1546" spans="2:8" x14ac:dyDescent="0.35">
      <c r="B1546" s="40">
        <v>43571</v>
      </c>
      <c r="C1546" s="41">
        <v>393.08206200000001</v>
      </c>
      <c r="D1546" s="6">
        <f t="shared" si="51"/>
        <v>0.53724777417208758</v>
      </c>
      <c r="E1546">
        <v>8.009838337769885E-3</v>
      </c>
      <c r="G1546">
        <v>1540</v>
      </c>
      <c r="H1546">
        <f t="shared" ca="1" si="52"/>
        <v>7.1558934482072404E-3</v>
      </c>
    </row>
    <row r="1547" spans="2:8" x14ac:dyDescent="0.35">
      <c r="B1547" s="40">
        <v>42662</v>
      </c>
      <c r="C1547" s="41">
        <v>255.70507799999999</v>
      </c>
      <c r="D1547" s="6">
        <f t="shared" si="51"/>
        <v>0.66840344647072003</v>
      </c>
      <c r="E1547">
        <v>7.9998713317855664E-3</v>
      </c>
      <c r="G1547">
        <v>1541</v>
      </c>
      <c r="H1547">
        <f t="shared" ca="1" si="52"/>
        <v>5.3867108506566397E-2</v>
      </c>
    </row>
    <row r="1548" spans="2:8" x14ac:dyDescent="0.35">
      <c r="B1548" s="40">
        <v>41568</v>
      </c>
      <c r="C1548" s="41">
        <v>153.26333600000001</v>
      </c>
      <c r="D1548" s="6">
        <f t="shared" si="51"/>
        <v>2.0446215673984907</v>
      </c>
      <c r="E1548">
        <v>7.9813469502427268E-3</v>
      </c>
      <c r="G1548">
        <v>1542</v>
      </c>
      <c r="H1548">
        <f t="shared" ca="1" si="52"/>
        <v>-2.2902719760838779E-2</v>
      </c>
    </row>
    <row r="1549" spans="2:8" x14ac:dyDescent="0.35">
      <c r="B1549" s="40">
        <v>39428</v>
      </c>
      <c r="C1549" s="41">
        <v>50.339042999999997</v>
      </c>
      <c r="D1549" s="6">
        <f t="shared" si="51"/>
        <v>-0.59600804541918939</v>
      </c>
      <c r="E1549">
        <v>7.9763804658152162E-3</v>
      </c>
      <c r="G1549">
        <v>1543</v>
      </c>
      <c r="H1549">
        <f t="shared" ca="1" si="52"/>
        <v>-3.5344325779241736E-2</v>
      </c>
    </row>
    <row r="1550" spans="2:8" x14ac:dyDescent="0.35">
      <c r="B1550" s="40">
        <v>41380</v>
      </c>
      <c r="C1550" s="41">
        <v>124.604073</v>
      </c>
      <c r="D1550" s="6">
        <f t="shared" si="51"/>
        <v>-0.76610533092723787</v>
      </c>
      <c r="E1550">
        <v>7.9533575851171313E-3</v>
      </c>
      <c r="G1550">
        <v>1544</v>
      </c>
      <c r="H1550">
        <f t="shared" ca="1" si="52"/>
        <v>-6.9118560084041429E-3</v>
      </c>
    </row>
    <row r="1551" spans="2:8" x14ac:dyDescent="0.35">
      <c r="B1551" s="40">
        <v>44322</v>
      </c>
      <c r="C1551" s="41">
        <v>532.73584000000005</v>
      </c>
      <c r="D1551" s="6">
        <f t="shared" si="51"/>
        <v>10.120206648676398</v>
      </c>
      <c r="E1551">
        <v>7.9490650453962995E-3</v>
      </c>
      <c r="G1551">
        <v>1545</v>
      </c>
      <c r="H1551">
        <f t="shared" ca="1" si="52"/>
        <v>6.3986178893627342E-3</v>
      </c>
    </row>
    <row r="1552" spans="2:8" x14ac:dyDescent="0.35">
      <c r="B1552" s="40">
        <v>39462</v>
      </c>
      <c r="C1552" s="41">
        <v>47.907009000000002</v>
      </c>
      <c r="D1552" s="6">
        <f t="shared" si="51"/>
        <v>-0.88620702543160979</v>
      </c>
      <c r="E1552">
        <v>7.9399742791995357E-3</v>
      </c>
      <c r="G1552">
        <v>1546</v>
      </c>
      <c r="H1552">
        <f t="shared" ca="1" si="52"/>
        <v>-7.0979868712210854E-3</v>
      </c>
    </row>
    <row r="1553" spans="2:8" x14ac:dyDescent="0.35">
      <c r="B1553" s="40">
        <v>43524</v>
      </c>
      <c r="C1553" s="41">
        <v>421.001465</v>
      </c>
      <c r="D1553" s="6">
        <f t="shared" si="51"/>
        <v>37.868610244289748</v>
      </c>
      <c r="E1553">
        <v>7.9383487676249267E-3</v>
      </c>
      <c r="G1553">
        <v>1547</v>
      </c>
      <c r="H1553">
        <f t="shared" ca="1" si="52"/>
        <v>2.1391436458548529E-2</v>
      </c>
    </row>
    <row r="1554" spans="2:8" x14ac:dyDescent="0.35">
      <c r="B1554" s="40">
        <v>38113</v>
      </c>
      <c r="C1554" s="41">
        <v>10.8314</v>
      </c>
      <c r="D1554" s="6">
        <f t="shared" si="51"/>
        <v>-0.9799910456077453</v>
      </c>
      <c r="E1554">
        <v>7.9191922650945386E-3</v>
      </c>
      <c r="G1554">
        <v>1548</v>
      </c>
      <c r="H1554">
        <f t="shared" ca="1" si="52"/>
        <v>-2.5445635839043039E-3</v>
      </c>
    </row>
    <row r="1555" spans="2:8" x14ac:dyDescent="0.35">
      <c r="B1555" s="40">
        <v>44656</v>
      </c>
      <c r="C1555" s="41">
        <v>541.32763699999998</v>
      </c>
      <c r="D1555" s="6">
        <f t="shared" si="51"/>
        <v>11.546429896664693</v>
      </c>
      <c r="E1555">
        <v>7.8950985396638272E-3</v>
      </c>
      <c r="G1555">
        <v>1549</v>
      </c>
      <c r="H1555">
        <f t="shared" ca="1" si="52"/>
        <v>-1.9173539304189816E-2</v>
      </c>
    </row>
    <row r="1556" spans="2:8" x14ac:dyDescent="0.35">
      <c r="B1556" s="40">
        <v>38840</v>
      </c>
      <c r="C1556" s="41">
        <v>43.145949999999999</v>
      </c>
      <c r="D1556" s="6">
        <f t="shared" si="51"/>
        <v>-0.9242618326563552</v>
      </c>
      <c r="E1556">
        <v>7.8919860720780121E-3</v>
      </c>
      <c r="G1556">
        <v>1550</v>
      </c>
      <c r="H1556">
        <f t="shared" ca="1" si="52"/>
        <v>-3.3109056898851325E-2</v>
      </c>
    </row>
    <row r="1557" spans="2:8" x14ac:dyDescent="0.35">
      <c r="B1557" s="40">
        <v>44813</v>
      </c>
      <c r="C1557" s="41">
        <v>569.67248500000005</v>
      </c>
      <c r="D1557" s="6">
        <f t="shared" si="51"/>
        <v>0.22440462104670358</v>
      </c>
      <c r="E1557">
        <v>7.8891347665053044E-3</v>
      </c>
      <c r="G1557">
        <v>1551</v>
      </c>
      <c r="H1557">
        <f t="shared" ca="1" si="52"/>
        <v>-3.0994937537198496E-3</v>
      </c>
    </row>
    <row r="1558" spans="2:8" x14ac:dyDescent="0.35">
      <c r="B1558" s="40">
        <v>43340</v>
      </c>
      <c r="C1558" s="41">
        <v>465.26489299999997</v>
      </c>
      <c r="D1558" s="6">
        <f t="shared" si="51"/>
        <v>1.8867297765117259</v>
      </c>
      <c r="E1558">
        <v>7.8847555366422274E-3</v>
      </c>
      <c r="G1558">
        <v>1552</v>
      </c>
      <c r="H1558">
        <f t="shared" ca="1" si="52"/>
        <v>3.5034113229438335E-2</v>
      </c>
    </row>
    <row r="1559" spans="2:8" x14ac:dyDescent="0.35">
      <c r="B1559" s="40">
        <v>41577</v>
      </c>
      <c r="C1559" s="41">
        <v>161.17369099999999</v>
      </c>
      <c r="D1559" s="6">
        <f t="shared" si="51"/>
        <v>3.2616644471394993E-2</v>
      </c>
      <c r="E1559">
        <v>7.8696010564897386E-3</v>
      </c>
      <c r="G1559">
        <v>1553</v>
      </c>
      <c r="H1559">
        <f t="shared" ca="1" si="52"/>
        <v>-3.8545325003118613E-3</v>
      </c>
    </row>
    <row r="1560" spans="2:8" x14ac:dyDescent="0.35">
      <c r="B1560" s="40">
        <v>41708</v>
      </c>
      <c r="C1560" s="41">
        <v>156.08279400000001</v>
      </c>
      <c r="D1560" s="6">
        <f t="shared" si="51"/>
        <v>0.64848069157554422</v>
      </c>
      <c r="E1560">
        <v>7.8691097463867831E-3</v>
      </c>
      <c r="G1560">
        <v>1554</v>
      </c>
      <c r="H1560">
        <f t="shared" ca="1" si="52"/>
        <v>1.9155380064922466E-2</v>
      </c>
    </row>
    <row r="1561" spans="2:8" x14ac:dyDescent="0.35">
      <c r="B1561" s="40">
        <v>40458</v>
      </c>
      <c r="C1561" s="41">
        <v>94.682816000000003</v>
      </c>
      <c r="D1561" s="6">
        <f t="shared" si="51"/>
        <v>5.6554787336900204E-2</v>
      </c>
      <c r="E1561">
        <v>7.8633677672506966E-3</v>
      </c>
      <c r="G1561">
        <v>1555</v>
      </c>
      <c r="H1561">
        <f t="shared" ca="1" si="52"/>
        <v>-2.9173149970910224E-3</v>
      </c>
    </row>
    <row r="1562" spans="2:8" x14ac:dyDescent="0.35">
      <c r="B1562" s="40">
        <v>40644</v>
      </c>
      <c r="C1562" s="41">
        <v>89.614677</v>
      </c>
      <c r="D1562" s="6">
        <f t="shared" si="51"/>
        <v>1.5609323341884282</v>
      </c>
      <c r="E1562">
        <v>7.8584904221664399E-3</v>
      </c>
      <c r="G1562">
        <v>1556</v>
      </c>
      <c r="H1562">
        <f t="shared" ca="1" si="52"/>
        <v>5.2729131812477327E-3</v>
      </c>
    </row>
    <row r="1563" spans="2:8" x14ac:dyDescent="0.35">
      <c r="B1563" s="40">
        <v>38874</v>
      </c>
      <c r="C1563" s="41">
        <v>34.992989000000001</v>
      </c>
      <c r="D1563" s="6">
        <f t="shared" si="51"/>
        <v>-0.58840828790920474</v>
      </c>
      <c r="E1563">
        <v>7.8543424356782906E-3</v>
      </c>
      <c r="G1563">
        <v>1557</v>
      </c>
      <c r="H1563">
        <f t="shared" ca="1" si="52"/>
        <v>-1.2055796717149157E-2</v>
      </c>
    </row>
    <row r="1564" spans="2:8" x14ac:dyDescent="0.35">
      <c r="B1564" s="40">
        <v>40889</v>
      </c>
      <c r="C1564" s="41">
        <v>85.018692000000001</v>
      </c>
      <c r="D1564" s="6">
        <f t="shared" si="51"/>
        <v>-0.82947377905504283</v>
      </c>
      <c r="E1564">
        <v>7.8534949671335112E-3</v>
      </c>
      <c r="G1564">
        <v>1558</v>
      </c>
      <c r="H1564">
        <f t="shared" ca="1" si="52"/>
        <v>2.4758969312625844E-2</v>
      </c>
    </row>
    <row r="1565" spans="2:8" x14ac:dyDescent="0.35">
      <c r="B1565" s="40">
        <v>43868</v>
      </c>
      <c r="C1565" s="41">
        <v>498.56668100000002</v>
      </c>
      <c r="D1565" s="6">
        <f t="shared" si="51"/>
        <v>3.3422982265194627</v>
      </c>
      <c r="E1565">
        <v>7.8485192115810565E-3</v>
      </c>
      <c r="G1565">
        <v>1559</v>
      </c>
      <c r="H1565">
        <f t="shared" ca="1" si="52"/>
        <v>5.6992142716692231E-4</v>
      </c>
    </row>
    <row r="1566" spans="2:8" x14ac:dyDescent="0.35">
      <c r="B1566" s="40">
        <v>41220</v>
      </c>
      <c r="C1566" s="41">
        <v>114.816315</v>
      </c>
      <c r="D1566" s="6">
        <f t="shared" si="51"/>
        <v>-0.26672105443812932</v>
      </c>
      <c r="E1566">
        <v>7.8461524119800632E-3</v>
      </c>
      <c r="G1566">
        <v>1560</v>
      </c>
      <c r="H1566">
        <f t="shared" ca="1" si="52"/>
        <v>-1.9325237259526517E-3</v>
      </c>
    </row>
    <row r="1567" spans="2:8" x14ac:dyDescent="0.35">
      <c r="B1567" s="40">
        <v>41698</v>
      </c>
      <c r="C1567" s="41">
        <v>156.57931500000001</v>
      </c>
      <c r="D1567" s="6">
        <f t="shared" si="51"/>
        <v>-0.7403579092501289</v>
      </c>
      <c r="E1567">
        <v>7.8439606646398541E-3</v>
      </c>
      <c r="G1567">
        <v>1561</v>
      </c>
      <c r="H1567">
        <f t="shared" ca="1" si="52"/>
        <v>-1.912334524224535E-3</v>
      </c>
    </row>
    <row r="1568" spans="2:8" x14ac:dyDescent="0.35">
      <c r="B1568" s="40">
        <v>44523</v>
      </c>
      <c r="C1568" s="41">
        <v>603.05828899999995</v>
      </c>
      <c r="D1568" s="6">
        <f t="shared" si="51"/>
        <v>50.020384269034011</v>
      </c>
      <c r="E1568">
        <v>7.8279118112076235E-3</v>
      </c>
      <c r="G1568">
        <v>1562</v>
      </c>
      <c r="H1568">
        <f t="shared" ca="1" si="52"/>
        <v>1.2321589421107037E-2</v>
      </c>
    </row>
    <row r="1569" spans="2:8" x14ac:dyDescent="0.35">
      <c r="B1569" s="40">
        <v>38369</v>
      </c>
      <c r="C1569" s="41">
        <v>11.819948</v>
      </c>
      <c r="D1569" s="6">
        <f t="shared" si="51"/>
        <v>-0.72487121611880023</v>
      </c>
      <c r="E1569">
        <v>7.8179562402154786E-3</v>
      </c>
      <c r="G1569">
        <v>1563</v>
      </c>
      <c r="H1569">
        <f t="shared" ca="1" si="52"/>
        <v>-3.8434031256514324E-3</v>
      </c>
    </row>
    <row r="1570" spans="2:8" x14ac:dyDescent="0.35">
      <c r="B1570" s="40">
        <v>39266</v>
      </c>
      <c r="C1570" s="41">
        <v>42.961509999999997</v>
      </c>
      <c r="D1570" s="6">
        <f t="shared" si="51"/>
        <v>-0.62756372315898146</v>
      </c>
      <c r="E1570">
        <v>7.8162836133681655E-3</v>
      </c>
      <c r="G1570">
        <v>1564</v>
      </c>
      <c r="H1570">
        <f t="shared" ca="1" si="52"/>
        <v>-3.7680550775035394E-4</v>
      </c>
    </row>
    <row r="1571" spans="2:8" x14ac:dyDescent="0.35">
      <c r="B1571" s="40">
        <v>41246</v>
      </c>
      <c r="C1571" s="41">
        <v>115.35264599999999</v>
      </c>
      <c r="D1571" s="6">
        <f t="shared" si="51"/>
        <v>1.8419045236095501</v>
      </c>
      <c r="E1571">
        <v>7.8093781068494872E-3</v>
      </c>
      <c r="G1571">
        <v>1565</v>
      </c>
      <c r="H1571">
        <f t="shared" ca="1" si="52"/>
        <v>4.6340124238397139E-2</v>
      </c>
    </row>
    <row r="1572" spans="2:8" x14ac:dyDescent="0.35">
      <c r="B1572" s="40">
        <v>39608</v>
      </c>
      <c r="C1572" s="41">
        <v>40.589908999999999</v>
      </c>
      <c r="D1572" s="6">
        <f t="shared" si="51"/>
        <v>-0.83206482204830401</v>
      </c>
      <c r="E1572">
        <v>7.8083347351393618E-3</v>
      </c>
      <c r="G1572">
        <v>1566</v>
      </c>
      <c r="H1572">
        <f t="shared" ca="1" si="52"/>
        <v>2.5210484668906092E-2</v>
      </c>
    </row>
    <row r="1573" spans="2:8" x14ac:dyDescent="0.35">
      <c r="B1573" s="40">
        <v>42090</v>
      </c>
      <c r="C1573" s="41">
        <v>241.69986</v>
      </c>
      <c r="D1573" s="6">
        <f t="shared" si="51"/>
        <v>1.6762345187992467</v>
      </c>
      <c r="E1573">
        <v>7.8022410157412153E-3</v>
      </c>
      <c r="G1573">
        <v>1567</v>
      </c>
      <c r="H1573">
        <f t="shared" ca="1" si="52"/>
        <v>-9.8157339066667244E-3</v>
      </c>
    </row>
    <row r="1574" spans="2:8" x14ac:dyDescent="0.35">
      <c r="B1574" s="40">
        <v>40646</v>
      </c>
      <c r="C1574" s="41">
        <v>90.313407999999995</v>
      </c>
      <c r="D1574" s="6">
        <f t="shared" si="51"/>
        <v>1.114607098887973</v>
      </c>
      <c r="E1574">
        <v>7.7970598499171638E-3</v>
      </c>
      <c r="G1574">
        <v>1568</v>
      </c>
      <c r="H1574">
        <f t="shared" ca="1" si="52"/>
        <v>2.3613645472561898E-2</v>
      </c>
    </row>
    <row r="1575" spans="2:8" x14ac:dyDescent="0.35">
      <c r="B1575" s="40">
        <v>39099</v>
      </c>
      <c r="C1575" s="41">
        <v>42.709308999999998</v>
      </c>
      <c r="D1575" s="6">
        <f t="shared" si="51"/>
        <v>-0.74904024851375639</v>
      </c>
      <c r="E1575">
        <v>7.7950468018766457E-3</v>
      </c>
      <c r="G1575">
        <v>1569</v>
      </c>
      <c r="H1575">
        <f t="shared" ca="1" si="52"/>
        <v>1.0787113060681211E-3</v>
      </c>
    </row>
    <row r="1576" spans="2:8" x14ac:dyDescent="0.35">
      <c r="B1576" s="40">
        <v>41820</v>
      </c>
      <c r="C1576" s="41">
        <v>170.183899</v>
      </c>
      <c r="D1576" s="6">
        <f t="shared" si="51"/>
        <v>28.411371110876843</v>
      </c>
      <c r="E1576">
        <v>7.7934975275455887E-3</v>
      </c>
      <c r="G1576">
        <v>1570</v>
      </c>
      <c r="H1576">
        <f t="shared" ca="1" si="52"/>
        <v>-6.3781682132930274E-3</v>
      </c>
    </row>
    <row r="1577" spans="2:8" x14ac:dyDescent="0.35">
      <c r="B1577" s="40">
        <v>37525</v>
      </c>
      <c r="C1577" s="41">
        <v>5.7863300000000004</v>
      </c>
      <c r="D1577" s="6">
        <f t="shared" si="51"/>
        <v>-0.98877493206374356</v>
      </c>
      <c r="E1577">
        <v>7.792266602108475E-3</v>
      </c>
      <c r="G1577">
        <v>1571</v>
      </c>
      <c r="H1577">
        <f t="shared" ca="1" si="52"/>
        <v>1.3156983396559936E-2</v>
      </c>
    </row>
    <row r="1578" spans="2:8" x14ac:dyDescent="0.35">
      <c r="B1578" s="40">
        <v>45055</v>
      </c>
      <c r="C1578" s="41">
        <v>515.48284899999999</v>
      </c>
      <c r="D1578" s="6">
        <f t="shared" si="51"/>
        <v>0.90498736594734375</v>
      </c>
      <c r="E1578">
        <v>7.7835994569446796E-3</v>
      </c>
      <c r="G1578">
        <v>1572</v>
      </c>
      <c r="H1578">
        <f t="shared" ca="1" si="52"/>
        <v>4.05612587176907E-3</v>
      </c>
    </row>
    <row r="1579" spans="2:8" x14ac:dyDescent="0.35">
      <c r="B1579" s="40">
        <v>42916</v>
      </c>
      <c r="C1579" s="41">
        <v>270.59646600000002</v>
      </c>
      <c r="D1579" s="6">
        <f t="shared" si="51"/>
        <v>49.079815238972309</v>
      </c>
      <c r="E1579">
        <v>7.7624793926456053E-3</v>
      </c>
      <c r="G1579">
        <v>1573</v>
      </c>
      <c r="H1579">
        <f t="shared" ca="1" si="52"/>
        <v>-6.2169893354013643E-4</v>
      </c>
    </row>
    <row r="1580" spans="2:8" x14ac:dyDescent="0.35">
      <c r="B1580" s="40">
        <v>37678</v>
      </c>
      <c r="C1580" s="41">
        <v>5.4033040000000003</v>
      </c>
      <c r="D1580" s="6">
        <f t="shared" si="51"/>
        <v>-0.99027138799502545</v>
      </c>
      <c r="E1580">
        <v>7.7356095226497291E-3</v>
      </c>
      <c r="G1580">
        <v>1574</v>
      </c>
      <c r="H1580">
        <f t="shared" ca="1" si="52"/>
        <v>4.4892623235446912E-2</v>
      </c>
    </row>
    <row r="1581" spans="2:8" x14ac:dyDescent="0.35">
      <c r="B1581" s="40">
        <v>44831</v>
      </c>
      <c r="C1581" s="41">
        <v>555.40338099999997</v>
      </c>
      <c r="D1581" s="6">
        <f t="shared" si="51"/>
        <v>5.0473632508022801</v>
      </c>
      <c r="E1581">
        <v>7.7308543561662732E-3</v>
      </c>
      <c r="G1581">
        <v>1575</v>
      </c>
      <c r="H1581">
        <f t="shared" ca="1" si="52"/>
        <v>-6.5907422116293314E-3</v>
      </c>
    </row>
    <row r="1582" spans="2:8" x14ac:dyDescent="0.35">
      <c r="B1582" s="40">
        <v>40806</v>
      </c>
      <c r="C1582" s="41">
        <v>91.842239000000006</v>
      </c>
      <c r="D1582" s="6">
        <f t="shared" si="51"/>
        <v>-0.84952248548753573</v>
      </c>
      <c r="E1582">
        <v>7.7108850519687685E-3</v>
      </c>
      <c r="G1582">
        <v>1576</v>
      </c>
      <c r="H1582">
        <f t="shared" ca="1" si="52"/>
        <v>2.2879537883675846E-2</v>
      </c>
    </row>
    <row r="1583" spans="2:8" x14ac:dyDescent="0.35">
      <c r="B1583" s="40">
        <v>44439</v>
      </c>
      <c r="C1583" s="41">
        <v>610.33862299999998</v>
      </c>
      <c r="D1583" s="6">
        <f t="shared" si="51"/>
        <v>12.869011803070586</v>
      </c>
      <c r="E1583">
        <v>7.7016239513025015E-3</v>
      </c>
      <c r="G1583">
        <v>1577</v>
      </c>
      <c r="H1583">
        <f t="shared" ca="1" si="52"/>
        <v>3.1111170965742087E-2</v>
      </c>
    </row>
    <row r="1584" spans="2:8" x14ac:dyDescent="0.35">
      <c r="B1584" s="40">
        <v>39542</v>
      </c>
      <c r="C1584" s="41">
        <v>44.007362000000001</v>
      </c>
      <c r="D1584" s="6">
        <f t="shared" si="51"/>
        <v>0.16029948542207634</v>
      </c>
      <c r="E1584">
        <v>7.6815537242327699E-3</v>
      </c>
      <c r="G1584">
        <v>1578</v>
      </c>
      <c r="H1584">
        <f t="shared" ca="1" si="52"/>
        <v>3.7582982788787363E-2</v>
      </c>
    </row>
    <row r="1585" spans="2:8" x14ac:dyDescent="0.35">
      <c r="B1585" s="40">
        <v>39149</v>
      </c>
      <c r="C1585" s="41">
        <v>37.927588999999998</v>
      </c>
      <c r="D1585" s="6">
        <f t="shared" si="51"/>
        <v>-0.9089129209207143</v>
      </c>
      <c r="E1585">
        <v>7.6797356751531418E-3</v>
      </c>
      <c r="G1585">
        <v>1579</v>
      </c>
      <c r="H1585">
        <f t="shared" ca="1" si="52"/>
        <v>-2.9295086054789646E-3</v>
      </c>
    </row>
    <row r="1586" spans="2:8" x14ac:dyDescent="0.35">
      <c r="B1586" s="40">
        <v>43462</v>
      </c>
      <c r="C1586" s="41">
        <v>416.38824499999998</v>
      </c>
      <c r="D1586" s="6">
        <f t="shared" si="51"/>
        <v>3.8349248627517198</v>
      </c>
      <c r="E1586">
        <v>7.6750975782042116E-3</v>
      </c>
      <c r="G1586">
        <v>1580</v>
      </c>
      <c r="H1586">
        <f t="shared" ca="1" si="52"/>
        <v>-3.037139870748609E-3</v>
      </c>
    </row>
    <row r="1587" spans="2:8" x14ac:dyDescent="0.35">
      <c r="B1587" s="40">
        <v>40568</v>
      </c>
      <c r="C1587" s="41">
        <v>86.120934000000005</v>
      </c>
      <c r="D1587" s="6">
        <f t="shared" si="51"/>
        <v>-0.43972817248513685</v>
      </c>
      <c r="E1587">
        <v>7.6649451641166017E-3</v>
      </c>
      <c r="G1587">
        <v>1581</v>
      </c>
      <c r="H1587">
        <f t="shared" ca="1" si="52"/>
        <v>-1.5895543067817951E-2</v>
      </c>
    </row>
    <row r="1588" spans="2:8" x14ac:dyDescent="0.35">
      <c r="B1588" s="40">
        <v>41551</v>
      </c>
      <c r="C1588" s="41">
        <v>153.71276900000001</v>
      </c>
      <c r="D1588" s="6">
        <f t="shared" si="51"/>
        <v>-0.34916036085649338</v>
      </c>
      <c r="E1588">
        <v>7.6603951300154996E-3</v>
      </c>
      <c r="G1588">
        <v>1582</v>
      </c>
      <c r="H1588">
        <f t="shared" ca="1" si="52"/>
        <v>5.7404720713294987E-3</v>
      </c>
    </row>
    <row r="1589" spans="2:8" x14ac:dyDescent="0.35">
      <c r="B1589" s="40">
        <v>42382</v>
      </c>
      <c r="C1589" s="41">
        <v>236.17610199999999</v>
      </c>
      <c r="D1589" s="6">
        <f t="shared" si="51"/>
        <v>-0.6159759140957014</v>
      </c>
      <c r="E1589">
        <v>7.6500623507098379E-3</v>
      </c>
      <c r="G1589">
        <v>1583</v>
      </c>
      <c r="H1589">
        <f t="shared" ca="1" si="52"/>
        <v>6.5514868936307714E-3</v>
      </c>
    </row>
    <row r="1590" spans="2:8" x14ac:dyDescent="0.35">
      <c r="B1590" s="40">
        <v>44440</v>
      </c>
      <c r="C1590" s="41">
        <v>615.00335700000005</v>
      </c>
      <c r="D1590" s="6">
        <f t="shared" si="51"/>
        <v>14.602204830664869</v>
      </c>
      <c r="E1590">
        <v>7.6428622148660367E-3</v>
      </c>
      <c r="G1590">
        <v>1584</v>
      </c>
      <c r="H1590">
        <f t="shared" ca="1" si="52"/>
        <v>4.1420642844857754E-2</v>
      </c>
    </row>
    <row r="1591" spans="2:8" x14ac:dyDescent="0.35">
      <c r="B1591" s="40">
        <v>39857</v>
      </c>
      <c r="C1591" s="41">
        <v>39.417721</v>
      </c>
      <c r="D1591" s="6">
        <f t="shared" si="51"/>
        <v>-5.1895920920373206E-2</v>
      </c>
      <c r="E1591">
        <v>7.6253169685044338E-3</v>
      </c>
      <c r="G1591">
        <v>1585</v>
      </c>
      <c r="H1591">
        <f t="shared" ca="1" si="52"/>
        <v>-4.0571214725330769E-2</v>
      </c>
    </row>
    <row r="1592" spans="2:8" x14ac:dyDescent="0.35">
      <c r="B1592" s="40">
        <v>39511</v>
      </c>
      <c r="C1592" s="41">
        <v>41.575310000000002</v>
      </c>
      <c r="D1592" s="6">
        <f t="shared" si="51"/>
        <v>-0.87047203641411264</v>
      </c>
      <c r="E1592">
        <v>7.6218542013676656E-3</v>
      </c>
      <c r="G1592">
        <v>1586</v>
      </c>
      <c r="H1592">
        <f t="shared" ca="1" si="52"/>
        <v>-2.3652801695572625E-2</v>
      </c>
    </row>
    <row r="1593" spans="2:8" x14ac:dyDescent="0.35">
      <c r="B1593" s="40">
        <v>43074</v>
      </c>
      <c r="C1593" s="41">
        <v>320.97555499999999</v>
      </c>
      <c r="D1593" s="6">
        <f t="shared" si="51"/>
        <v>1.5843055618032253</v>
      </c>
      <c r="E1593">
        <v>7.6143999101327894E-3</v>
      </c>
      <c r="G1593">
        <v>1587</v>
      </c>
      <c r="H1593">
        <f t="shared" ca="1" si="52"/>
        <v>-2.8800228916812678E-2</v>
      </c>
    </row>
    <row r="1594" spans="2:8" x14ac:dyDescent="0.35">
      <c r="B1594" s="40">
        <v>41376</v>
      </c>
      <c r="C1594" s="41">
        <v>124.201859</v>
      </c>
      <c r="D1594" s="6">
        <f t="shared" si="51"/>
        <v>-0.74970008896879947</v>
      </c>
      <c r="E1594">
        <v>7.6142778526012899E-3</v>
      </c>
      <c r="G1594">
        <v>1588</v>
      </c>
      <c r="H1594">
        <f t="shared" ca="1" si="52"/>
        <v>8.3714039075839831E-3</v>
      </c>
    </row>
    <row r="1595" spans="2:8" x14ac:dyDescent="0.35">
      <c r="B1595" s="40">
        <v>44090</v>
      </c>
      <c r="C1595" s="41">
        <v>496.21215799999999</v>
      </c>
      <c r="D1595" s="6">
        <f t="shared" si="51"/>
        <v>-0.13106788669100974</v>
      </c>
      <c r="E1595">
        <v>7.612488278745555E-3</v>
      </c>
      <c r="G1595">
        <v>1589</v>
      </c>
      <c r="H1595">
        <f t="shared" ca="1" si="52"/>
        <v>2.0392388555045948E-2</v>
      </c>
    </row>
    <row r="1596" spans="2:8" x14ac:dyDescent="0.35">
      <c r="B1596" s="40">
        <v>44764</v>
      </c>
      <c r="C1596" s="41">
        <v>571.059753</v>
      </c>
      <c r="D1596" s="6">
        <f t="shared" si="51"/>
        <v>13.556910135550673</v>
      </c>
      <c r="E1596">
        <v>7.6055211350766535E-3</v>
      </c>
      <c r="G1596">
        <v>1590</v>
      </c>
      <c r="H1596">
        <f t="shared" ca="1" si="52"/>
        <v>-3.9035392836348042E-2</v>
      </c>
    </row>
    <row r="1597" spans="2:8" x14ac:dyDescent="0.35">
      <c r="B1597" s="40">
        <v>39657</v>
      </c>
      <c r="C1597" s="41">
        <v>39.229461999999998</v>
      </c>
      <c r="D1597" s="6">
        <f t="shared" si="51"/>
        <v>0.92658921603048305</v>
      </c>
      <c r="E1597">
        <v>7.5964516502205724E-3</v>
      </c>
      <c r="G1597">
        <v>1591</v>
      </c>
      <c r="H1597">
        <f t="shared" ca="1" si="52"/>
        <v>2.182594149088609E-2</v>
      </c>
    </row>
    <row r="1598" spans="2:8" x14ac:dyDescent="0.35">
      <c r="B1598" s="40">
        <v>38558</v>
      </c>
      <c r="C1598" s="41">
        <v>20.362131000000002</v>
      </c>
      <c r="D1598" s="6">
        <f t="shared" si="51"/>
        <v>-0.90417434021161092</v>
      </c>
      <c r="E1598">
        <v>7.5850945464721693E-3</v>
      </c>
      <c r="G1598">
        <v>1592</v>
      </c>
      <c r="H1598">
        <f t="shared" ca="1" si="52"/>
        <v>-2.1141266941075241E-2</v>
      </c>
    </row>
    <row r="1599" spans="2:8" x14ac:dyDescent="0.35">
      <c r="B1599" s="40">
        <v>41996</v>
      </c>
      <c r="C1599" s="41">
        <v>212.49142499999999</v>
      </c>
      <c r="D1599" s="6">
        <f t="shared" si="51"/>
        <v>1.9575282088941512</v>
      </c>
      <c r="E1599">
        <v>7.5740429424238139E-3</v>
      </c>
      <c r="G1599">
        <v>1593</v>
      </c>
      <c r="H1599">
        <f t="shared" ca="1" si="52"/>
        <v>3.1900881604570762E-3</v>
      </c>
    </row>
    <row r="1600" spans="2:8" x14ac:dyDescent="0.35">
      <c r="B1600" s="40">
        <v>40233</v>
      </c>
      <c r="C1600" s="41">
        <v>71.847640999999996</v>
      </c>
      <c r="D1600" s="6">
        <f t="shared" si="51"/>
        <v>-0.22481079421621031</v>
      </c>
      <c r="E1600">
        <v>7.5689493936262437E-3</v>
      </c>
      <c r="G1600">
        <v>1594</v>
      </c>
      <c r="H1600">
        <f t="shared" ca="1" si="52"/>
        <v>3.8941214307276831E-2</v>
      </c>
    </row>
    <row r="1601" spans="2:8" x14ac:dyDescent="0.35">
      <c r="B1601" s="40">
        <v>40423</v>
      </c>
      <c r="C1601" s="41">
        <v>92.684005999999997</v>
      </c>
      <c r="D1601" s="6">
        <f t="shared" si="51"/>
        <v>5.9022782916854408E-2</v>
      </c>
      <c r="E1601">
        <v>7.5580108411947445E-3</v>
      </c>
      <c r="G1601">
        <v>1595</v>
      </c>
      <c r="H1601">
        <f t="shared" ca="1" si="52"/>
        <v>-2.3770381399228813E-2</v>
      </c>
    </row>
    <row r="1602" spans="2:8" x14ac:dyDescent="0.35">
      <c r="B1602" s="40">
        <v>40679</v>
      </c>
      <c r="C1602" s="41">
        <v>87.518424999999993</v>
      </c>
      <c r="D1602" s="6">
        <f t="shared" si="51"/>
        <v>8.7822750748801237</v>
      </c>
      <c r="E1602">
        <v>7.5418025415306695E-3</v>
      </c>
      <c r="G1602">
        <v>1596</v>
      </c>
      <c r="H1602">
        <f t="shared" ca="1" si="52"/>
        <v>-1.9704795681918748E-2</v>
      </c>
    </row>
    <row r="1603" spans="2:8" x14ac:dyDescent="0.35">
      <c r="B1603" s="40">
        <v>38219</v>
      </c>
      <c r="C1603" s="41">
        <v>8.9466330000000003</v>
      </c>
      <c r="D1603" s="6">
        <f t="shared" si="51"/>
        <v>-0.98400465440563145</v>
      </c>
      <c r="E1603">
        <v>7.5383219806536587E-3</v>
      </c>
      <c r="G1603">
        <v>1597</v>
      </c>
      <c r="H1603">
        <f t="shared" ca="1" si="52"/>
        <v>-1.3597778910410434E-4</v>
      </c>
    </row>
    <row r="1604" spans="2:8" x14ac:dyDescent="0.35">
      <c r="B1604" s="40">
        <v>44958</v>
      </c>
      <c r="C1604" s="41">
        <v>559.327271</v>
      </c>
      <c r="D1604" s="6">
        <f t="shared" si="51"/>
        <v>10.538910277020399</v>
      </c>
      <c r="E1604">
        <v>7.5302957991560809E-3</v>
      </c>
      <c r="G1604">
        <v>1598</v>
      </c>
      <c r="H1604">
        <f t="shared" ca="1" si="52"/>
        <v>-2.9681837575803373E-2</v>
      </c>
    </row>
    <row r="1605" spans="2:8" x14ac:dyDescent="0.35">
      <c r="B1605" s="40">
        <v>39968</v>
      </c>
      <c r="C1605" s="41">
        <v>48.473145000000002</v>
      </c>
      <c r="D1605" s="6">
        <f t="shared" si="51"/>
        <v>-0.52139263751174914</v>
      </c>
      <c r="E1605">
        <v>7.5287256444902632E-3</v>
      </c>
      <c r="G1605">
        <v>1599</v>
      </c>
      <c r="H1605">
        <f t="shared" ca="1" si="52"/>
        <v>1.5946464344304023E-2</v>
      </c>
    </row>
    <row r="1606" spans="2:8" x14ac:dyDescent="0.35">
      <c r="B1606" s="40">
        <v>41088</v>
      </c>
      <c r="C1606" s="41">
        <v>101.27956399999999</v>
      </c>
      <c r="D1606" s="6">
        <f t="shared" si="51"/>
        <v>0.1480707759661048</v>
      </c>
      <c r="E1606">
        <v>7.5189910139324585E-3</v>
      </c>
      <c r="G1606">
        <v>1600</v>
      </c>
      <c r="H1606">
        <f t="shared" ca="1" si="52"/>
        <v>4.1830244531302326E-3</v>
      </c>
    </row>
    <row r="1607" spans="2:8" x14ac:dyDescent="0.35">
      <c r="B1607" s="40">
        <v>40532</v>
      </c>
      <c r="C1607" s="41">
        <v>88.217178000000004</v>
      </c>
      <c r="D1607" s="6">
        <f t="shared" ref="D1607:D1670" si="53">(C1607-C1608)/C1608</f>
        <v>-0.41705674243385066</v>
      </c>
      <c r="E1607">
        <v>7.4813421551718825E-3</v>
      </c>
      <c r="G1607">
        <v>1601</v>
      </c>
      <c r="H1607">
        <f t="shared" ref="H1607:H1670" ca="1" si="54">_xlfn.NORM.INV(RAND(),K$9,K$10)</f>
        <v>-4.4506587360976881E-2</v>
      </c>
    </row>
    <row r="1608" spans="2:8" x14ac:dyDescent="0.35">
      <c r="B1608" s="40">
        <v>41541</v>
      </c>
      <c r="C1608" s="41">
        <v>151.33064300000001</v>
      </c>
      <c r="D1608" s="6">
        <f t="shared" si="53"/>
        <v>13.505054893822548</v>
      </c>
      <c r="E1608">
        <v>7.4801136034356817E-3</v>
      </c>
      <c r="G1608">
        <v>1602</v>
      </c>
      <c r="H1608">
        <f t="shared" ca="1" si="54"/>
        <v>2.0685082215507914E-2</v>
      </c>
    </row>
    <row r="1609" spans="2:8" x14ac:dyDescent="0.35">
      <c r="B1609" s="40">
        <v>38044</v>
      </c>
      <c r="C1609" s="41">
        <v>10.432959</v>
      </c>
      <c r="D1609" s="6">
        <f t="shared" si="53"/>
        <v>-0.89003224672370596</v>
      </c>
      <c r="E1609">
        <v>7.4708413636147136E-3</v>
      </c>
      <c r="G1609">
        <v>1603</v>
      </c>
      <c r="H1609">
        <f t="shared" ca="1" si="54"/>
        <v>2.4031196618266939E-2</v>
      </c>
    </row>
    <row r="1610" spans="2:8" x14ac:dyDescent="0.35">
      <c r="B1610" s="40">
        <v>40781</v>
      </c>
      <c r="C1610" s="41">
        <v>94.872894000000002</v>
      </c>
      <c r="D1610" s="6">
        <f t="shared" si="53"/>
        <v>6.6140019077334619E-2</v>
      </c>
      <c r="E1610">
        <v>7.4627274585418093E-3</v>
      </c>
      <c r="G1610">
        <v>1604</v>
      </c>
      <c r="H1610">
        <f t="shared" ca="1" si="54"/>
        <v>-2.1643689742626071E-3</v>
      </c>
    </row>
    <row r="1611" spans="2:8" x14ac:dyDescent="0.35">
      <c r="B1611" s="40">
        <v>40847</v>
      </c>
      <c r="C1611" s="41">
        <v>88.987273999999999</v>
      </c>
      <c r="D1611" s="6">
        <f t="shared" si="53"/>
        <v>-0.81910133948065822</v>
      </c>
      <c r="E1611">
        <v>7.4593675420362793E-3</v>
      </c>
      <c r="G1611">
        <v>1605</v>
      </c>
      <c r="H1611">
        <f t="shared" ca="1" si="54"/>
        <v>-1.3187104017250456E-2</v>
      </c>
    </row>
    <row r="1612" spans="2:8" x14ac:dyDescent="0.35">
      <c r="B1612" s="40">
        <v>44049</v>
      </c>
      <c r="C1612" s="41">
        <v>491.91781600000002</v>
      </c>
      <c r="D1612" s="6">
        <f t="shared" si="53"/>
        <v>15.23935339144912</v>
      </c>
      <c r="E1612">
        <v>7.4544876953424634E-3</v>
      </c>
      <c r="G1612">
        <v>1606</v>
      </c>
      <c r="H1612">
        <f t="shared" ca="1" si="54"/>
        <v>-4.614312866700449E-4</v>
      </c>
    </row>
    <row r="1613" spans="2:8" x14ac:dyDescent="0.35">
      <c r="B1613" s="40">
        <v>38727</v>
      </c>
      <c r="C1613" s="41">
        <v>30.291712</v>
      </c>
      <c r="D1613" s="6">
        <f t="shared" si="53"/>
        <v>-0.6298815546178177</v>
      </c>
      <c r="E1613">
        <v>7.4454960884788998E-3</v>
      </c>
      <c r="G1613">
        <v>1607</v>
      </c>
      <c r="H1613">
        <f t="shared" ca="1" si="54"/>
        <v>-4.5960197091516729E-3</v>
      </c>
    </row>
    <row r="1614" spans="2:8" x14ac:dyDescent="0.35">
      <c r="B1614" s="40">
        <v>40346</v>
      </c>
      <c r="C1614" s="41">
        <v>81.843292000000005</v>
      </c>
      <c r="D1614" s="6">
        <f t="shared" si="53"/>
        <v>-0.59863317731348809</v>
      </c>
      <c r="E1614">
        <v>7.440927241662944E-3</v>
      </c>
      <c r="G1614">
        <v>1608</v>
      </c>
      <c r="H1614">
        <f t="shared" ca="1" si="54"/>
        <v>5.7881761703077628E-2</v>
      </c>
    </row>
    <row r="1615" spans="2:8" x14ac:dyDescent="0.35">
      <c r="B1615" s="40">
        <v>41901</v>
      </c>
      <c r="C1615" s="41">
        <v>203.91145299999999</v>
      </c>
      <c r="D1615" s="6">
        <f t="shared" si="53"/>
        <v>-0.60544212807585818</v>
      </c>
      <c r="E1615">
        <v>7.4407947108287489E-3</v>
      </c>
      <c r="G1615">
        <v>1609</v>
      </c>
      <c r="H1615">
        <f t="shared" ca="1" si="54"/>
        <v>-2.0856757434132935E-2</v>
      </c>
    </row>
    <row r="1616" spans="2:8" x14ac:dyDescent="0.35">
      <c r="B1616" s="40">
        <v>44194</v>
      </c>
      <c r="C1616" s="41">
        <v>516.80999799999995</v>
      </c>
      <c r="D1616" s="6">
        <f t="shared" si="53"/>
        <v>8.8428471301523164</v>
      </c>
      <c r="E1616">
        <v>7.4279748108345024E-3</v>
      </c>
      <c r="G1616">
        <v>1610</v>
      </c>
      <c r="H1616">
        <f t="shared" ca="1" si="54"/>
        <v>-1.2211447304768537E-2</v>
      </c>
    </row>
    <row r="1617" spans="2:8" x14ac:dyDescent="0.35">
      <c r="B1617" s="40">
        <v>40046</v>
      </c>
      <c r="C1617" s="41">
        <v>52.506149000000001</v>
      </c>
      <c r="D1617" s="6">
        <f t="shared" si="53"/>
        <v>-0.91076316632455023</v>
      </c>
      <c r="E1617">
        <v>7.419475838674432E-3</v>
      </c>
      <c r="G1617">
        <v>1611</v>
      </c>
      <c r="H1617">
        <f t="shared" ca="1" si="54"/>
        <v>-2.0631200392708961E-2</v>
      </c>
    </row>
    <row r="1618" spans="2:8" x14ac:dyDescent="0.35">
      <c r="B1618" s="40">
        <v>44897</v>
      </c>
      <c r="C1618" s="41">
        <v>588.39099099999999</v>
      </c>
      <c r="D1618" s="6">
        <f t="shared" si="53"/>
        <v>95.524331180641553</v>
      </c>
      <c r="E1618">
        <v>7.4131125545817463E-3</v>
      </c>
      <c r="G1618">
        <v>1612</v>
      </c>
      <c r="H1618">
        <f t="shared" ca="1" si="54"/>
        <v>-4.0638862252537947E-2</v>
      </c>
    </row>
    <row r="1619" spans="2:8" x14ac:dyDescent="0.35">
      <c r="B1619" s="40">
        <v>37475</v>
      </c>
      <c r="C1619" s="41">
        <v>6.0957790000000003</v>
      </c>
      <c r="D1619" s="6">
        <f t="shared" si="53"/>
        <v>-0.98645779739565698</v>
      </c>
      <c r="E1619">
        <v>7.3936050662365242E-3</v>
      </c>
      <c r="G1619">
        <v>1613</v>
      </c>
      <c r="H1619">
        <f t="shared" ca="1" si="54"/>
        <v>3.1536511556474814E-2</v>
      </c>
    </row>
    <row r="1620" spans="2:8" x14ac:dyDescent="0.35">
      <c r="B1620" s="40">
        <v>44011</v>
      </c>
      <c r="C1620" s="41">
        <v>450.13201900000001</v>
      </c>
      <c r="D1620" s="6">
        <f t="shared" si="53"/>
        <v>0.75741017208010952</v>
      </c>
      <c r="E1620">
        <v>7.3857788703847755E-3</v>
      </c>
      <c r="G1620">
        <v>1614</v>
      </c>
      <c r="H1620">
        <f t="shared" ca="1" si="54"/>
        <v>4.7167226381638443E-3</v>
      </c>
    </row>
    <row r="1621" spans="2:8" x14ac:dyDescent="0.35">
      <c r="B1621" s="40">
        <v>42286</v>
      </c>
      <c r="C1621" s="41">
        <v>256.13372800000002</v>
      </c>
      <c r="D1621" s="6">
        <f t="shared" si="53"/>
        <v>-0.54158074607593554</v>
      </c>
      <c r="E1621">
        <v>7.3795762952299209E-3</v>
      </c>
      <c r="G1621">
        <v>1615</v>
      </c>
      <c r="H1621">
        <f t="shared" ca="1" si="54"/>
        <v>1.2373608206598677E-2</v>
      </c>
    </row>
    <row r="1622" spans="2:8" x14ac:dyDescent="0.35">
      <c r="B1622" s="40">
        <v>44559</v>
      </c>
      <c r="C1622" s="41">
        <v>558.732483</v>
      </c>
      <c r="D1622" s="6">
        <f t="shared" si="53"/>
        <v>107.3982271217278</v>
      </c>
      <c r="E1622">
        <v>7.3783805516404967E-3</v>
      </c>
      <c r="G1622">
        <v>1616</v>
      </c>
      <c r="H1622">
        <f t="shared" ca="1" si="54"/>
        <v>1.873038043301218E-2</v>
      </c>
    </row>
    <row r="1623" spans="2:8" x14ac:dyDescent="0.35">
      <c r="B1623" s="40">
        <v>37763</v>
      </c>
      <c r="C1623" s="41">
        <v>5.1544429999999997</v>
      </c>
      <c r="D1623" s="6">
        <f t="shared" si="53"/>
        <v>-0.9869413843016871</v>
      </c>
      <c r="E1623">
        <v>7.3695432732004702E-3</v>
      </c>
      <c r="G1623">
        <v>1617</v>
      </c>
      <c r="H1623">
        <f t="shared" ca="1" si="54"/>
        <v>1.999562955813587E-3</v>
      </c>
    </row>
    <row r="1624" spans="2:8" x14ac:dyDescent="0.35">
      <c r="B1624" s="40">
        <v>43661</v>
      </c>
      <c r="C1624" s="41">
        <v>394.71588100000002</v>
      </c>
      <c r="D1624" s="6">
        <f t="shared" si="53"/>
        <v>0.35796952524539766</v>
      </c>
      <c r="E1624">
        <v>7.3581862308211773E-3</v>
      </c>
      <c r="G1624">
        <v>1618</v>
      </c>
      <c r="H1624">
        <f t="shared" ca="1" si="54"/>
        <v>2.7201792411858414E-2</v>
      </c>
    </row>
    <row r="1625" spans="2:8" x14ac:dyDescent="0.35">
      <c r="B1625" s="40">
        <v>42562</v>
      </c>
      <c r="C1625" s="41">
        <v>290.66622899999999</v>
      </c>
      <c r="D1625" s="6">
        <f t="shared" si="53"/>
        <v>0.95854112795333979</v>
      </c>
      <c r="E1625">
        <v>7.3531251372728887E-3</v>
      </c>
      <c r="G1625">
        <v>1619</v>
      </c>
      <c r="H1625">
        <f t="shared" ca="1" si="54"/>
        <v>1.7611152341940259E-2</v>
      </c>
    </row>
    <row r="1626" spans="2:8" x14ac:dyDescent="0.35">
      <c r="B1626" s="40">
        <v>41614</v>
      </c>
      <c r="C1626" s="41">
        <v>148.409561</v>
      </c>
      <c r="D1626" s="6">
        <f t="shared" si="53"/>
        <v>-3.8716919256671839E-2</v>
      </c>
      <c r="E1626">
        <v>7.3528422563864026E-3</v>
      </c>
      <c r="G1626">
        <v>1620</v>
      </c>
      <c r="H1626">
        <f t="shared" ca="1" si="54"/>
        <v>-2.5530483754201524E-2</v>
      </c>
    </row>
    <row r="1627" spans="2:8" x14ac:dyDescent="0.35">
      <c r="B1627" s="40">
        <v>41481</v>
      </c>
      <c r="C1627" s="41">
        <v>154.38694799999999</v>
      </c>
      <c r="D1627" s="6">
        <f t="shared" si="53"/>
        <v>-0.32243198070516377</v>
      </c>
      <c r="E1627">
        <v>7.3312510958262059E-3</v>
      </c>
      <c r="G1627">
        <v>1621</v>
      </c>
      <c r="H1627">
        <f t="shared" ca="1" si="54"/>
        <v>-3.364421136409794E-2</v>
      </c>
    </row>
    <row r="1628" spans="2:8" x14ac:dyDescent="0.35">
      <c r="B1628" s="40">
        <v>42466</v>
      </c>
      <c r="C1628" s="41">
        <v>227.85453799999999</v>
      </c>
      <c r="D1628" s="6">
        <f t="shared" si="53"/>
        <v>1.4959368906519017</v>
      </c>
      <c r="E1628">
        <v>7.317087824324409E-3</v>
      </c>
      <c r="G1628">
        <v>1622</v>
      </c>
      <c r="H1628">
        <f t="shared" ca="1" si="54"/>
        <v>-1.5280463509248995E-3</v>
      </c>
    </row>
    <row r="1629" spans="2:8" x14ac:dyDescent="0.35">
      <c r="B1629" s="40">
        <v>40967</v>
      </c>
      <c r="C1629" s="41">
        <v>91.290183999999996</v>
      </c>
      <c r="D1629" s="6">
        <f t="shared" si="53"/>
        <v>0.2782895951189347</v>
      </c>
      <c r="E1629">
        <v>7.3100282934489228E-3</v>
      </c>
      <c r="G1629">
        <v>1623</v>
      </c>
      <c r="H1629">
        <f t="shared" ca="1" si="54"/>
        <v>-1.9965648192252244E-2</v>
      </c>
    </row>
    <row r="1630" spans="2:8" x14ac:dyDescent="0.35">
      <c r="B1630" s="40">
        <v>40150</v>
      </c>
      <c r="C1630" s="41">
        <v>71.415886</v>
      </c>
      <c r="D1630" s="6">
        <f t="shared" si="53"/>
        <v>-0.70892352451052587</v>
      </c>
      <c r="E1630">
        <v>7.3082007918699836E-3</v>
      </c>
      <c r="G1630">
        <v>1624</v>
      </c>
      <c r="H1630">
        <f t="shared" ca="1" si="54"/>
        <v>-4.6764183324659508E-2</v>
      </c>
    </row>
    <row r="1631" spans="2:8" x14ac:dyDescent="0.35">
      <c r="B1631" s="40">
        <v>42053</v>
      </c>
      <c r="C1631" s="41">
        <v>245.35093699999999</v>
      </c>
      <c r="D1631" s="6">
        <f t="shared" si="53"/>
        <v>1.0953031885302882</v>
      </c>
      <c r="E1631">
        <v>7.3077382649157328E-3</v>
      </c>
      <c r="G1631">
        <v>1625</v>
      </c>
      <c r="H1631">
        <f t="shared" ca="1" si="54"/>
        <v>-2.3568664253202386E-2</v>
      </c>
    </row>
    <row r="1632" spans="2:8" x14ac:dyDescent="0.35">
      <c r="B1632" s="40">
        <v>41253</v>
      </c>
      <c r="C1632" s="41">
        <v>117.09567300000001</v>
      </c>
      <c r="D1632" s="6">
        <f t="shared" si="53"/>
        <v>-0.63608737378346047</v>
      </c>
      <c r="E1632">
        <v>7.3048819204940959E-3</v>
      </c>
      <c r="G1632">
        <v>1626</v>
      </c>
      <c r="H1632">
        <f t="shared" ca="1" si="54"/>
        <v>-1.8938387686136489E-2</v>
      </c>
    </row>
    <row r="1633" spans="2:8" x14ac:dyDescent="0.35">
      <c r="B1633" s="40">
        <v>43067</v>
      </c>
      <c r="C1633" s="41">
        <v>321.76864599999999</v>
      </c>
      <c r="D1633" s="6">
        <f t="shared" si="53"/>
        <v>67.708266764379431</v>
      </c>
      <c r="E1633">
        <v>7.3017017750942473E-3</v>
      </c>
      <c r="G1633">
        <v>1627</v>
      </c>
      <c r="H1633">
        <f t="shared" ca="1" si="54"/>
        <v>-8.4915225617128421E-4</v>
      </c>
    </row>
    <row r="1634" spans="2:8" x14ac:dyDescent="0.35">
      <c r="B1634" s="40">
        <v>37754</v>
      </c>
      <c r="C1634" s="41">
        <v>4.6831139999999998</v>
      </c>
      <c r="D1634" s="6">
        <f t="shared" si="53"/>
        <v>-0.94452451254989511</v>
      </c>
      <c r="E1634">
        <v>7.2993548536966629E-3</v>
      </c>
      <c r="G1634">
        <v>1628</v>
      </c>
      <c r="H1634">
        <f t="shared" ca="1" si="54"/>
        <v>-3.0767669042986296E-2</v>
      </c>
    </row>
    <row r="1635" spans="2:8" x14ac:dyDescent="0.35">
      <c r="B1635" s="40">
        <v>40625</v>
      </c>
      <c r="C1635" s="41">
        <v>84.417716999999996</v>
      </c>
      <c r="D1635" s="6">
        <f t="shared" si="53"/>
        <v>1.2532132177883957</v>
      </c>
      <c r="E1635">
        <v>7.2953567225001242E-3</v>
      </c>
      <c r="G1635">
        <v>1629</v>
      </c>
      <c r="H1635">
        <f t="shared" ca="1" si="54"/>
        <v>-7.4012091084294223E-3</v>
      </c>
    </row>
    <row r="1636" spans="2:8" x14ac:dyDescent="0.35">
      <c r="B1636" s="40">
        <v>38937</v>
      </c>
      <c r="C1636" s="41">
        <v>37.465480999999997</v>
      </c>
      <c r="D1636" s="6">
        <f t="shared" si="53"/>
        <v>-0.76956017077583305</v>
      </c>
      <c r="E1636">
        <v>7.2794193262619546E-3</v>
      </c>
      <c r="G1636">
        <v>1630</v>
      </c>
      <c r="H1636">
        <f t="shared" ca="1" si="54"/>
        <v>-5.3071868349324498E-3</v>
      </c>
    </row>
    <row r="1637" spans="2:8" x14ac:dyDescent="0.35">
      <c r="B1637" s="40">
        <v>41757</v>
      </c>
      <c r="C1637" s="41">
        <v>162.58248900000001</v>
      </c>
      <c r="D1637" s="6">
        <f t="shared" si="53"/>
        <v>0.89752885955056083</v>
      </c>
      <c r="E1637">
        <v>7.2706817173988324E-3</v>
      </c>
      <c r="G1637">
        <v>1631</v>
      </c>
      <c r="H1637">
        <f t="shared" ca="1" si="54"/>
        <v>2.7304700178312359E-2</v>
      </c>
    </row>
    <row r="1638" spans="2:8" x14ac:dyDescent="0.35">
      <c r="B1638" s="40">
        <v>40941</v>
      </c>
      <c r="C1638" s="41">
        <v>85.681168</v>
      </c>
      <c r="D1638" s="6">
        <f t="shared" si="53"/>
        <v>1.1208175253971118</v>
      </c>
      <c r="E1638">
        <v>7.2690375514488587E-3</v>
      </c>
      <c r="G1638">
        <v>1632</v>
      </c>
      <c r="H1638">
        <f t="shared" ca="1" si="54"/>
        <v>-2.5769940779895785E-2</v>
      </c>
    </row>
    <row r="1639" spans="2:8" x14ac:dyDescent="0.35">
      <c r="B1639" s="40">
        <v>39224</v>
      </c>
      <c r="C1639" s="41">
        <v>40.400066000000002</v>
      </c>
      <c r="D1639" s="6">
        <f t="shared" si="53"/>
        <v>-0.90215067405081362</v>
      </c>
      <c r="E1639">
        <v>7.2688289402023298E-3</v>
      </c>
      <c r="G1639">
        <v>1633</v>
      </c>
      <c r="H1639">
        <f t="shared" ca="1" si="54"/>
        <v>-2.5791501967112355E-3</v>
      </c>
    </row>
    <row r="1640" spans="2:8" x14ac:dyDescent="0.35">
      <c r="B1640" s="40">
        <v>43682</v>
      </c>
      <c r="C1640" s="41">
        <v>412.88037100000003</v>
      </c>
      <c r="D1640" s="6">
        <f t="shared" si="53"/>
        <v>-0.21946971128356507</v>
      </c>
      <c r="E1640">
        <v>7.2686610574741149E-3</v>
      </c>
      <c r="G1640">
        <v>1634</v>
      </c>
      <c r="H1640">
        <f t="shared" ca="1" si="54"/>
        <v>-1.0135751749684603E-2</v>
      </c>
    </row>
    <row r="1641" spans="2:8" x14ac:dyDescent="0.35">
      <c r="B1641" s="40">
        <v>44215</v>
      </c>
      <c r="C1641" s="41">
        <v>528.97418200000004</v>
      </c>
      <c r="D1641" s="6">
        <f t="shared" si="53"/>
        <v>-2.3354291369970717E-2</v>
      </c>
      <c r="E1641">
        <v>7.2555722031864157E-3</v>
      </c>
      <c r="G1641">
        <v>1635</v>
      </c>
      <c r="H1641">
        <f t="shared" ca="1" si="54"/>
        <v>-2.451216614988001E-2</v>
      </c>
    </row>
    <row r="1642" spans="2:8" x14ac:dyDescent="0.35">
      <c r="B1642" s="40">
        <v>44756</v>
      </c>
      <c r="C1642" s="41">
        <v>541.62341300000003</v>
      </c>
      <c r="D1642" s="6">
        <f t="shared" si="53"/>
        <v>2.3175600239096554</v>
      </c>
      <c r="E1642">
        <v>7.2436994855345415E-3</v>
      </c>
      <c r="G1642">
        <v>1636</v>
      </c>
      <c r="H1642">
        <f t="shared" ca="1" si="54"/>
        <v>1.791964177113383E-2</v>
      </c>
    </row>
    <row r="1643" spans="2:8" x14ac:dyDescent="0.35">
      <c r="B1643" s="40">
        <v>41787</v>
      </c>
      <c r="C1643" s="41">
        <v>163.259567</v>
      </c>
      <c r="D1643" s="6">
        <f t="shared" si="53"/>
        <v>2.7492490057034624</v>
      </c>
      <c r="E1643">
        <v>7.2403100738845875E-3</v>
      </c>
      <c r="G1643">
        <v>1637</v>
      </c>
      <c r="H1643">
        <f t="shared" ca="1" si="54"/>
        <v>-1.5370070086821827E-2</v>
      </c>
    </row>
    <row r="1644" spans="2:8" x14ac:dyDescent="0.35">
      <c r="B1644" s="40">
        <v>39337</v>
      </c>
      <c r="C1644" s="41">
        <v>43.544604999999997</v>
      </c>
      <c r="D1644" s="6">
        <f t="shared" si="53"/>
        <v>-0.52143188570944621</v>
      </c>
      <c r="E1644">
        <v>7.2252092032328808E-3</v>
      </c>
      <c r="G1644">
        <v>1638</v>
      </c>
      <c r="H1644">
        <f t="shared" ca="1" si="54"/>
        <v>-8.7651827303764796E-3</v>
      </c>
    </row>
    <row r="1645" spans="2:8" x14ac:dyDescent="0.35">
      <c r="B1645" s="40">
        <v>40445</v>
      </c>
      <c r="C1645" s="41">
        <v>90.989356999999998</v>
      </c>
      <c r="D1645" s="6">
        <f t="shared" si="53"/>
        <v>-0.76209581073124077</v>
      </c>
      <c r="E1645">
        <v>7.2150158566363781E-3</v>
      </c>
      <c r="G1645">
        <v>1639</v>
      </c>
      <c r="H1645">
        <f t="shared" ca="1" si="54"/>
        <v>-4.6781804702572177E-2</v>
      </c>
    </row>
    <row r="1646" spans="2:8" x14ac:dyDescent="0.35">
      <c r="B1646" s="40">
        <v>43581</v>
      </c>
      <c r="C1646" s="41">
        <v>382.46218900000002</v>
      </c>
      <c r="D1646" s="6">
        <f t="shared" si="53"/>
        <v>0.33894640966459899</v>
      </c>
      <c r="E1646">
        <v>7.2135098945389298E-3</v>
      </c>
      <c r="G1646">
        <v>1640</v>
      </c>
      <c r="H1646">
        <f t="shared" ca="1" si="54"/>
        <v>2.9809648656403547E-2</v>
      </c>
    </row>
    <row r="1647" spans="2:8" x14ac:dyDescent="0.35">
      <c r="B1647" s="40">
        <v>42951</v>
      </c>
      <c r="C1647" s="41">
        <v>285.64413500000001</v>
      </c>
      <c r="D1647" s="6">
        <f t="shared" si="53"/>
        <v>5.1111020113942189E-2</v>
      </c>
      <c r="E1647">
        <v>7.2107154385234479E-3</v>
      </c>
      <c r="G1647">
        <v>1641</v>
      </c>
      <c r="H1647">
        <f t="shared" ca="1" si="54"/>
        <v>1.776113510435158E-2</v>
      </c>
    </row>
    <row r="1648" spans="2:8" x14ac:dyDescent="0.35">
      <c r="B1648" s="40">
        <v>42849</v>
      </c>
      <c r="C1648" s="41">
        <v>271.75448599999999</v>
      </c>
      <c r="D1648" s="6">
        <f t="shared" si="53"/>
        <v>-0.44775515066966048</v>
      </c>
      <c r="E1648">
        <v>7.210526144713349E-3</v>
      </c>
      <c r="G1648">
        <v>1642</v>
      </c>
      <c r="H1648">
        <f t="shared" ca="1" si="54"/>
        <v>2.7658440823718669E-2</v>
      </c>
    </row>
    <row r="1649" spans="2:8" x14ac:dyDescent="0.35">
      <c r="B1649" s="40">
        <v>44251</v>
      </c>
      <c r="C1649" s="41">
        <v>492.090576</v>
      </c>
      <c r="D1649" s="6">
        <f t="shared" si="53"/>
        <v>41.014818255322815</v>
      </c>
      <c r="E1649">
        <v>7.1991949162046112E-3</v>
      </c>
      <c r="G1649">
        <v>1643</v>
      </c>
      <c r="H1649">
        <f t="shared" ca="1" si="54"/>
        <v>6.9252295236401328E-3</v>
      </c>
    </row>
    <row r="1650" spans="2:8" x14ac:dyDescent="0.35">
      <c r="B1650" s="40">
        <v>38294</v>
      </c>
      <c r="C1650" s="41">
        <v>11.71231</v>
      </c>
      <c r="D1650" s="6">
        <f t="shared" si="53"/>
        <v>-0.97940444985047692</v>
      </c>
      <c r="E1650">
        <v>7.1989774173941987E-3</v>
      </c>
      <c r="G1650">
        <v>1644</v>
      </c>
      <c r="H1650">
        <f t="shared" ca="1" si="54"/>
        <v>2.4135743923776688E-2</v>
      </c>
    </row>
    <row r="1651" spans="2:8" x14ac:dyDescent="0.35">
      <c r="B1651" s="40">
        <v>44777</v>
      </c>
      <c r="C1651" s="41">
        <v>568.68158000000005</v>
      </c>
      <c r="D1651" s="6">
        <f t="shared" si="53"/>
        <v>0.16120521830224804</v>
      </c>
      <c r="E1651">
        <v>7.1955534391623041E-3</v>
      </c>
      <c r="G1651">
        <v>1645</v>
      </c>
      <c r="H1651">
        <f t="shared" ca="1" si="54"/>
        <v>1.4069494923476649E-2</v>
      </c>
    </row>
    <row r="1652" spans="2:8" x14ac:dyDescent="0.35">
      <c r="B1652" s="40">
        <v>43879</v>
      </c>
      <c r="C1652" s="41">
        <v>489.73391700000002</v>
      </c>
      <c r="D1652" s="6">
        <f t="shared" si="53"/>
        <v>42.796199196752667</v>
      </c>
      <c r="E1652">
        <v>7.1862958194966464E-3</v>
      </c>
      <c r="G1652">
        <v>1646</v>
      </c>
      <c r="H1652">
        <f t="shared" ca="1" si="54"/>
        <v>-1.3714177847884323E-2</v>
      </c>
    </row>
    <row r="1653" spans="2:8" x14ac:dyDescent="0.35">
      <c r="B1653" s="40">
        <v>38338</v>
      </c>
      <c r="C1653" s="41">
        <v>11.18211</v>
      </c>
      <c r="D1653" s="6">
        <f t="shared" si="53"/>
        <v>-0.5834426993481997</v>
      </c>
      <c r="E1653">
        <v>7.1810709466607397E-3</v>
      </c>
      <c r="G1653">
        <v>1647</v>
      </c>
      <c r="H1653">
        <f t="shared" ca="1" si="54"/>
        <v>-3.105882174253102E-2</v>
      </c>
    </row>
    <row r="1654" spans="2:8" x14ac:dyDescent="0.35">
      <c r="B1654" s="40">
        <v>38714</v>
      </c>
      <c r="C1654" s="41">
        <v>26.844110000000001</v>
      </c>
      <c r="D1654" s="6">
        <f t="shared" si="53"/>
        <v>-0.90503579421996105</v>
      </c>
      <c r="E1654">
        <v>7.1777441194459694E-3</v>
      </c>
      <c r="G1654">
        <v>1648</v>
      </c>
      <c r="H1654">
        <f t="shared" ca="1" si="54"/>
        <v>-1.8530658925608193E-2</v>
      </c>
    </row>
    <row r="1655" spans="2:8" x14ac:dyDescent="0.35">
      <c r="B1655" s="40">
        <v>42222</v>
      </c>
      <c r="C1655" s="41">
        <v>282.676086</v>
      </c>
      <c r="D1655" s="6">
        <f t="shared" si="53"/>
        <v>0.15225038455686579</v>
      </c>
      <c r="E1655">
        <v>7.1743818891148586E-3</v>
      </c>
      <c r="G1655">
        <v>1649</v>
      </c>
      <c r="H1655">
        <f t="shared" ca="1" si="54"/>
        <v>-4.1160059578610089E-2</v>
      </c>
    </row>
    <row r="1656" spans="2:8" x14ac:dyDescent="0.35">
      <c r="B1656" s="40">
        <v>42485</v>
      </c>
      <c r="C1656" s="41">
        <v>245.32522599999999</v>
      </c>
      <c r="D1656" s="6">
        <f t="shared" si="53"/>
        <v>1.0535427688047547</v>
      </c>
      <c r="E1656">
        <v>7.1725233029515971E-3</v>
      </c>
      <c r="G1656">
        <v>1650</v>
      </c>
      <c r="H1656">
        <f t="shared" ca="1" si="54"/>
        <v>3.8944612004475278E-2</v>
      </c>
    </row>
    <row r="1657" spans="2:8" x14ac:dyDescent="0.35">
      <c r="B1657" s="40">
        <v>41306</v>
      </c>
      <c r="C1657" s="41">
        <v>119.464386</v>
      </c>
      <c r="D1657" s="6">
        <f t="shared" si="53"/>
        <v>-0.76895190826987181</v>
      </c>
      <c r="E1657">
        <v>7.1588780914937427E-3</v>
      </c>
      <c r="G1657">
        <v>1651</v>
      </c>
      <c r="H1657">
        <f t="shared" ca="1" si="54"/>
        <v>1.539621952132879E-2</v>
      </c>
    </row>
    <row r="1658" spans="2:8" x14ac:dyDescent="0.35">
      <c r="B1658" s="40">
        <v>44328</v>
      </c>
      <c r="C1658" s="41">
        <v>517.05419900000004</v>
      </c>
      <c r="D1658" s="6">
        <f t="shared" si="53"/>
        <v>6.0628343737605492</v>
      </c>
      <c r="E1658">
        <v>7.1368736962133901E-3</v>
      </c>
      <c r="G1658">
        <v>1652</v>
      </c>
      <c r="H1658">
        <f t="shared" ca="1" si="54"/>
        <v>3.5507975659707335E-2</v>
      </c>
    </row>
    <row r="1659" spans="2:8" x14ac:dyDescent="0.35">
      <c r="B1659" s="40">
        <v>40213</v>
      </c>
      <c r="C1659" s="41">
        <v>73.207747999999995</v>
      </c>
      <c r="D1659" s="6">
        <f t="shared" si="53"/>
        <v>-0.7125255019242771</v>
      </c>
      <c r="E1659">
        <v>7.1279364628960258E-3</v>
      </c>
      <c r="G1659">
        <v>1653</v>
      </c>
      <c r="H1659">
        <f t="shared" ca="1" si="54"/>
        <v>-4.4122712656213078E-2</v>
      </c>
    </row>
    <row r="1660" spans="2:8" x14ac:dyDescent="0.35">
      <c r="B1660" s="40">
        <v>42369</v>
      </c>
      <c r="C1660" s="41">
        <v>254.65823399999999</v>
      </c>
      <c r="D1660" s="6">
        <f t="shared" si="53"/>
        <v>22.155512265841597</v>
      </c>
      <c r="E1660">
        <v>7.0907932972782504E-3</v>
      </c>
      <c r="G1660">
        <v>1654</v>
      </c>
      <c r="H1660">
        <f t="shared" ca="1" si="54"/>
        <v>5.3371093174445694E-4</v>
      </c>
    </row>
    <row r="1661" spans="2:8" x14ac:dyDescent="0.35">
      <c r="B1661" s="40">
        <v>38036</v>
      </c>
      <c r="C1661" s="41">
        <v>10.997737000000001</v>
      </c>
      <c r="D1661" s="6">
        <f t="shared" si="53"/>
        <v>-0.97513615417598942</v>
      </c>
      <c r="E1661">
        <v>7.0842811793808587E-3</v>
      </c>
      <c r="G1661">
        <v>1655</v>
      </c>
      <c r="H1661">
        <f t="shared" ca="1" si="54"/>
        <v>3.522198508413129E-2</v>
      </c>
    </row>
    <row r="1662" spans="2:8" x14ac:dyDescent="0.35">
      <c r="B1662" s="40">
        <v>43957</v>
      </c>
      <c r="C1662" s="41">
        <v>442.31842</v>
      </c>
      <c r="D1662" s="6">
        <f t="shared" si="53"/>
        <v>4.7535231414806436</v>
      </c>
      <c r="E1662">
        <v>7.0718590777765862E-3</v>
      </c>
      <c r="G1662">
        <v>1656</v>
      </c>
      <c r="H1662">
        <f t="shared" ca="1" si="54"/>
        <v>2.1066820264322245E-2</v>
      </c>
    </row>
    <row r="1663" spans="2:8" x14ac:dyDescent="0.35">
      <c r="B1663" s="40">
        <v>40280</v>
      </c>
      <c r="C1663" s="41">
        <v>76.877837999999997</v>
      </c>
      <c r="D1663" s="6">
        <f t="shared" si="53"/>
        <v>2.6130574530358643</v>
      </c>
      <c r="E1663">
        <v>7.0697023703089239E-3</v>
      </c>
      <c r="G1663">
        <v>1657</v>
      </c>
      <c r="H1663">
        <f t="shared" ca="1" si="54"/>
        <v>3.6486553583495798E-2</v>
      </c>
    </row>
    <row r="1664" spans="2:8" x14ac:dyDescent="0.35">
      <c r="B1664" s="40">
        <v>38604</v>
      </c>
      <c r="C1664" s="41">
        <v>21.277778999999999</v>
      </c>
      <c r="D1664" s="6">
        <f t="shared" si="53"/>
        <v>-0.55565799552437412</v>
      </c>
      <c r="E1664">
        <v>7.0635750626545282E-3</v>
      </c>
      <c r="G1664">
        <v>1658</v>
      </c>
      <c r="H1664">
        <f t="shared" ca="1" si="54"/>
        <v>5.9623129685195666E-3</v>
      </c>
    </row>
    <row r="1665" spans="2:8" x14ac:dyDescent="0.35">
      <c r="B1665" s="40">
        <v>39447</v>
      </c>
      <c r="C1665" s="41">
        <v>47.886040000000001</v>
      </c>
      <c r="D1665" s="6">
        <f t="shared" si="53"/>
        <v>-0.58090943696447261</v>
      </c>
      <c r="E1665">
        <v>7.0547400018207574E-3</v>
      </c>
      <c r="G1665">
        <v>1659</v>
      </c>
      <c r="H1665">
        <f t="shared" ca="1" si="54"/>
        <v>1.3230574529690639E-2</v>
      </c>
    </row>
    <row r="1666" spans="2:8" x14ac:dyDescent="0.35">
      <c r="B1666" s="40">
        <v>41159</v>
      </c>
      <c r="C1666" s="41">
        <v>114.26179500000001</v>
      </c>
      <c r="D1666" s="6">
        <f t="shared" si="53"/>
        <v>-0.55704135878161698</v>
      </c>
      <c r="E1666">
        <v>7.053023813847605E-3</v>
      </c>
      <c r="G1666">
        <v>1660</v>
      </c>
      <c r="H1666">
        <f t="shared" ca="1" si="54"/>
        <v>-3.5386298381047104E-3</v>
      </c>
    </row>
    <row r="1667" spans="2:8" x14ac:dyDescent="0.35">
      <c r="B1667" s="40">
        <v>42692</v>
      </c>
      <c r="C1667" s="41">
        <v>257.95138500000002</v>
      </c>
      <c r="D1667" s="6">
        <f t="shared" si="53"/>
        <v>-0.30403943809662742</v>
      </c>
      <c r="E1667">
        <v>7.0526019497472231E-3</v>
      </c>
      <c r="G1667">
        <v>1661</v>
      </c>
      <c r="H1667">
        <f t="shared" ca="1" si="54"/>
        <v>2.4850110031547308E-2</v>
      </c>
    </row>
    <row r="1668" spans="2:8" x14ac:dyDescent="0.35">
      <c r="B1668" s="40">
        <v>43607</v>
      </c>
      <c r="C1668" s="41">
        <v>370.64080799999999</v>
      </c>
      <c r="D1668" s="6">
        <f t="shared" si="53"/>
        <v>1.4014248198259864</v>
      </c>
      <c r="E1668">
        <v>7.0504216879953363E-3</v>
      </c>
      <c r="G1668">
        <v>1662</v>
      </c>
      <c r="H1668">
        <f t="shared" ca="1" si="54"/>
        <v>-7.393867885398182E-3</v>
      </c>
    </row>
    <row r="1669" spans="2:8" x14ac:dyDescent="0.35">
      <c r="B1669" s="40">
        <v>41555</v>
      </c>
      <c r="C1669" s="41">
        <v>154.34204099999999</v>
      </c>
      <c r="D1669" s="6">
        <f t="shared" si="53"/>
        <v>-0.53833559494252703</v>
      </c>
      <c r="E1669">
        <v>7.0382455984122983E-3</v>
      </c>
      <c r="G1669">
        <v>1663</v>
      </c>
      <c r="H1669">
        <f t="shared" ca="1" si="54"/>
        <v>-4.6580393240285803E-2</v>
      </c>
    </row>
    <row r="1670" spans="2:8" x14ac:dyDescent="0.35">
      <c r="B1670" s="40">
        <v>43209</v>
      </c>
      <c r="C1670" s="41">
        <v>334.31652800000001</v>
      </c>
      <c r="D1670" s="6">
        <f t="shared" si="53"/>
        <v>3.6883509074693888</v>
      </c>
      <c r="E1670">
        <v>7.025257911856383E-3</v>
      </c>
      <c r="G1670">
        <v>1664</v>
      </c>
      <c r="H1670">
        <f t="shared" ca="1" si="54"/>
        <v>-1.3832068191665881E-2</v>
      </c>
    </row>
    <row r="1671" spans="2:8" x14ac:dyDescent="0.35">
      <c r="B1671" s="40">
        <v>40186</v>
      </c>
      <c r="C1671" s="41">
        <v>71.307914999999994</v>
      </c>
      <c r="D1671" s="6">
        <f t="shared" ref="D1671:D1734" si="55">(C1671-C1672)/C1672</f>
        <v>0.89005207694992494</v>
      </c>
      <c r="E1671">
        <v>7.0118800372717853E-3</v>
      </c>
      <c r="G1671">
        <v>1665</v>
      </c>
      <c r="H1671">
        <f t="shared" ref="H1671:H1734" ca="1" si="56">_xlfn.NORM.INV(RAND(),K$9,K$10)</f>
        <v>1.7686047660806982E-2</v>
      </c>
    </row>
    <row r="1672" spans="2:8" x14ac:dyDescent="0.35">
      <c r="B1672" s="40">
        <v>38938</v>
      </c>
      <c r="C1672" s="41">
        <v>37.728015999999997</v>
      </c>
      <c r="D1672" s="6">
        <f t="shared" si="55"/>
        <v>-0.57350291679770959</v>
      </c>
      <c r="E1672">
        <v>7.0073836767236422E-3</v>
      </c>
      <c r="G1672">
        <v>1666</v>
      </c>
      <c r="H1672">
        <f t="shared" ca="1" si="56"/>
        <v>-5.0194318037811499E-2</v>
      </c>
    </row>
    <row r="1673" spans="2:8" x14ac:dyDescent="0.35">
      <c r="B1673" s="40">
        <v>40823</v>
      </c>
      <c r="C1673" s="41">
        <v>88.460196999999994</v>
      </c>
      <c r="D1673" s="6">
        <f t="shared" si="55"/>
        <v>8.1691763162548217</v>
      </c>
      <c r="E1673">
        <v>6.9998743586607345E-3</v>
      </c>
      <c r="G1673">
        <v>1667</v>
      </c>
      <c r="H1673">
        <f t="shared" ca="1" si="56"/>
        <v>-2.6731594191734291E-3</v>
      </c>
    </row>
    <row r="1674" spans="2:8" x14ac:dyDescent="0.35">
      <c r="B1674" s="40">
        <v>38259</v>
      </c>
      <c r="C1674" s="41">
        <v>9.6475620000000006</v>
      </c>
      <c r="D1674" s="6">
        <f t="shared" si="55"/>
        <v>-0.96345055142563019</v>
      </c>
      <c r="E1674">
        <v>6.9870202581837236E-3</v>
      </c>
      <c r="G1674">
        <v>1668</v>
      </c>
      <c r="H1674">
        <f t="shared" ca="1" si="56"/>
        <v>-2.3293538829235894E-2</v>
      </c>
    </row>
    <row r="1675" spans="2:8" x14ac:dyDescent="0.35">
      <c r="B1675" s="40">
        <v>42192</v>
      </c>
      <c r="C1675" s="41">
        <v>263.95916699999998</v>
      </c>
      <c r="D1675" s="6">
        <f t="shared" si="55"/>
        <v>27.068084033531232</v>
      </c>
      <c r="E1675">
        <v>6.9834653411207735E-3</v>
      </c>
      <c r="G1675">
        <v>1669</v>
      </c>
      <c r="H1675">
        <f t="shared" ca="1" si="56"/>
        <v>8.8494032395165963E-3</v>
      </c>
    </row>
    <row r="1676" spans="2:8" x14ac:dyDescent="0.35">
      <c r="B1676" s="40">
        <v>37936</v>
      </c>
      <c r="C1676" s="41">
        <v>9.4042460000000005</v>
      </c>
      <c r="D1676" s="6">
        <f t="shared" si="55"/>
        <v>0.72840047557338172</v>
      </c>
      <c r="E1676">
        <v>6.9812254953610401E-3</v>
      </c>
      <c r="G1676">
        <v>1670</v>
      </c>
      <c r="H1676">
        <f t="shared" ca="1" si="56"/>
        <v>-1.04170272126312E-2</v>
      </c>
    </row>
    <row r="1677" spans="2:8" x14ac:dyDescent="0.35">
      <c r="B1677" s="40">
        <v>37679</v>
      </c>
      <c r="C1677" s="41">
        <v>5.4410109999999996</v>
      </c>
      <c r="D1677" s="6">
        <f t="shared" si="55"/>
        <v>-0.99059002658840467</v>
      </c>
      <c r="E1677">
        <v>6.9785079647562429E-3</v>
      </c>
      <c r="G1677">
        <v>1671</v>
      </c>
      <c r="H1677">
        <f t="shared" ca="1" si="56"/>
        <v>3.7609789713754567E-2</v>
      </c>
    </row>
    <row r="1678" spans="2:8" x14ac:dyDescent="0.35">
      <c r="B1678" s="40">
        <v>44383</v>
      </c>
      <c r="C1678" s="41">
        <v>578.21746800000005</v>
      </c>
      <c r="D1678" s="6">
        <f t="shared" si="55"/>
        <v>14.243070543917067</v>
      </c>
      <c r="E1678">
        <v>6.9763835540278272E-3</v>
      </c>
      <c r="G1678">
        <v>1672</v>
      </c>
      <c r="H1678">
        <f t="shared" ca="1" si="56"/>
        <v>-6.5709415625730743E-3</v>
      </c>
    </row>
    <row r="1679" spans="2:8" x14ac:dyDescent="0.35">
      <c r="B1679" s="40">
        <v>38957</v>
      </c>
      <c r="C1679" s="41">
        <v>37.933135999999998</v>
      </c>
      <c r="D1679" s="6">
        <f t="shared" si="55"/>
        <v>-0.86769031412895348</v>
      </c>
      <c r="E1679">
        <v>6.9696287708398644E-3</v>
      </c>
      <c r="G1679">
        <v>1673</v>
      </c>
      <c r="H1679">
        <f t="shared" ca="1" si="56"/>
        <v>-1.0581022338051936E-2</v>
      </c>
    </row>
    <row r="1680" spans="2:8" x14ac:dyDescent="0.35">
      <c r="B1680" s="40">
        <v>42552</v>
      </c>
      <c r="C1680" s="41">
        <v>286.69961499999999</v>
      </c>
      <c r="D1680" s="6">
        <f t="shared" si="55"/>
        <v>-0.35317370777588381</v>
      </c>
      <c r="E1680">
        <v>6.9659023291144531E-3</v>
      </c>
      <c r="G1680">
        <v>1674</v>
      </c>
      <c r="H1680">
        <f t="shared" ca="1" si="56"/>
        <v>2.5887889793028661E-3</v>
      </c>
    </row>
    <row r="1681" spans="2:8" x14ac:dyDescent="0.35">
      <c r="B1681" s="40">
        <v>43838</v>
      </c>
      <c r="C1681" s="41">
        <v>443.24050899999997</v>
      </c>
      <c r="D1681" s="6">
        <f t="shared" si="55"/>
        <v>2.8182515799522521</v>
      </c>
      <c r="E1681">
        <v>6.946034076923859E-3</v>
      </c>
      <c r="G1681">
        <v>1675</v>
      </c>
      <c r="H1681">
        <f t="shared" ca="1" si="56"/>
        <v>-3.1351033272753237E-2</v>
      </c>
    </row>
    <row r="1682" spans="2:8" x14ac:dyDescent="0.35">
      <c r="B1682" s="40">
        <v>41193</v>
      </c>
      <c r="C1682" s="41">
        <v>116.08467899999999</v>
      </c>
      <c r="D1682" s="6">
        <f t="shared" si="55"/>
        <v>-0.76459673503397174</v>
      </c>
      <c r="E1682">
        <v>6.9416407504723021E-3</v>
      </c>
      <c r="G1682">
        <v>1676</v>
      </c>
      <c r="H1682">
        <f t="shared" ca="1" si="56"/>
        <v>2.3787674801980411E-2</v>
      </c>
    </row>
    <row r="1683" spans="2:8" x14ac:dyDescent="0.35">
      <c r="B1683" s="40">
        <v>43880</v>
      </c>
      <c r="C1683" s="41">
        <v>493.13113399999997</v>
      </c>
      <c r="D1683" s="6">
        <f t="shared" si="55"/>
        <v>0.9438124894929496</v>
      </c>
      <c r="E1683">
        <v>6.9368628189171444E-3</v>
      </c>
      <c r="G1683">
        <v>1677</v>
      </c>
      <c r="H1683">
        <f t="shared" ca="1" si="56"/>
        <v>2.6401616916438542E-2</v>
      </c>
    </row>
    <row r="1684" spans="2:8" x14ac:dyDescent="0.35">
      <c r="B1684" s="40">
        <v>42328</v>
      </c>
      <c r="C1684" s="41">
        <v>253.69274899999999</v>
      </c>
      <c r="D1684" s="6">
        <f t="shared" si="55"/>
        <v>-0.41007154229909332</v>
      </c>
      <c r="E1684">
        <v>6.9341923183934779E-3</v>
      </c>
      <c r="G1684">
        <v>1678</v>
      </c>
      <c r="H1684">
        <f t="shared" ca="1" si="56"/>
        <v>-4.8408172864730085E-2</v>
      </c>
    </row>
    <row r="1685" spans="2:8" x14ac:dyDescent="0.35">
      <c r="B1685" s="40">
        <v>44001</v>
      </c>
      <c r="C1685" s="41">
        <v>430.03985599999999</v>
      </c>
      <c r="D1685" s="6">
        <f t="shared" si="55"/>
        <v>36.044735987253659</v>
      </c>
      <c r="E1685">
        <v>6.9318467513934303E-3</v>
      </c>
      <c r="G1685">
        <v>1679</v>
      </c>
      <c r="H1685">
        <f t="shared" ca="1" si="56"/>
        <v>1.863274415627653E-2</v>
      </c>
    </row>
    <row r="1686" spans="2:8" x14ac:dyDescent="0.35">
      <c r="B1686" s="40">
        <v>38365</v>
      </c>
      <c r="C1686" s="41">
        <v>11.608663</v>
      </c>
      <c r="D1686" s="6">
        <f t="shared" si="55"/>
        <v>-0.96445310707235843</v>
      </c>
      <c r="E1686">
        <v>6.9155569803765367E-3</v>
      </c>
      <c r="G1686">
        <v>1680</v>
      </c>
      <c r="H1686">
        <f t="shared" ca="1" si="56"/>
        <v>2.25912709801941E-3</v>
      </c>
    </row>
    <row r="1687" spans="2:8" x14ac:dyDescent="0.35">
      <c r="B1687" s="40">
        <v>43088</v>
      </c>
      <c r="C1687" s="41">
        <v>326.57321200000001</v>
      </c>
      <c r="D1687" s="6">
        <f t="shared" si="55"/>
        <v>-0.35041384985762936</v>
      </c>
      <c r="E1687">
        <v>6.903416333543703E-3</v>
      </c>
      <c r="G1687">
        <v>1681</v>
      </c>
      <c r="H1687">
        <f t="shared" ca="1" si="56"/>
        <v>3.8445766371635985E-2</v>
      </c>
    </row>
    <row r="1688" spans="2:8" x14ac:dyDescent="0.35">
      <c r="B1688" s="40">
        <v>43895</v>
      </c>
      <c r="C1688" s="41">
        <v>502.74041699999998</v>
      </c>
      <c r="D1688" s="6">
        <f t="shared" si="55"/>
        <v>0.50693979008988188</v>
      </c>
      <c r="E1688">
        <v>6.9012756709966924E-3</v>
      </c>
      <c r="G1688">
        <v>1682</v>
      </c>
      <c r="H1688">
        <f t="shared" ca="1" si="56"/>
        <v>-2.358281150449552E-2</v>
      </c>
    </row>
    <row r="1689" spans="2:8" x14ac:dyDescent="0.35">
      <c r="B1689" s="40">
        <v>43213</v>
      </c>
      <c r="C1689" s="41">
        <v>333.61679099999998</v>
      </c>
      <c r="D1689" s="6">
        <f t="shared" si="55"/>
        <v>0.33356197946807242</v>
      </c>
      <c r="E1689">
        <v>6.8982762826450003E-3</v>
      </c>
      <c r="G1689">
        <v>1683</v>
      </c>
      <c r="H1689">
        <f t="shared" ca="1" si="56"/>
        <v>1.4503328991242662E-2</v>
      </c>
    </row>
    <row r="1690" spans="2:8" x14ac:dyDescent="0.35">
      <c r="B1690" s="40">
        <v>42772</v>
      </c>
      <c r="C1690" s="41">
        <v>250.169693</v>
      </c>
      <c r="D1690" s="6">
        <f t="shared" si="55"/>
        <v>33.366475494297731</v>
      </c>
      <c r="E1690">
        <v>6.8975808942999773E-3</v>
      </c>
      <c r="G1690">
        <v>1684</v>
      </c>
      <c r="H1690">
        <f t="shared" ca="1" si="56"/>
        <v>2.7827004365264498E-2</v>
      </c>
    </row>
    <row r="1691" spans="2:8" x14ac:dyDescent="0.35">
      <c r="B1691" s="40">
        <v>37833</v>
      </c>
      <c r="C1691" s="41">
        <v>7.2794689999999997</v>
      </c>
      <c r="D1691" s="6">
        <f t="shared" si="55"/>
        <v>-0.84420938510459032</v>
      </c>
      <c r="E1691">
        <v>6.8966385319039793E-3</v>
      </c>
      <c r="G1691">
        <v>1685</v>
      </c>
      <c r="H1691">
        <f t="shared" ca="1" si="56"/>
        <v>1.4391741542735389E-2</v>
      </c>
    </row>
    <row r="1692" spans="2:8" x14ac:dyDescent="0.35">
      <c r="B1692" s="40">
        <v>39966</v>
      </c>
      <c r="C1692" s="41">
        <v>46.725979000000002</v>
      </c>
      <c r="D1692" s="6">
        <f t="shared" si="55"/>
        <v>-0.90482288716013082</v>
      </c>
      <c r="E1692">
        <v>6.8872228914790713E-3</v>
      </c>
      <c r="G1692">
        <v>1686</v>
      </c>
      <c r="H1692">
        <f t="shared" ca="1" si="56"/>
        <v>-2.7338513929537353E-3</v>
      </c>
    </row>
    <row r="1693" spans="2:8" x14ac:dyDescent="0.35">
      <c r="B1693" s="40">
        <v>44707</v>
      </c>
      <c r="C1693" s="41">
        <v>490.93713400000001</v>
      </c>
      <c r="D1693" s="6">
        <f t="shared" si="55"/>
        <v>-0.14738252130703408</v>
      </c>
      <c r="E1693">
        <v>6.8763778129699157E-3</v>
      </c>
      <c r="G1693">
        <v>1687</v>
      </c>
      <c r="H1693">
        <f t="shared" ca="1" si="56"/>
        <v>2.0599707118292034E-2</v>
      </c>
    </row>
    <row r="1694" spans="2:8" x14ac:dyDescent="0.35">
      <c r="B1694" s="40">
        <v>45127</v>
      </c>
      <c r="C1694" s="41">
        <v>575.79998799999998</v>
      </c>
      <c r="D1694" s="6">
        <f t="shared" si="55"/>
        <v>5.4034431263251443</v>
      </c>
      <c r="E1694">
        <v>6.8749732368498656E-3</v>
      </c>
      <c r="G1694">
        <v>1688</v>
      </c>
      <c r="H1694">
        <f t="shared" ca="1" si="56"/>
        <v>-1.6425512424342675E-2</v>
      </c>
    </row>
    <row r="1695" spans="2:8" x14ac:dyDescent="0.35">
      <c r="B1695" s="40">
        <v>40653</v>
      </c>
      <c r="C1695" s="41">
        <v>89.920372</v>
      </c>
      <c r="D1695" s="6">
        <f t="shared" si="55"/>
        <v>0.28593191301844939</v>
      </c>
      <c r="E1695">
        <v>6.8458629157931395E-3</v>
      </c>
      <c r="G1695">
        <v>1689</v>
      </c>
      <c r="H1695">
        <f t="shared" ca="1" si="56"/>
        <v>-4.9463237143596277E-3</v>
      </c>
    </row>
    <row r="1696" spans="2:8" x14ac:dyDescent="0.35">
      <c r="B1696" s="40">
        <v>40196</v>
      </c>
      <c r="C1696" s="41">
        <v>69.926231000000001</v>
      </c>
      <c r="D1696" s="6">
        <f t="shared" si="55"/>
        <v>-0.23290908751038478</v>
      </c>
      <c r="E1696">
        <v>6.8383023258513287E-3</v>
      </c>
      <c r="G1696">
        <v>1690</v>
      </c>
      <c r="H1696">
        <f t="shared" ca="1" si="56"/>
        <v>-3.1899060917434996E-2</v>
      </c>
    </row>
    <row r="1697" spans="2:8" x14ac:dyDescent="0.35">
      <c r="B1697" s="40">
        <v>40982</v>
      </c>
      <c r="C1697" s="41">
        <v>91.157684000000003</v>
      </c>
      <c r="D1697" s="6">
        <f t="shared" si="55"/>
        <v>0.19210732711892597</v>
      </c>
      <c r="E1697">
        <v>6.829083427705736E-3</v>
      </c>
      <c r="G1697">
        <v>1691</v>
      </c>
      <c r="H1697">
        <f t="shared" ca="1" si="56"/>
        <v>-1.2522626635002275E-2</v>
      </c>
    </row>
    <row r="1698" spans="2:8" x14ac:dyDescent="0.35">
      <c r="B1698" s="40">
        <v>40218</v>
      </c>
      <c r="C1698" s="41">
        <v>76.467681999999996</v>
      </c>
      <c r="D1698" s="6">
        <f t="shared" si="55"/>
        <v>-0.73467181920212477</v>
      </c>
      <c r="E1698">
        <v>6.8225056233405575E-3</v>
      </c>
      <c r="G1698">
        <v>1692</v>
      </c>
      <c r="H1698">
        <f t="shared" ca="1" si="56"/>
        <v>9.5919717787969899E-3</v>
      </c>
    </row>
    <row r="1699" spans="2:8" x14ac:dyDescent="0.35">
      <c r="B1699" s="40">
        <v>42965</v>
      </c>
      <c r="C1699" s="41">
        <v>288.200378</v>
      </c>
      <c r="D1699" s="6">
        <f t="shared" si="55"/>
        <v>2.1175869501918969</v>
      </c>
      <c r="E1699">
        <v>6.8193440638567911E-3</v>
      </c>
      <c r="G1699">
        <v>1693</v>
      </c>
      <c r="H1699">
        <f t="shared" ca="1" si="56"/>
        <v>1.4826213207214403E-2</v>
      </c>
    </row>
    <row r="1700" spans="2:8" x14ac:dyDescent="0.35">
      <c r="B1700" s="40">
        <v>40373</v>
      </c>
      <c r="C1700" s="41">
        <v>92.443413000000007</v>
      </c>
      <c r="D1700" s="6">
        <f t="shared" si="55"/>
        <v>-0.73989474876762307</v>
      </c>
      <c r="E1700">
        <v>6.8188767256793046E-3</v>
      </c>
      <c r="G1700">
        <v>1694</v>
      </c>
      <c r="H1700">
        <f t="shared" ca="1" si="56"/>
        <v>1.8697324076645118E-3</v>
      </c>
    </row>
    <row r="1701" spans="2:8" x14ac:dyDescent="0.35">
      <c r="B1701" s="40">
        <v>43595</v>
      </c>
      <c r="C1701" s="41">
        <v>355.407715</v>
      </c>
      <c r="D1701" s="6">
        <f t="shared" si="55"/>
        <v>-0.36968226848193625</v>
      </c>
      <c r="E1701">
        <v>6.8064474043364152E-3</v>
      </c>
      <c r="G1701">
        <v>1695</v>
      </c>
      <c r="H1701">
        <f t="shared" ca="1" si="56"/>
        <v>7.9855995454379859E-3</v>
      </c>
    </row>
    <row r="1702" spans="2:8" x14ac:dyDescent="0.35">
      <c r="B1702" s="40">
        <v>44365</v>
      </c>
      <c r="C1702" s="41">
        <v>563.85485800000004</v>
      </c>
      <c r="D1702" s="6">
        <f t="shared" si="55"/>
        <v>13.883869152845767</v>
      </c>
      <c r="E1702">
        <v>6.8038983761025762E-3</v>
      </c>
      <c r="G1702">
        <v>1696</v>
      </c>
      <c r="H1702">
        <f t="shared" ca="1" si="56"/>
        <v>1.0612287111674824E-2</v>
      </c>
    </row>
    <row r="1703" spans="2:8" x14ac:dyDescent="0.35">
      <c r="B1703" s="40">
        <v>39878</v>
      </c>
      <c r="C1703" s="41">
        <v>37.883620999999998</v>
      </c>
      <c r="D1703" s="6">
        <f t="shared" si="55"/>
        <v>-0.55510161128015434</v>
      </c>
      <c r="E1703">
        <v>6.7950576190237352E-3</v>
      </c>
      <c r="G1703">
        <v>1697</v>
      </c>
      <c r="H1703">
        <f t="shared" ca="1" si="56"/>
        <v>-2.1930971824712469E-2</v>
      </c>
    </row>
    <row r="1704" spans="2:8" x14ac:dyDescent="0.35">
      <c r="B1704" s="40">
        <v>40884</v>
      </c>
      <c r="C1704" s="41">
        <v>85.151176000000007</v>
      </c>
      <c r="D1704" s="6">
        <f t="shared" si="55"/>
        <v>-0.66985233631418617</v>
      </c>
      <c r="E1704">
        <v>6.788665066444685E-3</v>
      </c>
      <c r="G1704">
        <v>1698</v>
      </c>
      <c r="H1704">
        <f t="shared" ca="1" si="56"/>
        <v>-1.8095775314392978E-2</v>
      </c>
    </row>
    <row r="1705" spans="2:8" x14ac:dyDescent="0.35">
      <c r="B1705" s="40">
        <v>42258</v>
      </c>
      <c r="C1705" s="41">
        <v>257.91845699999999</v>
      </c>
      <c r="D1705" s="6">
        <f t="shared" si="55"/>
        <v>0.22882644847497771</v>
      </c>
      <c r="E1705">
        <v>6.7880254776353259E-3</v>
      </c>
      <c r="G1705">
        <v>1699</v>
      </c>
      <c r="H1705">
        <f t="shared" ca="1" si="56"/>
        <v>3.8784041119146649E-2</v>
      </c>
    </row>
    <row r="1706" spans="2:8" x14ac:dyDescent="0.35">
      <c r="B1706" s="40">
        <v>41999</v>
      </c>
      <c r="C1706" s="41">
        <v>209.89006000000001</v>
      </c>
      <c r="D1706" s="6">
        <f t="shared" si="55"/>
        <v>36.484531317585635</v>
      </c>
      <c r="E1706">
        <v>6.7864650600012091E-3</v>
      </c>
      <c r="G1706">
        <v>1700</v>
      </c>
      <c r="H1706">
        <f t="shared" ca="1" si="56"/>
        <v>-1.577408916533022E-2</v>
      </c>
    </row>
    <row r="1707" spans="2:8" x14ac:dyDescent="0.35">
      <c r="B1707" s="40">
        <v>37670</v>
      </c>
      <c r="C1707" s="41">
        <v>5.5993779999999997</v>
      </c>
      <c r="D1707" s="6">
        <f t="shared" si="55"/>
        <v>-0.93907660402382143</v>
      </c>
      <c r="E1707">
        <v>6.7797969351297768E-3</v>
      </c>
      <c r="G1707">
        <v>1701</v>
      </c>
      <c r="H1707">
        <f t="shared" ca="1" si="56"/>
        <v>-2.066644288138398E-3</v>
      </c>
    </row>
    <row r="1708" spans="2:8" x14ac:dyDescent="0.35">
      <c r="B1708" s="40">
        <v>40968</v>
      </c>
      <c r="C1708" s="41">
        <v>91.908501000000001</v>
      </c>
      <c r="D1708" s="6">
        <f t="shared" si="55"/>
        <v>-0.62379030195235918</v>
      </c>
      <c r="E1708">
        <v>6.7730940272834233E-3</v>
      </c>
      <c r="G1708">
        <v>1702</v>
      </c>
      <c r="H1708">
        <f t="shared" ca="1" si="56"/>
        <v>-1.8301682041064898E-3</v>
      </c>
    </row>
    <row r="1709" spans="2:8" x14ac:dyDescent="0.35">
      <c r="B1709" s="40">
        <v>42039</v>
      </c>
      <c r="C1709" s="41">
        <v>244.301254</v>
      </c>
      <c r="D1709" s="6">
        <f t="shared" si="55"/>
        <v>-0.19980541123130127</v>
      </c>
      <c r="E1709">
        <v>6.7708598688519667E-3</v>
      </c>
      <c r="G1709">
        <v>1703</v>
      </c>
      <c r="H1709">
        <f t="shared" ca="1" si="56"/>
        <v>-2.2926986785211625E-2</v>
      </c>
    </row>
    <row r="1710" spans="2:8" x14ac:dyDescent="0.35">
      <c r="B1710" s="40">
        <v>43168</v>
      </c>
      <c r="C1710" s="41">
        <v>305.30230699999998</v>
      </c>
      <c r="D1710" s="6">
        <f t="shared" si="55"/>
        <v>7.0049274898800569</v>
      </c>
      <c r="E1710">
        <v>6.7681115439721983E-3</v>
      </c>
      <c r="G1710">
        <v>1704</v>
      </c>
      <c r="H1710">
        <f t="shared" ca="1" si="56"/>
        <v>2.863071242024067E-3</v>
      </c>
    </row>
    <row r="1711" spans="2:8" x14ac:dyDescent="0.35">
      <c r="B1711" s="40">
        <v>39881</v>
      </c>
      <c r="C1711" s="41">
        <v>38.139296999999999</v>
      </c>
      <c r="D1711" s="6">
        <f t="shared" si="55"/>
        <v>-0.7641059335044551</v>
      </c>
      <c r="E1711">
        <v>6.7489852672742434E-3</v>
      </c>
      <c r="G1711">
        <v>1705</v>
      </c>
      <c r="H1711">
        <f t="shared" ca="1" si="56"/>
        <v>8.3782776937333867E-3</v>
      </c>
    </row>
    <row r="1712" spans="2:8" x14ac:dyDescent="0.35">
      <c r="B1712" s="40">
        <v>41726</v>
      </c>
      <c r="C1712" s="41">
        <v>161.67976400000001</v>
      </c>
      <c r="D1712" s="6">
        <f t="shared" si="55"/>
        <v>-0.38557301208970085</v>
      </c>
      <c r="E1712">
        <v>6.7452716605643425E-3</v>
      </c>
      <c r="G1712">
        <v>1706</v>
      </c>
      <c r="H1712">
        <f t="shared" ca="1" si="56"/>
        <v>-9.2903397057121292E-3</v>
      </c>
    </row>
    <row r="1713" spans="2:8" x14ac:dyDescent="0.35">
      <c r="B1713" s="40">
        <v>42816</v>
      </c>
      <c r="C1713" s="41">
        <v>263.13909899999999</v>
      </c>
      <c r="D1713" s="6">
        <f t="shared" si="55"/>
        <v>45.680019733613939</v>
      </c>
      <c r="E1713">
        <v>6.7340230937556608E-3</v>
      </c>
      <c r="G1713">
        <v>1707</v>
      </c>
      <c r="H1713">
        <f t="shared" ca="1" si="56"/>
        <v>1.7578310344897111E-2</v>
      </c>
    </row>
    <row r="1714" spans="2:8" x14ac:dyDescent="0.35">
      <c r="B1714" s="40">
        <v>37592</v>
      </c>
      <c r="C1714" s="41">
        <v>5.6370820000000004</v>
      </c>
      <c r="D1714" s="6">
        <f t="shared" si="55"/>
        <v>-0.97515489827321744</v>
      </c>
      <c r="E1714">
        <v>6.7336050539900374E-3</v>
      </c>
      <c r="G1714">
        <v>1708</v>
      </c>
      <c r="H1714">
        <f t="shared" ca="1" si="56"/>
        <v>-4.0533567524297626E-2</v>
      </c>
    </row>
    <row r="1715" spans="2:8" x14ac:dyDescent="0.35">
      <c r="B1715" s="40">
        <v>42459</v>
      </c>
      <c r="C1715" s="41">
        <v>226.88906900000001</v>
      </c>
      <c r="D1715" s="6">
        <f t="shared" si="55"/>
        <v>4.966787638660862</v>
      </c>
      <c r="E1715">
        <v>6.7319714147824538E-3</v>
      </c>
      <c r="G1715">
        <v>1709</v>
      </c>
      <c r="H1715">
        <f t="shared" ca="1" si="56"/>
        <v>3.4278439635775891E-3</v>
      </c>
    </row>
    <row r="1716" spans="2:8" x14ac:dyDescent="0.35">
      <c r="B1716" s="40">
        <v>39685</v>
      </c>
      <c r="C1716" s="41">
        <v>38.025329999999997</v>
      </c>
      <c r="D1716" s="6">
        <f t="shared" si="55"/>
        <v>-0.92733497833666689</v>
      </c>
      <c r="E1716">
        <v>6.7115106752587443E-3</v>
      </c>
      <c r="G1716">
        <v>1710</v>
      </c>
      <c r="H1716">
        <f t="shared" ca="1" si="56"/>
        <v>4.7665778509592485E-2</v>
      </c>
    </row>
    <row r="1717" spans="2:8" x14ac:dyDescent="0.35">
      <c r="B1717" s="40">
        <v>45069</v>
      </c>
      <c r="C1717" s="41">
        <v>523.29620399999999</v>
      </c>
      <c r="D1717" s="6">
        <f t="shared" si="55"/>
        <v>2.353652616580344</v>
      </c>
      <c r="E1717">
        <v>6.7017291642554773E-3</v>
      </c>
      <c r="G1717">
        <v>1711</v>
      </c>
      <c r="H1717">
        <f t="shared" ca="1" si="56"/>
        <v>-5.4648314597628075E-2</v>
      </c>
    </row>
    <row r="1718" spans="2:8" x14ac:dyDescent="0.35">
      <c r="B1718" s="40">
        <v>41704</v>
      </c>
      <c r="C1718" s="41">
        <v>156.037689</v>
      </c>
      <c r="D1718" s="6">
        <f t="shared" si="55"/>
        <v>0.6775962974587425</v>
      </c>
      <c r="E1718">
        <v>6.6979372167313032E-3</v>
      </c>
      <c r="G1718">
        <v>1712</v>
      </c>
      <c r="H1718">
        <f t="shared" ca="1" si="56"/>
        <v>1.9568378599749414E-3</v>
      </c>
    </row>
    <row r="1719" spans="2:8" x14ac:dyDescent="0.35">
      <c r="B1719" s="40">
        <v>41009</v>
      </c>
      <c r="C1719" s="41">
        <v>93.012657000000004</v>
      </c>
      <c r="D1719" s="6">
        <f t="shared" si="55"/>
        <v>-0.78366141724225213</v>
      </c>
      <c r="E1719">
        <v>6.6922286240217914E-3</v>
      </c>
      <c r="G1719">
        <v>1713</v>
      </c>
      <c r="H1719">
        <f t="shared" ca="1" si="56"/>
        <v>-2.2058158129761342E-3</v>
      </c>
    </row>
    <row r="1720" spans="2:8" x14ac:dyDescent="0.35">
      <c r="B1720" s="40">
        <v>43717</v>
      </c>
      <c r="C1720" s="41">
        <v>429.94021600000002</v>
      </c>
      <c r="D1720" s="6">
        <f t="shared" si="55"/>
        <v>1.5272716777480411</v>
      </c>
      <c r="E1720">
        <v>6.6848014385587698E-3</v>
      </c>
      <c r="G1720">
        <v>1714</v>
      </c>
      <c r="H1720">
        <f t="shared" ca="1" si="56"/>
        <v>2.3548070461480858E-2</v>
      </c>
    </row>
    <row r="1721" spans="2:8" x14ac:dyDescent="0.35">
      <c r="B1721" s="40">
        <v>41807</v>
      </c>
      <c r="C1721" s="41">
        <v>170.12029999999999</v>
      </c>
      <c r="D1721" s="6">
        <f t="shared" si="55"/>
        <v>-0.70807449607920214</v>
      </c>
      <c r="E1721">
        <v>6.6771656700517681E-3</v>
      </c>
      <c r="G1721">
        <v>1715</v>
      </c>
      <c r="H1721">
        <f t="shared" ca="1" si="56"/>
        <v>1.0932865555323655E-2</v>
      </c>
    </row>
    <row r="1722" spans="2:8" x14ac:dyDescent="0.35">
      <c r="B1722" s="40">
        <v>44796</v>
      </c>
      <c r="C1722" s="41">
        <v>582.75244099999998</v>
      </c>
      <c r="D1722" s="6">
        <f t="shared" si="55"/>
        <v>0.83827454466587648</v>
      </c>
      <c r="E1722">
        <v>6.6757341786663413E-3</v>
      </c>
      <c r="G1722">
        <v>1716</v>
      </c>
      <c r="H1722">
        <f t="shared" ca="1" si="56"/>
        <v>-3.488514911802542E-2</v>
      </c>
    </row>
    <row r="1723" spans="2:8" x14ac:dyDescent="0.35">
      <c r="B1723" s="40">
        <v>43060</v>
      </c>
      <c r="C1723" s="41">
        <v>317.010559</v>
      </c>
      <c r="D1723" s="6">
        <f t="shared" si="55"/>
        <v>-0.40628755076898754</v>
      </c>
      <c r="E1723">
        <v>6.6655552644649813E-3</v>
      </c>
      <c r="G1723">
        <v>1717</v>
      </c>
      <c r="H1723">
        <f t="shared" ca="1" si="56"/>
        <v>-1.2199686388516644E-2</v>
      </c>
    </row>
    <row r="1724" spans="2:8" x14ac:dyDescent="0.35">
      <c r="B1724" s="40">
        <v>45048</v>
      </c>
      <c r="C1724" s="41">
        <v>533.94628899999998</v>
      </c>
      <c r="D1724" s="6">
        <f t="shared" si="55"/>
        <v>1.3264655885222845</v>
      </c>
      <c r="E1724">
        <v>6.6616920259257679E-3</v>
      </c>
      <c r="G1724">
        <v>1718</v>
      </c>
      <c r="H1724">
        <f t="shared" ca="1" si="56"/>
        <v>1.1424331950681842E-2</v>
      </c>
    </row>
    <row r="1725" spans="2:8" x14ac:dyDescent="0.35">
      <c r="B1725" s="40">
        <v>42447</v>
      </c>
      <c r="C1725" s="41">
        <v>229.50964400000001</v>
      </c>
      <c r="D1725" s="6">
        <f t="shared" si="55"/>
        <v>-0.36333145975711945</v>
      </c>
      <c r="E1725">
        <v>6.6544607960902172E-3</v>
      </c>
      <c r="G1725">
        <v>1719</v>
      </c>
      <c r="H1725">
        <f t="shared" ca="1" si="56"/>
        <v>-1.1328075966142959E-2</v>
      </c>
    </row>
    <row r="1726" spans="2:8" x14ac:dyDescent="0.35">
      <c r="B1726" s="40">
        <v>43269</v>
      </c>
      <c r="C1726" s="41">
        <v>360.48529100000002</v>
      </c>
      <c r="D1726" s="6">
        <f t="shared" si="55"/>
        <v>0.44378219998474616</v>
      </c>
      <c r="E1726">
        <v>6.6430175676511442E-3</v>
      </c>
      <c r="G1726">
        <v>1720</v>
      </c>
      <c r="H1726">
        <f t="shared" ca="1" si="56"/>
        <v>-2.8920838234511598E-2</v>
      </c>
    </row>
    <row r="1727" spans="2:8" x14ac:dyDescent="0.35">
      <c r="B1727" s="40">
        <v>42291</v>
      </c>
      <c r="C1727" s="41">
        <v>249.68121300000001</v>
      </c>
      <c r="D1727" s="6">
        <f t="shared" si="55"/>
        <v>1.1792317309820277</v>
      </c>
      <c r="E1727">
        <v>6.6419581239061058E-3</v>
      </c>
      <c r="G1727">
        <v>1721</v>
      </c>
      <c r="H1727">
        <f t="shared" ca="1" si="56"/>
        <v>4.9902219318338215E-2</v>
      </c>
    </row>
    <row r="1728" spans="2:8" x14ac:dyDescent="0.35">
      <c r="B1728" s="40">
        <v>41185</v>
      </c>
      <c r="C1728" s="41">
        <v>114.573044</v>
      </c>
      <c r="D1728" s="6">
        <f t="shared" si="55"/>
        <v>-0.79206954458654422</v>
      </c>
      <c r="E1728">
        <v>6.6405938714200032E-3</v>
      </c>
      <c r="G1728">
        <v>1722</v>
      </c>
      <c r="H1728">
        <f t="shared" ca="1" si="56"/>
        <v>3.3355389362937915E-2</v>
      </c>
    </row>
    <row r="1729" spans="2:8" x14ac:dyDescent="0.35">
      <c r="B1729" s="40">
        <v>45089</v>
      </c>
      <c r="C1729" s="41">
        <v>551.01617399999998</v>
      </c>
      <c r="D1729" s="6">
        <f t="shared" si="55"/>
        <v>5.3519764787797177</v>
      </c>
      <c r="E1729">
        <v>6.6367991010380092E-3</v>
      </c>
      <c r="G1729">
        <v>1723</v>
      </c>
      <c r="H1729">
        <f t="shared" ca="1" si="56"/>
        <v>1.42793985408165E-2</v>
      </c>
    </row>
    <row r="1730" spans="2:8" x14ac:dyDescent="0.35">
      <c r="B1730" s="40">
        <v>40837</v>
      </c>
      <c r="C1730" s="41">
        <v>86.747200000000007</v>
      </c>
      <c r="D1730" s="6">
        <f t="shared" si="55"/>
        <v>-0.69286208195613364</v>
      </c>
      <c r="E1730">
        <v>6.625772475319756E-3</v>
      </c>
      <c r="G1730">
        <v>1724</v>
      </c>
      <c r="H1730">
        <f t="shared" ca="1" si="56"/>
        <v>3.1890603746622573E-2</v>
      </c>
    </row>
    <row r="1731" spans="2:8" x14ac:dyDescent="0.35">
      <c r="B1731" s="40">
        <v>42926</v>
      </c>
      <c r="C1731" s="41">
        <v>282.43728599999997</v>
      </c>
      <c r="D1731" s="6">
        <f t="shared" si="55"/>
        <v>-0.48615645261114315</v>
      </c>
      <c r="E1731">
        <v>6.62574173114709E-3</v>
      </c>
      <c r="G1731">
        <v>1725</v>
      </c>
      <c r="H1731">
        <f t="shared" ca="1" si="56"/>
        <v>3.2348354522896132E-2</v>
      </c>
    </row>
    <row r="1732" spans="2:8" x14ac:dyDescent="0.35">
      <c r="B1732" s="40">
        <v>44865</v>
      </c>
      <c r="C1732" s="41">
        <v>549.65618900000004</v>
      </c>
      <c r="D1732" s="6">
        <f t="shared" si="55"/>
        <v>3.7788854135383434</v>
      </c>
      <c r="E1732">
        <v>6.6237366973146026E-3</v>
      </c>
      <c r="G1732">
        <v>1726</v>
      </c>
      <c r="H1732">
        <f t="shared" ca="1" si="56"/>
        <v>4.4657672350906195E-2</v>
      </c>
    </row>
    <row r="1733" spans="2:8" x14ac:dyDescent="0.35">
      <c r="B1733" s="40">
        <v>41162</v>
      </c>
      <c r="C1733" s="41">
        <v>115.01765399999999</v>
      </c>
      <c r="D1733" s="6">
        <f t="shared" si="55"/>
        <v>-0.48640598492569481</v>
      </c>
      <c r="E1733">
        <v>6.6151507597091985E-3</v>
      </c>
      <c r="G1733">
        <v>1727</v>
      </c>
      <c r="H1733">
        <f t="shared" ca="1" si="56"/>
        <v>3.1566564312943371E-2</v>
      </c>
    </row>
    <row r="1734" spans="2:8" x14ac:dyDescent="0.35">
      <c r="B1734" s="40">
        <v>42431</v>
      </c>
      <c r="C1734" s="41">
        <v>223.94664</v>
      </c>
      <c r="D1734" s="6">
        <f t="shared" si="55"/>
        <v>5.79243346439383</v>
      </c>
      <c r="E1734">
        <v>6.6128964450649814E-3</v>
      </c>
      <c r="G1734">
        <v>1728</v>
      </c>
      <c r="H1734">
        <f t="shared" ca="1" si="56"/>
        <v>1.503524751944378E-2</v>
      </c>
    </row>
    <row r="1735" spans="2:8" x14ac:dyDescent="0.35">
      <c r="B1735" s="40">
        <v>38796</v>
      </c>
      <c r="C1735" s="41">
        <v>32.970016000000001</v>
      </c>
      <c r="D1735" s="6">
        <f t="shared" ref="D1735:D1798" si="57">(C1735-C1736)/C1736</f>
        <v>0.92873861257948809</v>
      </c>
      <c r="E1735">
        <v>6.5861292315523593E-3</v>
      </c>
      <c r="G1735">
        <v>1729</v>
      </c>
      <c r="H1735">
        <f t="shared" ref="H1735:H1798" ca="1" si="58">_xlfn.NORM.INV(RAND(),K$9,K$10)</f>
        <v>-8.1742095836017832E-3</v>
      </c>
    </row>
    <row r="1736" spans="2:8" x14ac:dyDescent="0.35">
      <c r="B1736" s="40">
        <v>38503</v>
      </c>
      <c r="C1736" s="41">
        <v>17.094082</v>
      </c>
      <c r="D1736" s="6">
        <f t="shared" si="57"/>
        <v>-0.81847659801418127</v>
      </c>
      <c r="E1736">
        <v>6.5732557348021168E-3</v>
      </c>
      <c r="G1736">
        <v>1730</v>
      </c>
      <c r="H1736">
        <f t="shared" ca="1" si="58"/>
        <v>2.487080991585789E-2</v>
      </c>
    </row>
    <row r="1737" spans="2:8" x14ac:dyDescent="0.35">
      <c r="B1737" s="40">
        <v>40780</v>
      </c>
      <c r="C1737" s="41">
        <v>94.170128000000005</v>
      </c>
      <c r="D1737" s="6">
        <f t="shared" si="57"/>
        <v>-0.85290347610606887</v>
      </c>
      <c r="E1737">
        <v>6.5725775734032819E-3</v>
      </c>
      <c r="G1737">
        <v>1731</v>
      </c>
      <c r="H1737">
        <f t="shared" ca="1" si="58"/>
        <v>2.808749256789983E-2</v>
      </c>
    </row>
    <row r="1738" spans="2:8" x14ac:dyDescent="0.35">
      <c r="B1738" s="40">
        <v>44463</v>
      </c>
      <c r="C1738" s="41">
        <v>640.19274900000005</v>
      </c>
      <c r="D1738" s="6">
        <f t="shared" si="57"/>
        <v>5.3624813779529683</v>
      </c>
      <c r="E1738">
        <v>6.5621377938988434E-3</v>
      </c>
      <c r="G1738">
        <v>1732</v>
      </c>
      <c r="H1738">
        <f t="shared" ca="1" si="58"/>
        <v>-1.3231442615512141E-2</v>
      </c>
    </row>
    <row r="1739" spans="2:8" x14ac:dyDescent="0.35">
      <c r="B1739" s="40">
        <v>40697</v>
      </c>
      <c r="C1739" s="41">
        <v>100.61998</v>
      </c>
      <c r="D1739" s="6">
        <f t="shared" si="57"/>
        <v>-0.7891292281293073</v>
      </c>
      <c r="E1739">
        <v>6.552979309380075E-3</v>
      </c>
      <c r="G1739">
        <v>1733</v>
      </c>
      <c r="H1739">
        <f t="shared" ca="1" si="58"/>
        <v>-4.7217998733764775E-2</v>
      </c>
    </row>
    <row r="1740" spans="2:8" x14ac:dyDescent="0.35">
      <c r="B1740" s="40">
        <v>43859</v>
      </c>
      <c r="C1740" s="41">
        <v>477.16418499999997</v>
      </c>
      <c r="D1740" s="6">
        <f t="shared" si="57"/>
        <v>-9.5724576829117669E-2</v>
      </c>
      <c r="E1740">
        <v>6.5520423849449224E-3</v>
      </c>
      <c r="G1740">
        <v>1734</v>
      </c>
      <c r="H1740">
        <f t="shared" ca="1" si="58"/>
        <v>1.4648878731156389E-2</v>
      </c>
    </row>
    <row r="1741" spans="2:8" x14ac:dyDescent="0.35">
      <c r="B1741" s="40">
        <v>45071</v>
      </c>
      <c r="C1741" s="41">
        <v>527.67571999999996</v>
      </c>
      <c r="D1741" s="6">
        <f t="shared" si="57"/>
        <v>5.3618053437669317</v>
      </c>
      <c r="E1741">
        <v>6.5503366233166096E-3</v>
      </c>
      <c r="G1741">
        <v>1735</v>
      </c>
      <c r="H1741">
        <f t="shared" ca="1" si="58"/>
        <v>-1.7683347074332726E-2</v>
      </c>
    </row>
    <row r="1742" spans="2:8" x14ac:dyDescent="0.35">
      <c r="B1742" s="40">
        <v>40343</v>
      </c>
      <c r="C1742" s="41">
        <v>82.944336000000007</v>
      </c>
      <c r="D1742" s="6">
        <f t="shared" si="57"/>
        <v>-0.12730829041771247</v>
      </c>
      <c r="E1742">
        <v>6.5499873204873955E-3</v>
      </c>
      <c r="G1742">
        <v>1736</v>
      </c>
      <c r="H1742">
        <f t="shared" ca="1" si="58"/>
        <v>-1.2411816280063118E-2</v>
      </c>
    </row>
    <row r="1743" spans="2:8" x14ac:dyDescent="0.35">
      <c r="B1743" s="40">
        <v>41036</v>
      </c>
      <c r="C1743" s="41">
        <v>95.044257999999999</v>
      </c>
      <c r="D1743" s="6">
        <f t="shared" si="57"/>
        <v>-0.62497385460026755</v>
      </c>
      <c r="E1743">
        <v>6.5480835146279172E-3</v>
      </c>
      <c r="G1743">
        <v>1737</v>
      </c>
      <c r="H1743">
        <f t="shared" ca="1" si="58"/>
        <v>-1.8054833975683306E-3</v>
      </c>
    </row>
    <row r="1744" spans="2:8" x14ac:dyDescent="0.35">
      <c r="B1744" s="40">
        <v>42283</v>
      </c>
      <c r="C1744" s="41">
        <v>253.433685</v>
      </c>
      <c r="D1744" s="6">
        <f t="shared" si="57"/>
        <v>0.58475851659154821</v>
      </c>
      <c r="E1744">
        <v>6.5428504177660217E-3</v>
      </c>
      <c r="G1744">
        <v>1738</v>
      </c>
      <c r="H1744">
        <f t="shared" ca="1" si="58"/>
        <v>1.8955018698666067E-2</v>
      </c>
    </row>
    <row r="1745" spans="2:8" x14ac:dyDescent="0.35">
      <c r="B1745" s="40">
        <v>41724</v>
      </c>
      <c r="C1745" s="41">
        <v>159.919434</v>
      </c>
      <c r="D1745" s="6">
        <f t="shared" si="57"/>
        <v>8.6269098124154606</v>
      </c>
      <c r="E1745">
        <v>6.5342062879141828E-3</v>
      </c>
      <c r="G1745">
        <v>1739</v>
      </c>
      <c r="H1745">
        <f t="shared" ca="1" si="58"/>
        <v>1.5278041787827146E-2</v>
      </c>
    </row>
    <row r="1746" spans="2:8" x14ac:dyDescent="0.35">
      <c r="B1746" s="40">
        <v>38483</v>
      </c>
      <c r="C1746" s="41">
        <v>16.611709999999999</v>
      </c>
      <c r="D1746" s="6">
        <f t="shared" si="57"/>
        <v>1.0033425000033163</v>
      </c>
      <c r="E1746">
        <v>6.5217836517213511E-3</v>
      </c>
      <c r="G1746">
        <v>1740</v>
      </c>
      <c r="H1746">
        <f t="shared" ca="1" si="58"/>
        <v>-6.4335826283262914E-3</v>
      </c>
    </row>
    <row r="1747" spans="2:8" x14ac:dyDescent="0.35">
      <c r="B1747" s="40">
        <v>37923</v>
      </c>
      <c r="C1747" s="41">
        <v>8.2919970000000003</v>
      </c>
      <c r="D1747" s="6">
        <f t="shared" si="57"/>
        <v>-0.97713998817961634</v>
      </c>
      <c r="E1747">
        <v>6.5172378884688917E-3</v>
      </c>
      <c r="G1747">
        <v>1741</v>
      </c>
      <c r="H1747">
        <f t="shared" ca="1" si="58"/>
        <v>-1.7264229224694998E-2</v>
      </c>
    </row>
    <row r="1748" spans="2:8" x14ac:dyDescent="0.35">
      <c r="B1748" s="40">
        <v>43292</v>
      </c>
      <c r="C1748" s="41">
        <v>362.72933999999998</v>
      </c>
      <c r="D1748" s="6">
        <f t="shared" si="57"/>
        <v>9.239954935421375</v>
      </c>
      <c r="E1748">
        <v>6.5114636836319786E-3</v>
      </c>
      <c r="G1748">
        <v>1742</v>
      </c>
      <c r="H1748">
        <f t="shared" ca="1" si="58"/>
        <v>5.8792563841127072E-3</v>
      </c>
    </row>
    <row r="1749" spans="2:8" x14ac:dyDescent="0.35">
      <c r="B1749" s="40">
        <v>39160</v>
      </c>
      <c r="C1749" s="41">
        <v>35.422942999999997</v>
      </c>
      <c r="D1749" s="6">
        <f t="shared" si="57"/>
        <v>-0.89787670412632148</v>
      </c>
      <c r="E1749">
        <v>6.5087747941586513E-3</v>
      </c>
      <c r="G1749">
        <v>1743</v>
      </c>
      <c r="H1749">
        <f t="shared" ca="1" si="58"/>
        <v>2.2532981226723994E-2</v>
      </c>
    </row>
    <row r="1750" spans="2:8" x14ac:dyDescent="0.35">
      <c r="B1750" s="40">
        <v>43222</v>
      </c>
      <c r="C1750" s="41">
        <v>346.86447099999998</v>
      </c>
      <c r="D1750" s="6">
        <f t="shared" si="57"/>
        <v>7.266172150074536</v>
      </c>
      <c r="E1750">
        <v>6.4969460265468836E-3</v>
      </c>
      <c r="G1750">
        <v>1744</v>
      </c>
      <c r="H1750">
        <f t="shared" ca="1" si="58"/>
        <v>7.0200766529402214E-2</v>
      </c>
    </row>
    <row r="1751" spans="2:8" x14ac:dyDescent="0.35">
      <c r="B1751" s="40">
        <v>39321</v>
      </c>
      <c r="C1751" s="41">
        <v>41.961922000000001</v>
      </c>
      <c r="D1751" s="6">
        <f t="shared" si="57"/>
        <v>3.7680314043667361E-2</v>
      </c>
      <c r="E1751">
        <v>6.4932149250062849E-3</v>
      </c>
      <c r="G1751">
        <v>1745</v>
      </c>
      <c r="H1751">
        <f t="shared" ca="1" si="58"/>
        <v>-4.4880817420639423E-2</v>
      </c>
    </row>
    <row r="1752" spans="2:8" x14ac:dyDescent="0.35">
      <c r="B1752" s="40">
        <v>39080</v>
      </c>
      <c r="C1752" s="41">
        <v>40.438198</v>
      </c>
      <c r="D1752" s="6">
        <f t="shared" si="57"/>
        <v>2.5351987379022889</v>
      </c>
      <c r="E1752">
        <v>6.4747534443864779E-3</v>
      </c>
      <c r="G1752">
        <v>1746</v>
      </c>
      <c r="H1752">
        <f t="shared" ca="1" si="58"/>
        <v>-1.3435675584257104E-2</v>
      </c>
    </row>
    <row r="1753" spans="2:8" x14ac:dyDescent="0.35">
      <c r="B1753" s="40">
        <v>37987</v>
      </c>
      <c r="C1753" s="41">
        <v>11.438734</v>
      </c>
      <c r="D1753" s="6">
        <f t="shared" si="57"/>
        <v>-0.9292309265085521</v>
      </c>
      <c r="E1753">
        <v>6.4672678921116177E-3</v>
      </c>
      <c r="G1753">
        <v>1747</v>
      </c>
      <c r="H1753">
        <f t="shared" ca="1" si="58"/>
        <v>-5.9698523000815285E-3</v>
      </c>
    </row>
    <row r="1754" spans="2:8" x14ac:dyDescent="0.35">
      <c r="B1754" s="40">
        <v>41718</v>
      </c>
      <c r="C1754" s="41">
        <v>161.63464400000001</v>
      </c>
      <c r="D1754" s="6">
        <f t="shared" si="57"/>
        <v>-0.33214168487832929</v>
      </c>
      <c r="E1754">
        <v>6.4643190816298397E-3</v>
      </c>
      <c r="G1754">
        <v>1748</v>
      </c>
      <c r="H1754">
        <f t="shared" ca="1" si="58"/>
        <v>-1.2006075798783902E-2</v>
      </c>
    </row>
    <row r="1755" spans="2:8" x14ac:dyDescent="0.35">
      <c r="B1755" s="40">
        <v>42062</v>
      </c>
      <c r="C1755" s="41">
        <v>242.019363</v>
      </c>
      <c r="D1755" s="6">
        <f t="shared" si="57"/>
        <v>2.4198884431205858</v>
      </c>
      <c r="E1755">
        <v>6.4530184710397667E-3</v>
      </c>
      <c r="G1755">
        <v>1749</v>
      </c>
      <c r="H1755">
        <f t="shared" ca="1" si="58"/>
        <v>4.687873981699904E-2</v>
      </c>
    </row>
    <row r="1756" spans="2:8" x14ac:dyDescent="0.35">
      <c r="B1756" s="40">
        <v>40168</v>
      </c>
      <c r="C1756" s="41">
        <v>70.768203999999997</v>
      </c>
      <c r="D1756" s="6">
        <f t="shared" si="57"/>
        <v>0.81144435957660743</v>
      </c>
      <c r="E1756">
        <v>6.4470564409694637E-3</v>
      </c>
      <c r="G1756">
        <v>1750</v>
      </c>
      <c r="H1756">
        <f t="shared" ca="1" si="58"/>
        <v>-3.0444835590325025E-2</v>
      </c>
    </row>
    <row r="1757" spans="2:8" x14ac:dyDescent="0.35">
      <c r="B1757" s="40">
        <v>39188</v>
      </c>
      <c r="C1757" s="41">
        <v>39.067279999999997</v>
      </c>
      <c r="D1757" s="6">
        <f t="shared" si="57"/>
        <v>-0.91902861967404448</v>
      </c>
      <c r="E1757">
        <v>6.4379675338684878E-3</v>
      </c>
      <c r="G1757">
        <v>1751</v>
      </c>
      <c r="H1757">
        <f t="shared" ca="1" si="58"/>
        <v>5.0813837588072834E-2</v>
      </c>
    </row>
    <row r="1758" spans="2:8" x14ac:dyDescent="0.35">
      <c r="B1758" s="40">
        <v>44084</v>
      </c>
      <c r="C1758" s="41">
        <v>482.482574</v>
      </c>
      <c r="D1758" s="6">
        <f t="shared" si="57"/>
        <v>0.97605694267180498</v>
      </c>
      <c r="E1758">
        <v>6.3979182775958966E-3</v>
      </c>
      <c r="G1758">
        <v>1752</v>
      </c>
      <c r="H1758">
        <f t="shared" ca="1" si="58"/>
        <v>-9.5188650453201175E-4</v>
      </c>
    </row>
    <row r="1759" spans="2:8" x14ac:dyDescent="0.35">
      <c r="B1759" s="40">
        <v>42074</v>
      </c>
      <c r="C1759" s="41">
        <v>244.16430700000001</v>
      </c>
      <c r="D1759" s="6">
        <f t="shared" si="57"/>
        <v>-2.6099777324023192E-3</v>
      </c>
      <c r="E1759">
        <v>6.3955274619601462E-3</v>
      </c>
      <c r="G1759">
        <v>1753</v>
      </c>
      <c r="H1759">
        <f t="shared" ca="1" si="58"/>
        <v>-1.0336769844458551E-2</v>
      </c>
    </row>
    <row r="1760" spans="2:8" x14ac:dyDescent="0.35">
      <c r="B1760" s="40">
        <v>42088</v>
      </c>
      <c r="C1760" s="41">
        <v>244.80323799999999</v>
      </c>
      <c r="D1760" s="6">
        <f t="shared" si="57"/>
        <v>9.6484003925360801E-2</v>
      </c>
      <c r="E1760">
        <v>6.3789191136767063E-3</v>
      </c>
      <c r="G1760">
        <v>1754</v>
      </c>
      <c r="H1760">
        <f t="shared" ca="1" si="58"/>
        <v>5.2473623118781034E-3</v>
      </c>
    </row>
    <row r="1761" spans="2:8" x14ac:dyDescent="0.35">
      <c r="B1761" s="40">
        <v>41976</v>
      </c>
      <c r="C1761" s="41">
        <v>223.262024</v>
      </c>
      <c r="D1761" s="6">
        <f t="shared" si="57"/>
        <v>-0.55374530062642913</v>
      </c>
      <c r="E1761">
        <v>6.3771984382407559E-3</v>
      </c>
      <c r="G1761">
        <v>1755</v>
      </c>
      <c r="H1761">
        <f t="shared" ca="1" si="58"/>
        <v>2.1585339383342728E-2</v>
      </c>
    </row>
    <row r="1762" spans="2:8" x14ac:dyDescent="0.35">
      <c r="B1762" s="40">
        <v>44105</v>
      </c>
      <c r="C1762" s="41">
        <v>500.30178799999999</v>
      </c>
      <c r="D1762" s="6">
        <f t="shared" si="57"/>
        <v>1.2198945394569913</v>
      </c>
      <c r="E1762">
        <v>6.3656695705136919E-3</v>
      </c>
      <c r="G1762">
        <v>1756</v>
      </c>
      <c r="H1762">
        <f t="shared" ca="1" si="58"/>
        <v>-9.9301519086822804E-3</v>
      </c>
    </row>
    <row r="1763" spans="2:8" x14ac:dyDescent="0.35">
      <c r="B1763" s="40">
        <v>42458</v>
      </c>
      <c r="C1763" s="41">
        <v>225.371872</v>
      </c>
      <c r="D1763" s="6">
        <f t="shared" si="57"/>
        <v>0</v>
      </c>
      <c r="E1763">
        <v>6.364158890707153E-3</v>
      </c>
      <c r="G1763">
        <v>1757</v>
      </c>
      <c r="H1763">
        <f t="shared" ca="1" si="58"/>
        <v>3.5110258580199156E-3</v>
      </c>
    </row>
    <row r="1764" spans="2:8" x14ac:dyDescent="0.35">
      <c r="B1764" s="40">
        <v>42432</v>
      </c>
      <c r="C1764" s="41">
        <v>225.371872</v>
      </c>
      <c r="D1764" s="6">
        <f t="shared" si="57"/>
        <v>-0.41905532906969833</v>
      </c>
      <c r="E1764">
        <v>6.364158890707153E-3</v>
      </c>
      <c r="G1764">
        <v>1758</v>
      </c>
      <c r="H1764">
        <f t="shared" ca="1" si="58"/>
        <v>-3.8195448787613721E-3</v>
      </c>
    </row>
    <row r="1765" spans="2:8" x14ac:dyDescent="0.35">
      <c r="B1765" s="40">
        <v>43564</v>
      </c>
      <c r="C1765" s="41">
        <v>387.940338</v>
      </c>
      <c r="D1765" s="6">
        <f t="shared" si="57"/>
        <v>-0.18557960209075566</v>
      </c>
      <c r="E1765">
        <v>6.3576460488685852E-3</v>
      </c>
      <c r="G1765">
        <v>1759</v>
      </c>
      <c r="H1765">
        <f t="shared" ca="1" si="58"/>
        <v>-1.389548903638136E-2</v>
      </c>
    </row>
    <row r="1766" spans="2:8" x14ac:dyDescent="0.35">
      <c r="B1766" s="40">
        <v>44029</v>
      </c>
      <c r="C1766" s="41">
        <v>476.33917200000002</v>
      </c>
      <c r="D1766" s="6">
        <f t="shared" si="57"/>
        <v>4.2645431101059224</v>
      </c>
      <c r="E1766">
        <v>6.3571548736727395E-3</v>
      </c>
      <c r="G1766">
        <v>1760</v>
      </c>
      <c r="H1766">
        <f t="shared" ca="1" si="58"/>
        <v>1.6060878564011512E-2</v>
      </c>
    </row>
    <row r="1767" spans="2:8" x14ac:dyDescent="0.35">
      <c r="B1767" s="40">
        <v>40816</v>
      </c>
      <c r="C1767" s="41">
        <v>90.480628999999993</v>
      </c>
      <c r="D1767" s="6">
        <f t="shared" si="57"/>
        <v>-0.68503365232597868</v>
      </c>
      <c r="E1767">
        <v>6.350731902076189E-3</v>
      </c>
      <c r="G1767">
        <v>1761</v>
      </c>
      <c r="H1767">
        <f t="shared" ca="1" si="58"/>
        <v>1.0373158217067685E-2</v>
      </c>
    </row>
    <row r="1768" spans="2:8" x14ac:dyDescent="0.35">
      <c r="B1768" s="40">
        <v>42963</v>
      </c>
      <c r="C1768" s="41">
        <v>287.270782</v>
      </c>
      <c r="D1768" s="6">
        <f t="shared" si="57"/>
        <v>-0.4071874052568023</v>
      </c>
      <c r="E1768">
        <v>6.3495449415138334E-3</v>
      </c>
      <c r="G1768">
        <v>1762</v>
      </c>
      <c r="H1768">
        <f t="shared" ca="1" si="58"/>
        <v>6.4940393505400797E-3</v>
      </c>
    </row>
    <row r="1769" spans="2:8" x14ac:dyDescent="0.35">
      <c r="B1769" s="40">
        <v>43892</v>
      </c>
      <c r="C1769" s="41">
        <v>484.589539</v>
      </c>
      <c r="D1769" s="6">
        <f t="shared" si="57"/>
        <v>4.4058112654674959</v>
      </c>
      <c r="E1769">
        <v>6.3495172220553861E-3</v>
      </c>
      <c r="G1769">
        <v>1763</v>
      </c>
      <c r="H1769">
        <f t="shared" ca="1" si="58"/>
        <v>-3.1376466771764686E-2</v>
      </c>
    </row>
    <row r="1770" spans="2:8" x14ac:dyDescent="0.35">
      <c r="B1770" s="40">
        <v>40409</v>
      </c>
      <c r="C1770" s="41">
        <v>89.642334000000005</v>
      </c>
      <c r="D1770" s="6">
        <f t="shared" si="57"/>
        <v>6.2986530411320993</v>
      </c>
      <c r="E1770">
        <v>6.3414475227368114E-3</v>
      </c>
      <c r="G1770">
        <v>1764</v>
      </c>
      <c r="H1770">
        <f t="shared" ca="1" si="58"/>
        <v>-1.8365825580407204E-2</v>
      </c>
    </row>
    <row r="1771" spans="2:8" x14ac:dyDescent="0.35">
      <c r="B1771" s="40">
        <v>38002</v>
      </c>
      <c r="C1771" s="41">
        <v>12.282038</v>
      </c>
      <c r="D1771" s="6">
        <f t="shared" si="57"/>
        <v>-0.97802545465702651</v>
      </c>
      <c r="E1771">
        <v>6.3394601425831127E-3</v>
      </c>
      <c r="G1771">
        <v>1765</v>
      </c>
      <c r="H1771">
        <f t="shared" ca="1" si="58"/>
        <v>-1.9391154819131885E-2</v>
      </c>
    </row>
    <row r="1772" spans="2:8" x14ac:dyDescent="0.35">
      <c r="B1772" s="40">
        <v>44832</v>
      </c>
      <c r="C1772" s="41">
        <v>558.92114300000003</v>
      </c>
      <c r="D1772" s="6">
        <f t="shared" si="57"/>
        <v>8.9695224998498531E-3</v>
      </c>
      <c r="E1772">
        <v>6.3337064921469427E-3</v>
      </c>
      <c r="G1772">
        <v>1766</v>
      </c>
      <c r="H1772">
        <f t="shared" ca="1" si="58"/>
        <v>1.5756971866206042E-2</v>
      </c>
    </row>
    <row r="1773" spans="2:8" x14ac:dyDescent="0.35">
      <c r="B1773" s="40">
        <v>44943</v>
      </c>
      <c r="C1773" s="41">
        <v>553.95245399999999</v>
      </c>
      <c r="D1773" s="6">
        <f t="shared" si="57"/>
        <v>4.8091410724127058E-2</v>
      </c>
      <c r="E1773">
        <v>6.3286135679818129E-3</v>
      </c>
      <c r="G1773">
        <v>1767</v>
      </c>
      <c r="H1773">
        <f t="shared" ca="1" si="58"/>
        <v>3.1790185424515414E-2</v>
      </c>
    </row>
    <row r="1774" spans="2:8" x14ac:dyDescent="0.35">
      <c r="B1774" s="40">
        <v>44321</v>
      </c>
      <c r="C1774" s="41">
        <v>528.53448500000002</v>
      </c>
      <c r="D1774" s="6">
        <f t="shared" si="57"/>
        <v>12.495489379117261</v>
      </c>
      <c r="E1774">
        <v>6.3249843600454341E-3</v>
      </c>
      <c r="G1774">
        <v>1768</v>
      </c>
      <c r="H1774">
        <f t="shared" ca="1" si="58"/>
        <v>5.3833826544326419E-2</v>
      </c>
    </row>
    <row r="1775" spans="2:8" x14ac:dyDescent="0.35">
      <c r="B1775" s="40">
        <v>38901</v>
      </c>
      <c r="C1775" s="41">
        <v>39.163787999999997</v>
      </c>
      <c r="D1775" s="6">
        <f t="shared" si="57"/>
        <v>-0.87700199424990943</v>
      </c>
      <c r="E1775">
        <v>6.3243267966264878E-3</v>
      </c>
      <c r="G1775">
        <v>1769</v>
      </c>
      <c r="H1775">
        <f t="shared" ca="1" si="58"/>
        <v>4.3791658526283481E-3</v>
      </c>
    </row>
    <row r="1776" spans="2:8" x14ac:dyDescent="0.35">
      <c r="B1776" s="40">
        <v>43045</v>
      </c>
      <c r="C1776" s="41">
        <v>318.409943</v>
      </c>
      <c r="D1776" s="6">
        <f t="shared" si="57"/>
        <v>0.14115092206935573</v>
      </c>
      <c r="E1776">
        <v>6.315965147650991E-3</v>
      </c>
      <c r="G1776">
        <v>1770</v>
      </c>
      <c r="H1776">
        <f t="shared" ca="1" si="58"/>
        <v>1.1322088968793515E-2</v>
      </c>
    </row>
    <row r="1777" spans="2:8" x14ac:dyDescent="0.35">
      <c r="B1777" s="40">
        <v>42534</v>
      </c>
      <c r="C1777" s="41">
        <v>279.02526899999998</v>
      </c>
      <c r="D1777" s="6">
        <f t="shared" si="57"/>
        <v>5.4416907671435082</v>
      </c>
      <c r="E1777">
        <v>6.3008963619522566E-3</v>
      </c>
      <c r="G1777">
        <v>1771</v>
      </c>
      <c r="H1777">
        <f t="shared" ca="1" si="58"/>
        <v>-6.2885308887383326E-3</v>
      </c>
    </row>
    <row r="1778" spans="2:8" x14ac:dyDescent="0.35">
      <c r="B1778" s="40">
        <v>39374</v>
      </c>
      <c r="C1778" s="41">
        <v>43.315533000000002</v>
      </c>
      <c r="D1778" s="6">
        <f t="shared" si="57"/>
        <v>0.16302961364800803</v>
      </c>
      <c r="E1778">
        <v>6.2893062766612969E-3</v>
      </c>
      <c r="G1778">
        <v>1772</v>
      </c>
      <c r="H1778">
        <f t="shared" ca="1" si="58"/>
        <v>1.876353076129053E-3</v>
      </c>
    </row>
    <row r="1779" spans="2:8" x14ac:dyDescent="0.35">
      <c r="B1779" s="40">
        <v>39822</v>
      </c>
      <c r="C1779" s="41">
        <v>37.243706000000003</v>
      </c>
      <c r="D1779" s="6">
        <f t="shared" si="57"/>
        <v>-0.9293926890682459</v>
      </c>
      <c r="E1779">
        <v>6.2786186044781608E-3</v>
      </c>
      <c r="G1779">
        <v>1773</v>
      </c>
      <c r="H1779">
        <f t="shared" ca="1" si="58"/>
        <v>-8.9309967311402803E-3</v>
      </c>
    </row>
    <row r="1780" spans="2:8" x14ac:dyDescent="0.35">
      <c r="B1780" s="40">
        <v>44995</v>
      </c>
      <c r="C1780" s="41">
        <v>527.47662400000002</v>
      </c>
      <c r="D1780" s="6">
        <f t="shared" si="57"/>
        <v>5.194590007776287</v>
      </c>
      <c r="E1780">
        <v>6.2660378133916738E-3</v>
      </c>
      <c r="G1780">
        <v>1774</v>
      </c>
      <c r="H1780">
        <f t="shared" ca="1" si="58"/>
        <v>-8.2757545578021827E-3</v>
      </c>
    </row>
    <row r="1781" spans="2:8" x14ac:dyDescent="0.35">
      <c r="B1781" s="40">
        <v>40896</v>
      </c>
      <c r="C1781" s="41">
        <v>85.151176000000007</v>
      </c>
      <c r="D1781" s="6">
        <f t="shared" si="57"/>
        <v>9.2104380808821357E-3</v>
      </c>
      <c r="E1781">
        <v>6.2628271626660173E-3</v>
      </c>
      <c r="G1781">
        <v>1775</v>
      </c>
      <c r="H1781">
        <f t="shared" ca="1" si="58"/>
        <v>3.9452629521651251E-3</v>
      </c>
    </row>
    <row r="1782" spans="2:8" x14ac:dyDescent="0.35">
      <c r="B1782" s="40">
        <v>40595</v>
      </c>
      <c r="C1782" s="41">
        <v>84.374054000000001</v>
      </c>
      <c r="D1782" s="6">
        <f t="shared" si="57"/>
        <v>-0.60454334013615463</v>
      </c>
      <c r="E1782">
        <v>6.2499226296940597E-3</v>
      </c>
      <c r="G1782">
        <v>1776</v>
      </c>
      <c r="H1782">
        <f t="shared" ca="1" si="58"/>
        <v>-1.7043829598311896E-2</v>
      </c>
    </row>
    <row r="1783" spans="2:8" x14ac:dyDescent="0.35">
      <c r="B1783" s="40">
        <v>42004</v>
      </c>
      <c r="C1783" s="41">
        <v>213.35853599999999</v>
      </c>
      <c r="D1783" s="6">
        <f t="shared" si="57"/>
        <v>0.84961978245388492</v>
      </c>
      <c r="E1783">
        <v>6.2419736430423369E-3</v>
      </c>
      <c r="G1783">
        <v>1777</v>
      </c>
      <c r="H1783">
        <f t="shared" ca="1" si="58"/>
        <v>-2.8099018145106229E-2</v>
      </c>
    </row>
    <row r="1784" spans="2:8" x14ac:dyDescent="0.35">
      <c r="B1784" s="40">
        <v>41267</v>
      </c>
      <c r="C1784" s="41">
        <v>115.35264599999999</v>
      </c>
      <c r="D1784" s="6">
        <f t="shared" si="57"/>
        <v>0.95034895735823399</v>
      </c>
      <c r="E1784">
        <v>6.2377458362992992E-3</v>
      </c>
      <c r="G1784">
        <v>1778</v>
      </c>
      <c r="H1784">
        <f t="shared" ca="1" si="58"/>
        <v>2.3463725149986583E-2</v>
      </c>
    </row>
    <row r="1785" spans="2:8" x14ac:dyDescent="0.35">
      <c r="B1785" s="40">
        <v>40025</v>
      </c>
      <c r="C1785" s="41">
        <v>59.144618999999999</v>
      </c>
      <c r="D1785" s="6">
        <f t="shared" si="57"/>
        <v>5.3330458307956015</v>
      </c>
      <c r="E1785">
        <v>6.2132473331477272E-3</v>
      </c>
      <c r="G1785">
        <v>1779</v>
      </c>
      <c r="H1785">
        <f t="shared" ca="1" si="58"/>
        <v>-7.1726749063142428E-3</v>
      </c>
    </row>
    <row r="1786" spans="2:8" x14ac:dyDescent="0.35">
      <c r="B1786" s="40">
        <v>37935</v>
      </c>
      <c r="C1786" s="41">
        <v>9.339048</v>
      </c>
      <c r="D1786" s="6">
        <f t="shared" si="57"/>
        <v>-0.91956889770838934</v>
      </c>
      <c r="E1786">
        <v>6.1986647653965313E-3</v>
      </c>
      <c r="G1786">
        <v>1780</v>
      </c>
      <c r="H1786">
        <f t="shared" ca="1" si="58"/>
        <v>-3.2089496538952073E-2</v>
      </c>
    </row>
    <row r="1787" spans="2:8" x14ac:dyDescent="0.35">
      <c r="B1787" s="40">
        <v>41261</v>
      </c>
      <c r="C1787" s="41">
        <v>116.112396</v>
      </c>
      <c r="D1787" s="6">
        <f t="shared" si="57"/>
        <v>2.0543696300227476</v>
      </c>
      <c r="E1787">
        <v>6.1964773728448068E-3</v>
      </c>
      <c r="G1787">
        <v>1781</v>
      </c>
      <c r="H1787">
        <f t="shared" ca="1" si="58"/>
        <v>-2.3091779558551285E-2</v>
      </c>
    </row>
    <row r="1788" spans="2:8" x14ac:dyDescent="0.35">
      <c r="B1788" s="40">
        <v>38987</v>
      </c>
      <c r="C1788" s="41">
        <v>38.015174999999999</v>
      </c>
      <c r="D1788" s="6">
        <f t="shared" si="57"/>
        <v>-0.9366031514550911</v>
      </c>
      <c r="E1788">
        <v>6.1888201833321431E-3</v>
      </c>
      <c r="G1788">
        <v>1782</v>
      </c>
      <c r="H1788">
        <f t="shared" ca="1" si="58"/>
        <v>-4.8599338769913713E-3</v>
      </c>
    </row>
    <row r="1789" spans="2:8" x14ac:dyDescent="0.35">
      <c r="B1789" s="40">
        <v>44907</v>
      </c>
      <c r="C1789" s="41">
        <v>599.63824499999998</v>
      </c>
      <c r="D1789" s="6">
        <f t="shared" si="57"/>
        <v>1.3372081104461364</v>
      </c>
      <c r="E1789">
        <v>6.1795553008608707E-3</v>
      </c>
      <c r="G1789">
        <v>1783</v>
      </c>
      <c r="H1789">
        <f t="shared" ca="1" si="58"/>
        <v>-1.7259193453246498E-2</v>
      </c>
    </row>
    <row r="1790" spans="2:8" x14ac:dyDescent="0.35">
      <c r="B1790" s="40">
        <v>42877</v>
      </c>
      <c r="C1790" s="41">
        <v>256.56176799999997</v>
      </c>
      <c r="D1790" s="6">
        <f t="shared" si="57"/>
        <v>-0.46034374961790125</v>
      </c>
      <c r="E1790">
        <v>6.1761202842475129E-3</v>
      </c>
      <c r="G1790">
        <v>1784</v>
      </c>
      <c r="H1790">
        <f t="shared" ca="1" si="58"/>
        <v>-2.7173545862663181E-2</v>
      </c>
    </row>
    <row r="1791" spans="2:8" x14ac:dyDescent="0.35">
      <c r="B1791" s="40">
        <v>43853</v>
      </c>
      <c r="C1791" s="41">
        <v>475.41702299999997</v>
      </c>
      <c r="D1791" s="6">
        <f t="shared" si="57"/>
        <v>4.0632312314394987</v>
      </c>
      <c r="E1791">
        <v>6.16267598721729E-3</v>
      </c>
      <c r="G1791">
        <v>1785</v>
      </c>
      <c r="H1791">
        <f t="shared" ca="1" si="58"/>
        <v>-8.7840768390459786E-3</v>
      </c>
    </row>
    <row r="1792" spans="2:8" x14ac:dyDescent="0.35">
      <c r="B1792" s="40">
        <v>41038</v>
      </c>
      <c r="C1792" s="41">
        <v>93.895972999999998</v>
      </c>
      <c r="D1792" s="6">
        <f t="shared" si="57"/>
        <v>15.917096008186855</v>
      </c>
      <c r="E1792">
        <v>6.1525276064089279E-3</v>
      </c>
      <c r="G1792">
        <v>1786</v>
      </c>
      <c r="H1792">
        <f t="shared" ca="1" si="58"/>
        <v>3.9058820285947447E-2</v>
      </c>
    </row>
    <row r="1793" spans="2:8" x14ac:dyDescent="0.35">
      <c r="B1793" s="40">
        <v>37630</v>
      </c>
      <c r="C1793" s="41">
        <v>5.5503600000000004</v>
      </c>
      <c r="D1793" s="6">
        <f t="shared" si="57"/>
        <v>-0.79175323511001816</v>
      </c>
      <c r="E1793">
        <v>6.1521761750642032E-3</v>
      </c>
      <c r="G1793">
        <v>1787</v>
      </c>
      <c r="H1793">
        <f t="shared" ca="1" si="58"/>
        <v>-6.2339358135224975E-2</v>
      </c>
    </row>
    <row r="1794" spans="2:8" x14ac:dyDescent="0.35">
      <c r="B1794" s="40">
        <v>38713</v>
      </c>
      <c r="C1794" s="41">
        <v>26.652802999999999</v>
      </c>
      <c r="D1794" s="6">
        <f t="shared" si="57"/>
        <v>-0.55629262056217754</v>
      </c>
      <c r="E1794">
        <v>6.1465502749888145E-3</v>
      </c>
      <c r="G1794">
        <v>1788</v>
      </c>
      <c r="H1794">
        <f t="shared" ca="1" si="58"/>
        <v>-6.3160288860690103E-3</v>
      </c>
    </row>
    <row r="1795" spans="2:8" x14ac:dyDescent="0.35">
      <c r="B1795" s="40">
        <v>40029</v>
      </c>
      <c r="C1795" s="41">
        <v>60.068424</v>
      </c>
      <c r="D1795" s="6">
        <f t="shared" si="57"/>
        <v>-0.29613390319352673</v>
      </c>
      <c r="E1795">
        <v>6.1174955643073835E-3</v>
      </c>
      <c r="G1795">
        <v>1789</v>
      </c>
      <c r="H1795">
        <f t="shared" ca="1" si="58"/>
        <v>3.2133694340120762E-2</v>
      </c>
    </row>
    <row r="1796" spans="2:8" x14ac:dyDescent="0.35">
      <c r="B1796" s="40">
        <v>40389</v>
      </c>
      <c r="C1796" s="41">
        <v>85.340698000000003</v>
      </c>
      <c r="D1796" s="6">
        <f t="shared" si="57"/>
        <v>1.1034979055159062</v>
      </c>
      <c r="E1796">
        <v>6.1088130909742596E-3</v>
      </c>
      <c r="G1796">
        <v>1790</v>
      </c>
      <c r="H1796">
        <f t="shared" ca="1" si="58"/>
        <v>1.7059821342513035E-2</v>
      </c>
    </row>
    <row r="1797" spans="2:8" x14ac:dyDescent="0.35">
      <c r="B1797" s="40">
        <v>38911</v>
      </c>
      <c r="C1797" s="41">
        <v>40.57085</v>
      </c>
      <c r="D1797" s="6">
        <f t="shared" si="57"/>
        <v>-0.9096449345706511</v>
      </c>
      <c r="E1797">
        <v>6.1039247125664322E-3</v>
      </c>
      <c r="G1797">
        <v>1791</v>
      </c>
      <c r="H1797">
        <f t="shared" ca="1" si="58"/>
        <v>-2.4037583120797654E-3</v>
      </c>
    </row>
    <row r="1798" spans="2:8" x14ac:dyDescent="0.35">
      <c r="B1798" s="40">
        <v>43829</v>
      </c>
      <c r="C1798" s="41">
        <v>449.01577800000001</v>
      </c>
      <c r="D1798" s="6">
        <f t="shared" si="57"/>
        <v>45.709880769156754</v>
      </c>
      <c r="E1798">
        <v>6.0896624191262875E-3</v>
      </c>
      <c r="G1798">
        <v>1792</v>
      </c>
      <c r="H1798">
        <f t="shared" ca="1" si="58"/>
        <v>2.8322576858803596E-2</v>
      </c>
    </row>
    <row r="1799" spans="2:8" x14ac:dyDescent="0.35">
      <c r="B1799" s="40">
        <v>38140</v>
      </c>
      <c r="C1799" s="41">
        <v>9.6128649999999993</v>
      </c>
      <c r="D1799" s="6">
        <f t="shared" ref="D1799:D1862" si="59">(C1799-C1800)/C1800</f>
        <v>-0.98145046313082085</v>
      </c>
      <c r="E1799">
        <v>6.0722067106052597E-3</v>
      </c>
      <c r="G1799">
        <v>1793</v>
      </c>
      <c r="H1799">
        <f t="shared" ref="H1799:H1862" ca="1" si="60">_xlfn.NORM.INV(RAND(),K$9,K$10)</f>
        <v>3.3744206310922968E-3</v>
      </c>
    </row>
    <row r="1800" spans="2:8" x14ac:dyDescent="0.35">
      <c r="B1800" s="40">
        <v>44344</v>
      </c>
      <c r="C1800" s="41">
        <v>518.22668499999997</v>
      </c>
      <c r="D1800" s="6">
        <f t="shared" si="59"/>
        <v>4.9660014257571712</v>
      </c>
      <c r="E1800">
        <v>6.0699820916532603E-3</v>
      </c>
      <c r="G1800">
        <v>1794</v>
      </c>
      <c r="H1800">
        <f t="shared" ca="1" si="60"/>
        <v>-3.7613194682061937E-2</v>
      </c>
    </row>
    <row r="1801" spans="2:8" x14ac:dyDescent="0.35">
      <c r="B1801" s="40">
        <v>40676</v>
      </c>
      <c r="C1801" s="41">
        <v>86.863319000000004</v>
      </c>
      <c r="D1801" s="6">
        <f t="shared" si="59"/>
        <v>-0.83289492113677488</v>
      </c>
      <c r="E1801">
        <v>6.0693686005818962E-3</v>
      </c>
      <c r="G1801">
        <v>1795</v>
      </c>
      <c r="H1801">
        <f t="shared" ca="1" si="60"/>
        <v>-3.0120682262077838E-2</v>
      </c>
    </row>
    <row r="1802" spans="2:8" x14ac:dyDescent="0.35">
      <c r="B1802" s="40">
        <v>45068</v>
      </c>
      <c r="C1802" s="41">
        <v>519.81256099999996</v>
      </c>
      <c r="D1802" s="6">
        <f t="shared" si="59"/>
        <v>12.353293798811363</v>
      </c>
      <c r="E1802">
        <v>6.0682273590968077E-3</v>
      </c>
      <c r="G1802">
        <v>1796</v>
      </c>
      <c r="H1802">
        <f t="shared" ca="1" si="60"/>
        <v>2.4870745959103208E-3</v>
      </c>
    </row>
    <row r="1803" spans="2:8" x14ac:dyDescent="0.35">
      <c r="B1803" s="40">
        <v>39850</v>
      </c>
      <c r="C1803" s="41">
        <v>38.927666000000002</v>
      </c>
      <c r="D1803" s="6">
        <f t="shared" si="59"/>
        <v>-6.2539764074817789E-2</v>
      </c>
      <c r="E1803">
        <v>6.057251630521684E-3</v>
      </c>
      <c r="G1803">
        <v>1797</v>
      </c>
      <c r="H1803">
        <f t="shared" ca="1" si="60"/>
        <v>-3.2816267420826811E-3</v>
      </c>
    </row>
    <row r="1804" spans="2:8" x14ac:dyDescent="0.35">
      <c r="B1804" s="40">
        <v>39231</v>
      </c>
      <c r="C1804" s="41">
        <v>41.524605000000001</v>
      </c>
      <c r="D1804" s="6">
        <f t="shared" si="59"/>
        <v>-0.72398028273196235</v>
      </c>
      <c r="E1804">
        <v>6.0544825659337017E-3</v>
      </c>
      <c r="G1804">
        <v>1798</v>
      </c>
      <c r="H1804">
        <f t="shared" ca="1" si="60"/>
        <v>1.7023144415665287E-2</v>
      </c>
    </row>
    <row r="1805" spans="2:8" x14ac:dyDescent="0.35">
      <c r="B1805" s="40">
        <v>41610</v>
      </c>
      <c r="C1805" s="41">
        <v>150.44072</v>
      </c>
      <c r="D1805" s="6">
        <f t="shared" si="59"/>
        <v>-0.40239761347254688</v>
      </c>
      <c r="E1805">
        <v>6.036968645634435E-3</v>
      </c>
      <c r="G1805">
        <v>1799</v>
      </c>
      <c r="H1805">
        <f t="shared" ca="1" si="60"/>
        <v>1.3083644596494859E-2</v>
      </c>
    </row>
    <row r="1806" spans="2:8" x14ac:dyDescent="0.35">
      <c r="B1806" s="40">
        <v>42242</v>
      </c>
      <c r="C1806" s="41">
        <v>251.74049400000001</v>
      </c>
      <c r="D1806" s="6">
        <f t="shared" si="59"/>
        <v>29.205757752793943</v>
      </c>
      <c r="E1806">
        <v>6.0352123382532126E-3</v>
      </c>
      <c r="G1806">
        <v>1800</v>
      </c>
      <c r="H1806">
        <f t="shared" ca="1" si="60"/>
        <v>-1.9291638792218737E-3</v>
      </c>
    </row>
    <row r="1807" spans="2:8" x14ac:dyDescent="0.35">
      <c r="B1807" s="40">
        <v>37865</v>
      </c>
      <c r="C1807" s="41">
        <v>8.3341890000000003</v>
      </c>
      <c r="D1807" s="6">
        <f t="shared" si="59"/>
        <v>-0.94983885480621821</v>
      </c>
      <c r="E1807">
        <v>6.0187138896480117E-3</v>
      </c>
      <c r="G1807">
        <v>1801</v>
      </c>
      <c r="H1807">
        <f t="shared" ca="1" si="60"/>
        <v>-1.9228571181171158E-2</v>
      </c>
    </row>
    <row r="1808" spans="2:8" x14ac:dyDescent="0.35">
      <c r="B1808" s="40">
        <v>41780</v>
      </c>
      <c r="C1808" s="41">
        <v>166.14830000000001</v>
      </c>
      <c r="D1808" s="6">
        <f t="shared" si="59"/>
        <v>-0.68743462326787863</v>
      </c>
      <c r="E1808">
        <v>6.0126872243431917E-3</v>
      </c>
      <c r="G1808">
        <v>1802</v>
      </c>
      <c r="H1808">
        <f t="shared" ca="1" si="60"/>
        <v>6.4463738533677054E-2</v>
      </c>
    </row>
    <row r="1809" spans="2:8" x14ac:dyDescent="0.35">
      <c r="B1809" s="40">
        <v>44351</v>
      </c>
      <c r="C1809" s="41">
        <v>531.563354</v>
      </c>
      <c r="D1809" s="6">
        <f t="shared" si="59"/>
        <v>92.546723615136742</v>
      </c>
      <c r="E1809">
        <v>6.0095119495521664E-3</v>
      </c>
      <c r="G1809">
        <v>1803</v>
      </c>
      <c r="H1809">
        <f t="shared" ca="1" si="60"/>
        <v>2.9180630943182895E-3</v>
      </c>
    </row>
    <row r="1810" spans="2:8" x14ac:dyDescent="0.35">
      <c r="B1810" s="40">
        <v>37788</v>
      </c>
      <c r="C1810" s="41">
        <v>5.6823300000000003</v>
      </c>
      <c r="D1810" s="6">
        <f t="shared" si="59"/>
        <v>-0.98752426391943005</v>
      </c>
      <c r="E1810">
        <v>6.007901359589847E-3</v>
      </c>
      <c r="G1810">
        <v>1804</v>
      </c>
      <c r="H1810">
        <f t="shared" ca="1" si="60"/>
        <v>4.8987878227439623E-3</v>
      </c>
    </row>
    <row r="1811" spans="2:8" x14ac:dyDescent="0.35">
      <c r="B1811" s="40">
        <v>43983</v>
      </c>
      <c r="C1811" s="41">
        <v>455.47052000000002</v>
      </c>
      <c r="D1811" s="6">
        <f t="shared" si="59"/>
        <v>0.98489061864987271</v>
      </c>
      <c r="E1811">
        <v>6.0029108253596072E-3</v>
      </c>
      <c r="G1811">
        <v>1805</v>
      </c>
      <c r="H1811">
        <f t="shared" ca="1" si="60"/>
        <v>1.3020132611463779E-2</v>
      </c>
    </row>
    <row r="1812" spans="2:8" x14ac:dyDescent="0.35">
      <c r="B1812" s="40">
        <v>42020</v>
      </c>
      <c r="C1812" s="41">
        <v>229.46882600000001</v>
      </c>
      <c r="D1812" s="6">
        <f t="shared" si="59"/>
        <v>5.4772429470248465</v>
      </c>
      <c r="E1812">
        <v>6.0025123667986008E-3</v>
      </c>
      <c r="G1812">
        <v>1806</v>
      </c>
      <c r="H1812">
        <f t="shared" ca="1" si="60"/>
        <v>-3.2955342766542634E-2</v>
      </c>
    </row>
    <row r="1813" spans="2:8" x14ac:dyDescent="0.35">
      <c r="B1813" s="40">
        <v>39801</v>
      </c>
      <c r="C1813" s="41">
        <v>35.426929000000001</v>
      </c>
      <c r="D1813" s="6">
        <f t="shared" si="59"/>
        <v>-0.855875175797285</v>
      </c>
      <c r="E1813">
        <v>5.9988627223531519E-3</v>
      </c>
      <c r="G1813">
        <v>1807</v>
      </c>
      <c r="H1813">
        <f t="shared" ca="1" si="60"/>
        <v>8.6923542856371478E-4</v>
      </c>
    </row>
    <row r="1814" spans="2:8" x14ac:dyDescent="0.35">
      <c r="B1814" s="40">
        <v>42174</v>
      </c>
      <c r="C1814" s="41">
        <v>245.807266</v>
      </c>
      <c r="D1814" s="6">
        <f t="shared" si="59"/>
        <v>-6.9424988158707374E-2</v>
      </c>
      <c r="E1814">
        <v>5.9767000583489946E-3</v>
      </c>
      <c r="G1814">
        <v>1808</v>
      </c>
      <c r="H1814">
        <f t="shared" ca="1" si="60"/>
        <v>1.6833258025205418E-2</v>
      </c>
    </row>
    <row r="1815" spans="2:8" x14ac:dyDescent="0.35">
      <c r="B1815" s="40">
        <v>42653</v>
      </c>
      <c r="C1815" s="41">
        <v>264.14556900000002</v>
      </c>
      <c r="D1815" s="6">
        <f t="shared" si="59"/>
        <v>0.49934170898260449</v>
      </c>
      <c r="E1815">
        <v>5.9723617758031611E-3</v>
      </c>
      <c r="G1815">
        <v>1809</v>
      </c>
      <c r="H1815">
        <f t="shared" ca="1" si="60"/>
        <v>-1.2526819398113693E-2</v>
      </c>
    </row>
    <row r="1816" spans="2:8" x14ac:dyDescent="0.35">
      <c r="B1816" s="40">
        <v>41843</v>
      </c>
      <c r="C1816" s="41">
        <v>176.174362</v>
      </c>
      <c r="D1816" s="6">
        <f t="shared" si="59"/>
        <v>0.16072069265499686</v>
      </c>
      <c r="E1816">
        <v>5.9601707192681683E-3</v>
      </c>
      <c r="G1816">
        <v>1810</v>
      </c>
      <c r="H1816">
        <f t="shared" ca="1" si="60"/>
        <v>2.5795376139487895E-2</v>
      </c>
    </row>
    <row r="1817" spans="2:8" x14ac:dyDescent="0.35">
      <c r="B1817" s="40">
        <v>41535</v>
      </c>
      <c r="C1817" s="41">
        <v>151.78015099999999</v>
      </c>
      <c r="D1817" s="6">
        <f t="shared" si="59"/>
        <v>-0.26736606541364188</v>
      </c>
      <c r="E1817">
        <v>5.9577320152079134E-3</v>
      </c>
      <c r="G1817">
        <v>1811</v>
      </c>
      <c r="H1817">
        <f t="shared" ca="1" si="60"/>
        <v>6.740694913276854E-2</v>
      </c>
    </row>
    <row r="1818" spans="2:8" x14ac:dyDescent="0.35">
      <c r="B1818" s="40">
        <v>41891</v>
      </c>
      <c r="C1818" s="41">
        <v>207.17051699999999</v>
      </c>
      <c r="D1818" s="6">
        <f t="shared" si="59"/>
        <v>-0.28269548286770202</v>
      </c>
      <c r="E1818">
        <v>5.9497723641906515E-3</v>
      </c>
      <c r="G1818">
        <v>1812</v>
      </c>
      <c r="H1818">
        <f t="shared" ca="1" si="60"/>
        <v>2.7043904901764618E-2</v>
      </c>
    </row>
    <row r="1819" spans="2:8" x14ac:dyDescent="0.35">
      <c r="B1819" s="40">
        <v>42537</v>
      </c>
      <c r="C1819" s="41">
        <v>288.818085</v>
      </c>
      <c r="D1819" s="6">
        <f t="shared" si="59"/>
        <v>-0.42789001314029396</v>
      </c>
      <c r="E1819">
        <v>5.9248012275302424E-3</v>
      </c>
      <c r="G1819">
        <v>1813</v>
      </c>
      <c r="H1819">
        <f t="shared" ca="1" si="60"/>
        <v>5.7752408773605948E-3</v>
      </c>
    </row>
    <row r="1820" spans="2:8" x14ac:dyDescent="0.35">
      <c r="B1820" s="40">
        <v>44139</v>
      </c>
      <c r="C1820" s="41">
        <v>504.82965100000001</v>
      </c>
      <c r="D1820" s="6">
        <f t="shared" si="59"/>
        <v>2.457326860932826</v>
      </c>
      <c r="E1820">
        <v>5.9177466808397455E-3</v>
      </c>
      <c r="G1820">
        <v>1814</v>
      </c>
      <c r="H1820">
        <f t="shared" ca="1" si="60"/>
        <v>-3.9788537566053585E-2</v>
      </c>
    </row>
    <row r="1821" spans="2:8" x14ac:dyDescent="0.35">
      <c r="B1821" s="40">
        <v>41662</v>
      </c>
      <c r="C1821" s="41">
        <v>146.01733400000001</v>
      </c>
      <c r="D1821" s="6">
        <f t="shared" si="59"/>
        <v>0.49883707130059746</v>
      </c>
      <c r="E1821">
        <v>5.9080091007885985E-3</v>
      </c>
      <c r="G1821">
        <v>1815</v>
      </c>
      <c r="H1821">
        <f t="shared" ca="1" si="60"/>
        <v>-1.7036087537959852E-2</v>
      </c>
    </row>
    <row r="1822" spans="2:8" x14ac:dyDescent="0.35">
      <c r="B1822" s="40">
        <v>40737</v>
      </c>
      <c r="C1822" s="41">
        <v>97.420417999999998</v>
      </c>
      <c r="D1822" s="6">
        <f t="shared" si="59"/>
        <v>1.4923290728043497</v>
      </c>
      <c r="E1822">
        <v>5.8956673630673247E-3</v>
      </c>
      <c r="G1822">
        <v>1816</v>
      </c>
      <c r="H1822">
        <f t="shared" ca="1" si="60"/>
        <v>-4.100131340368502E-2</v>
      </c>
    </row>
    <row r="1823" spans="2:8" x14ac:dyDescent="0.35">
      <c r="B1823" s="40">
        <v>39184</v>
      </c>
      <c r="C1823" s="41">
        <v>39.088104000000001</v>
      </c>
      <c r="D1823" s="6">
        <f t="shared" si="59"/>
        <v>2.9317407049654287</v>
      </c>
      <c r="E1823">
        <v>5.8946639524808039E-3</v>
      </c>
      <c r="G1823">
        <v>1817</v>
      </c>
      <c r="H1823">
        <f t="shared" ca="1" si="60"/>
        <v>-2.841785276306643E-2</v>
      </c>
    </row>
    <row r="1824" spans="2:8" x14ac:dyDescent="0.35">
      <c r="B1824" s="40">
        <v>38120</v>
      </c>
      <c r="C1824" s="41">
        <v>9.9416790000000006</v>
      </c>
      <c r="D1824" s="6">
        <f t="shared" si="59"/>
        <v>-0.9703907496500116</v>
      </c>
      <c r="E1824">
        <v>5.8710080039241505E-3</v>
      </c>
      <c r="G1824">
        <v>1818</v>
      </c>
      <c r="H1824">
        <f t="shared" ca="1" si="60"/>
        <v>2.6688811578074872E-2</v>
      </c>
    </row>
    <row r="1825" spans="2:8" x14ac:dyDescent="0.35">
      <c r="B1825" s="40">
        <v>43111</v>
      </c>
      <c r="C1825" s="41">
        <v>335.76260400000001</v>
      </c>
      <c r="D1825" s="6">
        <f t="shared" si="59"/>
        <v>3.123170435594179</v>
      </c>
      <c r="E1825">
        <v>5.8692265827965714E-3</v>
      </c>
      <c r="G1825">
        <v>1819</v>
      </c>
      <c r="H1825">
        <f t="shared" ca="1" si="60"/>
        <v>-2.9600306924413438E-2</v>
      </c>
    </row>
    <row r="1826" spans="2:8" x14ac:dyDescent="0.35">
      <c r="B1826" s="40">
        <v>40316</v>
      </c>
      <c r="C1826" s="41">
        <v>81.433113000000006</v>
      </c>
      <c r="D1826" s="6">
        <f t="shared" si="59"/>
        <v>6.0028327581420839</v>
      </c>
      <c r="E1826">
        <v>5.8671197931197414E-3</v>
      </c>
      <c r="G1826">
        <v>1820</v>
      </c>
      <c r="H1826">
        <f t="shared" ca="1" si="60"/>
        <v>6.9779272967290225E-3</v>
      </c>
    </row>
    <row r="1827" spans="2:8" x14ac:dyDescent="0.35">
      <c r="B1827" s="40">
        <v>38303</v>
      </c>
      <c r="C1827" s="41">
        <v>11.628596</v>
      </c>
      <c r="D1827" s="6">
        <f t="shared" si="59"/>
        <v>-0.97670879095627949</v>
      </c>
      <c r="E1827">
        <v>5.8622118976986177E-3</v>
      </c>
      <c r="G1827">
        <v>1821</v>
      </c>
      <c r="H1827">
        <f t="shared" ca="1" si="60"/>
        <v>-1.3613786154137802E-2</v>
      </c>
    </row>
    <row r="1828" spans="2:8" x14ac:dyDescent="0.35">
      <c r="B1828" s="40">
        <v>44704</v>
      </c>
      <c r="C1828" s="41">
        <v>499.269745</v>
      </c>
      <c r="D1828" s="6">
        <f t="shared" si="59"/>
        <v>0.16996315618300692</v>
      </c>
      <c r="E1828">
        <v>5.8607115642055714E-3</v>
      </c>
      <c r="G1828">
        <v>1822</v>
      </c>
      <c r="H1828">
        <f t="shared" ca="1" si="60"/>
        <v>-1.3130840282017714E-2</v>
      </c>
    </row>
    <row r="1829" spans="2:8" x14ac:dyDescent="0.35">
      <c r="B1829" s="40">
        <v>43971</v>
      </c>
      <c r="C1829" s="41">
        <v>426.73971599999999</v>
      </c>
      <c r="D1829" s="6">
        <f t="shared" si="59"/>
        <v>2.1292336773537989E-2</v>
      </c>
      <c r="E1829">
        <v>5.8339989969983805E-3</v>
      </c>
      <c r="G1829">
        <v>1823</v>
      </c>
      <c r="H1829">
        <f t="shared" ca="1" si="60"/>
        <v>-2.1802248802128783E-2</v>
      </c>
    </row>
    <row r="1830" spans="2:8" x14ac:dyDescent="0.35">
      <c r="B1830" s="40">
        <v>43691</v>
      </c>
      <c r="C1830" s="41">
        <v>417.84286500000002</v>
      </c>
      <c r="D1830" s="6">
        <f t="shared" si="59"/>
        <v>4.593809444862397</v>
      </c>
      <c r="E1830">
        <v>5.8240917439314034E-3</v>
      </c>
      <c r="G1830">
        <v>1824</v>
      </c>
      <c r="H1830">
        <f t="shared" ca="1" si="60"/>
        <v>-6.9529404923186575E-3</v>
      </c>
    </row>
    <row r="1831" spans="2:8" x14ac:dyDescent="0.35">
      <c r="B1831" s="40">
        <v>40246</v>
      </c>
      <c r="C1831" s="41">
        <v>74.697372000000001</v>
      </c>
      <c r="D1831" s="6">
        <f t="shared" si="59"/>
        <v>-0.35618501845680811</v>
      </c>
      <c r="E1831">
        <v>5.813970867855827E-3</v>
      </c>
      <c r="G1831">
        <v>1825</v>
      </c>
      <c r="H1831">
        <f t="shared" ca="1" si="60"/>
        <v>-3.4825512380607472E-2</v>
      </c>
    </row>
    <row r="1832" spans="2:8" x14ac:dyDescent="0.35">
      <c r="B1832" s="40">
        <v>41269</v>
      </c>
      <c r="C1832" s="41">
        <v>116.02304100000001</v>
      </c>
      <c r="D1832" s="6">
        <f t="shared" si="59"/>
        <v>1.4410678813476856</v>
      </c>
      <c r="E1832">
        <v>5.8117002361611492E-3</v>
      </c>
      <c r="G1832">
        <v>1826</v>
      </c>
      <c r="H1832">
        <f t="shared" ca="1" si="60"/>
        <v>1.8710200201995285E-2</v>
      </c>
    </row>
    <row r="1833" spans="2:8" x14ac:dyDescent="0.35">
      <c r="B1833" s="40">
        <v>39461</v>
      </c>
      <c r="C1833" s="41">
        <v>47.529625000000003</v>
      </c>
      <c r="D1833" s="6">
        <f t="shared" si="59"/>
        <v>-0.85028958673082922</v>
      </c>
      <c r="E1833">
        <v>5.7677734777262938E-3</v>
      </c>
      <c r="G1833">
        <v>1827</v>
      </c>
      <c r="H1833">
        <f t="shared" ca="1" si="60"/>
        <v>2.8608641086584626E-2</v>
      </c>
    </row>
    <row r="1834" spans="2:8" x14ac:dyDescent="0.35">
      <c r="B1834" s="40">
        <v>43139</v>
      </c>
      <c r="C1834" s="41">
        <v>317.477081</v>
      </c>
      <c r="D1834" s="6">
        <f t="shared" si="59"/>
        <v>-0.35306442027245277</v>
      </c>
      <c r="E1834">
        <v>5.7632461921184684E-3</v>
      </c>
      <c r="G1834">
        <v>1828</v>
      </c>
      <c r="H1834">
        <f t="shared" ca="1" si="60"/>
        <v>2.7443121634698774E-2</v>
      </c>
    </row>
    <row r="1835" spans="2:8" x14ac:dyDescent="0.35">
      <c r="B1835" s="40">
        <v>44721</v>
      </c>
      <c r="C1835" s="41">
        <v>490.739868</v>
      </c>
      <c r="D1835" s="6">
        <f t="shared" si="59"/>
        <v>-0.17395641739762169</v>
      </c>
      <c r="E1835">
        <v>5.7599004124865025E-3</v>
      </c>
      <c r="G1835">
        <v>1829</v>
      </c>
      <c r="H1835">
        <f t="shared" ca="1" si="60"/>
        <v>4.2658207128878196E-2</v>
      </c>
    </row>
    <row r="1836" spans="2:8" x14ac:dyDescent="0.35">
      <c r="B1836" s="40">
        <v>44512</v>
      </c>
      <c r="C1836" s="41">
        <v>594.08471699999996</v>
      </c>
      <c r="D1836" s="6">
        <f t="shared" si="59"/>
        <v>7.2910946760884903</v>
      </c>
      <c r="E1836">
        <v>5.7597113126868407E-3</v>
      </c>
      <c r="G1836">
        <v>1830</v>
      </c>
      <c r="H1836">
        <f t="shared" ca="1" si="60"/>
        <v>-2.179245009525305E-2</v>
      </c>
    </row>
    <row r="1837" spans="2:8" x14ac:dyDescent="0.35">
      <c r="B1837" s="40">
        <v>40154</v>
      </c>
      <c r="C1837" s="41">
        <v>71.653351000000001</v>
      </c>
      <c r="D1837" s="6">
        <f t="shared" si="59"/>
        <v>-0.87098864432316581</v>
      </c>
      <c r="E1837">
        <v>5.7576758671387561E-3</v>
      </c>
      <c r="G1837">
        <v>1831</v>
      </c>
      <c r="H1837">
        <f t="shared" ca="1" si="60"/>
        <v>-8.6745046731251021E-3</v>
      </c>
    </row>
    <row r="1838" spans="2:8" x14ac:dyDescent="0.35">
      <c r="B1838" s="40">
        <v>44361</v>
      </c>
      <c r="C1838" s="41">
        <v>555.40344200000004</v>
      </c>
      <c r="D1838" s="6">
        <f t="shared" si="59"/>
        <v>1.1423610541756668</v>
      </c>
      <c r="E1838">
        <v>5.750299143669234E-3</v>
      </c>
      <c r="G1838">
        <v>1832</v>
      </c>
      <c r="H1838">
        <f t="shared" ca="1" si="60"/>
        <v>-6.5575676393453191E-5</v>
      </c>
    </row>
    <row r="1839" spans="2:8" x14ac:dyDescent="0.35">
      <c r="B1839" s="40">
        <v>42867</v>
      </c>
      <c r="C1839" s="41">
        <v>259.24829099999999</v>
      </c>
      <c r="D1839" s="6">
        <f t="shared" si="59"/>
        <v>-3.5725558519791829E-4</v>
      </c>
      <c r="E1839">
        <v>5.7502057010348192E-3</v>
      </c>
      <c r="G1839">
        <v>1833</v>
      </c>
      <c r="H1839">
        <f t="shared" ca="1" si="60"/>
        <v>7.5264463119790103E-3</v>
      </c>
    </row>
    <row r="1840" spans="2:8" x14ac:dyDescent="0.35">
      <c r="B1840" s="40">
        <v>42886</v>
      </c>
      <c r="C1840" s="41">
        <v>259.34094199999998</v>
      </c>
      <c r="D1840" s="6">
        <f t="shared" si="59"/>
        <v>6.7945311467088985</v>
      </c>
      <c r="E1840">
        <v>5.7483775230626963E-3</v>
      </c>
      <c r="G1840">
        <v>1834</v>
      </c>
      <c r="H1840">
        <f t="shared" ca="1" si="60"/>
        <v>-1.1687885545005612E-2</v>
      </c>
    </row>
    <row r="1841" spans="2:8" x14ac:dyDescent="0.35">
      <c r="B1841" s="40">
        <v>39797</v>
      </c>
      <c r="C1841" s="41">
        <v>33.272167000000003</v>
      </c>
      <c r="D1841" s="6">
        <f t="shared" si="59"/>
        <v>-0.37018421773087212</v>
      </c>
      <c r="E1841">
        <v>5.7471669143489435E-3</v>
      </c>
      <c r="G1841">
        <v>1835</v>
      </c>
      <c r="H1841">
        <f t="shared" ca="1" si="60"/>
        <v>8.6964949303816371E-3</v>
      </c>
    </row>
    <row r="1842" spans="2:8" x14ac:dyDescent="0.35">
      <c r="B1842" s="40">
        <v>40043</v>
      </c>
      <c r="C1842" s="41">
        <v>52.828411000000003</v>
      </c>
      <c r="D1842" s="6">
        <f t="shared" si="59"/>
        <v>-0.91165519091943503</v>
      </c>
      <c r="E1842">
        <v>5.7259377020186372E-3</v>
      </c>
      <c r="G1842">
        <v>1836</v>
      </c>
      <c r="H1842">
        <f t="shared" ca="1" si="60"/>
        <v>9.3606495751351673E-3</v>
      </c>
    </row>
    <row r="1843" spans="2:8" x14ac:dyDescent="0.35">
      <c r="B1843" s="40">
        <v>44525</v>
      </c>
      <c r="C1843" s="41">
        <v>597.97979699999996</v>
      </c>
      <c r="D1843" s="6">
        <f t="shared" si="59"/>
        <v>1.1691372445028658</v>
      </c>
      <c r="E1843">
        <v>5.7217713722116327E-3</v>
      </c>
      <c r="G1843">
        <v>1837</v>
      </c>
      <c r="H1843">
        <f t="shared" ca="1" si="60"/>
        <v>-2.7443877729969684E-2</v>
      </c>
    </row>
    <row r="1844" spans="2:8" x14ac:dyDescent="0.35">
      <c r="B1844" s="40">
        <v>42621</v>
      </c>
      <c r="C1844" s="41">
        <v>275.676331</v>
      </c>
      <c r="D1844" s="6">
        <f t="shared" si="59"/>
        <v>1.7064896955424624</v>
      </c>
      <c r="E1844">
        <v>5.7213493935053964E-3</v>
      </c>
      <c r="G1844">
        <v>1838</v>
      </c>
      <c r="H1844">
        <f t="shared" ca="1" si="60"/>
        <v>-1.5895030819204396E-2</v>
      </c>
    </row>
    <row r="1845" spans="2:8" x14ac:dyDescent="0.35">
      <c r="B1845" s="40">
        <v>41089</v>
      </c>
      <c r="C1845" s="41">
        <v>101.85752100000001</v>
      </c>
      <c r="D1845" s="6">
        <f t="shared" si="59"/>
        <v>-0.82442624587787661</v>
      </c>
      <c r="E1845">
        <v>5.7065510274117298E-3</v>
      </c>
      <c r="G1845">
        <v>1839</v>
      </c>
      <c r="H1845">
        <f t="shared" ca="1" si="60"/>
        <v>-6.5728382413714872E-3</v>
      </c>
    </row>
    <row r="1846" spans="2:8" x14ac:dyDescent="0.35">
      <c r="B1846" s="40">
        <v>44491</v>
      </c>
      <c r="C1846" s="41">
        <v>580.14093000000003</v>
      </c>
      <c r="D1846" s="6">
        <f t="shared" si="59"/>
        <v>0.12222392058138458</v>
      </c>
      <c r="E1846">
        <v>5.7030224964366698E-3</v>
      </c>
      <c r="G1846">
        <v>1840</v>
      </c>
      <c r="H1846">
        <f t="shared" ca="1" si="60"/>
        <v>-4.1727121468672419E-2</v>
      </c>
    </row>
    <row r="1847" spans="2:8" x14ac:dyDescent="0.35">
      <c r="B1847" s="40">
        <v>44271</v>
      </c>
      <c r="C1847" s="41">
        <v>516.95648200000005</v>
      </c>
      <c r="D1847" s="6">
        <f t="shared" si="59"/>
        <v>2.09042725453526</v>
      </c>
      <c r="E1847">
        <v>5.7023493375316682E-3</v>
      </c>
      <c r="G1847">
        <v>1841</v>
      </c>
      <c r="H1847">
        <f t="shared" ca="1" si="60"/>
        <v>-1.6429996012281761E-2</v>
      </c>
    </row>
    <row r="1848" spans="2:8" x14ac:dyDescent="0.35">
      <c r="B1848" s="40">
        <v>41793</v>
      </c>
      <c r="C1848" s="41">
        <v>167.276703</v>
      </c>
      <c r="D1848" s="6">
        <f t="shared" si="59"/>
        <v>3.4354984594373388</v>
      </c>
      <c r="E1848">
        <v>5.6985295631745815E-3</v>
      </c>
      <c r="G1848">
        <v>1842</v>
      </c>
      <c r="H1848">
        <f t="shared" ca="1" si="60"/>
        <v>2.8065887083109153E-2</v>
      </c>
    </row>
    <row r="1849" spans="2:8" x14ac:dyDescent="0.35">
      <c r="B1849" s="40">
        <v>39848</v>
      </c>
      <c r="C1849" s="41">
        <v>37.713169000000001</v>
      </c>
      <c r="D1849" s="6">
        <f t="shared" si="59"/>
        <v>-0.59872898109995687</v>
      </c>
      <c r="E1849">
        <v>5.6816371217287658E-3</v>
      </c>
      <c r="G1849">
        <v>1843</v>
      </c>
      <c r="H1849">
        <f t="shared" ca="1" si="60"/>
        <v>3.9261928903781877E-2</v>
      </c>
    </row>
    <row r="1850" spans="2:8" x14ac:dyDescent="0.35">
      <c r="B1850" s="40">
        <v>40991</v>
      </c>
      <c r="C1850" s="41">
        <v>93.984283000000005</v>
      </c>
      <c r="D1850" s="6">
        <f t="shared" si="59"/>
        <v>0.10248728942167913</v>
      </c>
      <c r="E1850">
        <v>5.6709531250288365E-3</v>
      </c>
      <c r="G1850">
        <v>1844</v>
      </c>
      <c r="H1850">
        <f t="shared" ca="1" si="60"/>
        <v>-1.291378133034631E-2</v>
      </c>
    </row>
    <row r="1851" spans="2:8" x14ac:dyDescent="0.35">
      <c r="B1851" s="40">
        <v>40638</v>
      </c>
      <c r="C1851" s="41">
        <v>85.247497999999993</v>
      </c>
      <c r="D1851" s="6">
        <f t="shared" si="59"/>
        <v>-0.80630058500757973</v>
      </c>
      <c r="E1851">
        <v>5.6674830448922506E-3</v>
      </c>
      <c r="G1851">
        <v>1845</v>
      </c>
      <c r="H1851">
        <f t="shared" ca="1" si="60"/>
        <v>-4.9756261697626271E-3</v>
      </c>
    </row>
    <row r="1852" spans="2:8" x14ac:dyDescent="0.35">
      <c r="B1852" s="40">
        <v>43724</v>
      </c>
      <c r="C1852" s="41">
        <v>440.10199</v>
      </c>
      <c r="D1852" s="6">
        <f t="shared" si="59"/>
        <v>-0.16017918195505912</v>
      </c>
      <c r="E1852">
        <v>5.6390365601148738E-3</v>
      </c>
      <c r="G1852">
        <v>1846</v>
      </c>
      <c r="H1852">
        <f t="shared" ca="1" si="60"/>
        <v>-8.0437774974177687E-3</v>
      </c>
    </row>
    <row r="1853" spans="2:8" x14ac:dyDescent="0.35">
      <c r="B1853" s="40">
        <v>44999</v>
      </c>
      <c r="C1853" s="41">
        <v>524.04272500000002</v>
      </c>
      <c r="D1853" s="6">
        <f t="shared" si="59"/>
        <v>2.4333264591599253</v>
      </c>
      <c r="E1853">
        <v>5.6347029060444852E-3</v>
      </c>
      <c r="G1853">
        <v>1847</v>
      </c>
      <c r="H1853">
        <f t="shared" ca="1" si="60"/>
        <v>-1.9269295797573787E-2</v>
      </c>
    </row>
    <row r="1854" spans="2:8" x14ac:dyDescent="0.35">
      <c r="B1854" s="40">
        <v>41536</v>
      </c>
      <c r="C1854" s="41">
        <v>152.634109</v>
      </c>
      <c r="D1854" s="6">
        <f t="shared" si="59"/>
        <v>1.195666857413956</v>
      </c>
      <c r="E1854">
        <v>5.6262824511223858E-3</v>
      </c>
      <c r="G1854">
        <v>1848</v>
      </c>
      <c r="H1854">
        <f t="shared" ca="1" si="60"/>
        <v>9.2651394777665472E-3</v>
      </c>
    </row>
    <row r="1855" spans="2:8" x14ac:dyDescent="0.35">
      <c r="B1855" s="40">
        <v>40267</v>
      </c>
      <c r="C1855" s="41">
        <v>69.516059999999996</v>
      </c>
      <c r="D1855" s="6">
        <f t="shared" si="59"/>
        <v>-0.85468365762674003</v>
      </c>
      <c r="E1855">
        <v>5.6215434049597555E-3</v>
      </c>
      <c r="G1855">
        <v>1849</v>
      </c>
      <c r="H1855">
        <f t="shared" ca="1" si="60"/>
        <v>-2.3501660230961837E-3</v>
      </c>
    </row>
    <row r="1856" spans="2:8" x14ac:dyDescent="0.35">
      <c r="B1856" s="40">
        <v>43941</v>
      </c>
      <c r="C1856" s="41">
        <v>478.37744099999998</v>
      </c>
      <c r="D1856" s="6">
        <f t="shared" si="59"/>
        <v>0.65287767220756121</v>
      </c>
      <c r="E1856">
        <v>5.6110445062079253E-3</v>
      </c>
      <c r="G1856">
        <v>1850</v>
      </c>
      <c r="H1856">
        <f t="shared" ca="1" si="60"/>
        <v>1.7297587633745691E-2</v>
      </c>
    </row>
    <row r="1857" spans="2:8" x14ac:dyDescent="0.35">
      <c r="B1857" s="40">
        <v>42569</v>
      </c>
      <c r="C1857" s="41">
        <v>289.42095899999998</v>
      </c>
      <c r="D1857" s="6">
        <f t="shared" si="59"/>
        <v>-0.13561737377756547</v>
      </c>
      <c r="E1857">
        <v>5.6093581108884486E-3</v>
      </c>
      <c r="G1857">
        <v>1851</v>
      </c>
      <c r="H1857">
        <f t="shared" ca="1" si="60"/>
        <v>-7.1927500504340661E-3</v>
      </c>
    </row>
    <row r="1858" spans="2:8" x14ac:dyDescent="0.35">
      <c r="B1858" s="40">
        <v>43215</v>
      </c>
      <c r="C1858" s="41">
        <v>334.82968099999999</v>
      </c>
      <c r="D1858" s="6">
        <f t="shared" si="59"/>
        <v>-0.32018456660429484</v>
      </c>
      <c r="E1858">
        <v>5.6038373131763663E-3</v>
      </c>
      <c r="G1858">
        <v>1852</v>
      </c>
      <c r="H1858">
        <f t="shared" ca="1" si="60"/>
        <v>6.2230839332160608E-2</v>
      </c>
    </row>
    <row r="1859" spans="2:8" x14ac:dyDescent="0.35">
      <c r="B1859" s="40">
        <v>44161</v>
      </c>
      <c r="C1859" s="41">
        <v>492.53027300000002</v>
      </c>
      <c r="D1859" s="6">
        <f t="shared" si="59"/>
        <v>2.02689592784363</v>
      </c>
      <c r="E1859">
        <v>5.5855629818788366E-3</v>
      </c>
      <c r="G1859">
        <v>1853</v>
      </c>
      <c r="H1859">
        <f t="shared" ca="1" si="60"/>
        <v>-3.6509040939218026E-3</v>
      </c>
    </row>
    <row r="1860" spans="2:8" x14ac:dyDescent="0.35">
      <c r="B1860" s="40">
        <v>41761</v>
      </c>
      <c r="C1860" s="41">
        <v>162.717941</v>
      </c>
      <c r="D1860" s="6">
        <f t="shared" si="59"/>
        <v>-0.60045488953395532</v>
      </c>
      <c r="E1860">
        <v>5.5790257489455493E-3</v>
      </c>
      <c r="G1860">
        <v>1854</v>
      </c>
      <c r="H1860">
        <f t="shared" ca="1" si="60"/>
        <v>-3.1055673007673982E-2</v>
      </c>
    </row>
    <row r="1861" spans="2:8" x14ac:dyDescent="0.35">
      <c r="B1861" s="40">
        <v>43669</v>
      </c>
      <c r="C1861" s="41">
        <v>407.25799599999999</v>
      </c>
      <c r="D1861" s="6">
        <f t="shared" si="59"/>
        <v>9.8165998308208096</v>
      </c>
      <c r="E1861">
        <v>5.576587393207026E-3</v>
      </c>
      <c r="G1861">
        <v>1855</v>
      </c>
      <c r="H1861">
        <f t="shared" ca="1" si="60"/>
        <v>1.0011990472304619E-2</v>
      </c>
    </row>
    <row r="1862" spans="2:8" x14ac:dyDescent="0.35">
      <c r="B1862" s="40">
        <v>39217</v>
      </c>
      <c r="C1862" s="41">
        <v>37.651203000000002</v>
      </c>
      <c r="D1862" s="6">
        <f t="shared" si="59"/>
        <v>-0.92657079175338986</v>
      </c>
      <c r="E1862">
        <v>5.5618479430214153E-3</v>
      </c>
      <c r="G1862">
        <v>1856</v>
      </c>
      <c r="H1862">
        <f t="shared" ca="1" si="60"/>
        <v>-7.7311642177661736E-3</v>
      </c>
    </row>
    <row r="1863" spans="2:8" x14ac:dyDescent="0.35">
      <c r="B1863" s="40">
        <v>44274</v>
      </c>
      <c r="C1863" s="41">
        <v>512.75512700000002</v>
      </c>
      <c r="D1863" s="6">
        <f t="shared" ref="D1863:D1926" si="61">(C1863-C1864)/C1864</f>
        <v>1.065297837600611</v>
      </c>
      <c r="E1863">
        <v>5.5564286415275789E-3</v>
      </c>
      <c r="G1863">
        <v>1857</v>
      </c>
      <c r="H1863">
        <f t="shared" ref="H1863:H1926" ca="1" si="62">_xlfn.NORM.INV(RAND(),K$9,K$10)</f>
        <v>-2.844824990258666E-3</v>
      </c>
    </row>
    <row r="1864" spans="2:8" x14ac:dyDescent="0.35">
      <c r="B1864" s="40">
        <v>42046</v>
      </c>
      <c r="C1864" s="41">
        <v>248.271759</v>
      </c>
      <c r="D1864" s="6">
        <f t="shared" si="61"/>
        <v>2.1706658743229594</v>
      </c>
      <c r="E1864">
        <v>5.5451409919867094E-3</v>
      </c>
      <c r="G1864">
        <v>1858</v>
      </c>
      <c r="H1864">
        <f t="shared" ca="1" si="62"/>
        <v>1.5795062239536105E-2</v>
      </c>
    </row>
    <row r="1865" spans="2:8" x14ac:dyDescent="0.35">
      <c r="B1865" s="40">
        <v>40297</v>
      </c>
      <c r="C1865" s="41">
        <v>78.302718999999996</v>
      </c>
      <c r="D1865" s="6">
        <f t="shared" si="61"/>
        <v>-0.73555430442224512</v>
      </c>
      <c r="E1865">
        <v>5.5446865043342446E-3</v>
      </c>
      <c r="G1865">
        <v>1859</v>
      </c>
      <c r="H1865">
        <f t="shared" ca="1" si="62"/>
        <v>-2.2422457084376908E-2</v>
      </c>
    </row>
    <row r="1866" spans="2:8" x14ac:dyDescent="0.35">
      <c r="B1866" s="40">
        <v>43032</v>
      </c>
      <c r="C1866" s="41">
        <v>296.10131799999999</v>
      </c>
      <c r="D1866" s="6">
        <f t="shared" si="61"/>
        <v>0.2285584641276881</v>
      </c>
      <c r="E1866">
        <v>5.5237920081970312E-3</v>
      </c>
      <c r="G1866">
        <v>1860</v>
      </c>
      <c r="H1866">
        <f t="shared" ca="1" si="62"/>
        <v>-9.8965132596446088E-3</v>
      </c>
    </row>
    <row r="1867" spans="2:8" x14ac:dyDescent="0.35">
      <c r="B1867" s="40">
        <v>42066</v>
      </c>
      <c r="C1867" s="41">
        <v>241.015244</v>
      </c>
      <c r="D1867" s="6">
        <f t="shared" si="61"/>
        <v>-9.8796534600511229E-2</v>
      </c>
      <c r="E1867">
        <v>5.5214907904979748E-3</v>
      </c>
      <c r="G1867">
        <v>1861</v>
      </c>
      <c r="H1867">
        <f t="shared" ca="1" si="62"/>
        <v>2.6399169528604265E-2</v>
      </c>
    </row>
    <row r="1868" spans="2:8" x14ac:dyDescent="0.35">
      <c r="B1868" s="40">
        <v>42215</v>
      </c>
      <c r="C1868" s="41">
        <v>267.43710299999998</v>
      </c>
      <c r="D1868" s="6">
        <f t="shared" si="61"/>
        <v>2.0582420980481619</v>
      </c>
      <c r="E1868">
        <v>5.506005850466099E-3</v>
      </c>
      <c r="G1868">
        <v>1862</v>
      </c>
      <c r="H1868">
        <f t="shared" ca="1" si="62"/>
        <v>-5.1968429583523032E-2</v>
      </c>
    </row>
    <row r="1869" spans="2:8" x14ac:dyDescent="0.35">
      <c r="B1869" s="40">
        <v>40406</v>
      </c>
      <c r="C1869" s="41">
        <v>87.447982999999994</v>
      </c>
      <c r="D1869" s="6">
        <f t="shared" si="61"/>
        <v>3.9945522998801786</v>
      </c>
      <c r="E1869">
        <v>5.4956751535448411E-3</v>
      </c>
      <c r="G1869">
        <v>1863</v>
      </c>
      <c r="H1869">
        <f t="shared" ca="1" si="62"/>
        <v>-8.530815054173085E-3</v>
      </c>
    </row>
    <row r="1870" spans="2:8" x14ac:dyDescent="0.35">
      <c r="B1870" s="40">
        <v>38511</v>
      </c>
      <c r="C1870" s="41">
        <v>17.508673000000002</v>
      </c>
      <c r="D1870" s="6">
        <f t="shared" si="61"/>
        <v>-1.3949254579809264E-2</v>
      </c>
      <c r="E1870">
        <v>5.4946897701797009E-3</v>
      </c>
      <c r="G1870">
        <v>1864</v>
      </c>
      <c r="H1870">
        <f t="shared" ca="1" si="62"/>
        <v>5.4149456528537192E-2</v>
      </c>
    </row>
    <row r="1871" spans="2:8" x14ac:dyDescent="0.35">
      <c r="B1871" s="40">
        <v>38534</v>
      </c>
      <c r="C1871" s="41">
        <v>17.756360999999998</v>
      </c>
      <c r="D1871" s="6">
        <f t="shared" si="61"/>
        <v>-0.95080107267329861</v>
      </c>
      <c r="E1871">
        <v>5.4823040184611444E-3</v>
      </c>
      <c r="G1871">
        <v>1865</v>
      </c>
      <c r="H1871">
        <f t="shared" ca="1" si="62"/>
        <v>3.56202416069617E-2</v>
      </c>
    </row>
    <row r="1872" spans="2:8" x14ac:dyDescent="0.35">
      <c r="B1872" s="40">
        <v>43286</v>
      </c>
      <c r="C1872" s="41">
        <v>360.909515</v>
      </c>
      <c r="D1872" s="6">
        <f t="shared" si="61"/>
        <v>-0.26976891676724851</v>
      </c>
      <c r="E1872">
        <v>5.4702687521919428E-3</v>
      </c>
      <c r="G1872">
        <v>1866</v>
      </c>
      <c r="H1872">
        <f t="shared" ca="1" si="62"/>
        <v>2.3272159769630211E-2</v>
      </c>
    </row>
    <row r="1873" spans="2:8" x14ac:dyDescent="0.35">
      <c r="B1873" s="40">
        <v>44256</v>
      </c>
      <c r="C1873" s="41">
        <v>494.24014299999999</v>
      </c>
      <c r="D1873" s="6">
        <f t="shared" si="61"/>
        <v>0.81992740765916583</v>
      </c>
      <c r="E1873">
        <v>5.4661832621123643E-3</v>
      </c>
      <c r="G1873">
        <v>1867</v>
      </c>
      <c r="H1873">
        <f t="shared" ca="1" si="62"/>
        <v>-1.1237387392866603E-3</v>
      </c>
    </row>
    <row r="1874" spans="2:8" x14ac:dyDescent="0.35">
      <c r="B1874" s="40">
        <v>42632</v>
      </c>
      <c r="C1874" s="41">
        <v>271.57135</v>
      </c>
      <c r="D1874" s="6">
        <f t="shared" si="61"/>
        <v>28.589511176775666</v>
      </c>
      <c r="E1874">
        <v>5.4645581188318016E-3</v>
      </c>
      <c r="G1874">
        <v>1868</v>
      </c>
      <c r="H1874">
        <f t="shared" ca="1" si="62"/>
        <v>6.2242876800337682E-3</v>
      </c>
    </row>
    <row r="1875" spans="2:8" x14ac:dyDescent="0.35">
      <c r="B1875" s="40">
        <v>37943</v>
      </c>
      <c r="C1875" s="41">
        <v>9.1779600000000006</v>
      </c>
      <c r="D1875" s="6">
        <f t="shared" si="61"/>
        <v>-0.89012014273812434</v>
      </c>
      <c r="E1875">
        <v>5.4620336188180635E-3</v>
      </c>
      <c r="G1875">
        <v>1869</v>
      </c>
      <c r="H1875">
        <f t="shared" ca="1" si="62"/>
        <v>2.9851016841885743E-2</v>
      </c>
    </row>
    <row r="1876" spans="2:8" x14ac:dyDescent="0.35">
      <c r="B1876" s="40">
        <v>40336</v>
      </c>
      <c r="C1876" s="41">
        <v>83.527229000000005</v>
      </c>
      <c r="D1876" s="6">
        <f t="shared" si="61"/>
        <v>-0.40499521273455341</v>
      </c>
      <c r="E1876">
        <v>5.4576990346552551E-3</v>
      </c>
      <c r="G1876">
        <v>1870</v>
      </c>
      <c r="H1876">
        <f t="shared" ca="1" si="62"/>
        <v>1.5529403117823691E-2</v>
      </c>
    </row>
    <row r="1877" spans="2:8" x14ac:dyDescent="0.35">
      <c r="B1877" s="40">
        <v>41423</v>
      </c>
      <c r="C1877" s="41">
        <v>140.38076799999999</v>
      </c>
      <c r="D1877" s="6">
        <f t="shared" si="61"/>
        <v>0.52999261197878689</v>
      </c>
      <c r="E1877">
        <v>5.4422865067825154E-3</v>
      </c>
      <c r="G1877">
        <v>1871</v>
      </c>
      <c r="H1877">
        <f t="shared" ca="1" si="62"/>
        <v>-1.1382398512214858E-2</v>
      </c>
    </row>
    <row r="1878" spans="2:8" x14ac:dyDescent="0.35">
      <c r="B1878" s="40">
        <v>40368</v>
      </c>
      <c r="C1878" s="41">
        <v>91.752578999999997</v>
      </c>
      <c r="D1878" s="6">
        <f t="shared" si="61"/>
        <v>-7.0512838525182747E-4</v>
      </c>
      <c r="E1878">
        <v>5.4414716260009132E-3</v>
      </c>
      <c r="G1878">
        <v>1872</v>
      </c>
      <c r="H1878">
        <f t="shared" ca="1" si="62"/>
        <v>2.1338523521453108E-2</v>
      </c>
    </row>
    <row r="1879" spans="2:8" x14ac:dyDescent="0.35">
      <c r="B1879" s="40">
        <v>40372</v>
      </c>
      <c r="C1879" s="41">
        <v>91.817322000000004</v>
      </c>
      <c r="D1879" s="6">
        <f t="shared" si="61"/>
        <v>-0.45036371395341546</v>
      </c>
      <c r="E1879">
        <v>5.437272517562498E-3</v>
      </c>
      <c r="G1879">
        <v>1873</v>
      </c>
      <c r="H1879">
        <f t="shared" ca="1" si="62"/>
        <v>1.3175742780974067E-2</v>
      </c>
    </row>
    <row r="1880" spans="2:8" x14ac:dyDescent="0.35">
      <c r="B1880" s="40">
        <v>41781</v>
      </c>
      <c r="C1880" s="41">
        <v>167.05105599999999</v>
      </c>
      <c r="D1880" s="6">
        <f t="shared" si="61"/>
        <v>1.0901789985196795</v>
      </c>
      <c r="E1880">
        <v>5.4334350697538419E-3</v>
      </c>
      <c r="G1880">
        <v>1874</v>
      </c>
      <c r="H1880">
        <f t="shared" ca="1" si="62"/>
        <v>2.7446836283191882E-2</v>
      </c>
    </row>
    <row r="1881" spans="2:8" x14ac:dyDescent="0.35">
      <c r="B1881" s="40">
        <v>40331</v>
      </c>
      <c r="C1881" s="41">
        <v>79.921890000000005</v>
      </c>
      <c r="D1881" s="6">
        <f t="shared" si="61"/>
        <v>-0.82229460428025425</v>
      </c>
      <c r="E1881">
        <v>5.4318454099046738E-3</v>
      </c>
      <c r="G1881">
        <v>1875</v>
      </c>
      <c r="H1881">
        <f t="shared" ca="1" si="62"/>
        <v>-7.7670769917288253E-3</v>
      </c>
    </row>
    <row r="1882" spans="2:8" x14ac:dyDescent="0.35">
      <c r="B1882" s="40">
        <v>43985</v>
      </c>
      <c r="C1882" s="41">
        <v>449.74374399999999</v>
      </c>
      <c r="D1882" s="6">
        <f t="shared" si="61"/>
        <v>2.87185714465766</v>
      </c>
      <c r="E1882">
        <v>5.4247302991404164E-3</v>
      </c>
      <c r="G1882">
        <v>1876</v>
      </c>
      <c r="H1882">
        <f t="shared" ca="1" si="62"/>
        <v>9.4286613981749471E-4</v>
      </c>
    </row>
    <row r="1883" spans="2:8" x14ac:dyDescent="0.35">
      <c r="B1883" s="40">
        <v>41248</v>
      </c>
      <c r="C1883" s="41">
        <v>116.157112</v>
      </c>
      <c r="D1883" s="6">
        <f t="shared" si="61"/>
        <v>2.2866200284745624</v>
      </c>
      <c r="E1883">
        <v>5.4157299626486841E-3</v>
      </c>
      <c r="G1883">
        <v>1877</v>
      </c>
      <c r="H1883">
        <f t="shared" ca="1" si="62"/>
        <v>2.0166191456248393E-2</v>
      </c>
    </row>
    <row r="1884" spans="2:8" x14ac:dyDescent="0.35">
      <c r="B1884" s="40">
        <v>39812</v>
      </c>
      <c r="C1884" s="41">
        <v>35.342421999999999</v>
      </c>
      <c r="D1884" s="6">
        <f t="shared" si="61"/>
        <v>-8.7562844191327135E-2</v>
      </c>
      <c r="E1884">
        <v>5.4084651412018561E-3</v>
      </c>
      <c r="G1884">
        <v>1878</v>
      </c>
      <c r="H1884">
        <f t="shared" ca="1" si="62"/>
        <v>-4.6499563223196608E-3</v>
      </c>
    </row>
    <row r="1885" spans="2:8" x14ac:dyDescent="0.35">
      <c r="B1885" s="40">
        <v>39182</v>
      </c>
      <c r="C1885" s="41">
        <v>38.734088999999997</v>
      </c>
      <c r="D1885" s="6">
        <f t="shared" si="61"/>
        <v>-0.92658796246174857</v>
      </c>
      <c r="E1885">
        <v>5.4057240403573318E-3</v>
      </c>
      <c r="G1885">
        <v>1879</v>
      </c>
      <c r="H1885">
        <f t="shared" ca="1" si="62"/>
        <v>3.6995248314630927E-2</v>
      </c>
    </row>
    <row r="1886" spans="2:8" x14ac:dyDescent="0.35">
      <c r="B1886" s="40">
        <v>44987</v>
      </c>
      <c r="C1886" s="41">
        <v>527.625854</v>
      </c>
      <c r="D1886" s="6">
        <f t="shared" si="61"/>
        <v>-7.1653248385111168E-2</v>
      </c>
      <c r="E1886">
        <v>5.4053495786122747E-3</v>
      </c>
      <c r="G1886">
        <v>1880</v>
      </c>
      <c r="H1886">
        <f t="shared" ca="1" si="62"/>
        <v>2.9257631792510876E-2</v>
      </c>
    </row>
    <row r="1887" spans="2:8" x14ac:dyDescent="0.35">
      <c r="B1887" s="40">
        <v>45132</v>
      </c>
      <c r="C1887" s="41">
        <v>568.34997599999997</v>
      </c>
      <c r="D1887" s="6">
        <f t="shared" si="61"/>
        <v>5.3804021161179572</v>
      </c>
      <c r="E1887">
        <v>5.3953441796287197E-3</v>
      </c>
      <c r="G1887">
        <v>1881</v>
      </c>
      <c r="H1887">
        <f t="shared" ca="1" si="62"/>
        <v>9.4015870871052704E-3</v>
      </c>
    </row>
    <row r="1888" spans="2:8" x14ac:dyDescent="0.35">
      <c r="B1888" s="40">
        <v>40408</v>
      </c>
      <c r="C1888" s="41">
        <v>89.077454000000003</v>
      </c>
      <c r="D1888" s="6">
        <f t="shared" si="61"/>
        <v>-0.37284581905938291</v>
      </c>
      <c r="E1888">
        <v>5.3946926351842953E-3</v>
      </c>
      <c r="G1888">
        <v>1882</v>
      </c>
      <c r="H1888">
        <f t="shared" ca="1" si="62"/>
        <v>-4.606740727101411E-3</v>
      </c>
    </row>
    <row r="1889" spans="2:8" x14ac:dyDescent="0.35">
      <c r="B1889" s="40">
        <v>41429</v>
      </c>
      <c r="C1889" s="41">
        <v>142.034378</v>
      </c>
      <c r="D1889" s="6">
        <f t="shared" si="61"/>
        <v>24.431397057941439</v>
      </c>
      <c r="E1889">
        <v>5.378257503348167E-3</v>
      </c>
      <c r="G1889">
        <v>1883</v>
      </c>
      <c r="H1889">
        <f t="shared" ca="1" si="62"/>
        <v>7.3492990500085814E-2</v>
      </c>
    </row>
    <row r="1890" spans="2:8" x14ac:dyDescent="0.35">
      <c r="B1890" s="40">
        <v>37572</v>
      </c>
      <c r="C1890" s="41">
        <v>5.5850010000000001</v>
      </c>
      <c r="D1890" s="6">
        <f t="shared" si="61"/>
        <v>-0.99065768430411294</v>
      </c>
      <c r="E1890">
        <v>5.3692287586311511E-3</v>
      </c>
      <c r="G1890">
        <v>1884</v>
      </c>
      <c r="H1890">
        <f t="shared" ca="1" si="62"/>
        <v>2.1246771638352441E-2</v>
      </c>
    </row>
    <row r="1891" spans="2:8" x14ac:dyDescent="0.35">
      <c r="B1891" s="40">
        <v>44435</v>
      </c>
      <c r="C1891" s="41">
        <v>597.81762700000002</v>
      </c>
      <c r="D1891" s="6">
        <f t="shared" si="61"/>
        <v>18.590567475603041</v>
      </c>
      <c r="E1891">
        <v>5.3673885703606232E-3</v>
      </c>
      <c r="G1891">
        <v>1885</v>
      </c>
      <c r="H1891">
        <f t="shared" ca="1" si="62"/>
        <v>9.426067262029764E-3</v>
      </c>
    </row>
    <row r="1892" spans="2:8" x14ac:dyDescent="0.35">
      <c r="B1892" s="40">
        <v>38772</v>
      </c>
      <c r="C1892" s="41">
        <v>30.515585000000002</v>
      </c>
      <c r="D1892" s="6">
        <f t="shared" si="61"/>
        <v>-0.90314096697215052</v>
      </c>
      <c r="E1892">
        <v>5.3643553097409407E-3</v>
      </c>
      <c r="G1892">
        <v>1886</v>
      </c>
      <c r="H1892">
        <f t="shared" ca="1" si="62"/>
        <v>-1.5949477318306933E-2</v>
      </c>
    </row>
    <row r="1893" spans="2:8" x14ac:dyDescent="0.35">
      <c r="B1893" s="40">
        <v>43193</v>
      </c>
      <c r="C1893" s="41">
        <v>315.051514</v>
      </c>
      <c r="D1893" s="6">
        <f t="shared" si="61"/>
        <v>-0.26232169261875399</v>
      </c>
      <c r="E1893">
        <v>5.3588737063179279E-3</v>
      </c>
      <c r="G1893">
        <v>1887</v>
      </c>
      <c r="H1893">
        <f t="shared" ca="1" si="62"/>
        <v>3.1968236550422684E-2</v>
      </c>
    </row>
    <row r="1894" spans="2:8" x14ac:dyDescent="0.35">
      <c r="B1894" s="40">
        <v>43714</v>
      </c>
      <c r="C1894" s="41">
        <v>427.08523600000001</v>
      </c>
      <c r="D1894" s="6">
        <f t="shared" si="61"/>
        <v>2.6320693229948473</v>
      </c>
      <c r="E1894">
        <v>5.3537301665317174E-3</v>
      </c>
      <c r="G1894">
        <v>1888</v>
      </c>
      <c r="H1894">
        <f t="shared" ca="1" si="62"/>
        <v>2.3846558708904168E-2</v>
      </c>
    </row>
    <row r="1895" spans="2:8" x14ac:dyDescent="0.35">
      <c r="B1895" s="40">
        <v>41327</v>
      </c>
      <c r="C1895" s="41">
        <v>117.58730300000001</v>
      </c>
      <c r="D1895" s="6">
        <f t="shared" si="61"/>
        <v>15.264683608753947</v>
      </c>
      <c r="E1895">
        <v>5.3497650074615846E-3</v>
      </c>
      <c r="G1895">
        <v>1889</v>
      </c>
      <c r="H1895">
        <f t="shared" ca="1" si="62"/>
        <v>-3.0430630511032706E-2</v>
      </c>
    </row>
    <row r="1896" spans="2:8" x14ac:dyDescent="0.35">
      <c r="B1896" s="40">
        <v>37832</v>
      </c>
      <c r="C1896" s="41">
        <v>7.229609</v>
      </c>
      <c r="D1896" s="6">
        <f t="shared" si="61"/>
        <v>-0.97994998173408343</v>
      </c>
      <c r="E1896">
        <v>5.3334223303164747E-3</v>
      </c>
      <c r="G1896">
        <v>1890</v>
      </c>
      <c r="H1896">
        <f t="shared" ca="1" si="62"/>
        <v>3.0821928610837195E-2</v>
      </c>
    </row>
    <row r="1897" spans="2:8" x14ac:dyDescent="0.35">
      <c r="B1897" s="40">
        <v>43277</v>
      </c>
      <c r="C1897" s="41">
        <v>360.57867399999998</v>
      </c>
      <c r="D1897" s="6">
        <f t="shared" si="61"/>
        <v>2.9790567627699542</v>
      </c>
      <c r="E1897">
        <v>5.3325282836826672E-3</v>
      </c>
      <c r="G1897">
        <v>1891</v>
      </c>
      <c r="H1897">
        <f t="shared" ca="1" si="62"/>
        <v>5.669777138672253E-2</v>
      </c>
    </row>
    <row r="1898" spans="2:8" x14ac:dyDescent="0.35">
      <c r="B1898" s="40">
        <v>40651</v>
      </c>
      <c r="C1898" s="41">
        <v>90.619133000000005</v>
      </c>
      <c r="D1898" s="6">
        <f t="shared" si="61"/>
        <v>-1.1177834755323364E-2</v>
      </c>
      <c r="E1898">
        <v>5.3295623758102192E-3</v>
      </c>
      <c r="G1898">
        <v>1892</v>
      </c>
      <c r="H1898">
        <f t="shared" ca="1" si="62"/>
        <v>-8.4130523966251276E-3</v>
      </c>
    </row>
    <row r="1899" spans="2:8" x14ac:dyDescent="0.35">
      <c r="B1899" s="40">
        <v>40983</v>
      </c>
      <c r="C1899" s="41">
        <v>91.643508999999995</v>
      </c>
      <c r="D1899" s="6">
        <f t="shared" si="61"/>
        <v>-0.83456430540517113</v>
      </c>
      <c r="E1899">
        <v>5.3295013506485236E-3</v>
      </c>
      <c r="G1899">
        <v>1893</v>
      </c>
      <c r="H1899">
        <f t="shared" ca="1" si="62"/>
        <v>6.3211500629335267E-3</v>
      </c>
    </row>
    <row r="1900" spans="2:8" x14ac:dyDescent="0.35">
      <c r="B1900" s="40">
        <v>44890</v>
      </c>
      <c r="C1900" s="41">
        <v>553.95245399999999</v>
      </c>
      <c r="D1900" s="6">
        <f t="shared" si="61"/>
        <v>5.7113348048571897</v>
      </c>
      <c r="E1900">
        <v>5.328845392476648E-3</v>
      </c>
      <c r="G1900">
        <v>1894</v>
      </c>
      <c r="H1900">
        <f t="shared" ca="1" si="62"/>
        <v>7.7761000056404579E-3</v>
      </c>
    </row>
    <row r="1901" spans="2:8" x14ac:dyDescent="0.35">
      <c r="B1901" s="40">
        <v>40508</v>
      </c>
      <c r="C1901" s="41">
        <v>82.539833000000002</v>
      </c>
      <c r="D1901" s="6">
        <f t="shared" si="61"/>
        <v>1.0431748674823658</v>
      </c>
      <c r="E1901">
        <v>5.318993514096009E-3</v>
      </c>
      <c r="G1901">
        <v>1895</v>
      </c>
      <c r="H1901">
        <f t="shared" ca="1" si="62"/>
        <v>-8.7149402912253624E-3</v>
      </c>
    </row>
    <row r="1902" spans="2:8" x14ac:dyDescent="0.35">
      <c r="B1902" s="40">
        <v>39890</v>
      </c>
      <c r="C1902" s="41">
        <v>40.397830999999996</v>
      </c>
      <c r="D1902" s="6">
        <f t="shared" si="61"/>
        <v>-0.55516619129107603</v>
      </c>
      <c r="E1902">
        <v>5.3019835473993504E-3</v>
      </c>
      <c r="G1902">
        <v>1896</v>
      </c>
      <c r="H1902">
        <f t="shared" ca="1" si="62"/>
        <v>7.8320076854229842E-3</v>
      </c>
    </row>
    <row r="1903" spans="2:8" x14ac:dyDescent="0.35">
      <c r="B1903" s="40">
        <v>40416</v>
      </c>
      <c r="C1903" s="41">
        <v>90.815558999999993</v>
      </c>
      <c r="D1903" s="6">
        <f t="shared" si="61"/>
        <v>1.0715406487765793</v>
      </c>
      <c r="E1903">
        <v>5.2911429873528119E-3</v>
      </c>
      <c r="G1903">
        <v>1897</v>
      </c>
      <c r="H1903">
        <f t="shared" ca="1" si="62"/>
        <v>4.1070942529115027E-4</v>
      </c>
    </row>
    <row r="1904" spans="2:8" x14ac:dyDescent="0.35">
      <c r="B1904" s="40">
        <v>39391</v>
      </c>
      <c r="C1904" s="41">
        <v>43.839621999999999</v>
      </c>
      <c r="D1904" s="6">
        <f t="shared" si="61"/>
        <v>-0.8288483490654901</v>
      </c>
      <c r="E1904">
        <v>5.2884729268136178E-3</v>
      </c>
      <c r="G1904">
        <v>1898</v>
      </c>
      <c r="H1904">
        <f t="shared" ca="1" si="62"/>
        <v>-4.8121786988759054E-2</v>
      </c>
    </row>
    <row r="1905" spans="2:8" x14ac:dyDescent="0.35">
      <c r="B1905" s="40">
        <v>42691</v>
      </c>
      <c r="C1905" s="41">
        <v>256.14489700000001</v>
      </c>
      <c r="D1905" s="6">
        <f t="shared" si="61"/>
        <v>1.5623480466826203</v>
      </c>
      <c r="E1905">
        <v>5.2717319323806969E-3</v>
      </c>
      <c r="G1905">
        <v>1899</v>
      </c>
      <c r="H1905">
        <f t="shared" ca="1" si="62"/>
        <v>-1.055826307140038E-2</v>
      </c>
    </row>
    <row r="1906" spans="2:8" x14ac:dyDescent="0.35">
      <c r="B1906" s="40">
        <v>40696</v>
      </c>
      <c r="C1906" s="41">
        <v>99.964911999999998</v>
      </c>
      <c r="D1906" s="6">
        <f t="shared" si="61"/>
        <v>7.7303017558960713E-2</v>
      </c>
      <c r="E1906">
        <v>5.2700169307672417E-3</v>
      </c>
      <c r="G1906">
        <v>1900</v>
      </c>
      <c r="H1906">
        <f t="shared" ca="1" si="62"/>
        <v>3.813550102432418E-4</v>
      </c>
    </row>
    <row r="1907" spans="2:8" x14ac:dyDescent="0.35">
      <c r="B1907" s="40">
        <v>40960</v>
      </c>
      <c r="C1907" s="41">
        <v>92.791824000000005</v>
      </c>
      <c r="D1907" s="6">
        <f t="shared" si="61"/>
        <v>-0.62296117183460964</v>
      </c>
      <c r="E1907">
        <v>5.2631898251468811E-3</v>
      </c>
      <c r="G1907">
        <v>1901</v>
      </c>
      <c r="H1907">
        <f t="shared" ca="1" si="62"/>
        <v>-2.5188524928910189E-2</v>
      </c>
    </row>
    <row r="1908" spans="2:8" x14ac:dyDescent="0.35">
      <c r="B1908" s="40">
        <v>42314</v>
      </c>
      <c r="C1908" s="41">
        <v>246.10681199999999</v>
      </c>
      <c r="D1908" s="6">
        <f t="shared" si="61"/>
        <v>1.6906530415738887</v>
      </c>
      <c r="E1908">
        <v>5.2582537659000934E-3</v>
      </c>
      <c r="G1908">
        <v>1902</v>
      </c>
      <c r="H1908">
        <f t="shared" ca="1" si="62"/>
        <v>8.5603910415862072E-3</v>
      </c>
    </row>
    <row r="1909" spans="2:8" x14ac:dyDescent="0.35">
      <c r="B1909" s="40">
        <v>40448</v>
      </c>
      <c r="C1909" s="41">
        <v>91.467315999999997</v>
      </c>
      <c r="D1909" s="6">
        <f t="shared" si="61"/>
        <v>9.2938597749914766</v>
      </c>
      <c r="E1909">
        <v>5.2529110629938669E-3</v>
      </c>
      <c r="G1909">
        <v>1903</v>
      </c>
      <c r="H1909">
        <f t="shared" ca="1" si="62"/>
        <v>-3.1524714634899295E-2</v>
      </c>
    </row>
    <row r="1910" spans="2:8" x14ac:dyDescent="0.35">
      <c r="B1910" s="40">
        <v>37952</v>
      </c>
      <c r="C1910" s="41">
        <v>8.8856190000000002</v>
      </c>
      <c r="D1910" s="6">
        <f t="shared" si="61"/>
        <v>-0.98234770384229786</v>
      </c>
      <c r="E1910">
        <v>5.2518345275028647E-3</v>
      </c>
      <c r="G1910">
        <v>1904</v>
      </c>
      <c r="H1910">
        <f t="shared" ca="1" si="62"/>
        <v>-3.7664366797299318E-5</v>
      </c>
    </row>
    <row r="1911" spans="2:8" x14ac:dyDescent="0.35">
      <c r="B1911" s="40">
        <v>44118</v>
      </c>
      <c r="C1911" s="41">
        <v>503.36901899999998</v>
      </c>
      <c r="D1911" s="6">
        <f t="shared" si="61"/>
        <v>3.5232186005621231</v>
      </c>
      <c r="E1911">
        <v>5.2503479051282101E-3</v>
      </c>
      <c r="G1911">
        <v>1905</v>
      </c>
      <c r="H1911">
        <f t="shared" ca="1" si="62"/>
        <v>2.9311227940380043E-2</v>
      </c>
    </row>
    <row r="1912" spans="2:8" x14ac:dyDescent="0.35">
      <c r="B1912" s="40">
        <v>41234</v>
      </c>
      <c r="C1912" s="41">
        <v>111.285583</v>
      </c>
      <c r="D1912" s="6">
        <f t="shared" si="61"/>
        <v>-0.78974829546339942</v>
      </c>
      <c r="E1912">
        <v>5.2482745180133438E-3</v>
      </c>
      <c r="G1912">
        <v>1906</v>
      </c>
      <c r="H1912">
        <f t="shared" ca="1" si="62"/>
        <v>1.9245724660987496E-2</v>
      </c>
    </row>
    <row r="1913" spans="2:8" x14ac:dyDescent="0.35">
      <c r="B1913" s="40">
        <v>44592</v>
      </c>
      <c r="C1913" s="41">
        <v>529.29693599999996</v>
      </c>
      <c r="D1913" s="6">
        <f t="shared" si="61"/>
        <v>4.1581687691255587</v>
      </c>
      <c r="E1913">
        <v>5.2439128605697117E-3</v>
      </c>
      <c r="G1913">
        <v>1907</v>
      </c>
      <c r="H1913">
        <f t="shared" ca="1" si="62"/>
        <v>-1.6470898540509652E-2</v>
      </c>
    </row>
    <row r="1914" spans="2:8" x14ac:dyDescent="0.35">
      <c r="B1914" s="40">
        <v>41101</v>
      </c>
      <c r="C1914" s="41">
        <v>102.613342</v>
      </c>
      <c r="D1914" s="6">
        <f t="shared" si="61"/>
        <v>9.5933641878642673E-2</v>
      </c>
      <c r="E1914">
        <v>5.2263799723655273E-3</v>
      </c>
      <c r="G1914">
        <v>1908</v>
      </c>
      <c r="H1914">
        <f t="shared" ca="1" si="62"/>
        <v>1.4368895880057147E-2</v>
      </c>
    </row>
    <row r="1915" spans="2:8" x14ac:dyDescent="0.35">
      <c r="B1915" s="40">
        <v>40989</v>
      </c>
      <c r="C1915" s="41">
        <v>93.630981000000006</v>
      </c>
      <c r="D1915" s="6">
        <f t="shared" si="61"/>
        <v>1.1065456592643763</v>
      </c>
      <c r="E1915">
        <v>5.2161831475035381E-3</v>
      </c>
      <c r="G1915">
        <v>1909</v>
      </c>
      <c r="H1915">
        <f t="shared" ca="1" si="62"/>
        <v>3.6241937592260763E-2</v>
      </c>
    </row>
    <row r="1916" spans="2:8" x14ac:dyDescent="0.35">
      <c r="B1916" s="40">
        <v>39400</v>
      </c>
      <c r="C1916" s="41">
        <v>44.447639000000002</v>
      </c>
      <c r="D1916" s="6">
        <f t="shared" si="61"/>
        <v>2.0405134191585779</v>
      </c>
      <c r="E1916">
        <v>5.2158434050606408E-3</v>
      </c>
      <c r="G1916">
        <v>1910</v>
      </c>
      <c r="H1916">
        <f t="shared" ca="1" si="62"/>
        <v>3.0767455974426993E-2</v>
      </c>
    </row>
    <row r="1917" spans="2:8" x14ac:dyDescent="0.35">
      <c r="B1917" s="40">
        <v>38441</v>
      </c>
      <c r="C1917" s="41">
        <v>14.618465</v>
      </c>
      <c r="D1917" s="6">
        <f t="shared" si="61"/>
        <v>-0.90690694371997516</v>
      </c>
      <c r="E1917">
        <v>5.2084479382124727E-3</v>
      </c>
      <c r="G1917">
        <v>1911</v>
      </c>
      <c r="H1917">
        <f t="shared" ca="1" si="62"/>
        <v>-1.6902608343537965E-2</v>
      </c>
    </row>
    <row r="1918" spans="2:8" x14ac:dyDescent="0.35">
      <c r="B1918" s="40">
        <v>41649</v>
      </c>
      <c r="C1918" s="41">
        <v>157.03066999999999</v>
      </c>
      <c r="D1918" s="6">
        <f t="shared" si="61"/>
        <v>2.705391988945081</v>
      </c>
      <c r="E1918">
        <v>5.2007635268346295E-3</v>
      </c>
      <c r="G1918">
        <v>1912</v>
      </c>
      <c r="H1918">
        <f t="shared" ca="1" si="62"/>
        <v>-5.1918155187721853E-2</v>
      </c>
    </row>
    <row r="1919" spans="2:8" x14ac:dyDescent="0.35">
      <c r="B1919" s="40">
        <v>39098</v>
      </c>
      <c r="C1919" s="41">
        <v>42.378962999999999</v>
      </c>
      <c r="D1919" s="6">
        <f t="shared" si="61"/>
        <v>-5.1463547208021716E-2</v>
      </c>
      <c r="E1919">
        <v>5.1908061547645988E-3</v>
      </c>
      <c r="G1919">
        <v>1913</v>
      </c>
      <c r="H1919">
        <f t="shared" ca="1" si="62"/>
        <v>-1.1434840185648923E-2</v>
      </c>
    </row>
    <row r="1920" spans="2:8" x14ac:dyDescent="0.35">
      <c r="B1920" s="40">
        <v>39401</v>
      </c>
      <c r="C1920" s="41">
        <v>44.678265000000003</v>
      </c>
      <c r="D1920" s="6">
        <f t="shared" si="61"/>
        <v>-0.92153859979010477</v>
      </c>
      <c r="E1920">
        <v>5.1887120483497641E-3</v>
      </c>
      <c r="G1920">
        <v>1914</v>
      </c>
      <c r="H1920">
        <f t="shared" ca="1" si="62"/>
        <v>-5.6525326688595797E-3</v>
      </c>
    </row>
    <row r="1921" spans="2:8" x14ac:dyDescent="0.35">
      <c r="B1921" s="40">
        <v>45097</v>
      </c>
      <c r="C1921" s="41">
        <v>569.42987100000005</v>
      </c>
      <c r="D1921" s="6">
        <f t="shared" si="61"/>
        <v>5.1770765267741066</v>
      </c>
      <c r="E1921">
        <v>5.1831454591481476E-3</v>
      </c>
      <c r="G1921">
        <v>1915</v>
      </c>
      <c r="H1921">
        <f t="shared" ca="1" si="62"/>
        <v>-2.430604906757414E-2</v>
      </c>
    </row>
    <row r="1922" spans="2:8" x14ac:dyDescent="0.35">
      <c r="B1922" s="40">
        <v>40375</v>
      </c>
      <c r="C1922" s="41">
        <v>92.184364000000002</v>
      </c>
      <c r="D1922" s="6">
        <f t="shared" si="61"/>
        <v>-0.82043996095149441</v>
      </c>
      <c r="E1922">
        <v>5.1793070267747094E-3</v>
      </c>
      <c r="G1922">
        <v>1916</v>
      </c>
      <c r="H1922">
        <f t="shared" ca="1" si="62"/>
        <v>-2.8951025618840342E-2</v>
      </c>
    </row>
    <row r="1923" spans="2:8" x14ac:dyDescent="0.35">
      <c r="B1923" s="40">
        <v>44327</v>
      </c>
      <c r="C1923" s="41">
        <v>513.39019800000005</v>
      </c>
      <c r="D1923" s="6">
        <f t="shared" si="61"/>
        <v>-8.617404775880165E-2</v>
      </c>
      <c r="E1923">
        <v>5.1649332406102817E-3</v>
      </c>
      <c r="G1923">
        <v>1917</v>
      </c>
      <c r="H1923">
        <f t="shared" ca="1" si="62"/>
        <v>5.5105318008848159E-2</v>
      </c>
    </row>
    <row r="1924" spans="2:8" x14ac:dyDescent="0.35">
      <c r="B1924" s="40">
        <v>44302</v>
      </c>
      <c r="C1924" s="41">
        <v>561.80304000000001</v>
      </c>
      <c r="D1924" s="6">
        <f t="shared" si="61"/>
        <v>3.02893127044754</v>
      </c>
      <c r="E1924">
        <v>5.1568381848807196E-3</v>
      </c>
      <c r="G1924">
        <v>1918</v>
      </c>
      <c r="H1924">
        <f t="shared" ca="1" si="62"/>
        <v>-6.8317063869992468E-3</v>
      </c>
    </row>
    <row r="1925" spans="2:8" x14ac:dyDescent="0.35">
      <c r="B1925" s="40">
        <v>41444</v>
      </c>
      <c r="C1925" s="41">
        <v>139.44220000000001</v>
      </c>
      <c r="D1925" s="6">
        <f t="shared" si="61"/>
        <v>-0.50425031983153612</v>
      </c>
      <c r="E1925">
        <v>5.1549709845374091E-3</v>
      </c>
      <c r="G1925">
        <v>1919</v>
      </c>
      <c r="H1925">
        <f t="shared" ca="1" si="62"/>
        <v>9.7177194579299592E-3</v>
      </c>
    </row>
    <row r="1926" spans="2:8" x14ac:dyDescent="0.35">
      <c r="B1926" s="40">
        <v>42937</v>
      </c>
      <c r="C1926" s="41">
        <v>281.27542099999999</v>
      </c>
      <c r="D1926" s="6">
        <f t="shared" si="61"/>
        <v>22.982712947030411</v>
      </c>
      <c r="E1926">
        <v>5.1490678416409291E-3</v>
      </c>
      <c r="G1926">
        <v>1920</v>
      </c>
      <c r="H1926">
        <f t="shared" ca="1" si="62"/>
        <v>-3.9480654659708259E-3</v>
      </c>
    </row>
    <row r="1927" spans="2:8" x14ac:dyDescent="0.35">
      <c r="B1927" s="40">
        <v>38372</v>
      </c>
      <c r="C1927" s="41">
        <v>11.728256999999999</v>
      </c>
      <c r="D1927" s="6">
        <f t="shared" ref="D1927:D1990" si="63">(C1927-C1928)/C1928</f>
        <v>-0.96132477586685139</v>
      </c>
      <c r="E1927">
        <v>5.1246694079595473E-3</v>
      </c>
      <c r="G1927">
        <v>1921</v>
      </c>
      <c r="H1927">
        <f t="shared" ref="H1927:H1990" ca="1" si="64">_xlfn.NORM.INV(RAND(),K$9,K$10)</f>
        <v>-6.3465510830580055E-4</v>
      </c>
    </row>
    <row r="1928" spans="2:8" x14ac:dyDescent="0.35">
      <c r="B1928" s="40">
        <v>43167</v>
      </c>
      <c r="C1928" s="41">
        <v>303.24987800000002</v>
      </c>
      <c r="D1928" s="6">
        <f t="shared" si="63"/>
        <v>-0.41004876549566149</v>
      </c>
      <c r="E1928">
        <v>5.1020325471493756E-3</v>
      </c>
      <c r="G1928">
        <v>1922</v>
      </c>
      <c r="H1928">
        <f t="shared" ca="1" si="64"/>
        <v>3.4536604409568031E-3</v>
      </c>
    </row>
    <row r="1929" spans="2:8" x14ac:dyDescent="0.35">
      <c r="B1929" s="40">
        <v>44270</v>
      </c>
      <c r="C1929" s="41">
        <v>514.02533000000005</v>
      </c>
      <c r="D1929" s="6">
        <f t="shared" si="63"/>
        <v>0.74089642400240552</v>
      </c>
      <c r="E1929">
        <v>5.0626126378437372E-3</v>
      </c>
      <c r="G1929">
        <v>1923</v>
      </c>
      <c r="H1929">
        <f t="shared" ca="1" si="64"/>
        <v>4.0693118226258443E-2</v>
      </c>
    </row>
    <row r="1930" spans="2:8" x14ac:dyDescent="0.35">
      <c r="B1930" s="40">
        <v>43017</v>
      </c>
      <c r="C1930" s="41">
        <v>295.26474000000002</v>
      </c>
      <c r="D1930" s="6">
        <f t="shared" si="63"/>
        <v>0.19349935276355687</v>
      </c>
      <c r="E1930">
        <v>5.0623783758653425E-3</v>
      </c>
      <c r="G1930">
        <v>1924</v>
      </c>
      <c r="H1930">
        <f t="shared" ca="1" si="64"/>
        <v>1.3521330240770757E-2</v>
      </c>
    </row>
    <row r="1931" spans="2:8" x14ac:dyDescent="0.35">
      <c r="B1931" s="40">
        <v>42377</v>
      </c>
      <c r="C1931" s="41">
        <v>247.39413500000001</v>
      </c>
      <c r="D1931" s="6">
        <f t="shared" si="63"/>
        <v>-0.60514376094867217</v>
      </c>
      <c r="E1931">
        <v>5.0429367040071204E-3</v>
      </c>
      <c r="G1931">
        <v>1925</v>
      </c>
      <c r="H1931">
        <f t="shared" ca="1" si="64"/>
        <v>2.1984583709380714E-3</v>
      </c>
    </row>
    <row r="1932" spans="2:8" x14ac:dyDescent="0.35">
      <c r="B1932" s="40">
        <v>44446</v>
      </c>
      <c r="C1932" s="41">
        <v>626.54229699999996</v>
      </c>
      <c r="D1932" s="6">
        <f t="shared" si="63"/>
        <v>17.571418065767254</v>
      </c>
      <c r="E1932">
        <v>5.0409337648466895E-3</v>
      </c>
      <c r="G1932">
        <v>1926</v>
      </c>
      <c r="H1932">
        <f t="shared" ca="1" si="64"/>
        <v>1.5147716208630535E-2</v>
      </c>
    </row>
    <row r="1933" spans="2:8" x14ac:dyDescent="0.35">
      <c r="B1933" s="40">
        <v>39744</v>
      </c>
      <c r="C1933" s="41">
        <v>33.736911999999997</v>
      </c>
      <c r="D1933" s="6">
        <f t="shared" si="63"/>
        <v>-0.93333883269145035</v>
      </c>
      <c r="E1933">
        <v>5.0345399786992859E-3</v>
      </c>
      <c r="G1933">
        <v>1927</v>
      </c>
      <c r="H1933">
        <f t="shared" ca="1" si="64"/>
        <v>8.2100052952019231E-3</v>
      </c>
    </row>
    <row r="1934" spans="2:8" x14ac:dyDescent="0.35">
      <c r="B1934" s="40">
        <v>44133</v>
      </c>
      <c r="C1934" s="41">
        <v>506.09542800000003</v>
      </c>
      <c r="D1934" s="6">
        <f t="shared" si="63"/>
        <v>2.1154479271259063</v>
      </c>
      <c r="E1934">
        <v>5.0273367224262901E-3</v>
      </c>
      <c r="G1934">
        <v>1928</v>
      </c>
      <c r="H1934">
        <f t="shared" ca="1" si="64"/>
        <v>-1.5419688321009081E-2</v>
      </c>
    </row>
    <row r="1935" spans="2:8" x14ac:dyDescent="0.35">
      <c r="B1935" s="40">
        <v>41719</v>
      </c>
      <c r="C1935" s="41">
        <v>162.44708299999999</v>
      </c>
      <c r="D1935" s="6">
        <f t="shared" si="63"/>
        <v>-0.63617035494757856</v>
      </c>
      <c r="E1935">
        <v>5.0263914956250556E-3</v>
      </c>
      <c r="G1935">
        <v>1929</v>
      </c>
      <c r="H1935">
        <f t="shared" ca="1" si="64"/>
        <v>-7.8088601277905099E-3</v>
      </c>
    </row>
    <row r="1936" spans="2:8" x14ac:dyDescent="0.35">
      <c r="B1936" s="40">
        <v>43812</v>
      </c>
      <c r="C1936" s="41">
        <v>446.49215700000002</v>
      </c>
      <c r="D1936" s="6">
        <f t="shared" si="63"/>
        <v>-0.29004181434592974</v>
      </c>
      <c r="E1936">
        <v>5.0251758839583577E-3</v>
      </c>
      <c r="G1936">
        <v>1930</v>
      </c>
      <c r="H1936">
        <f t="shared" ca="1" si="64"/>
        <v>7.1138474403741755E-2</v>
      </c>
    </row>
    <row r="1937" spans="2:8" x14ac:dyDescent="0.35">
      <c r="B1937" s="40">
        <v>44455</v>
      </c>
      <c r="C1937" s="41">
        <v>628.89923099999999</v>
      </c>
      <c r="D1937" s="6">
        <f t="shared" si="63"/>
        <v>15.511433820902996</v>
      </c>
      <c r="E1937">
        <v>5.0218489444241949E-3</v>
      </c>
      <c r="G1937">
        <v>1931</v>
      </c>
      <c r="H1937">
        <f t="shared" ca="1" si="64"/>
        <v>-3.6568040505514932E-3</v>
      </c>
    </row>
    <row r="1938" spans="2:8" x14ac:dyDescent="0.35">
      <c r="B1938" s="40">
        <v>39651</v>
      </c>
      <c r="C1938" s="41">
        <v>38.088711000000004</v>
      </c>
      <c r="D1938" s="6">
        <f t="shared" si="63"/>
        <v>1.3844382251216238</v>
      </c>
      <c r="E1938">
        <v>5.016863561032342E-3</v>
      </c>
      <c r="G1938">
        <v>1932</v>
      </c>
      <c r="H1938">
        <f t="shared" ca="1" si="64"/>
        <v>2.3975366490039514E-2</v>
      </c>
    </row>
    <row r="1939" spans="2:8" x14ac:dyDescent="0.35">
      <c r="B1939" s="40">
        <v>38425</v>
      </c>
      <c r="C1939" s="41">
        <v>15.973872</v>
      </c>
      <c r="D1939" s="6">
        <f t="shared" si="63"/>
        <v>-0.81757092703673973</v>
      </c>
      <c r="E1939">
        <v>5.016250325670304E-3</v>
      </c>
      <c r="G1939">
        <v>1933</v>
      </c>
      <c r="H1939">
        <f t="shared" ca="1" si="64"/>
        <v>-2.3838321833390304E-2</v>
      </c>
    </row>
    <row r="1940" spans="2:8" x14ac:dyDescent="0.35">
      <c r="B1940" s="40">
        <v>40534</v>
      </c>
      <c r="C1940" s="41">
        <v>87.562095999999997</v>
      </c>
      <c r="D1940" s="6">
        <f t="shared" si="63"/>
        <v>3.4831946943510799</v>
      </c>
      <c r="E1940">
        <v>5.0124888406512949E-3</v>
      </c>
      <c r="G1940">
        <v>1934</v>
      </c>
      <c r="H1940">
        <f t="shared" ca="1" si="64"/>
        <v>-5.4497496135557742E-3</v>
      </c>
    </row>
    <row r="1941" spans="2:8" x14ac:dyDescent="0.35">
      <c r="B1941" s="40">
        <v>38588</v>
      </c>
      <c r="C1941" s="41">
        <v>19.531182999999999</v>
      </c>
      <c r="D1941" s="6">
        <f t="shared" si="63"/>
        <v>-0.78085897428172857</v>
      </c>
      <c r="E1941">
        <v>4.9809664635061075E-3</v>
      </c>
      <c r="G1941">
        <v>1935</v>
      </c>
      <c r="H1941">
        <f t="shared" ca="1" si="64"/>
        <v>3.8900356115362848E-2</v>
      </c>
    </row>
    <row r="1942" spans="2:8" x14ac:dyDescent="0.35">
      <c r="B1942" s="40">
        <v>40903</v>
      </c>
      <c r="C1942" s="41">
        <v>89.126091000000002</v>
      </c>
      <c r="D1942" s="6">
        <f t="shared" si="63"/>
        <v>1.1187177993009136</v>
      </c>
      <c r="E1942">
        <v>4.9802773695826552E-3</v>
      </c>
      <c r="G1942">
        <v>1936</v>
      </c>
      <c r="H1942">
        <f t="shared" ca="1" si="64"/>
        <v>3.8475098071329428E-3</v>
      </c>
    </row>
    <row r="1943" spans="2:8" x14ac:dyDescent="0.35">
      <c r="B1943" s="40">
        <v>39316</v>
      </c>
      <c r="C1943" s="41">
        <v>42.066051000000002</v>
      </c>
      <c r="D1943" s="6">
        <f t="shared" si="63"/>
        <v>-0.88899435576328523</v>
      </c>
      <c r="E1943">
        <v>4.9751297267084148E-3</v>
      </c>
      <c r="G1943">
        <v>1937</v>
      </c>
      <c r="H1943">
        <f t="shared" ca="1" si="64"/>
        <v>-1.5105228052989998E-3</v>
      </c>
    </row>
    <row r="1944" spans="2:8" x14ac:dyDescent="0.35">
      <c r="B1944" s="40">
        <v>43641</v>
      </c>
      <c r="C1944" s="41">
        <v>378.95416299999999</v>
      </c>
      <c r="D1944" s="6">
        <f t="shared" si="63"/>
        <v>-0.30472763374420636</v>
      </c>
      <c r="E1944">
        <v>4.9699920768553028E-3</v>
      </c>
      <c r="G1944">
        <v>1938</v>
      </c>
      <c r="H1944">
        <f t="shared" ca="1" si="64"/>
        <v>-3.5714759113368794E-5</v>
      </c>
    </row>
    <row r="1945" spans="2:8" x14ac:dyDescent="0.35">
      <c r="B1945" s="40">
        <v>45019</v>
      </c>
      <c r="C1945" s="41">
        <v>545.04418899999996</v>
      </c>
      <c r="D1945" s="6">
        <f t="shared" si="63"/>
        <v>1.1769456201094612</v>
      </c>
      <c r="E1945">
        <v>4.9548851204472702E-3</v>
      </c>
      <c r="G1945">
        <v>1939</v>
      </c>
      <c r="H1945">
        <f t="shared" ca="1" si="64"/>
        <v>8.6244900943469316E-3</v>
      </c>
    </row>
    <row r="1946" spans="2:8" x14ac:dyDescent="0.35">
      <c r="B1946" s="40">
        <v>42101</v>
      </c>
      <c r="C1946" s="41">
        <v>250.37106299999999</v>
      </c>
      <c r="D1946" s="6">
        <f t="shared" si="63"/>
        <v>-0.39069137982604202</v>
      </c>
      <c r="E1946">
        <v>4.9456223852238227E-3</v>
      </c>
      <c r="G1946">
        <v>1940</v>
      </c>
      <c r="H1946">
        <f t="shared" ca="1" si="64"/>
        <v>1.1877721071670507E-2</v>
      </c>
    </row>
    <row r="1947" spans="2:8" x14ac:dyDescent="0.35">
      <c r="B1947" s="40">
        <v>43542</v>
      </c>
      <c r="C1947" s="41">
        <v>410.91009500000001</v>
      </c>
      <c r="D1947" s="6">
        <f t="shared" si="63"/>
        <v>0.63109032089014283</v>
      </c>
      <c r="E1947">
        <v>4.9358256264303664E-3</v>
      </c>
      <c r="G1947">
        <v>1941</v>
      </c>
      <c r="H1947">
        <f t="shared" ca="1" si="64"/>
        <v>-2.4968785279792047E-2</v>
      </c>
    </row>
    <row r="1948" spans="2:8" x14ac:dyDescent="0.35">
      <c r="B1948" s="40">
        <v>42265</v>
      </c>
      <c r="C1948" s="41">
        <v>251.92356899999999</v>
      </c>
      <c r="D1948" s="6">
        <f t="shared" si="63"/>
        <v>12.919027514000325</v>
      </c>
      <c r="E1948">
        <v>4.9286360190990593E-3</v>
      </c>
      <c r="G1948">
        <v>1942</v>
      </c>
      <c r="H1948">
        <f t="shared" ca="1" si="64"/>
        <v>2.2379211581243341E-2</v>
      </c>
    </row>
    <row r="1949" spans="2:8" x14ac:dyDescent="0.35">
      <c r="B1949" s="40">
        <v>38539</v>
      </c>
      <c r="C1949" s="41">
        <v>18.099222000000001</v>
      </c>
      <c r="D1949" s="6">
        <f t="shared" si="63"/>
        <v>-0.53758596416499971</v>
      </c>
      <c r="E1949">
        <v>4.9274097515573517E-3</v>
      </c>
      <c r="G1949">
        <v>1943</v>
      </c>
      <c r="H1949">
        <f t="shared" ca="1" si="64"/>
        <v>-3.8331617796993581E-2</v>
      </c>
    </row>
    <row r="1950" spans="2:8" x14ac:dyDescent="0.35">
      <c r="B1950" s="40">
        <v>39855</v>
      </c>
      <c r="C1950" s="41">
        <v>39.140728000000003</v>
      </c>
      <c r="D1950" s="6">
        <f t="shared" si="63"/>
        <v>3.0570589751068717</v>
      </c>
      <c r="E1950">
        <v>4.9231073534203159E-3</v>
      </c>
      <c r="G1950">
        <v>1944</v>
      </c>
      <c r="H1950">
        <f t="shared" ca="1" si="64"/>
        <v>-9.7818514529763746E-3</v>
      </c>
    </row>
    <row r="1951" spans="2:8" x14ac:dyDescent="0.35">
      <c r="B1951" s="40">
        <v>38250</v>
      </c>
      <c r="C1951" s="41">
        <v>9.6475620000000006</v>
      </c>
      <c r="D1951" s="6">
        <f t="shared" si="63"/>
        <v>-0.9817566985441043</v>
      </c>
      <c r="E1951">
        <v>4.9218197202154229E-3</v>
      </c>
      <c r="G1951">
        <v>1945</v>
      </c>
      <c r="H1951">
        <f t="shared" ca="1" si="64"/>
        <v>-5.6854784852560861E-3</v>
      </c>
    </row>
    <row r="1952" spans="2:8" x14ac:dyDescent="0.35">
      <c r="B1952" s="40">
        <v>44314</v>
      </c>
      <c r="C1952" s="41">
        <v>528.82763699999998</v>
      </c>
      <c r="D1952" s="6">
        <f t="shared" si="63"/>
        <v>1.5917954757967281</v>
      </c>
      <c r="E1952">
        <v>4.9201515607949931E-3</v>
      </c>
      <c r="G1952">
        <v>1946</v>
      </c>
      <c r="H1952">
        <f t="shared" ca="1" si="64"/>
        <v>-1.5953309434449975E-2</v>
      </c>
    </row>
    <row r="1953" spans="2:8" x14ac:dyDescent="0.35">
      <c r="B1953" s="40">
        <v>41897</v>
      </c>
      <c r="C1953" s="41">
        <v>204.039108</v>
      </c>
      <c r="D1953" s="6">
        <f t="shared" si="63"/>
        <v>-0.58683667724600774</v>
      </c>
      <c r="E1953">
        <v>4.9171514487196637E-3</v>
      </c>
      <c r="G1953">
        <v>1947</v>
      </c>
      <c r="H1953">
        <f t="shared" ca="1" si="64"/>
        <v>-1.6610155206553158E-2</v>
      </c>
    </row>
    <row r="1954" spans="2:8" x14ac:dyDescent="0.35">
      <c r="B1954" s="40">
        <v>44694</v>
      </c>
      <c r="C1954" s="41">
        <v>493.84613000000002</v>
      </c>
      <c r="D1954" s="6">
        <f t="shared" si="63"/>
        <v>0.92208627467348481</v>
      </c>
      <c r="E1954">
        <v>4.9162328045627623E-3</v>
      </c>
      <c r="G1954">
        <v>1948</v>
      </c>
      <c r="H1954">
        <f t="shared" ca="1" si="64"/>
        <v>1.4776301277726157E-2</v>
      </c>
    </row>
    <row r="1955" spans="2:8" x14ac:dyDescent="0.35">
      <c r="B1955" s="40">
        <v>42767</v>
      </c>
      <c r="C1955" s="41">
        <v>256.932343</v>
      </c>
      <c r="D1955" s="6">
        <f t="shared" si="63"/>
        <v>-9.6198951714370848E-5</v>
      </c>
      <c r="E1955">
        <v>4.8912212728271197E-3</v>
      </c>
      <c r="G1955">
        <v>1949</v>
      </c>
      <c r="H1955">
        <f t="shared" ca="1" si="64"/>
        <v>-3.1146336047682559E-2</v>
      </c>
    </row>
    <row r="1956" spans="2:8" x14ac:dyDescent="0.35">
      <c r="B1956" s="40">
        <v>42361</v>
      </c>
      <c r="C1956" s="41">
        <v>256.95706200000001</v>
      </c>
      <c r="D1956" s="6">
        <f t="shared" si="63"/>
        <v>-0.55177549693430539</v>
      </c>
      <c r="E1956">
        <v>4.8545282222678338E-3</v>
      </c>
      <c r="G1956">
        <v>1950</v>
      </c>
      <c r="H1956">
        <f t="shared" ca="1" si="64"/>
        <v>1.748966548605288E-2</v>
      </c>
    </row>
    <row r="1957" spans="2:8" x14ac:dyDescent="0.35">
      <c r="B1957" s="40">
        <v>44533</v>
      </c>
      <c r="C1957" s="41">
        <v>573.27758800000004</v>
      </c>
      <c r="D1957" s="6">
        <f t="shared" si="63"/>
        <v>6.5182192866374873</v>
      </c>
      <c r="E1957">
        <v>4.8396656391761E-3</v>
      </c>
      <c r="G1957">
        <v>1951</v>
      </c>
      <c r="H1957">
        <f t="shared" ca="1" si="64"/>
        <v>-2.3097490329037343E-3</v>
      </c>
    </row>
    <row r="1958" spans="2:8" x14ac:dyDescent="0.35">
      <c r="B1958" s="40">
        <v>40290</v>
      </c>
      <c r="C1958" s="41">
        <v>76.251778000000002</v>
      </c>
      <c r="D1958" s="6">
        <f t="shared" si="63"/>
        <v>-0.82914603596206327</v>
      </c>
      <c r="E1958">
        <v>4.8362398252160439E-3</v>
      </c>
      <c r="G1958">
        <v>1952</v>
      </c>
      <c r="H1958">
        <f t="shared" ca="1" si="64"/>
        <v>-4.5691660461062338E-3</v>
      </c>
    </row>
    <row r="1959" spans="2:8" x14ac:dyDescent="0.35">
      <c r="B1959" s="40">
        <v>43826</v>
      </c>
      <c r="C1959" s="41">
        <v>446.29797400000001</v>
      </c>
      <c r="D1959" s="6">
        <f t="shared" si="63"/>
        <v>0.93334035715651364</v>
      </c>
      <c r="E1959">
        <v>4.8076447895777303E-3</v>
      </c>
      <c r="G1959">
        <v>1953</v>
      </c>
      <c r="H1959">
        <f t="shared" ca="1" si="64"/>
        <v>-1.026703245886444E-2</v>
      </c>
    </row>
    <row r="1960" spans="2:8" x14ac:dyDescent="0.35">
      <c r="B1960" s="40">
        <v>42443</v>
      </c>
      <c r="C1960" s="41">
        <v>230.842941</v>
      </c>
      <c r="D1960" s="6">
        <f t="shared" si="63"/>
        <v>0.43740956566443662</v>
      </c>
      <c r="E1960">
        <v>4.8028695383605085E-3</v>
      </c>
      <c r="G1960">
        <v>1954</v>
      </c>
      <c r="H1960">
        <f t="shared" ca="1" si="64"/>
        <v>-3.315064184927672E-2</v>
      </c>
    </row>
    <row r="1961" spans="2:8" x14ac:dyDescent="0.35">
      <c r="B1961" s="40">
        <v>41717</v>
      </c>
      <c r="C1961" s="41">
        <v>160.596497</v>
      </c>
      <c r="D1961" s="6">
        <f t="shared" si="63"/>
        <v>-0.38197282387490289</v>
      </c>
      <c r="E1961">
        <v>4.8010642264141798E-3</v>
      </c>
      <c r="G1961">
        <v>1955</v>
      </c>
      <c r="H1961">
        <f t="shared" ca="1" si="64"/>
        <v>-2.0353360977370758E-2</v>
      </c>
    </row>
    <row r="1962" spans="2:8" x14ac:dyDescent="0.35">
      <c r="B1962" s="40">
        <v>42495</v>
      </c>
      <c r="C1962" s="41">
        <v>259.853455</v>
      </c>
      <c r="D1962" s="6">
        <f t="shared" si="63"/>
        <v>-0.4215321769789524</v>
      </c>
      <c r="E1962">
        <v>4.7998633877035148E-3</v>
      </c>
      <c r="G1962">
        <v>1956</v>
      </c>
      <c r="H1962">
        <f t="shared" ca="1" si="64"/>
        <v>2.3875579449420176E-2</v>
      </c>
    </row>
    <row r="1963" spans="2:8" x14ac:dyDescent="0.35">
      <c r="B1963" s="40">
        <v>43817</v>
      </c>
      <c r="C1963" s="41">
        <v>449.20986900000003</v>
      </c>
      <c r="D1963" s="6">
        <f t="shared" si="63"/>
        <v>0.65156171895958592</v>
      </c>
      <c r="E1963">
        <v>4.7761944420573049E-3</v>
      </c>
      <c r="G1963">
        <v>1957</v>
      </c>
      <c r="H1963">
        <f t="shared" ca="1" si="64"/>
        <v>-4.2122460459153077E-2</v>
      </c>
    </row>
    <row r="1964" spans="2:8" x14ac:dyDescent="0.35">
      <c r="B1964" s="40">
        <v>42517</v>
      </c>
      <c r="C1964" s="41">
        <v>271.99096700000001</v>
      </c>
      <c r="D1964" s="6">
        <f t="shared" si="63"/>
        <v>47.739350143113882</v>
      </c>
      <c r="E1964">
        <v>4.7552433757786887E-3</v>
      </c>
      <c r="G1964">
        <v>1958</v>
      </c>
      <c r="H1964">
        <f t="shared" ca="1" si="64"/>
        <v>3.1224130177142173E-3</v>
      </c>
    </row>
    <row r="1965" spans="2:8" x14ac:dyDescent="0.35">
      <c r="B1965" s="40">
        <v>37663</v>
      </c>
      <c r="C1965" s="41">
        <v>5.5805210000000001</v>
      </c>
      <c r="D1965" s="6">
        <f t="shared" si="63"/>
        <v>-0.9876610141219665</v>
      </c>
      <c r="E1965">
        <v>4.751780162110102E-3</v>
      </c>
      <c r="G1965">
        <v>1959</v>
      </c>
      <c r="H1965">
        <f t="shared" ca="1" si="64"/>
        <v>1.1374963925917157E-2</v>
      </c>
    </row>
    <row r="1966" spans="2:8" x14ac:dyDescent="0.35">
      <c r="B1966" s="40">
        <v>44012</v>
      </c>
      <c r="C1966" s="41">
        <v>452.26739500000002</v>
      </c>
      <c r="D1966" s="6">
        <f t="shared" si="63"/>
        <v>0.86240302931004897</v>
      </c>
      <c r="E1966">
        <v>4.7438882591464967E-3</v>
      </c>
      <c r="G1966">
        <v>1960</v>
      </c>
      <c r="H1966">
        <f t="shared" ca="1" si="64"/>
        <v>-4.346196627002843E-3</v>
      </c>
    </row>
    <row r="1967" spans="2:8" x14ac:dyDescent="0.35">
      <c r="B1967" s="40">
        <v>42093</v>
      </c>
      <c r="C1967" s="41">
        <v>242.84077500000001</v>
      </c>
      <c r="D1967" s="6">
        <f t="shared" si="63"/>
        <v>-0.54216648661006583</v>
      </c>
      <c r="E1967">
        <v>4.7203792339805522E-3</v>
      </c>
      <c r="G1967">
        <v>1961</v>
      </c>
      <c r="H1967">
        <f t="shared" ca="1" si="64"/>
        <v>-1.3225434961123043E-2</v>
      </c>
    </row>
    <row r="1968" spans="2:8" x14ac:dyDescent="0.35">
      <c r="B1968" s="40">
        <v>45044</v>
      </c>
      <c r="C1968" s="41">
        <v>530.41284199999996</v>
      </c>
      <c r="D1968" s="6">
        <f t="shared" si="63"/>
        <v>0.11091603715356996</v>
      </c>
      <c r="E1968">
        <v>4.7134429260244385E-3</v>
      </c>
      <c r="G1968">
        <v>1962</v>
      </c>
      <c r="H1968">
        <f t="shared" ca="1" si="64"/>
        <v>-3.2191199729847894E-2</v>
      </c>
    </row>
    <row r="1969" spans="2:8" x14ac:dyDescent="0.35">
      <c r="B1969" s="40">
        <v>44042</v>
      </c>
      <c r="C1969" s="41">
        <v>477.45538299999998</v>
      </c>
      <c r="D1969" s="6">
        <f t="shared" si="63"/>
        <v>9.6737777958013194</v>
      </c>
      <c r="E1969">
        <v>4.6976307611533638E-3</v>
      </c>
      <c r="G1969">
        <v>1963</v>
      </c>
      <c r="H1969">
        <f t="shared" ca="1" si="64"/>
        <v>-1.4008415697141556E-2</v>
      </c>
    </row>
    <row r="1970" spans="2:8" x14ac:dyDescent="0.35">
      <c r="B1970" s="40">
        <v>39346</v>
      </c>
      <c r="C1970" s="41">
        <v>44.731620999999997</v>
      </c>
      <c r="D1970" s="6">
        <f t="shared" si="63"/>
        <v>-0.47792937416539422</v>
      </c>
      <c r="E1970">
        <v>4.677454186133476E-3</v>
      </c>
      <c r="G1970">
        <v>1964</v>
      </c>
      <c r="H1970">
        <f t="shared" ca="1" si="64"/>
        <v>-1.2597974701910656E-3</v>
      </c>
    </row>
    <row r="1971" spans="2:8" x14ac:dyDescent="0.35">
      <c r="B1971" s="40">
        <v>40921</v>
      </c>
      <c r="C1971" s="41">
        <v>85.681168</v>
      </c>
      <c r="D1971" s="6">
        <f t="shared" si="63"/>
        <v>-0.83775420615776541</v>
      </c>
      <c r="E1971">
        <v>4.6609040706257166E-3</v>
      </c>
      <c r="G1971">
        <v>1965</v>
      </c>
      <c r="H1971">
        <f t="shared" ca="1" si="64"/>
        <v>1.5640287073351071E-2</v>
      </c>
    </row>
    <row r="1972" spans="2:8" x14ac:dyDescent="0.35">
      <c r="B1972" s="40">
        <v>44286</v>
      </c>
      <c r="C1972" s="41">
        <v>528.09484899999995</v>
      </c>
      <c r="D1972" s="6">
        <f t="shared" si="63"/>
        <v>1.6692821792990451</v>
      </c>
      <c r="E1972">
        <v>4.6467333615669701E-3</v>
      </c>
      <c r="G1972">
        <v>1966</v>
      </c>
      <c r="H1972">
        <f t="shared" ca="1" si="64"/>
        <v>1.6003708735964479E-2</v>
      </c>
    </row>
    <row r="1973" spans="2:8" x14ac:dyDescent="0.35">
      <c r="B1973" s="40">
        <v>41920</v>
      </c>
      <c r="C1973" s="41">
        <v>197.841522</v>
      </c>
      <c r="D1973" s="6">
        <f t="shared" si="63"/>
        <v>22.793296485115896</v>
      </c>
      <c r="E1973">
        <v>4.6348480275765769E-3</v>
      </c>
      <c r="G1973">
        <v>1967</v>
      </c>
      <c r="H1973">
        <f t="shared" ca="1" si="64"/>
        <v>2.3331958832611334E-2</v>
      </c>
    </row>
    <row r="1974" spans="2:8" x14ac:dyDescent="0.35">
      <c r="B1974" s="40">
        <v>37853</v>
      </c>
      <c r="C1974" s="41">
        <v>8.3150110000000002</v>
      </c>
      <c r="D1974" s="6">
        <f t="shared" si="63"/>
        <v>-0.96656375864386512</v>
      </c>
      <c r="E1974">
        <v>4.6335110257626159E-3</v>
      </c>
      <c r="G1974">
        <v>1968</v>
      </c>
      <c r="H1974">
        <f t="shared" ca="1" si="64"/>
        <v>-8.2740240570220898E-3</v>
      </c>
    </row>
    <row r="1975" spans="2:8" x14ac:dyDescent="0.35">
      <c r="B1975" s="40">
        <v>42076</v>
      </c>
      <c r="C1975" s="41">
        <v>248.68258700000001</v>
      </c>
      <c r="D1975" s="6">
        <f t="shared" si="63"/>
        <v>-0.55114324420519734</v>
      </c>
      <c r="E1975">
        <v>4.6092940461178308E-3</v>
      </c>
      <c r="G1975">
        <v>1969</v>
      </c>
      <c r="H1975">
        <f t="shared" ca="1" si="64"/>
        <v>1.2454737805551955E-2</v>
      </c>
    </row>
    <row r="1976" spans="2:8" x14ac:dyDescent="0.35">
      <c r="B1976" s="40">
        <v>44375</v>
      </c>
      <c r="C1976" s="41">
        <v>554.03552200000001</v>
      </c>
      <c r="D1976" s="6">
        <f t="shared" si="63"/>
        <v>12.966052819855166</v>
      </c>
      <c r="E1976">
        <v>4.606173943779132E-3</v>
      </c>
      <c r="G1976">
        <v>1970</v>
      </c>
      <c r="H1976">
        <f t="shared" ca="1" si="64"/>
        <v>2.421421452706889E-2</v>
      </c>
    </row>
    <row r="1977" spans="2:8" x14ac:dyDescent="0.35">
      <c r="B1977" s="40">
        <v>39073</v>
      </c>
      <c r="C1977" s="41">
        <v>39.670158000000001</v>
      </c>
      <c r="D1977" s="6">
        <f t="shared" si="63"/>
        <v>-0.88905223375419329</v>
      </c>
      <c r="E1977">
        <v>4.6013699648989551E-3</v>
      </c>
      <c r="G1977">
        <v>1971</v>
      </c>
      <c r="H1977">
        <f t="shared" ca="1" si="64"/>
        <v>-2.1399958901834774E-2</v>
      </c>
    </row>
    <row r="1978" spans="2:8" x14ac:dyDescent="0.35">
      <c r="B1978" s="40">
        <v>43307</v>
      </c>
      <c r="C1978" s="41">
        <v>357.55706800000002</v>
      </c>
      <c r="D1978" s="6">
        <f t="shared" si="63"/>
        <v>0.2476967286251322</v>
      </c>
      <c r="E1978">
        <v>4.5746083178375661E-3</v>
      </c>
      <c r="G1978">
        <v>1972</v>
      </c>
      <c r="H1978">
        <f t="shared" ca="1" si="64"/>
        <v>-4.3991566422123202E-3</v>
      </c>
    </row>
    <row r="1979" spans="2:8" x14ac:dyDescent="0.35">
      <c r="B1979" s="40">
        <v>42991</v>
      </c>
      <c r="C1979" s="41">
        <v>286.57369999999997</v>
      </c>
      <c r="D1979" s="6">
        <f t="shared" si="63"/>
        <v>0.13445119756449841</v>
      </c>
      <c r="E1979">
        <v>4.5618197844270693E-3</v>
      </c>
      <c r="G1979">
        <v>1973</v>
      </c>
      <c r="H1979">
        <f t="shared" ca="1" si="64"/>
        <v>-1.9350344040904788E-2</v>
      </c>
    </row>
    <row r="1980" spans="2:8" x14ac:dyDescent="0.35">
      <c r="B1980" s="40">
        <v>42277</v>
      </c>
      <c r="C1980" s="41">
        <v>252.60998499999999</v>
      </c>
      <c r="D1980" s="6">
        <f t="shared" si="63"/>
        <v>16.935609517879911</v>
      </c>
      <c r="E1980">
        <v>4.5495547394776917E-3</v>
      </c>
      <c r="G1980">
        <v>1974</v>
      </c>
      <c r="H1980">
        <f t="shared" ca="1" si="64"/>
        <v>2.8528209159673142E-2</v>
      </c>
    </row>
    <row r="1981" spans="2:8" x14ac:dyDescent="0.35">
      <c r="B1981" s="40">
        <v>38405</v>
      </c>
      <c r="C1981" s="41">
        <v>14.084270999999999</v>
      </c>
      <c r="D1981" s="6">
        <f t="shared" si="63"/>
        <v>-0.83752835080917776</v>
      </c>
      <c r="E1981">
        <v>4.5491277408991233E-3</v>
      </c>
      <c r="G1981">
        <v>1975</v>
      </c>
      <c r="H1981">
        <f t="shared" ca="1" si="64"/>
        <v>-3.7051794412467941E-2</v>
      </c>
    </row>
    <row r="1982" spans="2:8" x14ac:dyDescent="0.35">
      <c r="B1982" s="40">
        <v>40480</v>
      </c>
      <c r="C1982" s="41">
        <v>86.687561000000002</v>
      </c>
      <c r="D1982" s="6">
        <f t="shared" si="63"/>
        <v>-0.84638143994578241</v>
      </c>
      <c r="E1982">
        <v>4.5318535479513889E-3</v>
      </c>
      <c r="G1982">
        <v>1976</v>
      </c>
      <c r="H1982">
        <f t="shared" ca="1" si="64"/>
        <v>-2.4078114804068585E-3</v>
      </c>
    </row>
    <row r="1983" spans="2:8" x14ac:dyDescent="0.35">
      <c r="B1983" s="40">
        <v>44950</v>
      </c>
      <c r="C1983" s="41">
        <v>564.30395499999997</v>
      </c>
      <c r="D1983" s="6">
        <f t="shared" si="63"/>
        <v>0.38856688809744605</v>
      </c>
      <c r="E1983">
        <v>4.5180494936762012E-3</v>
      </c>
      <c r="G1983">
        <v>1977</v>
      </c>
      <c r="H1983">
        <f t="shared" ca="1" si="64"/>
        <v>5.7573271194116475E-2</v>
      </c>
    </row>
    <row r="1984" spans="2:8" x14ac:dyDescent="0.35">
      <c r="B1984" s="40">
        <v>43671</v>
      </c>
      <c r="C1984" s="41">
        <v>406.39306599999998</v>
      </c>
      <c r="D1984" s="6">
        <f t="shared" si="63"/>
        <v>3.6411984701691016</v>
      </c>
      <c r="E1984">
        <v>4.5135884124729696E-3</v>
      </c>
      <c r="G1984">
        <v>1978</v>
      </c>
      <c r="H1984">
        <f t="shared" ca="1" si="64"/>
        <v>-4.7367760600469039E-3</v>
      </c>
    </row>
    <row r="1985" spans="2:8" x14ac:dyDescent="0.35">
      <c r="B1985" s="40">
        <v>40543</v>
      </c>
      <c r="C1985" s="41">
        <v>87.562095999999997</v>
      </c>
      <c r="D1985" s="6">
        <f t="shared" si="63"/>
        <v>-0.5673924819672298</v>
      </c>
      <c r="E1985">
        <v>4.5089855973196001E-3</v>
      </c>
      <c r="G1985">
        <v>1979</v>
      </c>
      <c r="H1985">
        <f t="shared" ca="1" si="64"/>
        <v>-2.6582523076787764E-2</v>
      </c>
    </row>
    <row r="1986" spans="2:8" x14ac:dyDescent="0.35">
      <c r="B1986" s="40">
        <v>41900</v>
      </c>
      <c r="C1986" s="41">
        <v>202.405396</v>
      </c>
      <c r="D1986" s="6">
        <f t="shared" si="63"/>
        <v>0.18193805742236893</v>
      </c>
      <c r="E1986">
        <v>4.5046165930428218E-3</v>
      </c>
      <c r="G1986">
        <v>1980</v>
      </c>
      <c r="H1986">
        <f t="shared" ca="1" si="64"/>
        <v>7.2206591823632135E-2</v>
      </c>
    </row>
    <row r="1987" spans="2:8" x14ac:dyDescent="0.35">
      <c r="B1987" s="40">
        <v>41773</v>
      </c>
      <c r="C1987" s="41">
        <v>171.24873400000001</v>
      </c>
      <c r="D1987" s="6">
        <f t="shared" si="63"/>
        <v>9.6912060325193625</v>
      </c>
      <c r="E1987">
        <v>4.500718538606974E-3</v>
      </c>
      <c r="G1987">
        <v>1981</v>
      </c>
      <c r="H1987">
        <f t="shared" ca="1" si="64"/>
        <v>-1.0413705997428984E-2</v>
      </c>
    </row>
    <row r="1988" spans="2:8" x14ac:dyDescent="0.35">
      <c r="B1988" s="40">
        <v>38477</v>
      </c>
      <c r="C1988" s="41">
        <v>16.017719</v>
      </c>
      <c r="D1988" s="6">
        <f t="shared" si="63"/>
        <v>-0.82028024767741692</v>
      </c>
      <c r="E1988">
        <v>4.4996327598298838E-3</v>
      </c>
      <c r="G1988">
        <v>1982</v>
      </c>
      <c r="H1988">
        <f t="shared" ca="1" si="64"/>
        <v>2.0867181423178879E-2</v>
      </c>
    </row>
    <row r="1989" spans="2:8" x14ac:dyDescent="0.35">
      <c r="B1989" s="40">
        <v>40911</v>
      </c>
      <c r="C1989" s="41">
        <v>89.126091000000002</v>
      </c>
      <c r="D1989" s="6">
        <f t="shared" si="63"/>
        <v>-0.66673999231886683</v>
      </c>
      <c r="E1989">
        <v>4.4799426097057449E-3</v>
      </c>
      <c r="G1989">
        <v>1983</v>
      </c>
      <c r="H1989">
        <f t="shared" ca="1" si="64"/>
        <v>2.3439162073774895E-2</v>
      </c>
    </row>
    <row r="1990" spans="2:8" x14ac:dyDescent="0.35">
      <c r="B1990" s="40">
        <v>42220</v>
      </c>
      <c r="C1990" s="41">
        <v>267.43710299999998</v>
      </c>
      <c r="D1990" s="6">
        <f t="shared" si="63"/>
        <v>6.0292252721048509</v>
      </c>
      <c r="E1990">
        <v>4.4687361615973406E-3</v>
      </c>
      <c r="G1990">
        <v>1984</v>
      </c>
      <c r="H1990">
        <f t="shared" ca="1" si="64"/>
        <v>3.8360164820802213E-2</v>
      </c>
    </row>
    <row r="1991" spans="2:8" x14ac:dyDescent="0.35">
      <c r="B1991" s="40">
        <v>39724</v>
      </c>
      <c r="C1991" s="41">
        <v>38.046455000000002</v>
      </c>
      <c r="D1991" s="6">
        <f t="shared" ref="D1991:D2054" si="65">(C1991-C1992)/C1992</f>
        <v>-0.70945933010382367</v>
      </c>
      <c r="E1991">
        <v>4.4617039628611285E-3</v>
      </c>
      <c r="G1991">
        <v>1985</v>
      </c>
      <c r="H1991">
        <f t="shared" ref="H1991:H2054" ca="1" si="66">_xlfn.NORM.INV(RAND(),K$9,K$10)</f>
        <v>-2.3036044501151959E-3</v>
      </c>
    </row>
    <row r="1992" spans="2:8" x14ac:dyDescent="0.35">
      <c r="B1992" s="40">
        <v>41390</v>
      </c>
      <c r="C1992" s="41">
        <v>130.95053100000001</v>
      </c>
      <c r="D1992" s="6">
        <f t="shared" si="65"/>
        <v>0.30268280840800921</v>
      </c>
      <c r="E1992">
        <v>4.4567476963766808E-3</v>
      </c>
      <c r="G1992">
        <v>1986</v>
      </c>
      <c r="H1992">
        <f t="shared" ca="1" si="66"/>
        <v>-1.1658567920607014E-2</v>
      </c>
    </row>
    <row r="1993" spans="2:8" x14ac:dyDescent="0.35">
      <c r="B1993" s="40">
        <v>41087</v>
      </c>
      <c r="C1993" s="41">
        <v>100.52372699999999</v>
      </c>
      <c r="D1993" s="6">
        <f t="shared" si="65"/>
        <v>-0.77030191576340745</v>
      </c>
      <c r="E1993">
        <v>4.4425149045069657E-3</v>
      </c>
      <c r="G1993">
        <v>1987</v>
      </c>
      <c r="H1993">
        <f t="shared" ca="1" si="66"/>
        <v>5.1084200698405446E-4</v>
      </c>
    </row>
    <row r="1994" spans="2:8" x14ac:dyDescent="0.35">
      <c r="B1994" s="40">
        <v>43721</v>
      </c>
      <c r="C1994" s="41">
        <v>437.63415500000002</v>
      </c>
      <c r="D1994" s="6">
        <f t="shared" si="65"/>
        <v>0.91218524996869133</v>
      </c>
      <c r="E1994">
        <v>4.4424680220095268E-3</v>
      </c>
      <c r="G1994">
        <v>1988</v>
      </c>
      <c r="H1994">
        <f t="shared" ca="1" si="66"/>
        <v>1.2392700456533729E-2</v>
      </c>
    </row>
    <row r="1995" spans="2:8" x14ac:dyDescent="0.35">
      <c r="B1995" s="40">
        <v>42415</v>
      </c>
      <c r="C1995" s="41">
        <v>228.865982</v>
      </c>
      <c r="D1995" s="6">
        <f t="shared" si="65"/>
        <v>-0.46323099546787283</v>
      </c>
      <c r="E1995">
        <v>4.4389899313746015E-3</v>
      </c>
      <c r="G1995">
        <v>1989</v>
      </c>
      <c r="H1995">
        <f t="shared" ca="1" si="66"/>
        <v>-2.9270448712133152E-2</v>
      </c>
    </row>
    <row r="1996" spans="2:8" x14ac:dyDescent="0.35">
      <c r="B1996" s="40">
        <v>43320</v>
      </c>
      <c r="C1996" s="41">
        <v>426.37704500000001</v>
      </c>
      <c r="D1996" s="6">
        <f t="shared" si="65"/>
        <v>-7.2410856309859162E-2</v>
      </c>
      <c r="E1996">
        <v>4.3997551167948333E-3</v>
      </c>
      <c r="G1996">
        <v>1990</v>
      </c>
      <c r="H1996">
        <f t="shared" ca="1" si="66"/>
        <v>2.3733076909503253E-2</v>
      </c>
    </row>
    <row r="1997" spans="2:8" x14ac:dyDescent="0.35">
      <c r="B1997" s="40">
        <v>43342</v>
      </c>
      <c r="C1997" s="41">
        <v>459.66153000000003</v>
      </c>
      <c r="D1997" s="6">
        <f t="shared" si="65"/>
        <v>-0.20851433862780477</v>
      </c>
      <c r="E1997">
        <v>4.3950253650744406E-3</v>
      </c>
      <c r="G1997">
        <v>1991</v>
      </c>
      <c r="H1997">
        <f t="shared" ca="1" si="66"/>
        <v>-1.679797152687864E-2</v>
      </c>
    </row>
    <row r="1998" spans="2:8" x14ac:dyDescent="0.35">
      <c r="B1998" s="40">
        <v>44384</v>
      </c>
      <c r="C1998" s="41">
        <v>580.75787400000002</v>
      </c>
      <c r="D1998" s="6">
        <f t="shared" si="65"/>
        <v>2.2821218164457555</v>
      </c>
      <c r="E1998">
        <v>4.3935130648802218E-3</v>
      </c>
      <c r="G1998">
        <v>1992</v>
      </c>
      <c r="H1998">
        <f t="shared" ca="1" si="66"/>
        <v>1.7854963668088194E-2</v>
      </c>
    </row>
    <row r="1999" spans="2:8" x14ac:dyDescent="0.35">
      <c r="B1999" s="40">
        <v>41844</v>
      </c>
      <c r="C1999" s="41">
        <v>176.94586200000001</v>
      </c>
      <c r="D1999" s="6">
        <f t="shared" si="65"/>
        <v>0.43603175000455296</v>
      </c>
      <c r="E1999">
        <v>4.3791842992455575E-3</v>
      </c>
      <c r="G1999">
        <v>1993</v>
      </c>
      <c r="H1999">
        <f t="shared" ca="1" si="66"/>
        <v>-2.6945236564201294E-2</v>
      </c>
    </row>
    <row r="2000" spans="2:8" x14ac:dyDescent="0.35">
      <c r="B2000" s="40">
        <v>41351</v>
      </c>
      <c r="C2000" s="41">
        <v>123.218628</v>
      </c>
      <c r="D2000" s="6">
        <f t="shared" si="65"/>
        <v>-0.69942942131254915</v>
      </c>
      <c r="E2000">
        <v>4.3716492314979129E-3</v>
      </c>
      <c r="G2000">
        <v>1994</v>
      </c>
      <c r="H2000">
        <f t="shared" ca="1" si="66"/>
        <v>1.5159664610885526E-2</v>
      </c>
    </row>
    <row r="2001" spans="2:8" x14ac:dyDescent="0.35">
      <c r="B2001" s="40">
        <v>43517</v>
      </c>
      <c r="C2001" s="41">
        <v>409.94906600000002</v>
      </c>
      <c r="D2001" s="6">
        <f t="shared" si="65"/>
        <v>4.0549418497869105</v>
      </c>
      <c r="E2001">
        <v>4.3559773791128189E-3</v>
      </c>
      <c r="G2001">
        <v>1995</v>
      </c>
      <c r="H2001">
        <f t="shared" ca="1" si="66"/>
        <v>-5.151135539591073E-2</v>
      </c>
    </row>
    <row r="2002" spans="2:8" x14ac:dyDescent="0.35">
      <c r="B2002" s="40">
        <v>40581</v>
      </c>
      <c r="C2002" s="41">
        <v>81.098670999999996</v>
      </c>
      <c r="D2002" s="6">
        <f t="shared" si="65"/>
        <v>1.1189181708205764</v>
      </c>
      <c r="E2002">
        <v>4.3266382328178256E-3</v>
      </c>
      <c r="G2002">
        <v>1996</v>
      </c>
      <c r="H2002">
        <f t="shared" ca="1" si="66"/>
        <v>-1.0385593864686973E-2</v>
      </c>
    </row>
    <row r="2003" spans="2:8" x14ac:dyDescent="0.35">
      <c r="B2003" s="40">
        <v>38974</v>
      </c>
      <c r="C2003" s="41">
        <v>38.273620999999999</v>
      </c>
      <c r="D2003" s="6">
        <f t="shared" si="65"/>
        <v>3.1661351274066898</v>
      </c>
      <c r="E2003">
        <v>4.3055362070897919E-3</v>
      </c>
      <c r="G2003">
        <v>1997</v>
      </c>
      <c r="H2003">
        <f t="shared" ca="1" si="66"/>
        <v>-1.5686306548573295E-2</v>
      </c>
    </row>
    <row r="2004" spans="2:8" x14ac:dyDescent="0.35">
      <c r="B2004" s="40">
        <v>38209</v>
      </c>
      <c r="C2004" s="41">
        <v>9.1868409999999994</v>
      </c>
      <c r="D2004" s="6">
        <f t="shared" si="65"/>
        <v>-0.97973498777283019</v>
      </c>
      <c r="E2004">
        <v>4.3048001396670584E-3</v>
      </c>
      <c r="G2004">
        <v>1998</v>
      </c>
      <c r="H2004">
        <f t="shared" ca="1" si="66"/>
        <v>3.3483694260505646E-2</v>
      </c>
    </row>
    <row r="2005" spans="2:8" x14ac:dyDescent="0.35">
      <c r="B2005" s="40">
        <v>44015</v>
      </c>
      <c r="C2005" s="41">
        <v>453.335083</v>
      </c>
      <c r="D2005" s="6">
        <f t="shared" si="65"/>
        <v>1.2498272908548853</v>
      </c>
      <c r="E2005">
        <v>4.300712897746463E-3</v>
      </c>
      <c r="G2005">
        <v>1999</v>
      </c>
      <c r="H2005">
        <f t="shared" ca="1" si="66"/>
        <v>-2.5541970875009659E-2</v>
      </c>
    </row>
    <row r="2006" spans="2:8" x14ac:dyDescent="0.35">
      <c r="B2006" s="40">
        <v>41899</v>
      </c>
      <c r="C2006" s="41">
        <v>201.497726</v>
      </c>
      <c r="D2006" s="6">
        <f t="shared" si="65"/>
        <v>-0.50182390630706608</v>
      </c>
      <c r="E2006">
        <v>4.2978652094643318E-3</v>
      </c>
      <c r="G2006">
        <v>2000</v>
      </c>
      <c r="H2006">
        <f t="shared" ca="1" si="66"/>
        <v>-8.3096932399780391E-3</v>
      </c>
    </row>
    <row r="2007" spans="2:8" x14ac:dyDescent="0.35">
      <c r="B2007" s="40">
        <v>43431</v>
      </c>
      <c r="C2007" s="41">
        <v>404.47088600000001</v>
      </c>
      <c r="D2007" s="6">
        <f t="shared" si="65"/>
        <v>3.950073610873567</v>
      </c>
      <c r="E2007">
        <v>4.2954411766079597E-3</v>
      </c>
      <c r="G2007">
        <v>2001</v>
      </c>
      <c r="H2007">
        <f t="shared" ca="1" si="66"/>
        <v>4.0459983715952511E-2</v>
      </c>
    </row>
    <row r="2008" spans="2:8" x14ac:dyDescent="0.35">
      <c r="B2008" s="40">
        <v>40576</v>
      </c>
      <c r="C2008" s="41">
        <v>81.710075000000003</v>
      </c>
      <c r="D2008" s="6">
        <f t="shared" si="65"/>
        <v>-0.29110034165704768</v>
      </c>
      <c r="E2008">
        <v>4.2943962611915387E-3</v>
      </c>
      <c r="G2008">
        <v>2002</v>
      </c>
      <c r="H2008">
        <f t="shared" ca="1" si="66"/>
        <v>-1.1495794225450684E-2</v>
      </c>
    </row>
    <row r="2009" spans="2:8" x14ac:dyDescent="0.35">
      <c r="B2009" s="40">
        <v>41263</v>
      </c>
      <c r="C2009" s="41">
        <v>115.263245</v>
      </c>
      <c r="D2009" s="6">
        <f t="shared" si="65"/>
        <v>-0.46435042964987017</v>
      </c>
      <c r="E2009">
        <v>4.283559173438113E-3</v>
      </c>
      <c r="G2009">
        <v>2003</v>
      </c>
      <c r="H2009">
        <f t="shared" ca="1" si="66"/>
        <v>7.874998946356107E-4</v>
      </c>
    </row>
    <row r="2010" spans="2:8" x14ac:dyDescent="0.35">
      <c r="B2010" s="40">
        <v>42017</v>
      </c>
      <c r="C2010" s="41">
        <v>215.18405200000001</v>
      </c>
      <c r="D2010" s="6">
        <f t="shared" si="65"/>
        <v>-0.62282587809352308</v>
      </c>
      <c r="E2010">
        <v>4.2597911887416705E-3</v>
      </c>
      <c r="G2010">
        <v>2004</v>
      </c>
      <c r="H2010">
        <f t="shared" ca="1" si="66"/>
        <v>-1.414335763064666E-2</v>
      </c>
    </row>
    <row r="2011" spans="2:8" x14ac:dyDescent="0.35">
      <c r="B2011" s="40">
        <v>44532</v>
      </c>
      <c r="C2011" s="41">
        <v>570.516479</v>
      </c>
      <c r="D2011" s="6">
        <f t="shared" si="65"/>
        <v>3.9059299749760079</v>
      </c>
      <c r="E2011">
        <v>4.2525796655312424E-3</v>
      </c>
      <c r="G2011">
        <v>2005</v>
      </c>
      <c r="H2011">
        <f t="shared" ca="1" si="66"/>
        <v>1.3781985241906157E-2</v>
      </c>
    </row>
    <row r="2012" spans="2:8" x14ac:dyDescent="0.35">
      <c r="B2012" s="40">
        <v>41256</v>
      </c>
      <c r="C2012" s="41">
        <v>116.29119900000001</v>
      </c>
      <c r="D2012" s="6">
        <f t="shared" si="65"/>
        <v>-0.57381071372380188</v>
      </c>
      <c r="E2012">
        <v>4.2454038888897171E-3</v>
      </c>
      <c r="G2012">
        <v>2006</v>
      </c>
      <c r="H2012">
        <f t="shared" ca="1" si="66"/>
        <v>-1.3717254111626095E-2</v>
      </c>
    </row>
    <row r="2013" spans="2:8" x14ac:dyDescent="0.35">
      <c r="B2013" s="40">
        <v>42594</v>
      </c>
      <c r="C2013" s="41">
        <v>272.86279300000001</v>
      </c>
      <c r="D2013" s="6">
        <f t="shared" si="65"/>
        <v>0.69905818680465992</v>
      </c>
      <c r="E2013">
        <v>4.2437790327535417E-3</v>
      </c>
      <c r="G2013">
        <v>2007</v>
      </c>
      <c r="H2013">
        <f t="shared" ca="1" si="66"/>
        <v>2.440599055395334E-2</v>
      </c>
    </row>
    <row r="2014" spans="2:8" x14ac:dyDescent="0.35">
      <c r="B2014" s="40">
        <v>41725</v>
      </c>
      <c r="C2014" s="41">
        <v>160.596497</v>
      </c>
      <c r="D2014" s="6">
        <f t="shared" si="65"/>
        <v>2.5844200787344191</v>
      </c>
      <c r="E2014">
        <v>4.2337756147886561E-3</v>
      </c>
      <c r="G2014">
        <v>2008</v>
      </c>
      <c r="H2014">
        <f t="shared" ca="1" si="66"/>
        <v>2.7829516255358511E-2</v>
      </c>
    </row>
    <row r="2015" spans="2:8" x14ac:dyDescent="0.35">
      <c r="B2015" s="40">
        <v>39568</v>
      </c>
      <c r="C2015" s="41">
        <v>44.804039000000003</v>
      </c>
      <c r="D2015" s="6">
        <f t="shared" si="65"/>
        <v>-0.52355575758184147</v>
      </c>
      <c r="E2015">
        <v>4.2286542648437026E-3</v>
      </c>
      <c r="G2015">
        <v>2009</v>
      </c>
      <c r="H2015">
        <f t="shared" ca="1" si="66"/>
        <v>5.2209398732208324E-3</v>
      </c>
    </row>
    <row r="2016" spans="2:8" x14ac:dyDescent="0.35">
      <c r="B2016" s="40">
        <v>40793</v>
      </c>
      <c r="C2016" s="41">
        <v>94.038368000000006</v>
      </c>
      <c r="D2016" s="6">
        <f t="shared" si="65"/>
        <v>1.3716899042843591</v>
      </c>
      <c r="E2016">
        <v>4.2211981019590816E-3</v>
      </c>
      <c r="G2016">
        <v>2010</v>
      </c>
      <c r="H2016">
        <f t="shared" ca="1" si="66"/>
        <v>6.5990018908940913E-3</v>
      </c>
    </row>
    <row r="2017" spans="2:8" x14ac:dyDescent="0.35">
      <c r="B2017" s="40">
        <v>39202</v>
      </c>
      <c r="C2017" s="41">
        <v>39.650364000000003</v>
      </c>
      <c r="D2017" s="6">
        <f t="shared" si="65"/>
        <v>-0.85024049720091299</v>
      </c>
      <c r="E2017">
        <v>4.2190489360441246E-3</v>
      </c>
      <c r="G2017">
        <v>2011</v>
      </c>
      <c r="H2017">
        <f t="shared" ca="1" si="66"/>
        <v>2.6248641882282821E-3</v>
      </c>
    </row>
    <row r="2018" spans="2:8" x14ac:dyDescent="0.35">
      <c r="B2018" s="40">
        <v>42891</v>
      </c>
      <c r="C2018" s="41">
        <v>264.76025399999997</v>
      </c>
      <c r="D2018" s="6">
        <f t="shared" si="65"/>
        <v>0.89962201963449329</v>
      </c>
      <c r="E2018">
        <v>4.2162286656266734E-3</v>
      </c>
      <c r="G2018">
        <v>2012</v>
      </c>
      <c r="H2018">
        <f t="shared" ca="1" si="66"/>
        <v>-2.4749234635723132E-2</v>
      </c>
    </row>
    <row r="2019" spans="2:8" x14ac:dyDescent="0.35">
      <c r="B2019" s="40">
        <v>41466</v>
      </c>
      <c r="C2019" s="41">
        <v>139.37522899999999</v>
      </c>
      <c r="D2019" s="6">
        <f t="shared" si="65"/>
        <v>-0.70674603551747739</v>
      </c>
      <c r="E2019">
        <v>4.2097411895464908E-3</v>
      </c>
      <c r="G2019">
        <v>2013</v>
      </c>
      <c r="H2019">
        <f t="shared" ca="1" si="66"/>
        <v>-5.5670267157872664E-3</v>
      </c>
    </row>
    <row r="2020" spans="2:8" x14ac:dyDescent="0.35">
      <c r="B2020" s="40">
        <v>43847</v>
      </c>
      <c r="C2020" s="41">
        <v>475.27142300000003</v>
      </c>
      <c r="D2020" s="6">
        <f t="shared" si="65"/>
        <v>1.9322173534355656</v>
      </c>
      <c r="E2020">
        <v>4.2041475440428369E-3</v>
      </c>
      <c r="G2020">
        <v>2014</v>
      </c>
      <c r="H2020">
        <f t="shared" ca="1" si="66"/>
        <v>-6.0117615551491428E-3</v>
      </c>
    </row>
    <row r="2021" spans="2:8" x14ac:dyDescent="0.35">
      <c r="B2021" s="40">
        <v>41786</v>
      </c>
      <c r="C2021" s="41">
        <v>162.08601400000001</v>
      </c>
      <c r="D2021" s="6">
        <f t="shared" si="65"/>
        <v>-0.7043463176099547</v>
      </c>
      <c r="E2021">
        <v>4.1947987315893989E-3</v>
      </c>
      <c r="G2021">
        <v>2015</v>
      </c>
      <c r="H2021">
        <f t="shared" ca="1" si="66"/>
        <v>-2.0558924288544035E-3</v>
      </c>
    </row>
    <row r="2022" spans="2:8" x14ac:dyDescent="0.35">
      <c r="B2022" s="40">
        <v>44886</v>
      </c>
      <c r="C2022" s="41">
        <v>548.22930899999994</v>
      </c>
      <c r="D2022" s="6">
        <f t="shared" si="65"/>
        <v>85.699366015127751</v>
      </c>
      <c r="E2022">
        <v>4.1933307535869007E-3</v>
      </c>
      <c r="G2022">
        <v>2016</v>
      </c>
      <c r="H2022">
        <f t="shared" ca="1" si="66"/>
        <v>-4.1277650401126912E-3</v>
      </c>
    </row>
    <row r="2023" spans="2:8" x14ac:dyDescent="0.35">
      <c r="B2023" s="40">
        <v>37643</v>
      </c>
      <c r="C2023" s="41">
        <v>6.3233370000000004</v>
      </c>
      <c r="D2023" s="6">
        <f t="shared" si="65"/>
        <v>-0.82182918282448214</v>
      </c>
      <c r="E2023">
        <v>4.1917171858976681E-3</v>
      </c>
      <c r="G2023">
        <v>2017</v>
      </c>
      <c r="H2023">
        <f t="shared" ca="1" si="66"/>
        <v>3.4724332615588605E-2</v>
      </c>
    </row>
    <row r="2024" spans="2:8" x14ac:dyDescent="0.35">
      <c r="B2024" s="40">
        <v>39813</v>
      </c>
      <c r="C2024" s="41">
        <v>35.490307000000001</v>
      </c>
      <c r="D2024" s="6">
        <f t="shared" si="65"/>
        <v>-0.66808513451937668</v>
      </c>
      <c r="E2024">
        <v>4.1843482034140808E-3</v>
      </c>
      <c r="G2024">
        <v>2018</v>
      </c>
      <c r="H2024">
        <f t="shared" ca="1" si="66"/>
        <v>1.8064019568964973E-2</v>
      </c>
    </row>
    <row r="2025" spans="2:8" x14ac:dyDescent="0.35">
      <c r="B2025" s="40">
        <v>41130</v>
      </c>
      <c r="C2025" s="41">
        <v>106.925934</v>
      </c>
      <c r="D2025" s="6">
        <f t="shared" si="65"/>
        <v>13.482678502109298</v>
      </c>
      <c r="E2025">
        <v>4.1752665297825594E-3</v>
      </c>
      <c r="G2025">
        <v>2019</v>
      </c>
      <c r="H2025">
        <f t="shared" ca="1" si="66"/>
        <v>-3.9851003117275435E-2</v>
      </c>
    </row>
    <row r="2026" spans="2:8" x14ac:dyDescent="0.35">
      <c r="B2026" s="40">
        <v>37882</v>
      </c>
      <c r="C2026" s="41">
        <v>7.3830220000000004</v>
      </c>
      <c r="D2026" s="6">
        <f t="shared" si="65"/>
        <v>-0.97651002094855743</v>
      </c>
      <c r="E2026">
        <v>4.173229770825404E-3</v>
      </c>
      <c r="G2026">
        <v>2020</v>
      </c>
      <c r="H2026">
        <f t="shared" ca="1" si="66"/>
        <v>7.2862040377648834E-3</v>
      </c>
    </row>
    <row r="2027" spans="2:8" x14ac:dyDescent="0.35">
      <c r="B2027" s="40">
        <v>43195</v>
      </c>
      <c r="C2027" s="41">
        <v>314.30517600000002</v>
      </c>
      <c r="D2027" s="6">
        <f t="shared" si="65"/>
        <v>36.817158792994363</v>
      </c>
      <c r="E2027">
        <v>4.1730258052594454E-3</v>
      </c>
      <c r="G2027">
        <v>2021</v>
      </c>
      <c r="H2027">
        <f t="shared" ca="1" si="66"/>
        <v>8.6780549493045158E-4</v>
      </c>
    </row>
    <row r="2028" spans="2:8" x14ac:dyDescent="0.35">
      <c r="B2028" s="40">
        <v>37855</v>
      </c>
      <c r="C2028" s="41">
        <v>8.3111789999999992</v>
      </c>
      <c r="D2028" s="6">
        <f t="shared" si="65"/>
        <v>-0.96895624175645556</v>
      </c>
      <c r="E2028">
        <v>4.1705223881947674E-3</v>
      </c>
      <c r="G2028">
        <v>2022</v>
      </c>
      <c r="H2028">
        <f t="shared" ca="1" si="66"/>
        <v>7.513242669230303E-3</v>
      </c>
    </row>
    <row r="2029" spans="2:8" x14ac:dyDescent="0.35">
      <c r="B2029" s="40">
        <v>42908</v>
      </c>
      <c r="C2029" s="41">
        <v>267.72464000000002</v>
      </c>
      <c r="D2029" s="6">
        <f t="shared" si="65"/>
        <v>2.4294987555216476</v>
      </c>
      <c r="E2029">
        <v>4.1693497531405501E-3</v>
      </c>
      <c r="G2029">
        <v>2023</v>
      </c>
      <c r="H2029">
        <f t="shared" ca="1" si="66"/>
        <v>3.981325717010932E-2</v>
      </c>
    </row>
    <row r="2030" spans="2:8" x14ac:dyDescent="0.35">
      <c r="B2030" s="40">
        <v>40308</v>
      </c>
      <c r="C2030" s="41">
        <v>78.065239000000005</v>
      </c>
      <c r="D2030" s="6">
        <f t="shared" si="65"/>
        <v>-0.77668212228188727</v>
      </c>
      <c r="E2030">
        <v>4.1654763422155228E-3</v>
      </c>
      <c r="G2030">
        <v>2024</v>
      </c>
      <c r="H2030">
        <f t="shared" ca="1" si="66"/>
        <v>3.5956118978627674E-2</v>
      </c>
    </row>
    <row r="2031" spans="2:8" x14ac:dyDescent="0.35">
      <c r="B2031" s="40">
        <v>43242</v>
      </c>
      <c r="C2031" s="41">
        <v>349.57003800000001</v>
      </c>
      <c r="D2031" s="6">
        <f t="shared" si="65"/>
        <v>-0.44437265969505985</v>
      </c>
      <c r="E2031">
        <v>4.1539976631080507E-3</v>
      </c>
      <c r="G2031">
        <v>2025</v>
      </c>
      <c r="H2031">
        <f t="shared" ca="1" si="66"/>
        <v>-2.5904104730631688E-2</v>
      </c>
    </row>
    <row r="2032" spans="2:8" x14ac:dyDescent="0.35">
      <c r="B2032" s="40">
        <v>44447</v>
      </c>
      <c r="C2032" s="41">
        <v>629.14477499999998</v>
      </c>
      <c r="D2032" s="6">
        <f t="shared" si="65"/>
        <v>136.66859154112862</v>
      </c>
      <c r="E2032">
        <v>4.1537147810469677E-3</v>
      </c>
      <c r="G2032">
        <v>2026</v>
      </c>
      <c r="H2032">
        <f t="shared" ca="1" si="66"/>
        <v>-4.4735231729491259E-2</v>
      </c>
    </row>
    <row r="2033" spans="2:8" x14ac:dyDescent="0.35">
      <c r="B2033" s="40">
        <v>37750</v>
      </c>
      <c r="C2033" s="41">
        <v>4.5699949999999996</v>
      </c>
      <c r="D2033" s="6">
        <f t="shared" si="65"/>
        <v>-0.94605985200648479</v>
      </c>
      <c r="E2033">
        <v>4.1424767673695984E-3</v>
      </c>
      <c r="G2033">
        <v>2027</v>
      </c>
      <c r="H2033">
        <f t="shared" ca="1" si="66"/>
        <v>-1.4985369521917199E-2</v>
      </c>
    </row>
    <row r="2034" spans="2:8" x14ac:dyDescent="0.35">
      <c r="B2034" s="40">
        <v>40497</v>
      </c>
      <c r="C2034" s="41">
        <v>84.723442000000006</v>
      </c>
      <c r="D2034" s="6">
        <f t="shared" si="65"/>
        <v>8.0130295325361729</v>
      </c>
      <c r="E2034">
        <v>4.1409412424346075E-3</v>
      </c>
      <c r="G2034">
        <v>2028</v>
      </c>
      <c r="H2034">
        <f t="shared" ca="1" si="66"/>
        <v>9.7096959710085209E-3</v>
      </c>
    </row>
    <row r="2035" spans="2:8" x14ac:dyDescent="0.35">
      <c r="B2035" s="40">
        <v>37960</v>
      </c>
      <c r="C2035" s="41">
        <v>9.4001070000000002</v>
      </c>
      <c r="D2035" s="6">
        <f t="shared" si="65"/>
        <v>-0.86221045597603085</v>
      </c>
      <c r="E2035">
        <v>4.1322777530723633E-3</v>
      </c>
      <c r="G2035">
        <v>2029</v>
      </c>
      <c r="H2035">
        <f t="shared" ca="1" si="66"/>
        <v>1.666361425400532E-2</v>
      </c>
    </row>
    <row r="2036" spans="2:8" x14ac:dyDescent="0.35">
      <c r="B2036" s="40">
        <v>40203</v>
      </c>
      <c r="C2036" s="41">
        <v>68.220757000000006</v>
      </c>
      <c r="D2036" s="6">
        <f t="shared" si="65"/>
        <v>3.131574782944841</v>
      </c>
      <c r="E2036">
        <v>4.1311546176142954E-3</v>
      </c>
      <c r="G2036">
        <v>2030</v>
      </c>
      <c r="H2036">
        <f t="shared" ca="1" si="66"/>
        <v>-5.7549573050557539E-3</v>
      </c>
    </row>
    <row r="2037" spans="2:8" x14ac:dyDescent="0.35">
      <c r="B2037" s="40">
        <v>38495</v>
      </c>
      <c r="C2037" s="41">
        <v>16.512046999999999</v>
      </c>
      <c r="D2037" s="6">
        <f t="shared" si="65"/>
        <v>-0.97104551351052959</v>
      </c>
      <c r="E2037">
        <v>4.1216791089953931E-3</v>
      </c>
      <c r="G2037">
        <v>2031</v>
      </c>
      <c r="H2037">
        <f t="shared" ca="1" si="66"/>
        <v>1.6204861197240052E-2</v>
      </c>
    </row>
    <row r="2038" spans="2:8" x14ac:dyDescent="0.35">
      <c r="B2038" s="40">
        <v>45107</v>
      </c>
      <c r="C2038" s="41">
        <v>570.27593999999999</v>
      </c>
      <c r="D2038" s="6">
        <f t="shared" si="65"/>
        <v>1.0108518507645061</v>
      </c>
      <c r="E2038">
        <v>4.1186112267426181E-3</v>
      </c>
      <c r="G2038">
        <v>2032</v>
      </c>
      <c r="H2038">
        <f t="shared" ca="1" si="66"/>
        <v>-1.0595736177779437E-2</v>
      </c>
    </row>
    <row r="2039" spans="2:8" x14ac:dyDescent="0.35">
      <c r="B2039" s="40">
        <v>42927</v>
      </c>
      <c r="C2039" s="41">
        <v>283.59918199999998</v>
      </c>
      <c r="D2039" s="6">
        <f t="shared" si="65"/>
        <v>-0.46940595351773573</v>
      </c>
      <c r="E2039">
        <v>4.1138194480455853E-3</v>
      </c>
      <c r="G2039">
        <v>2033</v>
      </c>
      <c r="H2039">
        <f t="shared" ca="1" si="66"/>
        <v>3.7748905787448328E-2</v>
      </c>
    </row>
    <row r="2040" spans="2:8" x14ac:dyDescent="0.35">
      <c r="B2040" s="40">
        <v>44991</v>
      </c>
      <c r="C2040" s="41">
        <v>534.49371299999996</v>
      </c>
      <c r="D2040" s="6">
        <f t="shared" si="65"/>
        <v>0.19065080413034813</v>
      </c>
      <c r="E2040">
        <v>4.1137361077844773E-3</v>
      </c>
      <c r="G2040">
        <v>2034</v>
      </c>
      <c r="H2040">
        <f t="shared" ca="1" si="66"/>
        <v>-2.6629848034047034E-2</v>
      </c>
    </row>
    <row r="2041" spans="2:8" x14ac:dyDescent="0.35">
      <c r="B2041" s="40">
        <v>43770</v>
      </c>
      <c r="C2041" s="41">
        <v>448.90887500000002</v>
      </c>
      <c r="D2041" s="6">
        <f t="shared" si="65"/>
        <v>11.405100714079191</v>
      </c>
      <c r="E2041">
        <v>4.1128804648901396E-3</v>
      </c>
      <c r="G2041">
        <v>2035</v>
      </c>
      <c r="H2041">
        <f t="shared" ca="1" si="66"/>
        <v>-1.7810144920587228E-2</v>
      </c>
    </row>
    <row r="2042" spans="2:8" x14ac:dyDescent="0.35">
      <c r="B2042" s="40">
        <v>39764</v>
      </c>
      <c r="C2042" s="41">
        <v>36.187443000000002</v>
      </c>
      <c r="D2042" s="6">
        <f t="shared" si="65"/>
        <v>-0.10875773525618833</v>
      </c>
      <c r="E2042">
        <v>4.1030733718522214E-3</v>
      </c>
      <c r="G2042">
        <v>2036</v>
      </c>
      <c r="H2042">
        <f t="shared" ca="1" si="66"/>
        <v>-1.1070502099756394E-4</v>
      </c>
    </row>
    <row r="2043" spans="2:8" x14ac:dyDescent="0.35">
      <c r="B2043" s="40">
        <v>39084</v>
      </c>
      <c r="C2043" s="41">
        <v>40.603374000000002</v>
      </c>
      <c r="D2043" s="6">
        <f t="shared" si="65"/>
        <v>-0.83620835057910703</v>
      </c>
      <c r="E2043">
        <v>4.0846528324531778E-3</v>
      </c>
      <c r="G2043">
        <v>2037</v>
      </c>
      <c r="H2043">
        <f t="shared" ca="1" si="66"/>
        <v>4.5041277556474319E-3</v>
      </c>
    </row>
    <row r="2044" spans="2:8" x14ac:dyDescent="0.35">
      <c r="B2044" s="40">
        <v>42310</v>
      </c>
      <c r="C2044" s="41">
        <v>247.89648399999999</v>
      </c>
      <c r="D2044" s="6">
        <f t="shared" si="65"/>
        <v>1.8784695251911687</v>
      </c>
      <c r="E2044">
        <v>4.0778939926103003E-3</v>
      </c>
      <c r="G2044">
        <v>2038</v>
      </c>
      <c r="H2044">
        <f t="shared" ca="1" si="66"/>
        <v>-2.4408186868715293E-2</v>
      </c>
    </row>
    <row r="2045" spans="2:8" x14ac:dyDescent="0.35">
      <c r="B2045" s="40">
        <v>40598</v>
      </c>
      <c r="C2045" s="41">
        <v>86.120934000000005</v>
      </c>
      <c r="D2045" s="6">
        <f t="shared" si="65"/>
        <v>-0.8396518830235562</v>
      </c>
      <c r="E2045">
        <v>4.0735657555773181E-3</v>
      </c>
      <c r="G2045">
        <v>2039</v>
      </c>
      <c r="H2045">
        <f t="shared" ca="1" si="66"/>
        <v>-1.592856247542378E-3</v>
      </c>
    </row>
    <row r="2046" spans="2:8" x14ac:dyDescent="0.35">
      <c r="B2046" s="40">
        <v>44655</v>
      </c>
      <c r="C2046" s="41">
        <v>537.08727999999996</v>
      </c>
      <c r="D2046" s="6">
        <f t="shared" si="65"/>
        <v>113.87090031531963</v>
      </c>
      <c r="E2046">
        <v>4.0557522235762531E-3</v>
      </c>
      <c r="G2046">
        <v>2040</v>
      </c>
      <c r="H2046">
        <f t="shared" ca="1" si="66"/>
        <v>5.0271237215058929E-3</v>
      </c>
    </row>
    <row r="2047" spans="2:8" x14ac:dyDescent="0.35">
      <c r="B2047" s="40">
        <v>37708</v>
      </c>
      <c r="C2047" s="41">
        <v>4.675573</v>
      </c>
      <c r="D2047" s="6">
        <f t="shared" si="65"/>
        <v>-0.9914332185545458</v>
      </c>
      <c r="E2047">
        <v>4.048126557694388E-3</v>
      </c>
      <c r="G2047">
        <v>2041</v>
      </c>
      <c r="H2047">
        <f t="shared" ca="1" si="66"/>
        <v>-1.6403269317368456E-2</v>
      </c>
    </row>
    <row r="2048" spans="2:8" x14ac:dyDescent="0.35">
      <c r="B2048" s="40">
        <v>44356</v>
      </c>
      <c r="C2048" s="41">
        <v>545.77941899999996</v>
      </c>
      <c r="D2048" s="6">
        <f t="shared" si="65"/>
        <v>8.2852146282249048</v>
      </c>
      <c r="E2048">
        <v>4.0442248304624409E-3</v>
      </c>
      <c r="G2048">
        <v>2042</v>
      </c>
      <c r="H2048">
        <f t="shared" ca="1" si="66"/>
        <v>1.4970121190084475E-2</v>
      </c>
    </row>
    <row r="2049" spans="2:8" x14ac:dyDescent="0.35">
      <c r="B2049" s="40">
        <v>40024</v>
      </c>
      <c r="C2049" s="41">
        <v>58.779407999999997</v>
      </c>
      <c r="D2049" s="6">
        <f t="shared" si="65"/>
        <v>-0.76817524484153077</v>
      </c>
      <c r="E2049">
        <v>4.036839264979517E-3</v>
      </c>
      <c r="G2049">
        <v>2043</v>
      </c>
      <c r="H2049">
        <f t="shared" ca="1" si="66"/>
        <v>6.4496788535277544E-2</v>
      </c>
    </row>
    <row r="2050" spans="2:8" x14ac:dyDescent="0.35">
      <c r="B2050" s="40">
        <v>42863</v>
      </c>
      <c r="C2050" s="41">
        <v>253.551041</v>
      </c>
      <c r="D2050" s="6">
        <f t="shared" si="65"/>
        <v>-3.2215920669406262E-2</v>
      </c>
      <c r="E2050">
        <v>4.0352428505766973E-3</v>
      </c>
      <c r="G2050">
        <v>2044</v>
      </c>
      <c r="H2050">
        <f t="shared" ca="1" si="66"/>
        <v>8.7948680748709557E-3</v>
      </c>
    </row>
    <row r="2051" spans="2:8" x14ac:dyDescent="0.35">
      <c r="B2051" s="40">
        <v>42251</v>
      </c>
      <c r="C2051" s="41">
        <v>261.991333</v>
      </c>
      <c r="D2051" s="6">
        <f t="shared" si="65"/>
        <v>-6.0643209126214841E-2</v>
      </c>
      <c r="E2051">
        <v>4.033358418007716E-3</v>
      </c>
      <c r="G2051">
        <v>2045</v>
      </c>
      <c r="H2051">
        <f t="shared" ca="1" si="66"/>
        <v>-4.8886438281786758E-2</v>
      </c>
    </row>
    <row r="2052" spans="2:8" x14ac:dyDescent="0.35">
      <c r="B2052" s="40">
        <v>42971</v>
      </c>
      <c r="C2052" s="41">
        <v>278.90502900000001</v>
      </c>
      <c r="D2052" s="6">
        <f t="shared" si="65"/>
        <v>7.7899412423981307</v>
      </c>
      <c r="E2052">
        <v>4.0152217050627046E-3</v>
      </c>
      <c r="G2052">
        <v>2046</v>
      </c>
      <c r="H2052">
        <f t="shared" ca="1" si="66"/>
        <v>6.9980176821237625E-2</v>
      </c>
    </row>
    <row r="2053" spans="2:8" x14ac:dyDescent="0.35">
      <c r="B2053" s="40">
        <v>39776</v>
      </c>
      <c r="C2053" s="41">
        <v>31.730022000000002</v>
      </c>
      <c r="D2053" s="6">
        <f t="shared" si="65"/>
        <v>-0.63987682365858489</v>
      </c>
      <c r="E2053">
        <v>4.010628899101692E-3</v>
      </c>
      <c r="G2053">
        <v>2047</v>
      </c>
      <c r="H2053">
        <f t="shared" ca="1" si="66"/>
        <v>7.0545167335408471E-2</v>
      </c>
    </row>
    <row r="2054" spans="2:8" x14ac:dyDescent="0.35">
      <c r="B2054" s="40">
        <v>40827</v>
      </c>
      <c r="C2054" s="41">
        <v>88.108802999999995</v>
      </c>
      <c r="D2054" s="6">
        <f t="shared" si="65"/>
        <v>-0.84009761027450358</v>
      </c>
      <c r="E2054">
        <v>4.0038087255484921E-3</v>
      </c>
      <c r="G2054">
        <v>2048</v>
      </c>
      <c r="H2054">
        <f t="shared" ca="1" si="66"/>
        <v>-7.1763305204181876E-3</v>
      </c>
    </row>
    <row r="2055" spans="2:8" x14ac:dyDescent="0.35">
      <c r="B2055" s="40">
        <v>44889</v>
      </c>
      <c r="C2055" s="41">
        <v>551.01617399999998</v>
      </c>
      <c r="D2055" s="6">
        <f t="shared" ref="D2055:D2118" si="67">(C2055-C2056)/C2056</f>
        <v>10.417639523914568</v>
      </c>
      <c r="E2055">
        <v>3.9896685899688585E-3</v>
      </c>
      <c r="G2055">
        <v>2049</v>
      </c>
      <c r="H2055">
        <f t="shared" ref="H2055:H2118" ca="1" si="68">_xlfn.NORM.INV(RAND(),K$9,K$10)</f>
        <v>1.8555195908169137E-2</v>
      </c>
    </row>
    <row r="2056" spans="2:8" x14ac:dyDescent="0.35">
      <c r="B2056" s="40">
        <v>39982</v>
      </c>
      <c r="C2056" s="41">
        <v>48.260078</v>
      </c>
      <c r="D2056" s="6">
        <f t="shared" si="67"/>
        <v>0.56976417893057851</v>
      </c>
      <c r="E2056">
        <v>3.9894055780695607E-3</v>
      </c>
      <c r="G2056">
        <v>2050</v>
      </c>
      <c r="H2056">
        <f t="shared" ca="1" si="68"/>
        <v>-2.8060878446881897E-3</v>
      </c>
    </row>
    <row r="2057" spans="2:8" x14ac:dyDescent="0.35">
      <c r="B2057" s="40">
        <v>38786</v>
      </c>
      <c r="C2057" s="41">
        <v>30.743521000000001</v>
      </c>
      <c r="D2057" s="6">
        <f t="shared" si="67"/>
        <v>0.30269040862294144</v>
      </c>
      <c r="E2057">
        <v>3.9875687002848348E-3</v>
      </c>
      <c r="G2057">
        <v>2051</v>
      </c>
      <c r="H2057">
        <f t="shared" ca="1" si="68"/>
        <v>1.4763415061423438E-2</v>
      </c>
    </row>
    <row r="2058" spans="2:8" x14ac:dyDescent="0.35">
      <c r="B2058" s="40">
        <v>38677</v>
      </c>
      <c r="C2058" s="41">
        <v>23.600021000000002</v>
      </c>
      <c r="D2058" s="6">
        <f t="shared" si="67"/>
        <v>-0.5642569246713891</v>
      </c>
      <c r="E2058">
        <v>3.9828303773795136E-3</v>
      </c>
      <c r="G2058">
        <v>2052</v>
      </c>
      <c r="H2058">
        <f t="shared" ca="1" si="68"/>
        <v>1.3559039194649443E-2</v>
      </c>
    </row>
    <row r="2059" spans="2:8" x14ac:dyDescent="0.35">
      <c r="B2059" s="40">
        <v>40051</v>
      </c>
      <c r="C2059" s="41">
        <v>54.160404</v>
      </c>
      <c r="D2059" s="6">
        <f t="shared" si="67"/>
        <v>-0.73701544571155075</v>
      </c>
      <c r="E2059">
        <v>3.9825332069936721E-3</v>
      </c>
      <c r="G2059">
        <v>2053</v>
      </c>
      <c r="H2059">
        <f t="shared" ca="1" si="68"/>
        <v>2.8602581262439877E-2</v>
      </c>
    </row>
    <row r="2060" spans="2:8" x14ac:dyDescent="0.35">
      <c r="B2060" s="40">
        <v>41890</v>
      </c>
      <c r="C2060" s="41">
        <v>205.94519</v>
      </c>
      <c r="D2060" s="6">
        <f t="shared" si="67"/>
        <v>8.1992988090035777</v>
      </c>
      <c r="E2060">
        <v>3.9823564858160309E-3</v>
      </c>
      <c r="G2060">
        <v>2054</v>
      </c>
      <c r="H2060">
        <f t="shared" ca="1" si="68"/>
        <v>5.3245224591586413E-2</v>
      </c>
    </row>
    <row r="2061" spans="2:8" x14ac:dyDescent="0.35">
      <c r="B2061" s="40">
        <v>38636</v>
      </c>
      <c r="C2061" s="41">
        <v>22.387053000000002</v>
      </c>
      <c r="D2061" s="6">
        <f t="shared" si="67"/>
        <v>-0.92956730153087397</v>
      </c>
      <c r="E2061">
        <v>3.9799434100535273E-3</v>
      </c>
      <c r="G2061">
        <v>2055</v>
      </c>
      <c r="H2061">
        <f t="shared" ca="1" si="68"/>
        <v>-1.4086556717092674E-3</v>
      </c>
    </row>
    <row r="2062" spans="2:8" x14ac:dyDescent="0.35">
      <c r="B2062" s="40">
        <v>43151</v>
      </c>
      <c r="C2062" s="41">
        <v>317.850281</v>
      </c>
      <c r="D2062" s="6">
        <f t="shared" si="67"/>
        <v>-0.18350410382779203</v>
      </c>
      <c r="E2062">
        <v>3.9780997966994596E-3</v>
      </c>
      <c r="G2062">
        <v>2056</v>
      </c>
      <c r="H2062">
        <f t="shared" ca="1" si="68"/>
        <v>1.6979757041264134E-3</v>
      </c>
    </row>
    <row r="2063" spans="2:8" x14ac:dyDescent="0.35">
      <c r="B2063" s="40">
        <v>43559</v>
      </c>
      <c r="C2063" s="41">
        <v>389.28582799999998</v>
      </c>
      <c r="D2063" s="6">
        <f t="shared" si="67"/>
        <v>4.0851130788487957</v>
      </c>
      <c r="E2063">
        <v>3.9657704790141204E-3</v>
      </c>
      <c r="G2063">
        <v>2057</v>
      </c>
      <c r="H2063">
        <f t="shared" ca="1" si="68"/>
        <v>2.5945066905679786E-4</v>
      </c>
    </row>
    <row r="2064" spans="2:8" x14ac:dyDescent="0.35">
      <c r="B2064" s="40">
        <v>40291</v>
      </c>
      <c r="C2064" s="41">
        <v>76.554016000000004</v>
      </c>
      <c r="D2064" s="6">
        <f t="shared" si="67"/>
        <v>2.4060668500877971</v>
      </c>
      <c r="E2064">
        <v>3.9636846238523468E-3</v>
      </c>
      <c r="G2064">
        <v>2058</v>
      </c>
      <c r="H2064">
        <f t="shared" ca="1" si="68"/>
        <v>-3.5731698807597361E-3</v>
      </c>
    </row>
    <row r="2065" spans="2:8" x14ac:dyDescent="0.35">
      <c r="B2065" s="40">
        <v>38638</v>
      </c>
      <c r="C2065" s="41">
        <v>22.475781999999999</v>
      </c>
      <c r="D2065" s="6">
        <f t="shared" si="67"/>
        <v>-0.70731426734767422</v>
      </c>
      <c r="E2065">
        <v>3.963406885220541E-3</v>
      </c>
      <c r="G2065">
        <v>2059</v>
      </c>
      <c r="H2065">
        <f t="shared" ca="1" si="68"/>
        <v>6.3481244203251177E-3</v>
      </c>
    </row>
    <row r="2066" spans="2:8" x14ac:dyDescent="0.35">
      <c r="B2066" s="40">
        <v>40311</v>
      </c>
      <c r="C2066" s="41">
        <v>76.791518999999994</v>
      </c>
      <c r="D2066" s="6">
        <f t="shared" si="67"/>
        <v>-0.74132016285667224</v>
      </c>
      <c r="E2066">
        <v>3.9516790710662567E-3</v>
      </c>
      <c r="G2066">
        <v>2060</v>
      </c>
      <c r="H2066">
        <f t="shared" ca="1" si="68"/>
        <v>6.2834886861630773E-2</v>
      </c>
    </row>
    <row r="2067" spans="2:8" x14ac:dyDescent="0.35">
      <c r="B2067" s="40">
        <v>43182</v>
      </c>
      <c r="C2067" s="41">
        <v>296.85931399999998</v>
      </c>
      <c r="D2067" s="6">
        <f t="shared" si="67"/>
        <v>16.110827012343908</v>
      </c>
      <c r="E2067">
        <v>3.9437433618690933E-3</v>
      </c>
      <c r="G2067">
        <v>2061</v>
      </c>
      <c r="H2067">
        <f t="shared" ca="1" si="68"/>
        <v>3.1776585777114168E-2</v>
      </c>
    </row>
    <row r="2068" spans="2:8" x14ac:dyDescent="0.35">
      <c r="B2068" s="40">
        <v>38526</v>
      </c>
      <c r="C2068" s="41">
        <v>17.349208999999998</v>
      </c>
      <c r="D2068" s="6">
        <f t="shared" si="67"/>
        <v>-0.54688156202870919</v>
      </c>
      <c r="E2068">
        <v>3.9213160613959658E-3</v>
      </c>
      <c r="G2068">
        <v>2062</v>
      </c>
      <c r="H2068">
        <f t="shared" ca="1" si="68"/>
        <v>1.0090348766789747E-3</v>
      </c>
    </row>
    <row r="2069" spans="2:8" x14ac:dyDescent="0.35">
      <c r="B2069" s="40">
        <v>39884</v>
      </c>
      <c r="C2069" s="41">
        <v>38.288463999999998</v>
      </c>
      <c r="D2069" s="6">
        <f t="shared" si="67"/>
        <v>-0.9196700852112617</v>
      </c>
      <c r="E2069">
        <v>3.9111103699682381E-3</v>
      </c>
      <c r="G2069">
        <v>2063</v>
      </c>
      <c r="H2069">
        <f t="shared" ca="1" si="68"/>
        <v>-1.4086058804644625E-2</v>
      </c>
    </row>
    <row r="2070" spans="2:8" x14ac:dyDescent="0.35">
      <c r="B2070" s="40">
        <v>44076</v>
      </c>
      <c r="C2070" s="41">
        <v>476.64016700000002</v>
      </c>
      <c r="D2070" s="6">
        <f t="shared" si="67"/>
        <v>11.486250289240859</v>
      </c>
      <c r="E2070">
        <v>3.896534235249396E-3</v>
      </c>
      <c r="G2070">
        <v>2064</v>
      </c>
      <c r="H2070">
        <f t="shared" ca="1" si="68"/>
        <v>5.0484400474936325E-2</v>
      </c>
    </row>
    <row r="2071" spans="2:8" x14ac:dyDescent="0.35">
      <c r="B2071" s="40">
        <v>39832</v>
      </c>
      <c r="C2071" s="41">
        <v>38.173203000000001</v>
      </c>
      <c r="D2071" s="6">
        <f t="shared" si="67"/>
        <v>2.1832468194385743</v>
      </c>
      <c r="E2071">
        <v>3.8888025429366204E-3</v>
      </c>
      <c r="G2071">
        <v>2065</v>
      </c>
      <c r="H2071">
        <f t="shared" ca="1" si="68"/>
        <v>-1.0466898380408172E-2</v>
      </c>
    </row>
    <row r="2072" spans="2:8" x14ac:dyDescent="0.35">
      <c r="B2072" s="40">
        <v>37984</v>
      </c>
      <c r="C2072" s="41">
        <v>11.991908</v>
      </c>
      <c r="D2072" s="6">
        <f t="shared" si="67"/>
        <v>-0.97812418524301126</v>
      </c>
      <c r="E2072">
        <v>3.8860701116664805E-3</v>
      </c>
      <c r="G2072">
        <v>2066</v>
      </c>
      <c r="H2072">
        <f t="shared" ca="1" si="68"/>
        <v>-1.980179051950904E-2</v>
      </c>
    </row>
    <row r="2073" spans="2:8" x14ac:dyDescent="0.35">
      <c r="B2073" s="40">
        <v>44664</v>
      </c>
      <c r="C2073" s="41">
        <v>548.18109100000004</v>
      </c>
      <c r="D2073" s="6">
        <f t="shared" si="67"/>
        <v>3.7393672729902887</v>
      </c>
      <c r="E2073">
        <v>3.8826767298761225E-3</v>
      </c>
      <c r="G2073">
        <v>2067</v>
      </c>
      <c r="H2073">
        <f t="shared" ca="1" si="68"/>
        <v>-3.2286084093227148E-2</v>
      </c>
    </row>
    <row r="2074" spans="2:8" x14ac:dyDescent="0.35">
      <c r="B2074" s="40">
        <v>41275</v>
      </c>
      <c r="C2074" s="41">
        <v>115.665459</v>
      </c>
      <c r="D2074" s="6">
        <f t="shared" si="67"/>
        <v>0.28500531564478016</v>
      </c>
      <c r="E2074">
        <v>3.8784453099104266E-3</v>
      </c>
      <c r="G2074">
        <v>2068</v>
      </c>
      <c r="H2074">
        <f t="shared" ca="1" si="68"/>
        <v>-3.7438115696077405E-2</v>
      </c>
    </row>
    <row r="2075" spans="2:8" x14ac:dyDescent="0.35">
      <c r="B2075" s="40">
        <v>40413</v>
      </c>
      <c r="C2075" s="41">
        <v>90.011657999999997</v>
      </c>
      <c r="D2075" s="6">
        <f t="shared" si="67"/>
        <v>1.3224496110478141</v>
      </c>
      <c r="E2075">
        <v>3.876815865783981E-3</v>
      </c>
      <c r="G2075">
        <v>2069</v>
      </c>
      <c r="H2075">
        <f t="shared" ca="1" si="68"/>
        <v>3.6879032060568348E-2</v>
      </c>
    </row>
    <row r="2076" spans="2:8" x14ac:dyDescent="0.35">
      <c r="B2076" s="40">
        <v>39864</v>
      </c>
      <c r="C2076" s="41">
        <v>38.757205999999996</v>
      </c>
      <c r="D2076" s="6">
        <f t="shared" si="67"/>
        <v>-0.92714203209283841</v>
      </c>
      <c r="E2076">
        <v>3.8630013632125274E-3</v>
      </c>
      <c r="G2076">
        <v>2070</v>
      </c>
      <c r="H2076">
        <f t="shared" ca="1" si="68"/>
        <v>4.3270496137202321E-3</v>
      </c>
    </row>
    <row r="2077" spans="2:8" x14ac:dyDescent="0.35">
      <c r="B2077" s="40">
        <v>44970</v>
      </c>
      <c r="C2077" s="41">
        <v>531.95562700000005</v>
      </c>
      <c r="D2077" s="6">
        <f t="shared" si="67"/>
        <v>11.233887069457456</v>
      </c>
      <c r="E2077">
        <v>3.8504366647540427E-3</v>
      </c>
      <c r="G2077">
        <v>2071</v>
      </c>
      <c r="H2077">
        <f t="shared" ca="1" si="68"/>
        <v>3.7592412769091414E-2</v>
      </c>
    </row>
    <row r="2078" spans="2:8" x14ac:dyDescent="0.35">
      <c r="B2078" s="40">
        <v>39377</v>
      </c>
      <c r="C2078" s="41">
        <v>43.482143000000001</v>
      </c>
      <c r="D2078" s="6">
        <f t="shared" si="67"/>
        <v>-2.3884369394877925E-3</v>
      </c>
      <c r="E2078">
        <v>3.8464261769559339E-3</v>
      </c>
      <c r="G2078">
        <v>2072</v>
      </c>
      <c r="H2078">
        <f t="shared" ca="1" si="68"/>
        <v>5.0263097783750633E-2</v>
      </c>
    </row>
    <row r="2079" spans="2:8" x14ac:dyDescent="0.35">
      <c r="B2079" s="40">
        <v>39275</v>
      </c>
      <c r="C2079" s="41">
        <v>43.586246000000003</v>
      </c>
      <c r="D2079" s="6">
        <f t="shared" si="67"/>
        <v>-0.82884712595418242</v>
      </c>
      <c r="E2079">
        <v>3.8366028736013715E-3</v>
      </c>
      <c r="G2079">
        <v>2073</v>
      </c>
      <c r="H2079">
        <f t="shared" ca="1" si="68"/>
        <v>-3.5702172103651862E-2</v>
      </c>
    </row>
    <row r="2080" spans="2:8" x14ac:dyDescent="0.35">
      <c r="B2080" s="40">
        <v>42810</v>
      </c>
      <c r="C2080" s="41">
        <v>254.66265899999999</v>
      </c>
      <c r="D2080" s="6">
        <f t="shared" si="67"/>
        <v>-9.2364922359786453E-2</v>
      </c>
      <c r="E2080">
        <v>3.8339742638197993E-3</v>
      </c>
      <c r="G2080">
        <v>2074</v>
      </c>
      <c r="H2080">
        <f t="shared" ca="1" si="68"/>
        <v>7.1766773465649428E-3</v>
      </c>
    </row>
    <row r="2081" spans="2:8" x14ac:dyDescent="0.35">
      <c r="B2081" s="40">
        <v>42923</v>
      </c>
      <c r="C2081" s="41">
        <v>280.57824699999998</v>
      </c>
      <c r="D2081" s="6">
        <f t="shared" si="67"/>
        <v>1.6672962106845968</v>
      </c>
      <c r="E2081">
        <v>3.8247794832760042E-3</v>
      </c>
      <c r="G2081">
        <v>2075</v>
      </c>
      <c r="H2081">
        <f t="shared" ca="1" si="68"/>
        <v>-4.7587733233311232E-3</v>
      </c>
    </row>
    <row r="2082" spans="2:8" x14ac:dyDescent="0.35">
      <c r="B2082" s="40">
        <v>41114</v>
      </c>
      <c r="C2082" s="41">
        <v>105.192009</v>
      </c>
      <c r="D2082" s="6">
        <f t="shared" si="67"/>
        <v>-0.58940032053096358</v>
      </c>
      <c r="E2082">
        <v>3.8183398144654092E-3</v>
      </c>
      <c r="G2082">
        <v>2076</v>
      </c>
      <c r="H2082">
        <f t="shared" ca="1" si="68"/>
        <v>-2.7108165620873667E-3</v>
      </c>
    </row>
    <row r="2083" spans="2:8" x14ac:dyDescent="0.35">
      <c r="B2083" s="40">
        <v>42739</v>
      </c>
      <c r="C2083" s="41">
        <v>256.19116200000002</v>
      </c>
      <c r="D2083" s="6">
        <f t="shared" si="67"/>
        <v>0.25162243613251639</v>
      </c>
      <c r="E2083">
        <v>3.8110715999568976E-3</v>
      </c>
      <c r="G2083">
        <v>2077</v>
      </c>
      <c r="H2083">
        <f t="shared" ca="1" si="68"/>
        <v>-3.5830521432348147E-2</v>
      </c>
    </row>
    <row r="2084" spans="2:8" x14ac:dyDescent="0.35">
      <c r="B2084" s="40">
        <v>41904</v>
      </c>
      <c r="C2084" s="41">
        <v>204.68725599999999</v>
      </c>
      <c r="D2084" s="6">
        <f t="shared" si="67"/>
        <v>-0.15329444872104941</v>
      </c>
      <c r="E2084">
        <v>3.8046072870659025E-3</v>
      </c>
      <c r="G2084">
        <v>2078</v>
      </c>
      <c r="H2084">
        <f t="shared" ca="1" si="68"/>
        <v>1.2882557778237925E-2</v>
      </c>
    </row>
    <row r="2085" spans="2:8" x14ac:dyDescent="0.35">
      <c r="B2085" s="40">
        <v>42139</v>
      </c>
      <c r="C2085" s="41">
        <v>241.745499</v>
      </c>
      <c r="D2085" s="6">
        <f t="shared" si="67"/>
        <v>-6.3778454081827064E-3</v>
      </c>
      <c r="E2085">
        <v>3.789978761526177E-3</v>
      </c>
      <c r="G2085">
        <v>2079</v>
      </c>
      <c r="H2085">
        <f t="shared" ca="1" si="68"/>
        <v>-2.3241731577708456E-3</v>
      </c>
    </row>
    <row r="2086" spans="2:8" x14ac:dyDescent="0.35">
      <c r="B2086" s="40">
        <v>42095</v>
      </c>
      <c r="C2086" s="41">
        <v>243.297211</v>
      </c>
      <c r="D2086" s="6">
        <f t="shared" si="67"/>
        <v>-9.3675594309019131E-2</v>
      </c>
      <c r="E2086">
        <v>3.7659021930102825E-3</v>
      </c>
      <c r="G2086">
        <v>2080</v>
      </c>
      <c r="H2086">
        <f t="shared" ca="1" si="68"/>
        <v>2.8145146160717088E-2</v>
      </c>
    </row>
    <row r="2087" spans="2:8" x14ac:dyDescent="0.35">
      <c r="B2087" s="40">
        <v>42216</v>
      </c>
      <c r="C2087" s="41">
        <v>268.443848</v>
      </c>
      <c r="D2087" s="6">
        <f t="shared" si="67"/>
        <v>6.2172558877636552</v>
      </c>
      <c r="E2087">
        <v>3.7644178339758024E-3</v>
      </c>
      <c r="G2087">
        <v>2081</v>
      </c>
      <c r="H2087">
        <f t="shared" ca="1" si="68"/>
        <v>4.2155467735617784E-2</v>
      </c>
    </row>
    <row r="2088" spans="2:8" x14ac:dyDescent="0.35">
      <c r="B2088" s="40">
        <v>38936</v>
      </c>
      <c r="C2088" s="41">
        <v>37.194724999999998</v>
      </c>
      <c r="D2088" s="6">
        <f t="shared" si="67"/>
        <v>-0.92495871589220302</v>
      </c>
      <c r="E2088">
        <v>3.7638115359396864E-3</v>
      </c>
      <c r="G2088">
        <v>2082</v>
      </c>
      <c r="H2088">
        <f t="shared" ca="1" si="68"/>
        <v>1.2787748769889543E-2</v>
      </c>
    </row>
    <row r="2089" spans="2:8" x14ac:dyDescent="0.35">
      <c r="B2089" s="40">
        <v>44154</v>
      </c>
      <c r="C2089" s="41">
        <v>495.65683000000001</v>
      </c>
      <c r="D2089" s="6">
        <f t="shared" si="67"/>
        <v>12.694525365315391</v>
      </c>
      <c r="E2089">
        <v>3.7594439850764947E-3</v>
      </c>
      <c r="G2089">
        <v>2083</v>
      </c>
      <c r="H2089">
        <f t="shared" ca="1" si="68"/>
        <v>1.0132299616724978E-2</v>
      </c>
    </row>
    <row r="2090" spans="2:8" x14ac:dyDescent="0.35">
      <c r="B2090" s="40">
        <v>38930</v>
      </c>
      <c r="C2090" s="41">
        <v>36.193793999999997</v>
      </c>
      <c r="D2090" s="6">
        <f t="shared" si="67"/>
        <v>-0.932101643813664</v>
      </c>
      <c r="E2090">
        <v>3.7544635213295247E-3</v>
      </c>
      <c r="G2090">
        <v>2084</v>
      </c>
      <c r="H2090">
        <f t="shared" ca="1" si="68"/>
        <v>1.8251145678326454E-2</v>
      </c>
    </row>
    <row r="2091" spans="2:8" x14ac:dyDescent="0.35">
      <c r="B2091" s="40">
        <v>44855</v>
      </c>
      <c r="C2091" s="41">
        <v>533.05847200000005</v>
      </c>
      <c r="D2091" s="6">
        <f t="shared" si="67"/>
        <v>4.6264743083729041</v>
      </c>
      <c r="E2091">
        <v>3.7316872483157226E-3</v>
      </c>
      <c r="G2091">
        <v>2085</v>
      </c>
      <c r="H2091">
        <f t="shared" ca="1" si="68"/>
        <v>-2.8448673876433159E-3</v>
      </c>
    </row>
    <row r="2092" spans="2:8" x14ac:dyDescent="0.35">
      <c r="B2092" s="40">
        <v>40757</v>
      </c>
      <c r="C2092" s="41">
        <v>94.741118999999998</v>
      </c>
      <c r="D2092" s="6">
        <f t="shared" si="67"/>
        <v>-0.6396407838439262</v>
      </c>
      <c r="E2092">
        <v>3.7224802628209367E-3</v>
      </c>
      <c r="G2092">
        <v>2086</v>
      </c>
      <c r="H2092">
        <f t="shared" ca="1" si="68"/>
        <v>1.3674604017304274E-2</v>
      </c>
    </row>
    <row r="2093" spans="2:8" x14ac:dyDescent="0.35">
      <c r="B2093" s="40">
        <v>42893</v>
      </c>
      <c r="C2093" s="41">
        <v>262.90744000000001</v>
      </c>
      <c r="D2093" s="6">
        <f t="shared" si="67"/>
        <v>-0.39253614221601441</v>
      </c>
      <c r="E2093">
        <v>3.7134705832639458E-3</v>
      </c>
      <c r="G2093">
        <v>2087</v>
      </c>
      <c r="H2093">
        <f t="shared" ca="1" si="68"/>
        <v>5.4831120071038386E-4</v>
      </c>
    </row>
    <row r="2094" spans="2:8" x14ac:dyDescent="0.35">
      <c r="B2094" s="40">
        <v>43734</v>
      </c>
      <c r="C2094" s="41">
        <v>432.79519699999997</v>
      </c>
      <c r="D2094" s="6">
        <f t="shared" si="67"/>
        <v>0.64565589950251157</v>
      </c>
      <c r="E2094">
        <v>3.7032445698238939E-3</v>
      </c>
      <c r="G2094">
        <v>2088</v>
      </c>
      <c r="H2094">
        <f t="shared" ca="1" si="68"/>
        <v>2.8621016084133272E-3</v>
      </c>
    </row>
    <row r="2095" spans="2:8" x14ac:dyDescent="0.35">
      <c r="B2095" s="40">
        <v>42668</v>
      </c>
      <c r="C2095" s="41">
        <v>262.99252300000001</v>
      </c>
      <c r="D2095" s="6">
        <f t="shared" si="67"/>
        <v>-0.52698578993799627</v>
      </c>
      <c r="E2095">
        <v>3.6965975389590504E-3</v>
      </c>
      <c r="G2095">
        <v>2089</v>
      </c>
      <c r="H2095">
        <f t="shared" ca="1" si="68"/>
        <v>-4.825695876290028E-2</v>
      </c>
    </row>
    <row r="2096" spans="2:8" x14ac:dyDescent="0.35">
      <c r="B2096" s="40">
        <v>44893</v>
      </c>
      <c r="C2096" s="41">
        <v>555.99285899999995</v>
      </c>
      <c r="D2096" s="6">
        <f t="shared" si="67"/>
        <v>5.5738059601089471</v>
      </c>
      <c r="E2096">
        <v>3.6833576334332195E-3</v>
      </c>
      <c r="G2096">
        <v>2090</v>
      </c>
      <c r="H2096">
        <f t="shared" ca="1" si="68"/>
        <v>-2.2071224786499128E-3</v>
      </c>
    </row>
    <row r="2097" spans="2:8" x14ac:dyDescent="0.35">
      <c r="B2097" s="40">
        <v>40882</v>
      </c>
      <c r="C2097" s="41">
        <v>84.577010999999999</v>
      </c>
      <c r="D2097" s="6">
        <f t="shared" si="67"/>
        <v>-0.76348262867425465</v>
      </c>
      <c r="E2097">
        <v>3.6685750730040033E-3</v>
      </c>
      <c r="G2097">
        <v>2091</v>
      </c>
      <c r="H2097">
        <f t="shared" ca="1" si="68"/>
        <v>-9.8473700849471234E-3</v>
      </c>
    </row>
    <row r="2098" spans="2:8" x14ac:dyDescent="0.35">
      <c r="B2098" s="40">
        <v>43251</v>
      </c>
      <c r="C2098" s="41">
        <v>357.593231</v>
      </c>
      <c r="D2098" s="6">
        <f t="shared" si="67"/>
        <v>3.2691262655838149</v>
      </c>
      <c r="E2098">
        <v>3.6659255050398589E-3</v>
      </c>
      <c r="G2098">
        <v>2092</v>
      </c>
      <c r="H2098">
        <f t="shared" ca="1" si="68"/>
        <v>1.6611807085873422E-2</v>
      </c>
    </row>
    <row r="2099" spans="2:8" x14ac:dyDescent="0.35">
      <c r="B2099" s="40">
        <v>40627</v>
      </c>
      <c r="C2099" s="41">
        <v>83.762626999999995</v>
      </c>
      <c r="D2099" s="6">
        <f t="shared" si="67"/>
        <v>-1.2722270488405532E-2</v>
      </c>
      <c r="E2099">
        <v>3.6630876263975889E-3</v>
      </c>
      <c r="G2099">
        <v>2093</v>
      </c>
      <c r="H2099">
        <f t="shared" ca="1" si="68"/>
        <v>1.790399844192507E-2</v>
      </c>
    </row>
    <row r="2100" spans="2:8" x14ac:dyDescent="0.35">
      <c r="B2100" s="40">
        <v>40875</v>
      </c>
      <c r="C2100" s="41">
        <v>84.842010000000002</v>
      </c>
      <c r="D2100" s="6">
        <f t="shared" si="67"/>
        <v>1.0778101398871129E-2</v>
      </c>
      <c r="E2100">
        <v>3.6571577017505677E-3</v>
      </c>
      <c r="G2100">
        <v>2094</v>
      </c>
      <c r="H2100">
        <f t="shared" ca="1" si="68"/>
        <v>4.3558942457480994E-2</v>
      </c>
    </row>
    <row r="2101" spans="2:8" x14ac:dyDescent="0.35">
      <c r="B2101" s="40">
        <v>40633</v>
      </c>
      <c r="C2101" s="41">
        <v>83.937325000000001</v>
      </c>
      <c r="D2101" s="6">
        <f t="shared" si="67"/>
        <v>-0.84627971915753886</v>
      </c>
      <c r="E2101">
        <v>3.6553517998252896E-3</v>
      </c>
      <c r="G2101">
        <v>2095</v>
      </c>
      <c r="H2101">
        <f t="shared" ca="1" si="68"/>
        <v>-6.1827575387321761E-2</v>
      </c>
    </row>
    <row r="2102" spans="2:8" x14ac:dyDescent="0.35">
      <c r="B2102" s="40">
        <v>44862</v>
      </c>
      <c r="C2102" s="41">
        <v>546.03936799999997</v>
      </c>
      <c r="D2102" s="6">
        <f t="shared" si="67"/>
        <v>1.1379456652719715</v>
      </c>
      <c r="E2102">
        <v>3.6427638957532427E-3</v>
      </c>
      <c r="G2102">
        <v>2096</v>
      </c>
      <c r="H2102">
        <f t="shared" ca="1" si="68"/>
        <v>-7.4008809398196165E-2</v>
      </c>
    </row>
    <row r="2103" spans="2:8" x14ac:dyDescent="0.35">
      <c r="B2103" s="40">
        <v>42823</v>
      </c>
      <c r="C2103" s="41">
        <v>255.403763</v>
      </c>
      <c r="D2103" s="6">
        <f t="shared" si="67"/>
        <v>0.87857481028200191</v>
      </c>
      <c r="E2103">
        <v>3.6401894161005068E-3</v>
      </c>
      <c r="G2103">
        <v>2097</v>
      </c>
      <c r="H2103">
        <f t="shared" ca="1" si="68"/>
        <v>-4.3612064612583518E-2</v>
      </c>
    </row>
    <row r="2104" spans="2:8" x14ac:dyDescent="0.35">
      <c r="B2104" s="40">
        <v>41436</v>
      </c>
      <c r="C2104" s="41">
        <v>135.956131</v>
      </c>
      <c r="D2104" s="6">
        <f t="shared" si="67"/>
        <v>-0.51692959801791949</v>
      </c>
      <c r="E2104">
        <v>3.6290534902631674E-3</v>
      </c>
      <c r="G2104">
        <v>2098</v>
      </c>
      <c r="H2104">
        <f t="shared" ca="1" si="68"/>
        <v>1.5871555582393025E-2</v>
      </c>
    </row>
    <row r="2105" spans="2:8" x14ac:dyDescent="0.35">
      <c r="B2105" s="40">
        <v>42572</v>
      </c>
      <c r="C2105" s="41">
        <v>281.44164999999998</v>
      </c>
      <c r="D2105" s="6">
        <f t="shared" si="67"/>
        <v>1.5198959725280659</v>
      </c>
      <c r="E2105">
        <v>3.6183359838094925E-3</v>
      </c>
      <c r="G2105">
        <v>2099</v>
      </c>
      <c r="H2105">
        <f t="shared" ca="1" si="68"/>
        <v>2.640632714329532E-2</v>
      </c>
    </row>
    <row r="2106" spans="2:8" x14ac:dyDescent="0.35">
      <c r="B2106" s="40">
        <v>41215</v>
      </c>
      <c r="C2106" s="41">
        <v>111.687805</v>
      </c>
      <c r="D2106" s="6">
        <f t="shared" si="67"/>
        <v>-0.58471465491400043</v>
      </c>
      <c r="E2106">
        <v>3.6143226207476916E-3</v>
      </c>
      <c r="G2106">
        <v>2100</v>
      </c>
      <c r="H2106">
        <f t="shared" ca="1" si="68"/>
        <v>3.8715521145474302E-2</v>
      </c>
    </row>
    <row r="2107" spans="2:8" x14ac:dyDescent="0.35">
      <c r="B2107" s="40">
        <v>42671</v>
      </c>
      <c r="C2107" s="41">
        <v>268.94232199999999</v>
      </c>
      <c r="D2107" s="6">
        <f t="shared" si="67"/>
        <v>1.739277857871024</v>
      </c>
      <c r="E2107">
        <v>3.6142975701894471E-3</v>
      </c>
      <c r="G2107">
        <v>2101</v>
      </c>
      <c r="H2107">
        <f t="shared" ca="1" si="68"/>
        <v>-5.2730384501983437E-3</v>
      </c>
    </row>
    <row r="2108" spans="2:8" x14ac:dyDescent="0.35">
      <c r="B2108" s="40">
        <v>41017</v>
      </c>
      <c r="C2108" s="41">
        <v>98.180008000000001</v>
      </c>
      <c r="D2108" s="6">
        <f t="shared" si="67"/>
        <v>-0.74679435960007323</v>
      </c>
      <c r="E2108">
        <v>3.6117446607077347E-3</v>
      </c>
      <c r="G2108">
        <v>2102</v>
      </c>
      <c r="H2108">
        <f t="shared" ca="1" si="68"/>
        <v>-2.0156713367676153E-2</v>
      </c>
    </row>
    <row r="2109" spans="2:8" x14ac:dyDescent="0.35">
      <c r="B2109" s="40">
        <v>43558</v>
      </c>
      <c r="C2109" s="41">
        <v>387.748108</v>
      </c>
      <c r="D2109" s="6">
        <f t="shared" si="67"/>
        <v>0.91441281371948124</v>
      </c>
      <c r="E2109">
        <v>3.6070109628301935E-3</v>
      </c>
      <c r="G2109">
        <v>2103</v>
      </c>
      <c r="H2109">
        <f t="shared" ca="1" si="68"/>
        <v>3.0170099818445636E-2</v>
      </c>
    </row>
    <row r="2110" spans="2:8" x14ac:dyDescent="0.35">
      <c r="B2110" s="40">
        <v>41876</v>
      </c>
      <c r="C2110" s="41">
        <v>202.54153400000001</v>
      </c>
      <c r="D2110" s="6">
        <f t="shared" si="67"/>
        <v>-0.29000640331974137</v>
      </c>
      <c r="E2110">
        <v>3.5980158283164471E-3</v>
      </c>
      <c r="G2110">
        <v>2104</v>
      </c>
      <c r="H2110">
        <f t="shared" ca="1" si="68"/>
        <v>-8.6543466427442348E-3</v>
      </c>
    </row>
    <row r="2111" spans="2:8" x14ac:dyDescent="0.35">
      <c r="B2111" s="40">
        <v>42941</v>
      </c>
      <c r="C2111" s="41">
        <v>285.27233899999999</v>
      </c>
      <c r="D2111" s="6">
        <f t="shared" si="67"/>
        <v>5.0716250282646325</v>
      </c>
      <c r="E2111">
        <v>3.5972652886526952E-3</v>
      </c>
      <c r="G2111">
        <v>2105</v>
      </c>
      <c r="H2111">
        <f t="shared" ca="1" si="68"/>
        <v>-8.2276614587418351E-3</v>
      </c>
    </row>
    <row r="2112" spans="2:8" x14ac:dyDescent="0.35">
      <c r="B2112" s="40">
        <v>39435</v>
      </c>
      <c r="C2112" s="41">
        <v>46.984512000000002</v>
      </c>
      <c r="D2112" s="6">
        <f t="shared" si="67"/>
        <v>-0.8911320393721055</v>
      </c>
      <c r="E2112">
        <v>3.5826467704403592E-3</v>
      </c>
      <c r="G2112">
        <v>2106</v>
      </c>
      <c r="H2112">
        <f t="shared" ca="1" si="68"/>
        <v>-1.317980982041915E-2</v>
      </c>
    </row>
    <row r="2113" spans="2:8" x14ac:dyDescent="0.35">
      <c r="B2113" s="40">
        <v>43501</v>
      </c>
      <c r="C2113" s="41">
        <v>431.57336400000003</v>
      </c>
      <c r="D2113" s="6">
        <f t="shared" si="67"/>
        <v>-0.28259921462738558</v>
      </c>
      <c r="E2113">
        <v>3.5758666257814098E-3</v>
      </c>
      <c r="G2113">
        <v>2107</v>
      </c>
      <c r="H2113">
        <f t="shared" ca="1" si="68"/>
        <v>2.429008231958743E-2</v>
      </c>
    </row>
    <row r="2114" spans="2:8" x14ac:dyDescent="0.35">
      <c r="B2114" s="40">
        <v>44903</v>
      </c>
      <c r="C2114" s="41">
        <v>601.57916299999999</v>
      </c>
      <c r="D2114" s="6">
        <f t="shared" si="67"/>
        <v>34.199021964576012</v>
      </c>
      <c r="E2114">
        <v>3.5700287629528466E-3</v>
      </c>
      <c r="G2114">
        <v>2108</v>
      </c>
      <c r="H2114">
        <f t="shared" ca="1" si="68"/>
        <v>-1.2216907433988356E-2</v>
      </c>
    </row>
    <row r="2115" spans="2:8" x14ac:dyDescent="0.35">
      <c r="B2115" s="40">
        <v>38532</v>
      </c>
      <c r="C2115" s="41">
        <v>17.090792</v>
      </c>
      <c r="D2115" s="6">
        <f t="shared" si="67"/>
        <v>-0.8022508342915643</v>
      </c>
      <c r="E2115">
        <v>3.5524344766117693E-3</v>
      </c>
      <c r="G2115">
        <v>2109</v>
      </c>
      <c r="H2115">
        <f t="shared" ca="1" si="68"/>
        <v>3.0286664202691306E-2</v>
      </c>
    </row>
    <row r="2116" spans="2:8" x14ac:dyDescent="0.35">
      <c r="B2116" s="40">
        <v>40599</v>
      </c>
      <c r="C2116" s="41">
        <v>86.42662</v>
      </c>
      <c r="D2116" s="6">
        <f t="shared" si="67"/>
        <v>0.58008369487487488</v>
      </c>
      <c r="E2116">
        <v>3.5494970363418761E-3</v>
      </c>
      <c r="G2116">
        <v>2110</v>
      </c>
      <c r="H2116">
        <f t="shared" ca="1" si="68"/>
        <v>5.5282197317716832E-3</v>
      </c>
    </row>
    <row r="2117" spans="2:8" x14ac:dyDescent="0.35">
      <c r="B2117" s="40">
        <v>40070</v>
      </c>
      <c r="C2117" s="41">
        <v>54.697495000000004</v>
      </c>
      <c r="D2117" s="6">
        <f t="shared" si="67"/>
        <v>-0.8413271833922582</v>
      </c>
      <c r="E2117">
        <v>3.5474734461929695E-3</v>
      </c>
      <c r="G2117">
        <v>2111</v>
      </c>
      <c r="H2117">
        <f t="shared" ca="1" si="68"/>
        <v>4.0786957158656233E-2</v>
      </c>
    </row>
    <row r="2118" spans="2:8" x14ac:dyDescent="0.35">
      <c r="B2118" s="40">
        <v>43244</v>
      </c>
      <c r="C2118" s="41">
        <v>344.71875</v>
      </c>
      <c r="D2118" s="6">
        <f t="shared" si="67"/>
        <v>7.249825840500125</v>
      </c>
      <c r="E2118">
        <v>3.5306491677054475E-3</v>
      </c>
      <c r="G2118">
        <v>2112</v>
      </c>
      <c r="H2118">
        <f t="shared" ca="1" si="68"/>
        <v>-5.4685797803664012E-2</v>
      </c>
    </row>
    <row r="2119" spans="2:8" x14ac:dyDescent="0.35">
      <c r="B2119" s="40">
        <v>39582</v>
      </c>
      <c r="C2119" s="41">
        <v>41.784973000000001</v>
      </c>
      <c r="D2119" s="6">
        <f t="shared" ref="D2119:D2182" si="69">(C2119-C2120)/C2120</f>
        <v>-0.52600267514575472</v>
      </c>
      <c r="E2119">
        <v>3.5247192422536888E-3</v>
      </c>
      <c r="G2119">
        <v>2113</v>
      </c>
      <c r="H2119">
        <f t="shared" ref="H2119:H2182" ca="1" si="70">_xlfn.NORM.INV(RAND(),K$9,K$10)</f>
        <v>-7.2334869472393676E-4</v>
      </c>
    </row>
    <row r="2120" spans="2:8" x14ac:dyDescent="0.35">
      <c r="B2120" s="40">
        <v>40851</v>
      </c>
      <c r="C2120" s="41">
        <v>88.154449</v>
      </c>
      <c r="D2120" s="6">
        <f t="shared" si="69"/>
        <v>-0.64582840219974014</v>
      </c>
      <c r="E2120">
        <v>3.5193463016702452E-3</v>
      </c>
      <c r="G2120">
        <v>2114</v>
      </c>
      <c r="H2120">
        <f t="shared" ca="1" si="70"/>
        <v>4.4657822233865746E-3</v>
      </c>
    </row>
    <row r="2121" spans="2:8" x14ac:dyDescent="0.35">
      <c r="B2121" s="40">
        <v>42305</v>
      </c>
      <c r="C2121" s="41">
        <v>248.90321399999999</v>
      </c>
      <c r="D2121" s="6">
        <f t="shared" si="69"/>
        <v>1.8327011677247222</v>
      </c>
      <c r="E2121">
        <v>3.5052926641045167E-3</v>
      </c>
      <c r="G2121">
        <v>2115</v>
      </c>
      <c r="H2121">
        <f t="shared" ca="1" si="70"/>
        <v>-1.8587796289648146E-2</v>
      </c>
    </row>
    <row r="2122" spans="2:8" x14ac:dyDescent="0.35">
      <c r="B2122" s="40">
        <v>40546</v>
      </c>
      <c r="C2122" s="41">
        <v>87.867797999999993</v>
      </c>
      <c r="D2122" s="6">
        <f t="shared" si="69"/>
        <v>-0.70118722748549511</v>
      </c>
      <c r="E2122">
        <v>3.4912595057111995E-3</v>
      </c>
      <c r="G2122">
        <v>2116</v>
      </c>
      <c r="H2122">
        <f t="shared" ca="1" si="70"/>
        <v>-2.5952637596227061E-2</v>
      </c>
    </row>
    <row r="2123" spans="2:8" x14ac:dyDescent="0.35">
      <c r="B2123" s="40">
        <v>43013</v>
      </c>
      <c r="C2123" s="41">
        <v>294.05636600000003</v>
      </c>
      <c r="D2123" s="6">
        <f t="shared" si="69"/>
        <v>2.3781638812515347</v>
      </c>
      <c r="E2123">
        <v>3.4893269592124877E-3</v>
      </c>
      <c r="G2123">
        <v>2117</v>
      </c>
      <c r="H2123">
        <f t="shared" ca="1" si="70"/>
        <v>-2.0348689260293238E-2</v>
      </c>
    </row>
    <row r="2124" spans="2:8" x14ac:dyDescent="0.35">
      <c r="B2124" s="40">
        <v>40357</v>
      </c>
      <c r="C2124" s="41">
        <v>87.046211</v>
      </c>
      <c r="D2124" s="6">
        <f t="shared" si="69"/>
        <v>-0.7187525888489068</v>
      </c>
      <c r="E2124">
        <v>3.4845196696715037E-3</v>
      </c>
      <c r="G2124">
        <v>2118</v>
      </c>
      <c r="H2124">
        <f t="shared" ca="1" si="70"/>
        <v>-1.4100846414439368E-5</v>
      </c>
    </row>
    <row r="2125" spans="2:8" x14ac:dyDescent="0.35">
      <c r="B2125" s="40">
        <v>43157</v>
      </c>
      <c r="C2125" s="41">
        <v>309.50048800000002</v>
      </c>
      <c r="D2125" s="6">
        <f t="shared" si="69"/>
        <v>-0.30771378375852076</v>
      </c>
      <c r="E2125">
        <v>3.478335745832999E-3</v>
      </c>
      <c r="G2125">
        <v>2119</v>
      </c>
      <c r="H2125">
        <f t="shared" ca="1" si="70"/>
        <v>5.3620574238688011E-2</v>
      </c>
    </row>
    <row r="2126" spans="2:8" x14ac:dyDescent="0.35">
      <c r="B2126" s="40">
        <v>43769</v>
      </c>
      <c r="C2126" s="41">
        <v>447.07012900000001</v>
      </c>
      <c r="D2126" s="6">
        <f t="shared" si="69"/>
        <v>24.887874388806146</v>
      </c>
      <c r="E2126">
        <v>3.4757528684253949E-3</v>
      </c>
      <c r="G2126">
        <v>2120</v>
      </c>
      <c r="H2126">
        <f t="shared" ca="1" si="70"/>
        <v>9.7739571330935585E-3</v>
      </c>
    </row>
    <row r="2127" spans="2:8" x14ac:dyDescent="0.35">
      <c r="B2127" s="40">
        <v>38520</v>
      </c>
      <c r="C2127" s="41">
        <v>17.269480000000001</v>
      </c>
      <c r="D2127" s="6">
        <f t="shared" si="69"/>
        <v>-0.8044326432606298</v>
      </c>
      <c r="E2127">
        <v>3.4747302986035426E-3</v>
      </c>
      <c r="G2127">
        <v>2121</v>
      </c>
      <c r="H2127">
        <f t="shared" ca="1" si="70"/>
        <v>4.8236508347790759E-2</v>
      </c>
    </row>
    <row r="2128" spans="2:8" x14ac:dyDescent="0.35">
      <c r="B2128" s="40">
        <v>40605</v>
      </c>
      <c r="C2128" s="41">
        <v>88.304512000000003</v>
      </c>
      <c r="D2128" s="6">
        <f t="shared" si="69"/>
        <v>-0.77205471843493656</v>
      </c>
      <c r="E2128">
        <v>3.4740245668344986E-3</v>
      </c>
      <c r="G2128">
        <v>2122</v>
      </c>
      <c r="H2128">
        <f t="shared" ca="1" si="70"/>
        <v>-1.9263481522842851E-2</v>
      </c>
    </row>
    <row r="2129" spans="2:8" x14ac:dyDescent="0.35">
      <c r="B2129" s="40">
        <v>43392</v>
      </c>
      <c r="C2129" s="41">
        <v>387.393463</v>
      </c>
      <c r="D2129" s="6">
        <f t="shared" si="69"/>
        <v>-0.27338751653136945</v>
      </c>
      <c r="E2129">
        <v>3.4734703882428062E-3</v>
      </c>
      <c r="G2129">
        <v>2123</v>
      </c>
      <c r="H2129">
        <f t="shared" ca="1" si="70"/>
        <v>8.4976987033165748E-3</v>
      </c>
    </row>
    <row r="2130" spans="2:8" x14ac:dyDescent="0.35">
      <c r="B2130" s="40">
        <v>45014</v>
      </c>
      <c r="C2130" s="41">
        <v>533.15002400000003</v>
      </c>
      <c r="D2130" s="6">
        <f t="shared" si="69"/>
        <v>7.5692296888893207</v>
      </c>
      <c r="E2130">
        <v>3.4657237044256055E-3</v>
      </c>
      <c r="G2130">
        <v>2124</v>
      </c>
      <c r="H2130">
        <f t="shared" ca="1" si="70"/>
        <v>3.5806546080395997E-2</v>
      </c>
    </row>
    <row r="2131" spans="2:8" x14ac:dyDescent="0.35">
      <c r="B2131" s="40">
        <v>40099</v>
      </c>
      <c r="C2131" s="41">
        <v>62.216797</v>
      </c>
      <c r="D2131" s="6">
        <f t="shared" si="69"/>
        <v>-0.75361487407666061</v>
      </c>
      <c r="E2131">
        <v>3.465051917635477E-3</v>
      </c>
      <c r="G2131">
        <v>2125</v>
      </c>
      <c r="H2131">
        <f t="shared" ca="1" si="70"/>
        <v>4.6536556551663756E-2</v>
      </c>
    </row>
    <row r="2132" spans="2:8" x14ac:dyDescent="0.35">
      <c r="B2132" s="40">
        <v>42184</v>
      </c>
      <c r="C2132" s="41">
        <v>252.51847799999999</v>
      </c>
      <c r="D2132" s="6">
        <f t="shared" si="69"/>
        <v>4.9469677158626641</v>
      </c>
      <c r="E2132">
        <v>3.4552336657270402E-3</v>
      </c>
      <c r="G2132">
        <v>2126</v>
      </c>
      <c r="H2132">
        <f t="shared" ca="1" si="70"/>
        <v>2.3445728017949339E-2</v>
      </c>
    </row>
    <row r="2133" spans="2:8" x14ac:dyDescent="0.35">
      <c r="B2133" s="40">
        <v>39247</v>
      </c>
      <c r="C2133" s="41">
        <v>42.46172</v>
      </c>
      <c r="D2133" s="6">
        <f t="shared" si="69"/>
        <v>-0.83443729731575156</v>
      </c>
      <c r="E2133">
        <v>3.444752938560777E-3</v>
      </c>
      <c r="G2133">
        <v>2127</v>
      </c>
      <c r="H2133">
        <f t="shared" ca="1" si="70"/>
        <v>2.3255784221721931E-2</v>
      </c>
    </row>
    <row r="2134" spans="2:8" x14ac:dyDescent="0.35">
      <c r="B2134" s="40">
        <v>42758</v>
      </c>
      <c r="C2134" s="41">
        <v>256.46911599999999</v>
      </c>
      <c r="D2134" s="6">
        <f t="shared" si="69"/>
        <v>27.357239872537377</v>
      </c>
      <c r="E2134">
        <v>3.4433441168553649E-3</v>
      </c>
      <c r="G2134">
        <v>2128</v>
      </c>
      <c r="H2134">
        <f t="shared" ca="1" si="70"/>
        <v>-9.5017046547285766E-3</v>
      </c>
    </row>
    <row r="2135" spans="2:8" x14ac:dyDescent="0.35">
      <c r="B2135" s="40">
        <v>38068</v>
      </c>
      <c r="C2135" s="41">
        <v>9.0442199999999993</v>
      </c>
      <c r="D2135" s="6">
        <f t="shared" si="69"/>
        <v>-0.84011372651082228</v>
      </c>
      <c r="E2135">
        <v>3.433714574875167E-3</v>
      </c>
      <c r="G2135">
        <v>2129</v>
      </c>
      <c r="H2135">
        <f t="shared" ca="1" si="70"/>
        <v>-3.1696113509559302E-2</v>
      </c>
    </row>
    <row r="2136" spans="2:8" x14ac:dyDescent="0.35">
      <c r="B2136" s="40">
        <v>40007</v>
      </c>
      <c r="C2136" s="41">
        <v>56.566581999999997</v>
      </c>
      <c r="D2136" s="6">
        <f t="shared" si="69"/>
        <v>0.12972390731302458</v>
      </c>
      <c r="E2136">
        <v>3.4297837161515396E-3</v>
      </c>
      <c r="G2136">
        <v>2130</v>
      </c>
      <c r="H2136">
        <f t="shared" ca="1" si="70"/>
        <v>-6.0044067923481037E-4</v>
      </c>
    </row>
    <row r="2137" spans="2:8" x14ac:dyDescent="0.35">
      <c r="B2137" s="40">
        <v>39987</v>
      </c>
      <c r="C2137" s="41">
        <v>50.071156000000002</v>
      </c>
      <c r="D2137" s="6">
        <f t="shared" si="69"/>
        <v>8.0212447480884119</v>
      </c>
      <c r="E2137">
        <v>3.4159039853148654E-3</v>
      </c>
      <c r="G2137">
        <v>2131</v>
      </c>
      <c r="H2137">
        <f t="shared" ca="1" si="70"/>
        <v>-8.3983717987596088E-3</v>
      </c>
    </row>
    <row r="2138" spans="2:8" x14ac:dyDescent="0.35">
      <c r="B2138" s="40">
        <v>37614</v>
      </c>
      <c r="C2138" s="41">
        <v>5.5503600000000004</v>
      </c>
      <c r="D2138" s="6">
        <f t="shared" si="69"/>
        <v>-0.98967813243354663</v>
      </c>
      <c r="E2138">
        <v>3.4082936169112696E-3</v>
      </c>
      <c r="G2138">
        <v>2132</v>
      </c>
      <c r="H2138">
        <f t="shared" ca="1" si="70"/>
        <v>4.4454508471707302E-2</v>
      </c>
    </row>
    <row r="2139" spans="2:8" x14ac:dyDescent="0.35">
      <c r="B2139" s="40">
        <v>44755</v>
      </c>
      <c r="C2139" s="41">
        <v>537.72827099999995</v>
      </c>
      <c r="D2139" s="6">
        <f t="shared" si="69"/>
        <v>-9.5313057321347941E-2</v>
      </c>
      <c r="E2139">
        <v>3.404343767847704E-3</v>
      </c>
      <c r="G2139">
        <v>2133</v>
      </c>
      <c r="H2139">
        <f t="shared" ca="1" si="70"/>
        <v>-1.1389597086281907E-2</v>
      </c>
    </row>
    <row r="2140" spans="2:8" x14ac:dyDescent="0.35">
      <c r="B2140" s="40">
        <v>44510</v>
      </c>
      <c r="C2140" s="41">
        <v>594.380493</v>
      </c>
      <c r="D2140" s="6">
        <f t="shared" si="69"/>
        <v>0.21996709527463038</v>
      </c>
      <c r="E2140">
        <v>3.3985383156947442E-3</v>
      </c>
      <c r="G2140">
        <v>2134</v>
      </c>
      <c r="H2140">
        <f t="shared" ca="1" si="70"/>
        <v>-2.7872425892217167E-2</v>
      </c>
    </row>
    <row r="2141" spans="2:8" x14ac:dyDescent="0.35">
      <c r="B2141" s="40">
        <v>43887</v>
      </c>
      <c r="C2141" s="41">
        <v>487.21026599999999</v>
      </c>
      <c r="D2141" s="6">
        <f t="shared" si="69"/>
        <v>-3.5763393696023979E-2</v>
      </c>
      <c r="E2141">
        <v>3.3983120209768397E-3</v>
      </c>
      <c r="G2141">
        <v>2135</v>
      </c>
      <c r="H2141">
        <f t="shared" ca="1" si="70"/>
        <v>-1.6176779314635157E-2</v>
      </c>
    </row>
    <row r="2142" spans="2:8" x14ac:dyDescent="0.35">
      <c r="B2142" s="40">
        <v>44149</v>
      </c>
      <c r="C2142" s="41">
        <v>505.280823</v>
      </c>
      <c r="D2142" s="6">
        <f t="shared" si="69"/>
        <v>1.0505034134325075</v>
      </c>
      <c r="E2142">
        <v>3.3955495083261679E-3</v>
      </c>
      <c r="G2142">
        <v>2136</v>
      </c>
      <c r="H2142">
        <f t="shared" ca="1" si="70"/>
        <v>3.7620613753325434E-3</v>
      </c>
    </row>
    <row r="2143" spans="2:8" x14ac:dyDescent="0.35">
      <c r="B2143" s="40">
        <v>42782</v>
      </c>
      <c r="C2143" s="41">
        <v>246.41793799999999</v>
      </c>
      <c r="D2143" s="6">
        <f t="shared" si="69"/>
        <v>-0.54362565908325511</v>
      </c>
      <c r="E2143">
        <v>3.3951745018449379E-3</v>
      </c>
      <c r="G2143">
        <v>2137</v>
      </c>
      <c r="H2143">
        <f t="shared" ca="1" si="70"/>
        <v>8.2981629112329949E-3</v>
      </c>
    </row>
    <row r="2144" spans="2:8" x14ac:dyDescent="0.35">
      <c r="B2144" s="40">
        <v>44631</v>
      </c>
      <c r="C2144" s="41">
        <v>539.94695999999999</v>
      </c>
      <c r="D2144" s="6">
        <f t="shared" si="69"/>
        <v>-3.5335870141823891E-2</v>
      </c>
      <c r="E2144">
        <v>3.3900801144635881E-3</v>
      </c>
      <c r="G2144">
        <v>2138</v>
      </c>
      <c r="H2144">
        <f t="shared" ca="1" si="70"/>
        <v>5.972487216842833E-3</v>
      </c>
    </row>
    <row r="2145" spans="2:8" x14ac:dyDescent="0.35">
      <c r="B2145" s="40">
        <v>45091</v>
      </c>
      <c r="C2145" s="41">
        <v>559.72534199999996</v>
      </c>
      <c r="D2145" s="6">
        <f t="shared" si="69"/>
        <v>5.2018972181744827</v>
      </c>
      <c r="E2145">
        <v>3.3899888083250406E-3</v>
      </c>
      <c r="G2145">
        <v>2139</v>
      </c>
      <c r="H2145">
        <f t="shared" ca="1" si="70"/>
        <v>-7.6890088508466847E-2</v>
      </c>
    </row>
    <row r="2146" spans="2:8" x14ac:dyDescent="0.35">
      <c r="B2146" s="40">
        <v>40476</v>
      </c>
      <c r="C2146" s="41">
        <v>90.250664</v>
      </c>
      <c r="D2146" s="6">
        <f t="shared" si="69"/>
        <v>-0.83808671973813043</v>
      </c>
      <c r="E2146">
        <v>3.3816659559663962E-3</v>
      </c>
      <c r="G2146">
        <v>2140</v>
      </c>
      <c r="H2146">
        <f t="shared" ca="1" si="70"/>
        <v>2.1841654187525327E-3</v>
      </c>
    </row>
    <row r="2147" spans="2:8" x14ac:dyDescent="0.35">
      <c r="B2147" s="40">
        <v>44622</v>
      </c>
      <c r="C2147" s="41">
        <v>557.40124500000002</v>
      </c>
      <c r="D2147" s="6">
        <f t="shared" si="69"/>
        <v>6.8836504359865351</v>
      </c>
      <c r="E2147">
        <v>3.3727523897516681E-3</v>
      </c>
      <c r="G2147">
        <v>2141</v>
      </c>
      <c r="H2147">
        <f t="shared" ca="1" si="70"/>
        <v>-2.552687307812283E-2</v>
      </c>
    </row>
    <row r="2148" spans="2:8" x14ac:dyDescent="0.35">
      <c r="B2148" s="40">
        <v>40164</v>
      </c>
      <c r="C2148" s="41">
        <v>70.703445000000002</v>
      </c>
      <c r="D2148" s="6">
        <f t="shared" si="69"/>
        <v>2.4606475510528325</v>
      </c>
      <c r="E2148">
        <v>3.3698101274051004E-3</v>
      </c>
      <c r="G2148">
        <v>2142</v>
      </c>
      <c r="H2148">
        <f t="shared" ca="1" si="70"/>
        <v>7.4043123625585489E-3</v>
      </c>
    </row>
    <row r="2149" spans="2:8" x14ac:dyDescent="0.35">
      <c r="B2149" s="40">
        <v>38559</v>
      </c>
      <c r="C2149" s="41">
        <v>20.430698</v>
      </c>
      <c r="D2149" s="6">
        <f t="shared" si="69"/>
        <v>-0.77823894589576581</v>
      </c>
      <c r="E2149">
        <v>3.3673783947268604E-3</v>
      </c>
      <c r="G2149">
        <v>2143</v>
      </c>
      <c r="H2149">
        <f t="shared" ca="1" si="70"/>
        <v>-6.9397331076257885E-3</v>
      </c>
    </row>
    <row r="2150" spans="2:8" x14ac:dyDescent="0.35">
      <c r="B2150" s="40">
        <v>41060</v>
      </c>
      <c r="C2150" s="41">
        <v>92.129333000000003</v>
      </c>
      <c r="D2150" s="6">
        <f t="shared" si="69"/>
        <v>8.9857981260857862</v>
      </c>
      <c r="E2150">
        <v>3.3670707289493009E-3</v>
      </c>
      <c r="G2150">
        <v>2144</v>
      </c>
      <c r="H2150">
        <f t="shared" ca="1" si="70"/>
        <v>3.4732587507571272E-2</v>
      </c>
    </row>
    <row r="2151" spans="2:8" x14ac:dyDescent="0.35">
      <c r="B2151" s="40">
        <v>38062</v>
      </c>
      <c r="C2151" s="41">
        <v>9.2260360000000006</v>
      </c>
      <c r="D2151" s="6">
        <f t="shared" si="69"/>
        <v>-0.9832047510278985</v>
      </c>
      <c r="E2151">
        <v>3.3662556390192705E-3</v>
      </c>
      <c r="G2151">
        <v>2145</v>
      </c>
      <c r="H2151">
        <f t="shared" ca="1" si="70"/>
        <v>1.4988414949009033E-2</v>
      </c>
    </row>
    <row r="2152" spans="2:8" x14ac:dyDescent="0.35">
      <c r="B2152" s="40">
        <v>44882</v>
      </c>
      <c r="C2152" s="41">
        <v>549.32415800000001</v>
      </c>
      <c r="D2152" s="6">
        <f t="shared" si="69"/>
        <v>1.0096699469893748</v>
      </c>
      <c r="E2152">
        <v>3.3633386114779256E-3</v>
      </c>
      <c r="G2152">
        <v>2146</v>
      </c>
      <c r="H2152">
        <f t="shared" ca="1" si="70"/>
        <v>3.1714094147126568E-4</v>
      </c>
    </row>
    <row r="2153" spans="2:8" x14ac:dyDescent="0.35">
      <c r="B2153" s="40">
        <v>42237</v>
      </c>
      <c r="C2153" s="41">
        <v>273.340485</v>
      </c>
      <c r="D2153" s="6">
        <f t="shared" si="69"/>
        <v>-5.6742438910636635E-2</v>
      </c>
      <c r="E2153">
        <v>3.3594237521843849E-3</v>
      </c>
      <c r="G2153">
        <v>2147</v>
      </c>
      <c r="H2153">
        <f t="shared" ca="1" si="70"/>
        <v>3.5965918121686749E-3</v>
      </c>
    </row>
    <row r="2154" spans="2:8" x14ac:dyDescent="0.35">
      <c r="B2154" s="40">
        <v>42538</v>
      </c>
      <c r="C2154" s="41">
        <v>289.78350799999998</v>
      </c>
      <c r="D2154" s="6">
        <f t="shared" si="69"/>
        <v>0.1749783090025388</v>
      </c>
      <c r="E2154">
        <v>3.3426681019645536E-3</v>
      </c>
      <c r="G2154">
        <v>2148</v>
      </c>
      <c r="H2154">
        <f t="shared" ca="1" si="70"/>
        <v>1.7901279033877525E-2</v>
      </c>
    </row>
    <row r="2155" spans="2:8" x14ac:dyDescent="0.35">
      <c r="B2155" s="40">
        <v>42177</v>
      </c>
      <c r="C2155" s="41">
        <v>246.628815</v>
      </c>
      <c r="D2155" s="6">
        <f t="shared" si="69"/>
        <v>-0.45398050390861111</v>
      </c>
      <c r="E2155">
        <v>3.3422486380040714E-3</v>
      </c>
      <c r="G2155">
        <v>2149</v>
      </c>
      <c r="H2155">
        <f t="shared" ca="1" si="70"/>
        <v>-2.1767323220390815E-2</v>
      </c>
    </row>
    <row r="2156" spans="2:8" x14ac:dyDescent="0.35">
      <c r="B2156" s="40">
        <v>43808</v>
      </c>
      <c r="C2156" s="41">
        <v>451.68499800000001</v>
      </c>
      <c r="D2156" s="6">
        <f t="shared" si="69"/>
        <v>11.073216479854366</v>
      </c>
      <c r="E2156">
        <v>3.3418947725199653E-3</v>
      </c>
      <c r="G2156">
        <v>2150</v>
      </c>
      <c r="H2156">
        <f t="shared" ca="1" si="70"/>
        <v>7.8922195921930036E-3</v>
      </c>
    </row>
    <row r="2157" spans="2:8" x14ac:dyDescent="0.35">
      <c r="B2157" s="40">
        <v>38989</v>
      </c>
      <c r="C2157" s="41">
        <v>37.412151000000001</v>
      </c>
      <c r="D2157" s="6">
        <f t="shared" si="69"/>
        <v>-0.93780701563256708</v>
      </c>
      <c r="E2157">
        <v>3.3002147089193959E-3</v>
      </c>
      <c r="G2157">
        <v>2151</v>
      </c>
      <c r="H2157">
        <f t="shared" ca="1" si="70"/>
        <v>-1.6464626419476519E-2</v>
      </c>
    </row>
    <row r="2158" spans="2:8" x14ac:dyDescent="0.35">
      <c r="B2158" s="40">
        <v>44504</v>
      </c>
      <c r="C2158" s="41">
        <v>601.54937700000005</v>
      </c>
      <c r="D2158" s="6">
        <f t="shared" si="69"/>
        <v>61.099009284665748</v>
      </c>
      <c r="E2158">
        <v>3.2756805604751615E-3</v>
      </c>
      <c r="G2158">
        <v>2152</v>
      </c>
      <c r="H2158">
        <f t="shared" ca="1" si="70"/>
        <v>-3.2699898931274646E-2</v>
      </c>
    </row>
    <row r="2159" spans="2:8" x14ac:dyDescent="0.35">
      <c r="B2159" s="40">
        <v>38265</v>
      </c>
      <c r="C2159" s="41">
        <v>9.6869399999999999</v>
      </c>
      <c r="D2159" s="6">
        <f t="shared" si="69"/>
        <v>0.17202214454400175</v>
      </c>
      <c r="E2159">
        <v>3.2629291171241094E-3</v>
      </c>
      <c r="G2159">
        <v>2153</v>
      </c>
      <c r="H2159">
        <f t="shared" ca="1" si="70"/>
        <v>-6.5038355340427826E-3</v>
      </c>
    </row>
    <row r="2160" spans="2:8" x14ac:dyDescent="0.35">
      <c r="B2160" s="40">
        <v>37860</v>
      </c>
      <c r="C2160" s="41">
        <v>8.2651509999999995</v>
      </c>
      <c r="D2160" s="6">
        <f t="shared" si="69"/>
        <v>-0.9854547093750482</v>
      </c>
      <c r="E2160">
        <v>3.2585582521455002E-3</v>
      </c>
      <c r="G2160">
        <v>2154</v>
      </c>
      <c r="H2160">
        <f t="shared" ca="1" si="70"/>
        <v>-3.6981348895903626E-2</v>
      </c>
    </row>
    <row r="2161" spans="2:8" x14ac:dyDescent="0.35">
      <c r="B2161" s="40">
        <v>45093</v>
      </c>
      <c r="C2161" s="41">
        <v>568.23553500000003</v>
      </c>
      <c r="D2161" s="6">
        <f t="shared" si="69"/>
        <v>0.35171217467539356</v>
      </c>
      <c r="E2161">
        <v>3.2511478968362583E-3</v>
      </c>
      <c r="G2161">
        <v>2155</v>
      </c>
      <c r="H2161">
        <f t="shared" ca="1" si="70"/>
        <v>-4.7503797744073836E-3</v>
      </c>
    </row>
    <row r="2162" spans="2:8" x14ac:dyDescent="0.35">
      <c r="B2162" s="40">
        <v>43977</v>
      </c>
      <c r="C2162" s="41">
        <v>420.38204999999999</v>
      </c>
      <c r="D2162" s="6">
        <f t="shared" si="69"/>
        <v>2.7820642823277875</v>
      </c>
      <c r="E2162">
        <v>3.2429877868111589E-3</v>
      </c>
      <c r="G2162">
        <v>2156</v>
      </c>
      <c r="H2162">
        <f t="shared" ca="1" si="70"/>
        <v>-1.9409556739464588E-2</v>
      </c>
    </row>
    <row r="2163" spans="2:8" x14ac:dyDescent="0.35">
      <c r="B2163" s="40">
        <v>41213</v>
      </c>
      <c r="C2163" s="41">
        <v>111.151482</v>
      </c>
      <c r="D2163" s="6">
        <f t="shared" si="69"/>
        <v>1.860376206382643</v>
      </c>
      <c r="E2163">
        <v>3.2267638810976581E-3</v>
      </c>
      <c r="G2163">
        <v>2157</v>
      </c>
      <c r="H2163">
        <f t="shared" ca="1" si="70"/>
        <v>2.0559256586177535E-2</v>
      </c>
    </row>
    <row r="2164" spans="2:8" x14ac:dyDescent="0.35">
      <c r="B2164" s="40">
        <v>39183</v>
      </c>
      <c r="C2164" s="41">
        <v>38.859043</v>
      </c>
      <c r="D2164" s="6">
        <f t="shared" si="69"/>
        <v>-0.64968916314413505</v>
      </c>
      <c r="E2164">
        <v>3.2259439482364605E-3</v>
      </c>
      <c r="G2164">
        <v>2158</v>
      </c>
      <c r="H2164">
        <f t="shared" ca="1" si="70"/>
        <v>1.5911029183812764E-2</v>
      </c>
    </row>
    <row r="2165" spans="2:8" x14ac:dyDescent="0.35">
      <c r="B2165" s="40">
        <v>41170</v>
      </c>
      <c r="C2165" s="41">
        <v>110.927322</v>
      </c>
      <c r="D2165" s="6">
        <f t="shared" si="69"/>
        <v>-0.54260803631805432</v>
      </c>
      <c r="E2165">
        <v>3.2167561229986424E-3</v>
      </c>
      <c r="G2165">
        <v>2159</v>
      </c>
      <c r="H2165">
        <f t="shared" ca="1" si="70"/>
        <v>1.4932915508749223E-2</v>
      </c>
    </row>
    <row r="2166" spans="2:8" x14ac:dyDescent="0.35">
      <c r="B2166" s="40">
        <v>42142</v>
      </c>
      <c r="C2166" s="41">
        <v>242.52136200000001</v>
      </c>
      <c r="D2166" s="6">
        <f t="shared" si="69"/>
        <v>-0.55350396702372462</v>
      </c>
      <c r="E2166">
        <v>3.2094206643326802E-3</v>
      </c>
      <c r="G2166">
        <v>2160</v>
      </c>
      <c r="H2166">
        <f t="shared" ca="1" si="70"/>
        <v>-1.1784585914426838E-2</v>
      </c>
    </row>
    <row r="2167" spans="2:8" x14ac:dyDescent="0.35">
      <c r="B2167" s="40">
        <v>44823</v>
      </c>
      <c r="C2167" s="41">
        <v>543.16577099999995</v>
      </c>
      <c r="D2167" s="6">
        <f t="shared" si="69"/>
        <v>1.2981989278251227E-3</v>
      </c>
      <c r="E2167">
        <v>3.2028604696930454E-3</v>
      </c>
      <c r="G2167">
        <v>2161</v>
      </c>
      <c r="H2167">
        <f t="shared" ca="1" si="70"/>
        <v>-2.6294620149194189E-2</v>
      </c>
    </row>
    <row r="2168" spans="2:8" x14ac:dyDescent="0.35">
      <c r="B2168" s="40">
        <v>44760</v>
      </c>
      <c r="C2168" s="41">
        <v>542.46154799999999</v>
      </c>
      <c r="D2168" s="6">
        <f t="shared" si="69"/>
        <v>17.425374051416583</v>
      </c>
      <c r="E2168">
        <v>3.1914067319819975E-3</v>
      </c>
      <c r="G2168">
        <v>2162</v>
      </c>
      <c r="H2168">
        <f t="shared" ca="1" si="70"/>
        <v>-2.6551596704468817E-2</v>
      </c>
    </row>
    <row r="2169" spans="2:8" x14ac:dyDescent="0.35">
      <c r="B2169" s="40">
        <v>38741</v>
      </c>
      <c r="C2169" s="41">
        <v>29.441006000000002</v>
      </c>
      <c r="D2169" s="6">
        <f t="shared" si="69"/>
        <v>-0.24350523644021754</v>
      </c>
      <c r="E2169">
        <v>3.1901652014423533E-3</v>
      </c>
      <c r="G2169">
        <v>2163</v>
      </c>
      <c r="H2169">
        <f t="shared" ca="1" si="70"/>
        <v>2.0551826323190373E-2</v>
      </c>
    </row>
    <row r="2170" spans="2:8" x14ac:dyDescent="0.35">
      <c r="B2170" s="40">
        <v>38898</v>
      </c>
      <c r="C2170" s="41">
        <v>38.917659999999998</v>
      </c>
      <c r="D2170" s="6">
        <f t="shared" si="69"/>
        <v>-0.85249181006475161</v>
      </c>
      <c r="E2170">
        <v>3.172246112435188E-3</v>
      </c>
      <c r="G2170">
        <v>2164</v>
      </c>
      <c r="H2170">
        <f t="shared" ca="1" si="70"/>
        <v>-3.6470866197292305E-3</v>
      </c>
    </row>
    <row r="2171" spans="2:8" x14ac:dyDescent="0.35">
      <c r="B2171" s="40">
        <v>42831</v>
      </c>
      <c r="C2171" s="41">
        <v>263.83389299999999</v>
      </c>
      <c r="D2171" s="6">
        <f t="shared" si="69"/>
        <v>43.006860885795348</v>
      </c>
      <c r="E2171">
        <v>3.1702304685623417E-3</v>
      </c>
      <c r="G2171">
        <v>2165</v>
      </c>
      <c r="H2171">
        <f t="shared" ca="1" si="70"/>
        <v>3.3650750517759696E-2</v>
      </c>
    </row>
    <row r="2172" spans="2:8" x14ac:dyDescent="0.35">
      <c r="B2172" s="40">
        <v>37792</v>
      </c>
      <c r="C2172" s="41">
        <v>5.9952899999999998</v>
      </c>
      <c r="D2172" s="6">
        <f t="shared" si="69"/>
        <v>-0.8904349154296235</v>
      </c>
      <c r="E2172">
        <v>3.1540515758544533E-3</v>
      </c>
      <c r="G2172">
        <v>2166</v>
      </c>
      <c r="H2172">
        <f t="shared" ca="1" si="70"/>
        <v>-1.5389925770515664E-2</v>
      </c>
    </row>
    <row r="2173" spans="2:8" x14ac:dyDescent="0.35">
      <c r="B2173" s="40">
        <v>40039</v>
      </c>
      <c r="C2173" s="41">
        <v>54.718983000000001</v>
      </c>
      <c r="D2173" s="6">
        <f t="shared" si="69"/>
        <v>8.2016562280075576</v>
      </c>
      <c r="E2173">
        <v>3.1507438550512513E-3</v>
      </c>
      <c r="G2173">
        <v>2167</v>
      </c>
      <c r="H2173">
        <f t="shared" ca="1" si="70"/>
        <v>-4.9790659583863042E-2</v>
      </c>
    </row>
    <row r="2174" spans="2:8" x14ac:dyDescent="0.35">
      <c r="B2174" s="40">
        <v>37470</v>
      </c>
      <c r="C2174" s="41">
        <v>5.9466450000000002</v>
      </c>
      <c r="D2174" s="6">
        <f t="shared" si="69"/>
        <v>-0.89162178750453092</v>
      </c>
      <c r="E2174">
        <v>3.1447352506400257E-3</v>
      </c>
      <c r="G2174">
        <v>2168</v>
      </c>
      <c r="H2174">
        <f t="shared" ca="1" si="70"/>
        <v>-4.5741751394000676E-2</v>
      </c>
    </row>
    <row r="2175" spans="2:8" x14ac:dyDescent="0.35">
      <c r="B2175" s="40">
        <v>40071</v>
      </c>
      <c r="C2175" s="41">
        <v>54.869377</v>
      </c>
      <c r="D2175" s="6">
        <f t="shared" si="69"/>
        <v>5.2344898119417005</v>
      </c>
      <c r="E2175">
        <v>3.1424108178993667E-3</v>
      </c>
      <c r="G2175">
        <v>2169</v>
      </c>
      <c r="H2175">
        <f t="shared" ca="1" si="70"/>
        <v>-4.5314387007909164E-2</v>
      </c>
    </row>
    <row r="2176" spans="2:8" x14ac:dyDescent="0.35">
      <c r="B2176" s="40">
        <v>38154</v>
      </c>
      <c r="C2176" s="41">
        <v>8.8009409999999999</v>
      </c>
      <c r="D2176" s="6">
        <f t="shared" si="69"/>
        <v>-0.91038744742202027</v>
      </c>
      <c r="E2176">
        <v>3.1418920151147257E-3</v>
      </c>
      <c r="G2176">
        <v>2170</v>
      </c>
      <c r="H2176">
        <f t="shared" ca="1" si="70"/>
        <v>3.5371152056642692E-4</v>
      </c>
    </row>
    <row r="2177" spans="2:8" x14ac:dyDescent="0.35">
      <c r="B2177" s="40">
        <v>40743</v>
      </c>
      <c r="C2177" s="41">
        <v>98.211028999999996</v>
      </c>
      <c r="D2177" s="6">
        <f t="shared" si="69"/>
        <v>-0.60643784401464229</v>
      </c>
      <c r="E2177">
        <v>3.1404063582072309E-3</v>
      </c>
      <c r="G2177">
        <v>2171</v>
      </c>
      <c r="H2177">
        <f t="shared" ca="1" si="70"/>
        <v>-1.0775100999185175E-2</v>
      </c>
    </row>
    <row r="2178" spans="2:8" x14ac:dyDescent="0.35">
      <c r="B2178" s="40">
        <v>42293</v>
      </c>
      <c r="C2178" s="41">
        <v>249.54388399999999</v>
      </c>
      <c r="D2178" s="6">
        <f t="shared" si="69"/>
        <v>-0.35370450879552806</v>
      </c>
      <c r="E2178">
        <v>3.1273739688598944E-3</v>
      </c>
      <c r="G2178">
        <v>2172</v>
      </c>
      <c r="H2178">
        <f t="shared" ca="1" si="70"/>
        <v>-8.3096787142542729E-3</v>
      </c>
    </row>
    <row r="2179" spans="2:8" x14ac:dyDescent="0.35">
      <c r="B2179" s="40">
        <v>43647</v>
      </c>
      <c r="C2179" s="41">
        <v>386.11422700000003</v>
      </c>
      <c r="D2179" s="6">
        <f t="shared" si="69"/>
        <v>0.22610393150489572</v>
      </c>
      <c r="E2179">
        <v>3.1210281355520046E-3</v>
      </c>
      <c r="G2179">
        <v>2173</v>
      </c>
      <c r="H2179">
        <f t="shared" ca="1" si="70"/>
        <v>-1.2564017376281307E-2</v>
      </c>
    </row>
    <row r="2180" spans="2:8" x14ac:dyDescent="0.35">
      <c r="B2180" s="40">
        <v>43059</v>
      </c>
      <c r="C2180" s="41">
        <v>314.91149899999999</v>
      </c>
      <c r="D2180" s="6">
        <f t="shared" si="69"/>
        <v>6.8352140975558759</v>
      </c>
      <c r="E2180">
        <v>3.1201759453773257E-3</v>
      </c>
      <c r="G2180">
        <v>2174</v>
      </c>
      <c r="H2180">
        <f t="shared" ca="1" si="70"/>
        <v>-2.2186140550971702E-2</v>
      </c>
    </row>
    <row r="2181" spans="2:8" x14ac:dyDescent="0.35">
      <c r="B2181" s="40">
        <v>39209</v>
      </c>
      <c r="C2181" s="41">
        <v>40.191817999999998</v>
      </c>
      <c r="D2181" s="6">
        <f t="shared" si="69"/>
        <v>-0.80481783842498678</v>
      </c>
      <c r="E2181">
        <v>3.1182613449876567E-3</v>
      </c>
      <c r="G2181">
        <v>2175</v>
      </c>
      <c r="H2181">
        <f t="shared" ca="1" si="70"/>
        <v>-2.3652330285618996E-2</v>
      </c>
    </row>
    <row r="2182" spans="2:8" x14ac:dyDescent="0.35">
      <c r="B2182" s="40">
        <v>41907</v>
      </c>
      <c r="C2182" s="41">
        <v>205.91952499999999</v>
      </c>
      <c r="D2182" s="6">
        <f t="shared" si="69"/>
        <v>1.4107788216197858</v>
      </c>
      <c r="E2182">
        <v>3.1124763795256031E-3</v>
      </c>
      <c r="G2182">
        <v>2176</v>
      </c>
      <c r="H2182">
        <f t="shared" ca="1" si="70"/>
        <v>1.1790305795064694E-2</v>
      </c>
    </row>
    <row r="2183" spans="2:8" x14ac:dyDescent="0.35">
      <c r="B2183" s="40">
        <v>40891</v>
      </c>
      <c r="C2183" s="41">
        <v>85.416183000000004</v>
      </c>
      <c r="D2183" s="6">
        <f t="shared" ref="D2183:D2246" si="71">(C2183-C2184)/C2184</f>
        <v>-0.8357334823539414</v>
      </c>
      <c r="E2183">
        <v>3.1121942461487212E-3</v>
      </c>
      <c r="G2183">
        <v>2177</v>
      </c>
      <c r="H2183">
        <f t="shared" ref="H2183:H2246" ca="1" si="72">_xlfn.NORM.INV(RAND(),K$9,K$10)</f>
        <v>-2.7863448672554074E-2</v>
      </c>
    </row>
    <row r="2184" spans="2:8" x14ac:dyDescent="0.35">
      <c r="B2184" s="40">
        <v>44342</v>
      </c>
      <c r="C2184" s="41">
        <v>519.98535200000003</v>
      </c>
      <c r="D2184" s="6">
        <f t="shared" si="71"/>
        <v>5.1342839665048281</v>
      </c>
      <c r="E2184">
        <v>3.1099638382174931E-3</v>
      </c>
      <c r="G2184">
        <v>2178</v>
      </c>
      <c r="H2184">
        <f t="shared" ca="1" si="72"/>
        <v>2.4200775458331346E-2</v>
      </c>
    </row>
    <row r="2185" spans="2:8" x14ac:dyDescent="0.35">
      <c r="B2185" s="40">
        <v>40616</v>
      </c>
      <c r="C2185" s="41">
        <v>84.767082000000002</v>
      </c>
      <c r="D2185" s="6">
        <f t="shared" si="71"/>
        <v>-0.84115535173153233</v>
      </c>
      <c r="E2185">
        <v>3.1008681931562528E-3</v>
      </c>
      <c r="G2185">
        <v>2179</v>
      </c>
      <c r="H2185">
        <f t="shared" ca="1" si="72"/>
        <v>-1.7941212651601147E-3</v>
      </c>
    </row>
    <row r="2186" spans="2:8" x14ac:dyDescent="0.35">
      <c r="B2186" s="40">
        <v>45002</v>
      </c>
      <c r="C2186" s="41">
        <v>533.64770499999997</v>
      </c>
      <c r="D2186" s="6">
        <f t="shared" si="71"/>
        <v>8.524408022432759</v>
      </c>
      <c r="E2186">
        <v>3.0870628183939995E-3</v>
      </c>
      <c r="G2186">
        <v>2180</v>
      </c>
      <c r="H2186">
        <f t="shared" ca="1" si="72"/>
        <v>-3.6783223060211791E-2</v>
      </c>
    </row>
    <row r="2187" spans="2:8" x14ac:dyDescent="0.35">
      <c r="B2187" s="40">
        <v>39997</v>
      </c>
      <c r="C2187" s="41">
        <v>56.029488000000001</v>
      </c>
      <c r="D2187" s="6">
        <f t="shared" si="71"/>
        <v>-0.88622606094898604</v>
      </c>
      <c r="E2187">
        <v>3.0769662636515038E-3</v>
      </c>
      <c r="G2187">
        <v>2181</v>
      </c>
      <c r="H2187">
        <f t="shared" ca="1" si="72"/>
        <v>7.2472563047244337E-3</v>
      </c>
    </row>
    <row r="2188" spans="2:8" x14ac:dyDescent="0.35">
      <c r="B2188" s="40">
        <v>44089</v>
      </c>
      <c r="C2188" s="41">
        <v>492.46328699999998</v>
      </c>
      <c r="D2188" s="6">
        <f t="shared" si="71"/>
        <v>2.0365924771306725</v>
      </c>
      <c r="E2188">
        <v>3.0741085192533568E-3</v>
      </c>
      <c r="G2188">
        <v>2182</v>
      </c>
      <c r="H2188">
        <f t="shared" ca="1" si="72"/>
        <v>-1.3208037942855739E-2</v>
      </c>
    </row>
    <row r="2189" spans="2:8" x14ac:dyDescent="0.35">
      <c r="B2189" s="40">
        <v>41729</v>
      </c>
      <c r="C2189" s="41">
        <v>162.17628500000001</v>
      </c>
      <c r="D2189" s="6">
        <f t="shared" si="71"/>
        <v>-0.37140409800815222</v>
      </c>
      <c r="E2189">
        <v>3.0710151209770525E-3</v>
      </c>
      <c r="G2189">
        <v>2183</v>
      </c>
      <c r="H2189">
        <f t="shared" ca="1" si="72"/>
        <v>-1.5257855114461028E-2</v>
      </c>
    </row>
    <row r="2190" spans="2:8" x14ac:dyDescent="0.35">
      <c r="B2190" s="40">
        <v>42746</v>
      </c>
      <c r="C2190" s="41">
        <v>257.997681</v>
      </c>
      <c r="D2190" s="6">
        <f t="shared" si="71"/>
        <v>5.2560264747720797</v>
      </c>
      <c r="E2190">
        <v>3.0614839138827705E-3</v>
      </c>
      <c r="G2190">
        <v>2184</v>
      </c>
      <c r="H2190">
        <f t="shared" ca="1" si="72"/>
        <v>8.5896712826896513E-3</v>
      </c>
    </row>
    <row r="2191" spans="2:8" x14ac:dyDescent="0.35">
      <c r="B2191" s="40">
        <v>39521</v>
      </c>
      <c r="C2191" s="41">
        <v>41.239863999999997</v>
      </c>
      <c r="D2191" s="6">
        <f t="shared" si="71"/>
        <v>-0.90759567284076448</v>
      </c>
      <c r="E2191">
        <v>3.0595118581652997E-3</v>
      </c>
      <c r="G2191">
        <v>2185</v>
      </c>
      <c r="H2191">
        <f t="shared" ca="1" si="72"/>
        <v>-1.6511693608576811E-2</v>
      </c>
    </row>
    <row r="2192" spans="2:8" x14ac:dyDescent="0.35">
      <c r="B2192" s="40">
        <v>43831</v>
      </c>
      <c r="C2192" s="41">
        <v>446.29797400000001</v>
      </c>
      <c r="D2192" s="6">
        <f t="shared" si="71"/>
        <v>4.1431037251877978</v>
      </c>
      <c r="E2192">
        <v>3.0540967060509981E-3</v>
      </c>
      <c r="G2192">
        <v>2186</v>
      </c>
      <c r="H2192">
        <f t="shared" ca="1" si="72"/>
        <v>-1.938846646190923E-2</v>
      </c>
    </row>
    <row r="2193" spans="2:8" x14ac:dyDescent="0.35">
      <c r="B2193" s="40">
        <v>40485</v>
      </c>
      <c r="C2193" s="41">
        <v>86.776000999999994</v>
      </c>
      <c r="D2193" s="6">
        <f t="shared" si="71"/>
        <v>16.277551428370614</v>
      </c>
      <c r="E2193">
        <v>3.0285970528347349E-3</v>
      </c>
      <c r="G2193">
        <v>2187</v>
      </c>
      <c r="H2193">
        <f t="shared" ca="1" si="72"/>
        <v>-4.4375701876698884E-2</v>
      </c>
    </row>
    <row r="2194" spans="2:8" x14ac:dyDescent="0.35">
      <c r="B2194" s="40">
        <v>37726</v>
      </c>
      <c r="C2194" s="41">
        <v>5.0224710000000004</v>
      </c>
      <c r="D2194" s="6">
        <f t="shared" si="71"/>
        <v>-0.99135066586092924</v>
      </c>
      <c r="E2194">
        <v>3.0119489418538254E-3</v>
      </c>
      <c r="G2194">
        <v>2188</v>
      </c>
      <c r="H2194">
        <f t="shared" ca="1" si="72"/>
        <v>-3.9292685878325566E-3</v>
      </c>
    </row>
    <row r="2195" spans="2:8" x14ac:dyDescent="0.35">
      <c r="B2195" s="40">
        <v>45119</v>
      </c>
      <c r="C2195" s="41">
        <v>580.67718500000001</v>
      </c>
      <c r="D2195" s="6">
        <f t="shared" si="71"/>
        <v>7.8886641505875712</v>
      </c>
      <c r="E2195">
        <v>3.0086622934299774E-3</v>
      </c>
      <c r="G2195">
        <v>2189</v>
      </c>
      <c r="H2195">
        <f t="shared" ca="1" si="72"/>
        <v>2.5470791690022674E-2</v>
      </c>
    </row>
    <row r="2196" spans="2:8" x14ac:dyDescent="0.35">
      <c r="B2196" s="40">
        <v>40121</v>
      </c>
      <c r="C2196" s="41">
        <v>65.327834999999993</v>
      </c>
      <c r="D2196" s="6">
        <f t="shared" si="71"/>
        <v>-0.83181171354100147</v>
      </c>
      <c r="E2196">
        <v>2.9831793240747118E-3</v>
      </c>
      <c r="G2196">
        <v>2190</v>
      </c>
      <c r="H2196">
        <f t="shared" ca="1" si="72"/>
        <v>1.6958727654395288E-2</v>
      </c>
    </row>
    <row r="2197" spans="2:8" x14ac:dyDescent="0.35">
      <c r="B2197" s="40">
        <v>43623</v>
      </c>
      <c r="C2197" s="41">
        <v>388.42083700000001</v>
      </c>
      <c r="D2197" s="6">
        <f t="shared" si="71"/>
        <v>-0.38218690191337135</v>
      </c>
      <c r="E2197">
        <v>2.97809640461017E-3</v>
      </c>
      <c r="G2197">
        <v>2191</v>
      </c>
      <c r="H2197">
        <f t="shared" ca="1" si="72"/>
        <v>-8.7480869006439418E-3</v>
      </c>
    </row>
    <row r="2198" spans="2:8" x14ac:dyDescent="0.35">
      <c r="B2198" s="40">
        <v>44452</v>
      </c>
      <c r="C2198" s="41">
        <v>628.70281999999997</v>
      </c>
      <c r="D2198" s="6">
        <f t="shared" si="71"/>
        <v>1.3984518194563591</v>
      </c>
      <c r="E2198">
        <v>2.9767008903371561E-3</v>
      </c>
      <c r="G2198">
        <v>2192</v>
      </c>
      <c r="H2198">
        <f t="shared" ca="1" si="72"/>
        <v>1.3067707535809323E-3</v>
      </c>
    </row>
    <row r="2199" spans="2:8" x14ac:dyDescent="0.35">
      <c r="B2199" s="40">
        <v>42191</v>
      </c>
      <c r="C2199" s="41">
        <v>262.128601</v>
      </c>
      <c r="D2199" s="6">
        <f t="shared" si="71"/>
        <v>5.2190432852515274</v>
      </c>
      <c r="E2199">
        <v>2.9765524579069081E-3</v>
      </c>
      <c r="G2199">
        <v>2193</v>
      </c>
      <c r="H2199">
        <f t="shared" ca="1" si="72"/>
        <v>-2.3213937714687275E-2</v>
      </c>
    </row>
    <row r="2200" spans="2:8" x14ac:dyDescent="0.35">
      <c r="B2200" s="40">
        <v>39251</v>
      </c>
      <c r="C2200" s="41">
        <v>42.149344999999997</v>
      </c>
      <c r="D2200" s="6">
        <f t="shared" si="71"/>
        <v>-0.88360328066669525</v>
      </c>
      <c r="E2200">
        <v>2.9730820923261473E-3</v>
      </c>
      <c r="G2200">
        <v>2194</v>
      </c>
      <c r="H2200">
        <f t="shared" ca="1" si="72"/>
        <v>-4.0216213797001306E-2</v>
      </c>
    </row>
    <row r="2201" spans="2:8" x14ac:dyDescent="0.35">
      <c r="B2201" s="40">
        <v>43264</v>
      </c>
      <c r="C2201" s="41">
        <v>362.11798099999999</v>
      </c>
      <c r="D2201" s="6">
        <f t="shared" si="71"/>
        <v>-0.24405335847346596</v>
      </c>
      <c r="E2201">
        <v>2.9718399683310486E-3</v>
      </c>
      <c r="G2201">
        <v>2195</v>
      </c>
      <c r="H2201">
        <f t="shared" ca="1" si="72"/>
        <v>3.5685880276874277E-2</v>
      </c>
    </row>
    <row r="2202" spans="2:8" x14ac:dyDescent="0.35">
      <c r="B2202" s="40">
        <v>44068</v>
      </c>
      <c r="C2202" s="41">
        <v>479.025848</v>
      </c>
      <c r="D2202" s="6">
        <f t="shared" si="71"/>
        <v>-8.5729388333516524E-2</v>
      </c>
      <c r="E2202">
        <v>2.9562707945688794E-3</v>
      </c>
      <c r="G2202">
        <v>2196</v>
      </c>
      <c r="H2202">
        <f t="shared" ca="1" si="72"/>
        <v>-5.9093541867413259E-3</v>
      </c>
    </row>
    <row r="2203" spans="2:8" x14ac:dyDescent="0.35">
      <c r="B2203" s="40">
        <v>45041</v>
      </c>
      <c r="C2203" s="41">
        <v>523.94317599999999</v>
      </c>
      <c r="D2203" s="6">
        <f t="shared" si="71"/>
        <v>65.8670568093425</v>
      </c>
      <c r="E2203">
        <v>2.9532615721185032E-3</v>
      </c>
      <c r="G2203">
        <v>2197</v>
      </c>
      <c r="H2203">
        <f t="shared" ca="1" si="72"/>
        <v>2.8554077874909923E-2</v>
      </c>
    </row>
    <row r="2204" spans="2:8" x14ac:dyDescent="0.35">
      <c r="B2204" s="40">
        <v>37897</v>
      </c>
      <c r="C2204" s="41">
        <v>7.8355949999999996</v>
      </c>
      <c r="D2204" s="6">
        <f t="shared" si="71"/>
        <v>-0.91239270864384181</v>
      </c>
      <c r="E2204">
        <v>2.9456330826351301E-3</v>
      </c>
      <c r="G2204">
        <v>2198</v>
      </c>
      <c r="H2204">
        <f t="shared" ca="1" si="72"/>
        <v>-2.2944352498836536E-2</v>
      </c>
    </row>
    <row r="2205" spans="2:8" x14ac:dyDescent="0.35">
      <c r="B2205" s="40">
        <v>40672</v>
      </c>
      <c r="C2205" s="41">
        <v>89.439987000000002</v>
      </c>
      <c r="D2205" s="6">
        <f t="shared" si="71"/>
        <v>-0.75181943587134403</v>
      </c>
      <c r="E2205">
        <v>2.9382146797858198E-3</v>
      </c>
      <c r="G2205">
        <v>2199</v>
      </c>
      <c r="H2205">
        <f t="shared" ca="1" si="72"/>
        <v>4.919449527504771E-3</v>
      </c>
    </row>
    <row r="2206" spans="2:8" x14ac:dyDescent="0.35">
      <c r="B2206" s="40">
        <v>43291</v>
      </c>
      <c r="C2206" s="41">
        <v>360.382721</v>
      </c>
      <c r="D2206" s="6">
        <f t="shared" si="71"/>
        <v>-0.25532017213525082</v>
      </c>
      <c r="E2206">
        <v>2.9321001448888596E-3</v>
      </c>
      <c r="G2206">
        <v>2200</v>
      </c>
      <c r="H2206">
        <f t="shared" ca="1" si="72"/>
        <v>4.9534338323231529E-2</v>
      </c>
    </row>
    <row r="2207" spans="2:8" x14ac:dyDescent="0.35">
      <c r="B2207" s="40">
        <v>44061</v>
      </c>
      <c r="C2207" s="41">
        <v>483.94317599999999</v>
      </c>
      <c r="D2207" s="6">
        <f t="shared" si="71"/>
        <v>1.836432452756777</v>
      </c>
      <c r="E2207">
        <v>2.9261464220410836E-3</v>
      </c>
      <c r="G2207">
        <v>2201</v>
      </c>
      <c r="H2207">
        <f t="shared" ca="1" si="72"/>
        <v>-7.4297386657655624E-5</v>
      </c>
    </row>
    <row r="2208" spans="2:8" x14ac:dyDescent="0.35">
      <c r="B2208" s="40">
        <v>41808</v>
      </c>
      <c r="C2208" s="41">
        <v>170.61685199999999</v>
      </c>
      <c r="D2208" s="6">
        <f t="shared" si="71"/>
        <v>-0.36170214962869546</v>
      </c>
      <c r="E2208">
        <v>2.9188286171609643E-3</v>
      </c>
      <c r="G2208">
        <v>2202</v>
      </c>
      <c r="H2208">
        <f t="shared" ca="1" si="72"/>
        <v>-1.3199952410101591E-3</v>
      </c>
    </row>
    <row r="2209" spans="2:8" x14ac:dyDescent="0.35">
      <c r="B2209" s="40">
        <v>42202</v>
      </c>
      <c r="C2209" s="41">
        <v>267.29974399999998</v>
      </c>
      <c r="D2209" s="6">
        <f t="shared" si="71"/>
        <v>1.168526628258802</v>
      </c>
      <c r="E2209">
        <v>2.9184542245066494E-3</v>
      </c>
      <c r="G2209">
        <v>2203</v>
      </c>
      <c r="H2209">
        <f t="shared" ca="1" si="72"/>
        <v>-1.2630436275862279E-2</v>
      </c>
    </row>
    <row r="2210" spans="2:8" x14ac:dyDescent="0.35">
      <c r="B2210" s="40">
        <v>41375</v>
      </c>
      <c r="C2210" s="41">
        <v>123.26329800000001</v>
      </c>
      <c r="D2210" s="6">
        <f t="shared" si="71"/>
        <v>-0.51097582536024611</v>
      </c>
      <c r="E2210">
        <v>2.9089684146559429E-3</v>
      </c>
      <c r="G2210">
        <v>2204</v>
      </c>
      <c r="H2210">
        <f t="shared" ca="1" si="72"/>
        <v>4.2227118635938463E-2</v>
      </c>
    </row>
    <row r="2211" spans="2:8" x14ac:dyDescent="0.35">
      <c r="B2211" s="40">
        <v>42110</v>
      </c>
      <c r="C2211" s="41">
        <v>252.05972299999999</v>
      </c>
      <c r="D2211" s="6">
        <f t="shared" si="71"/>
        <v>-0.56285568460778912</v>
      </c>
      <c r="E2211">
        <v>2.9053251438671303E-3</v>
      </c>
      <c r="G2211">
        <v>2205</v>
      </c>
      <c r="H2211">
        <f t="shared" ca="1" si="72"/>
        <v>7.8527066660836944E-3</v>
      </c>
    </row>
    <row r="2212" spans="2:8" x14ac:dyDescent="0.35">
      <c r="B2212" s="40">
        <v>44400</v>
      </c>
      <c r="C2212" s="41">
        <v>576.60528599999998</v>
      </c>
      <c r="D2212" s="6">
        <f t="shared" si="71"/>
        <v>1.8595009243594338E-2</v>
      </c>
      <c r="E2212">
        <v>2.8888883601419757E-3</v>
      </c>
      <c r="G2212">
        <v>2206</v>
      </c>
      <c r="H2212">
        <f t="shared" ca="1" si="72"/>
        <v>1.1395571676611519E-2</v>
      </c>
    </row>
    <row r="2213" spans="2:8" x14ac:dyDescent="0.35">
      <c r="B2213" s="40">
        <v>44538</v>
      </c>
      <c r="C2213" s="41">
        <v>566.07904099999996</v>
      </c>
      <c r="D2213" s="6">
        <f t="shared" si="71"/>
        <v>2.0149704627702596E-2</v>
      </c>
      <c r="E2213">
        <v>2.8826849346582201E-3</v>
      </c>
      <c r="G2213">
        <v>2207</v>
      </c>
      <c r="H2213">
        <f t="shared" ca="1" si="72"/>
        <v>8.4141618133193978E-3</v>
      </c>
    </row>
    <row r="2214" spans="2:8" x14ac:dyDescent="0.35">
      <c r="B2214" s="40">
        <v>44869</v>
      </c>
      <c r="C2214" s="41">
        <v>554.89801</v>
      </c>
      <c r="D2214" s="6">
        <f t="shared" si="71"/>
        <v>1.3256758752040281</v>
      </c>
      <c r="E2214">
        <v>2.8780987702451996E-3</v>
      </c>
      <c r="G2214">
        <v>2208</v>
      </c>
      <c r="H2214">
        <f t="shared" ca="1" si="72"/>
        <v>-1.0537587772861642E-2</v>
      </c>
    </row>
    <row r="2215" spans="2:8" x14ac:dyDescent="0.35">
      <c r="B2215" s="40">
        <v>42137</v>
      </c>
      <c r="C2215" s="41">
        <v>238.596451</v>
      </c>
      <c r="D2215" s="6">
        <f t="shared" si="71"/>
        <v>-7.6525563466637567E-2</v>
      </c>
      <c r="E2215">
        <v>2.8773466628166794E-3</v>
      </c>
      <c r="G2215">
        <v>2209</v>
      </c>
      <c r="H2215">
        <f t="shared" ca="1" si="72"/>
        <v>-1.1725413823450645E-2</v>
      </c>
    </row>
    <row r="2216" spans="2:8" x14ac:dyDescent="0.35">
      <c r="B2216" s="40">
        <v>42814</v>
      </c>
      <c r="C2216" s="41">
        <v>258.368225</v>
      </c>
      <c r="D2216" s="6">
        <f t="shared" si="71"/>
        <v>0.82550297962046526</v>
      </c>
      <c r="E2216">
        <v>2.8768327242002989E-3</v>
      </c>
      <c r="G2216">
        <v>2210</v>
      </c>
      <c r="H2216">
        <f t="shared" ca="1" si="72"/>
        <v>2.9101515828023745E-2</v>
      </c>
    </row>
    <row r="2217" spans="2:8" x14ac:dyDescent="0.35">
      <c r="B2217" s="40">
        <v>41463</v>
      </c>
      <c r="C2217" s="41">
        <v>141.532623</v>
      </c>
      <c r="D2217" s="6">
        <f t="shared" si="71"/>
        <v>-0.6497466794581207</v>
      </c>
      <c r="E2217">
        <v>2.8664812436124138E-3</v>
      </c>
      <c r="G2217">
        <v>2211</v>
      </c>
      <c r="H2217">
        <f t="shared" ca="1" si="72"/>
        <v>3.2471511771419428E-3</v>
      </c>
    </row>
    <row r="2218" spans="2:8" x14ac:dyDescent="0.35">
      <c r="B2218" s="40">
        <v>43472</v>
      </c>
      <c r="C2218" s="41">
        <v>404.086456</v>
      </c>
      <c r="D2218" s="6">
        <f t="shared" si="71"/>
        <v>-0.3061925845033131</v>
      </c>
      <c r="E2218">
        <v>2.8622339743999588E-3</v>
      </c>
      <c r="G2218">
        <v>2212</v>
      </c>
      <c r="H2218">
        <f t="shared" ca="1" si="72"/>
        <v>-6.1404009815374848E-3</v>
      </c>
    </row>
    <row r="2219" spans="2:8" x14ac:dyDescent="0.35">
      <c r="B2219" s="40">
        <v>44385</v>
      </c>
      <c r="C2219" s="41">
        <v>582.41876200000002</v>
      </c>
      <c r="D2219" s="6">
        <f t="shared" si="71"/>
        <v>59.197519020159838</v>
      </c>
      <c r="E2219">
        <v>2.8598630760880562E-3</v>
      </c>
      <c r="G2219">
        <v>2213</v>
      </c>
      <c r="H2219">
        <f t="shared" ca="1" si="72"/>
        <v>-3.7365813495799892E-2</v>
      </c>
    </row>
    <row r="2220" spans="2:8" x14ac:dyDescent="0.35">
      <c r="B2220" s="40">
        <v>38251</v>
      </c>
      <c r="C2220" s="41">
        <v>9.6751290000000001</v>
      </c>
      <c r="D2220" s="6">
        <f t="shared" si="71"/>
        <v>-0.97611076197897639</v>
      </c>
      <c r="E2220">
        <v>2.8574058399416817E-3</v>
      </c>
      <c r="G2220">
        <v>2214</v>
      </c>
      <c r="H2220">
        <f t="shared" ca="1" si="72"/>
        <v>3.7718761777946084E-3</v>
      </c>
    </row>
    <row r="2221" spans="2:8" x14ac:dyDescent="0.35">
      <c r="B2221" s="40">
        <v>43668</v>
      </c>
      <c r="C2221" s="41">
        <v>404.999481</v>
      </c>
      <c r="D2221" s="6">
        <f t="shared" si="71"/>
        <v>-0.15479287886001239</v>
      </c>
      <c r="E2221">
        <v>2.8557654515553592E-3</v>
      </c>
      <c r="G2221">
        <v>2215</v>
      </c>
      <c r="H2221">
        <f t="shared" ca="1" si="72"/>
        <v>1.631578300941415E-2</v>
      </c>
    </row>
    <row r="2222" spans="2:8" x14ac:dyDescent="0.35">
      <c r="B2222" s="40">
        <v>44096</v>
      </c>
      <c r="C2222" s="41">
        <v>479.171875</v>
      </c>
      <c r="D2222" s="6">
        <f t="shared" si="71"/>
        <v>4.1370500563940116</v>
      </c>
      <c r="E2222">
        <v>2.8530667783738923E-3</v>
      </c>
      <c r="G2222">
        <v>2216</v>
      </c>
      <c r="H2222">
        <f t="shared" ca="1" si="72"/>
        <v>4.8536136214899439E-2</v>
      </c>
    </row>
    <row r="2223" spans="2:8" x14ac:dyDescent="0.35">
      <c r="B2223" s="40">
        <v>41010</v>
      </c>
      <c r="C2223" s="41">
        <v>93.277634000000006</v>
      </c>
      <c r="D2223" s="6">
        <f t="shared" si="71"/>
        <v>1.3710744256893725</v>
      </c>
      <c r="E2223">
        <v>2.8488273375525848E-3</v>
      </c>
      <c r="G2223">
        <v>2217</v>
      </c>
      <c r="H2223">
        <f t="shared" ca="1" si="72"/>
        <v>1.1846459238131718E-2</v>
      </c>
    </row>
    <row r="2224" spans="2:8" x14ac:dyDescent="0.35">
      <c r="B2224" s="40">
        <v>39042</v>
      </c>
      <c r="C2224" s="41">
        <v>39.339816999999996</v>
      </c>
      <c r="D2224" s="6">
        <f t="shared" si="71"/>
        <v>-0.82745124963048677</v>
      </c>
      <c r="E2224">
        <v>2.8423345309460894E-3</v>
      </c>
      <c r="G2224">
        <v>2218</v>
      </c>
      <c r="H2224">
        <f t="shared" ca="1" si="72"/>
        <v>1.8718114028788851E-2</v>
      </c>
    </row>
    <row r="2225" spans="2:8" x14ac:dyDescent="0.35">
      <c r="B2225" s="40">
        <v>42446</v>
      </c>
      <c r="C2225" s="41">
        <v>227.99247700000001</v>
      </c>
      <c r="D2225" s="6">
        <f t="shared" si="71"/>
        <v>-0.58344870418820483</v>
      </c>
      <c r="E2225">
        <v>2.831160554625491E-3</v>
      </c>
      <c r="G2225">
        <v>2219</v>
      </c>
      <c r="H2225">
        <f t="shared" ca="1" si="72"/>
        <v>-6.6668377621791767E-3</v>
      </c>
    </row>
    <row r="2226" spans="2:8" x14ac:dyDescent="0.35">
      <c r="B2226" s="40">
        <v>45076</v>
      </c>
      <c r="C2226" s="41">
        <v>547.33349599999997</v>
      </c>
      <c r="D2226" s="6">
        <f t="shared" si="71"/>
        <v>1.110679975931931</v>
      </c>
      <c r="E2226">
        <v>2.8266989007562594E-3</v>
      </c>
      <c r="G2226">
        <v>2220</v>
      </c>
      <c r="H2226">
        <f t="shared" ca="1" si="72"/>
        <v>-9.2190128671548709E-3</v>
      </c>
    </row>
    <row r="2227" spans="2:8" x14ac:dyDescent="0.35">
      <c r="B2227" s="40">
        <v>42081</v>
      </c>
      <c r="C2227" s="41">
        <v>259.316193</v>
      </c>
      <c r="D2227" s="6">
        <f t="shared" si="71"/>
        <v>-0.27862077778807498</v>
      </c>
      <c r="E2227">
        <v>2.8237955760318759E-3</v>
      </c>
      <c r="G2227">
        <v>2221</v>
      </c>
      <c r="H2227">
        <f t="shared" ca="1" si="72"/>
        <v>-7.708804228366499E-2</v>
      </c>
    </row>
    <row r="2228" spans="2:8" x14ac:dyDescent="0.35">
      <c r="B2228" s="40">
        <v>43300</v>
      </c>
      <c r="C2228" s="41">
        <v>359.47277800000001</v>
      </c>
      <c r="D2228" s="6">
        <f t="shared" si="71"/>
        <v>-0.32863949631486683</v>
      </c>
      <c r="E2228">
        <v>2.805574287169205E-3</v>
      </c>
      <c r="G2228">
        <v>2222</v>
      </c>
      <c r="H2228">
        <f t="shared" ca="1" si="72"/>
        <v>-1.6340502542805047E-2</v>
      </c>
    </row>
    <row r="2229" spans="2:8" x14ac:dyDescent="0.35">
      <c r="B2229" s="40">
        <v>45049</v>
      </c>
      <c r="C2229" s="41">
        <v>535.43926999999996</v>
      </c>
      <c r="D2229" s="6">
        <f t="shared" si="71"/>
        <v>1.1426843052062348</v>
      </c>
      <c r="E2229">
        <v>2.7961258103246902E-3</v>
      </c>
      <c r="G2229">
        <v>2223</v>
      </c>
      <c r="H2229">
        <f t="shared" ca="1" si="72"/>
        <v>-2.1136731712804703E-2</v>
      </c>
    </row>
    <row r="2230" spans="2:8" x14ac:dyDescent="0.35">
      <c r="B2230" s="40">
        <v>42881</v>
      </c>
      <c r="C2230" s="41">
        <v>249.89181500000001</v>
      </c>
      <c r="D2230" s="6">
        <f t="shared" si="71"/>
        <v>1.9185691030832426</v>
      </c>
      <c r="E2230">
        <v>2.7881312433506245E-3</v>
      </c>
      <c r="G2230">
        <v>2224</v>
      </c>
      <c r="H2230">
        <f t="shared" ca="1" si="72"/>
        <v>-1.0474022578661204E-3</v>
      </c>
    </row>
    <row r="2231" spans="2:8" x14ac:dyDescent="0.35">
      <c r="B2231" s="40">
        <v>40352</v>
      </c>
      <c r="C2231" s="41">
        <v>85.621346000000003</v>
      </c>
      <c r="D2231" s="6">
        <f t="shared" si="71"/>
        <v>0.89732953846799535</v>
      </c>
      <c r="E2231">
        <v>2.7814156628996434E-3</v>
      </c>
      <c r="G2231">
        <v>2225</v>
      </c>
      <c r="H2231">
        <f t="shared" ca="1" si="72"/>
        <v>2.4209993917114009E-2</v>
      </c>
    </row>
    <row r="2232" spans="2:8" x14ac:dyDescent="0.35">
      <c r="B2232" s="40">
        <v>39379</v>
      </c>
      <c r="C2232" s="41">
        <v>45.127293000000002</v>
      </c>
      <c r="D2232" s="6">
        <f t="shared" si="71"/>
        <v>-0.52162814135872437</v>
      </c>
      <c r="E2232">
        <v>2.7765443851789518E-3</v>
      </c>
      <c r="G2232">
        <v>2226</v>
      </c>
      <c r="H2232">
        <f t="shared" ca="1" si="72"/>
        <v>2.9575350093967783E-3</v>
      </c>
    </row>
    <row r="2233" spans="2:8" x14ac:dyDescent="0.35">
      <c r="B2233" s="40">
        <v>40435</v>
      </c>
      <c r="C2233" s="41">
        <v>94.335175000000007</v>
      </c>
      <c r="D2233" s="6">
        <f t="shared" si="71"/>
        <v>-0.64861367503270384</v>
      </c>
      <c r="E2233">
        <v>2.7713365740925067E-3</v>
      </c>
      <c r="G2233">
        <v>2227</v>
      </c>
      <c r="H2233">
        <f t="shared" ca="1" si="72"/>
        <v>1.2161912363420034E-2</v>
      </c>
    </row>
    <row r="2234" spans="2:8" x14ac:dyDescent="0.35">
      <c r="B2234" s="40">
        <v>42909</v>
      </c>
      <c r="C2234" s="41">
        <v>268.46569799999997</v>
      </c>
      <c r="D2234" s="6">
        <f t="shared" si="71"/>
        <v>11.234492314891266</v>
      </c>
      <c r="E2234">
        <v>2.7679857931640233E-3</v>
      </c>
      <c r="G2234">
        <v>2228</v>
      </c>
      <c r="H2234">
        <f t="shared" ca="1" si="72"/>
        <v>-1.3530211925851224E-3</v>
      </c>
    </row>
    <row r="2235" spans="2:8" x14ac:dyDescent="0.35">
      <c r="B2235" s="40">
        <v>38625</v>
      </c>
      <c r="C2235" s="41">
        <v>21.943345999999998</v>
      </c>
      <c r="D2235" s="6">
        <f t="shared" si="71"/>
        <v>-0.95919997990877515</v>
      </c>
      <c r="E2235">
        <v>2.7654558391213475E-3</v>
      </c>
      <c r="G2235">
        <v>2229</v>
      </c>
      <c r="H2235">
        <f t="shared" ca="1" si="72"/>
        <v>4.4833993675110595E-2</v>
      </c>
    </row>
    <row r="2236" spans="2:8" x14ac:dyDescent="0.35">
      <c r="B2236" s="40">
        <v>44753</v>
      </c>
      <c r="C2236" s="41">
        <v>537.82684300000005</v>
      </c>
      <c r="D2236" s="6">
        <f t="shared" si="71"/>
        <v>12.988482238037129</v>
      </c>
      <c r="E2236">
        <v>2.757774393584423E-3</v>
      </c>
      <c r="G2236">
        <v>2230</v>
      </c>
      <c r="H2236">
        <f t="shared" ca="1" si="72"/>
        <v>1.9666746209273868E-2</v>
      </c>
    </row>
    <row r="2237" spans="2:8" x14ac:dyDescent="0.35">
      <c r="B2237" s="40">
        <v>39674</v>
      </c>
      <c r="C2237" s="41">
        <v>38.447834</v>
      </c>
      <c r="D2237" s="6">
        <f t="shared" si="71"/>
        <v>0.29696234643792252</v>
      </c>
      <c r="E2237">
        <v>2.7546923282701311E-3</v>
      </c>
      <c r="G2237">
        <v>2231</v>
      </c>
      <c r="H2237">
        <f t="shared" ca="1" si="72"/>
        <v>-1.1093464403378984E-2</v>
      </c>
    </row>
    <row r="2238" spans="2:8" x14ac:dyDescent="0.35">
      <c r="B2238" s="40">
        <v>38769</v>
      </c>
      <c r="C2238" s="41">
        <v>29.644525999999999</v>
      </c>
      <c r="D2238" s="6">
        <f t="shared" si="71"/>
        <v>-0.23888821935199425</v>
      </c>
      <c r="E2238">
        <v>2.7538370957809204E-3</v>
      </c>
      <c r="G2238">
        <v>2232</v>
      </c>
      <c r="H2238">
        <f t="shared" ca="1" si="72"/>
        <v>2.872398172130694E-2</v>
      </c>
    </row>
    <row r="2239" spans="2:8" x14ac:dyDescent="0.35">
      <c r="B2239" s="40">
        <v>39854</v>
      </c>
      <c r="C2239" s="41">
        <v>38.948977999999997</v>
      </c>
      <c r="D2239" s="6">
        <f t="shared" si="71"/>
        <v>-0.8914906706886061</v>
      </c>
      <c r="E2239">
        <v>2.7430827576955543E-3</v>
      </c>
      <c r="G2239">
        <v>2233</v>
      </c>
      <c r="H2239">
        <f t="shared" ca="1" si="72"/>
        <v>1.5393236475405336E-2</v>
      </c>
    </row>
    <row r="2240" spans="2:8" x14ac:dyDescent="0.35">
      <c r="B2240" s="40">
        <v>43284</v>
      </c>
      <c r="C2240" s="41">
        <v>358.94589200000001</v>
      </c>
      <c r="D2240" s="6">
        <f t="shared" si="71"/>
        <v>8.1806437332865993</v>
      </c>
      <c r="E2240">
        <v>2.7364388582916729E-3</v>
      </c>
      <c r="G2240">
        <v>2234</v>
      </c>
      <c r="H2240">
        <f t="shared" ca="1" si="72"/>
        <v>1.9361132396709592E-2</v>
      </c>
    </row>
    <row r="2241" spans="2:8" x14ac:dyDescent="0.35">
      <c r="B2241" s="40">
        <v>39861</v>
      </c>
      <c r="C2241" s="41">
        <v>39.098117999999999</v>
      </c>
      <c r="D2241" s="6">
        <f t="shared" si="71"/>
        <v>-0.66039786834596736</v>
      </c>
      <c r="E2241">
        <v>2.73210204385366E-3</v>
      </c>
      <c r="G2241">
        <v>2235</v>
      </c>
      <c r="H2241">
        <f t="shared" ca="1" si="72"/>
        <v>1.9868460620266989E-3</v>
      </c>
    </row>
    <row r="2242" spans="2:8" x14ac:dyDescent="0.35">
      <c r="B2242" s="40">
        <v>41221</v>
      </c>
      <c r="C2242" s="41">
        <v>115.129189</v>
      </c>
      <c r="D2242" s="6">
        <f t="shared" si="71"/>
        <v>1.4858614205300689</v>
      </c>
      <c r="E2242">
        <v>2.7249960077537208E-3</v>
      </c>
      <c r="G2242">
        <v>2236</v>
      </c>
      <c r="H2242">
        <f t="shared" ca="1" si="72"/>
        <v>1.9710258970259062E-2</v>
      </c>
    </row>
    <row r="2243" spans="2:8" x14ac:dyDescent="0.35">
      <c r="B2243" s="40">
        <v>39546</v>
      </c>
      <c r="C2243" s="41">
        <v>46.313599000000004</v>
      </c>
      <c r="D2243" s="6">
        <f t="shared" si="71"/>
        <v>-0.92027543294753322</v>
      </c>
      <c r="E2243">
        <v>2.7234459205458753E-3</v>
      </c>
      <c r="G2243">
        <v>2237</v>
      </c>
      <c r="H2243">
        <f t="shared" ca="1" si="72"/>
        <v>-1.3323599795121812E-2</v>
      </c>
    </row>
    <row r="2244" spans="2:8" x14ac:dyDescent="0.35">
      <c r="B2244" s="40">
        <v>44571</v>
      </c>
      <c r="C2244" s="41">
        <v>580.92004399999996</v>
      </c>
      <c r="D2244" s="6">
        <f t="shared" si="71"/>
        <v>-2.8105790793771197E-2</v>
      </c>
      <c r="E2244">
        <v>2.7233624074238165E-3</v>
      </c>
      <c r="G2244">
        <v>2238</v>
      </c>
      <c r="H2244">
        <f t="shared" ca="1" si="72"/>
        <v>-1.5356260527041699E-2</v>
      </c>
    </row>
    <row r="2245" spans="2:8" x14ac:dyDescent="0.35">
      <c r="B2245" s="40">
        <v>44480</v>
      </c>
      <c r="C2245" s="41">
        <v>597.71942100000001</v>
      </c>
      <c r="D2245" s="6">
        <f t="shared" si="71"/>
        <v>7.8330350073688007E-2</v>
      </c>
      <c r="E2245">
        <v>2.7182747109180186E-3</v>
      </c>
      <c r="G2245">
        <v>2239</v>
      </c>
      <c r="H2245">
        <f t="shared" ca="1" si="72"/>
        <v>1.5341168450873761E-2</v>
      </c>
    </row>
    <row r="2246" spans="2:8" x14ac:dyDescent="0.35">
      <c r="B2246" s="40">
        <v>45078</v>
      </c>
      <c r="C2246" s="41">
        <v>554.30084199999999</v>
      </c>
      <c r="D2246" s="6">
        <f t="shared" si="71"/>
        <v>2.6669101743590318</v>
      </c>
      <c r="E2246">
        <v>2.7007231722415504E-3</v>
      </c>
      <c r="G2246">
        <v>2240</v>
      </c>
      <c r="H2246">
        <f t="shared" ca="1" si="72"/>
        <v>-2.9954222909597341E-2</v>
      </c>
    </row>
    <row r="2247" spans="2:8" x14ac:dyDescent="0.35">
      <c r="B2247" s="40">
        <v>41631</v>
      </c>
      <c r="C2247" s="41">
        <v>151.16291799999999</v>
      </c>
      <c r="D2247" s="6">
        <f t="shared" ref="D2247:D2310" si="73">(C2247-C2248)/C2248</f>
        <v>0.69990298954714791</v>
      </c>
      <c r="E2247">
        <v>2.6948396101629463E-3</v>
      </c>
      <c r="G2247">
        <v>2241</v>
      </c>
      <c r="H2247">
        <f t="shared" ref="H2247:H2310" ca="1" si="74">_xlfn.NORM.INV(RAND(),K$9,K$10)</f>
        <v>-1.1856561106646403E-2</v>
      </c>
    </row>
    <row r="2248" spans="2:8" x14ac:dyDescent="0.35">
      <c r="B2248" s="40">
        <v>40380</v>
      </c>
      <c r="C2248" s="41">
        <v>88.924437999999995</v>
      </c>
      <c r="D2248" s="6">
        <f t="shared" si="73"/>
        <v>0.21972190795696045</v>
      </c>
      <c r="E2248">
        <v>2.678072240815471E-3</v>
      </c>
      <c r="G2248">
        <v>2242</v>
      </c>
      <c r="H2248">
        <f t="shared" ca="1" si="74"/>
        <v>-4.1779008937204744E-3</v>
      </c>
    </row>
    <row r="2249" spans="2:8" x14ac:dyDescent="0.35">
      <c r="B2249" s="40">
        <v>40240</v>
      </c>
      <c r="C2249" s="41">
        <v>72.905501999999998</v>
      </c>
      <c r="D2249" s="6">
        <f t="shared" si="73"/>
        <v>-0.67558364449997033</v>
      </c>
      <c r="E2249">
        <v>2.6722844350918875E-3</v>
      </c>
      <c r="G2249">
        <v>2243</v>
      </c>
      <c r="H2249">
        <f t="shared" ca="1" si="74"/>
        <v>2.1712103634590519E-2</v>
      </c>
    </row>
    <row r="2250" spans="2:8" x14ac:dyDescent="0.35">
      <c r="B2250" s="40">
        <v>42419</v>
      </c>
      <c r="C2250" s="41">
        <v>224.728195</v>
      </c>
      <c r="D2250" s="6">
        <f t="shared" si="73"/>
        <v>4.7370459166229208</v>
      </c>
      <c r="E2250">
        <v>2.6666202770310355E-3</v>
      </c>
      <c r="G2250">
        <v>2244</v>
      </c>
      <c r="H2250">
        <f t="shared" ca="1" si="74"/>
        <v>-1.3279659546723509E-2</v>
      </c>
    </row>
    <row r="2251" spans="2:8" x14ac:dyDescent="0.35">
      <c r="B2251" s="40">
        <v>39189</v>
      </c>
      <c r="C2251" s="41">
        <v>39.171413000000001</v>
      </c>
      <c r="D2251" s="6">
        <f t="shared" si="73"/>
        <v>5.9717936423522353</v>
      </c>
      <c r="E2251">
        <v>2.6654786307110318E-3</v>
      </c>
      <c r="G2251">
        <v>2245</v>
      </c>
      <c r="H2251">
        <f t="shared" ca="1" si="74"/>
        <v>1.3823508195333171E-2</v>
      </c>
    </row>
    <row r="2252" spans="2:8" x14ac:dyDescent="0.35">
      <c r="B2252" s="40">
        <v>37550</v>
      </c>
      <c r="C2252" s="41">
        <v>5.6185559999999999</v>
      </c>
      <c r="D2252" s="6">
        <f t="shared" si="73"/>
        <v>-0.92345505753830814</v>
      </c>
      <c r="E2252">
        <v>2.6616623013501818E-3</v>
      </c>
      <c r="G2252">
        <v>2246</v>
      </c>
      <c r="H2252">
        <f t="shared" ca="1" si="74"/>
        <v>2.9288008163862587E-2</v>
      </c>
    </row>
    <row r="2253" spans="2:8" x14ac:dyDescent="0.35">
      <c r="B2253" s="40">
        <v>40214</v>
      </c>
      <c r="C2253" s="41">
        <v>73.402054000000007</v>
      </c>
      <c r="D2253" s="6">
        <f t="shared" si="73"/>
        <v>7.2189031273730864</v>
      </c>
      <c r="E2253">
        <v>2.6541726157183754E-3</v>
      </c>
      <c r="G2253">
        <v>2247</v>
      </c>
      <c r="H2253">
        <f t="shared" ca="1" si="74"/>
        <v>-2.0898710879919822E-2</v>
      </c>
    </row>
    <row r="2254" spans="2:8" x14ac:dyDescent="0.35">
      <c r="B2254" s="40">
        <v>38226</v>
      </c>
      <c r="C2254" s="41">
        <v>8.9308820000000004</v>
      </c>
      <c r="D2254" s="6">
        <f t="shared" si="73"/>
        <v>-0.91011005589374416</v>
      </c>
      <c r="E2254">
        <v>2.6522191228770813E-3</v>
      </c>
      <c r="G2254">
        <v>2248</v>
      </c>
      <c r="H2254">
        <f t="shared" ca="1" si="74"/>
        <v>1.7526358280985525E-2</v>
      </c>
    </row>
    <row r="2255" spans="2:8" x14ac:dyDescent="0.35">
      <c r="B2255" s="40">
        <v>40718</v>
      </c>
      <c r="C2255" s="41">
        <v>99.353515999999999</v>
      </c>
      <c r="D2255" s="6">
        <f t="shared" si="73"/>
        <v>-0.81130099487065688</v>
      </c>
      <c r="E2255">
        <v>2.6445770135532032E-3</v>
      </c>
      <c r="G2255">
        <v>2249</v>
      </c>
      <c r="H2255">
        <f t="shared" ca="1" si="74"/>
        <v>3.1869636797193226E-3</v>
      </c>
    </row>
    <row r="2256" spans="2:8" x14ac:dyDescent="0.35">
      <c r="B2256" s="40">
        <v>44852</v>
      </c>
      <c r="C2256" s="41">
        <v>526.51849400000003</v>
      </c>
      <c r="D2256" s="6">
        <f t="shared" si="73"/>
        <v>58.618497367706503</v>
      </c>
      <c r="E2256">
        <v>2.6417549201312642E-3</v>
      </c>
      <c r="G2256">
        <v>2250</v>
      </c>
      <c r="H2256">
        <f t="shared" ca="1" si="74"/>
        <v>1.0886231969865396E-2</v>
      </c>
    </row>
    <row r="2257" spans="2:8" x14ac:dyDescent="0.35">
      <c r="B2257" s="40">
        <v>37946</v>
      </c>
      <c r="C2257" s="41">
        <v>8.8314620000000001</v>
      </c>
      <c r="D2257" s="6">
        <f t="shared" si="73"/>
        <v>-0.97703300709287977</v>
      </c>
      <c r="E2257">
        <v>2.6351428904557634E-3</v>
      </c>
      <c r="G2257">
        <v>2251</v>
      </c>
      <c r="H2257">
        <f t="shared" ca="1" si="74"/>
        <v>3.9559084058706048E-2</v>
      </c>
    </row>
    <row r="2258" spans="2:8" x14ac:dyDescent="0.35">
      <c r="B2258" s="40">
        <v>43612</v>
      </c>
      <c r="C2258" s="41">
        <v>384.52844199999998</v>
      </c>
      <c r="D2258" s="6">
        <f t="shared" si="73"/>
        <v>-4.7264387791313318E-3</v>
      </c>
      <c r="E2258">
        <v>2.6312207824691265E-3</v>
      </c>
      <c r="G2258">
        <v>2252</v>
      </c>
      <c r="H2258">
        <f t="shared" ca="1" si="74"/>
        <v>4.1759299901013803E-3</v>
      </c>
    </row>
    <row r="2259" spans="2:8" x14ac:dyDescent="0.35">
      <c r="B2259" s="40">
        <v>43557</v>
      </c>
      <c r="C2259" s="41">
        <v>386.35452299999997</v>
      </c>
      <c r="D2259" s="6">
        <f t="shared" si="73"/>
        <v>51.548518641482666</v>
      </c>
      <c r="E2259">
        <v>2.618754512802001E-3</v>
      </c>
      <c r="G2259">
        <v>2253</v>
      </c>
      <c r="H2259">
        <f t="shared" ca="1" si="74"/>
        <v>1.7656588405121035E-3</v>
      </c>
    </row>
    <row r="2260" spans="2:8" x14ac:dyDescent="0.35">
      <c r="B2260" s="40">
        <v>37881</v>
      </c>
      <c r="C2260" s="41">
        <v>7.3523389999999997</v>
      </c>
      <c r="D2260" s="6">
        <f t="shared" si="73"/>
        <v>-0.98354562342290497</v>
      </c>
      <c r="E2260">
        <v>2.6146963828032753E-3</v>
      </c>
      <c r="G2260">
        <v>2254</v>
      </c>
      <c r="H2260">
        <f t="shared" ca="1" si="74"/>
        <v>1.2934288426188359E-2</v>
      </c>
    </row>
    <row r="2261" spans="2:8" x14ac:dyDescent="0.35">
      <c r="B2261" s="40">
        <v>44008</v>
      </c>
      <c r="C2261" s="41">
        <v>446.831818</v>
      </c>
      <c r="D2261" s="6">
        <f t="shared" si="73"/>
        <v>0.67595637118075347</v>
      </c>
      <c r="E2261">
        <v>2.61353176583145E-3</v>
      </c>
      <c r="G2261">
        <v>2255</v>
      </c>
      <c r="H2261">
        <f t="shared" ca="1" si="74"/>
        <v>-3.3781751383201546E-3</v>
      </c>
    </row>
    <row r="2262" spans="2:8" x14ac:dyDescent="0.35">
      <c r="B2262" s="40">
        <v>42907</v>
      </c>
      <c r="C2262" s="41">
        <v>266.61303700000002</v>
      </c>
      <c r="D2262" s="6">
        <f t="shared" si="73"/>
        <v>-0.40416706385057694</v>
      </c>
      <c r="E2262">
        <v>2.6129236962044405E-3</v>
      </c>
      <c r="G2262">
        <v>2256</v>
      </c>
      <c r="H2262">
        <f t="shared" ca="1" si="74"/>
        <v>-3.0093626517457214E-3</v>
      </c>
    </row>
    <row r="2263" spans="2:8" x14ac:dyDescent="0.35">
      <c r="B2263" s="40">
        <v>43822</v>
      </c>
      <c r="C2263" s="41">
        <v>447.462738</v>
      </c>
      <c r="D2263" s="6">
        <f t="shared" si="73"/>
        <v>9.1636281683081799E-2</v>
      </c>
      <c r="E2263">
        <v>2.6098348364897374E-3</v>
      </c>
      <c r="G2263">
        <v>2257</v>
      </c>
      <c r="H2263">
        <f t="shared" ca="1" si="74"/>
        <v>1.3057020415091169E-2</v>
      </c>
    </row>
    <row r="2264" spans="2:8" x14ac:dyDescent="0.35">
      <c r="B2264" s="40">
        <v>43679</v>
      </c>
      <c r="C2264" s="41">
        <v>409.90093999999999</v>
      </c>
      <c r="D2264" s="6">
        <f t="shared" si="73"/>
        <v>-0.31180006048187398</v>
      </c>
      <c r="E2264">
        <v>2.5855788724341269E-3</v>
      </c>
      <c r="G2264">
        <v>2258</v>
      </c>
      <c r="H2264">
        <f t="shared" ca="1" si="74"/>
        <v>3.0643725110720305E-2</v>
      </c>
    </row>
    <row r="2265" spans="2:8" x14ac:dyDescent="0.35">
      <c r="B2265" s="40">
        <v>44515</v>
      </c>
      <c r="C2265" s="41">
        <v>595.613159</v>
      </c>
      <c r="D2265" s="6">
        <f t="shared" si="73"/>
        <v>0.15872336291287423</v>
      </c>
      <c r="E2265">
        <v>2.5727677488798974E-3</v>
      </c>
      <c r="G2265">
        <v>2259</v>
      </c>
      <c r="H2265">
        <f t="shared" ca="1" si="74"/>
        <v>-1.9970164293530719E-2</v>
      </c>
    </row>
    <row r="2266" spans="2:8" x14ac:dyDescent="0.35">
      <c r="B2266" s="40">
        <v>44231</v>
      </c>
      <c r="C2266" s="41">
        <v>514.02533000000005</v>
      </c>
      <c r="D2266" s="6">
        <f t="shared" si="73"/>
        <v>2.6410997885886141</v>
      </c>
      <c r="E2266">
        <v>2.5725641476342046E-3</v>
      </c>
      <c r="G2266">
        <v>2260</v>
      </c>
      <c r="H2266">
        <f t="shared" ca="1" si="74"/>
        <v>-1.0534274721230768E-2</v>
      </c>
    </row>
    <row r="2267" spans="2:8" x14ac:dyDescent="0.35">
      <c r="B2267" s="40">
        <v>41513</v>
      </c>
      <c r="C2267" s="41">
        <v>141.17309599999999</v>
      </c>
      <c r="D2267" s="6">
        <f t="shared" si="73"/>
        <v>-0.43951776573788848</v>
      </c>
      <c r="E2267">
        <v>2.5536541746666373E-3</v>
      </c>
      <c r="G2267">
        <v>2261</v>
      </c>
      <c r="H2267">
        <f t="shared" ca="1" si="74"/>
        <v>4.4320321665837471E-2</v>
      </c>
    </row>
    <row r="2268" spans="2:8" x14ac:dyDescent="0.35">
      <c r="B2268" s="40">
        <v>42256</v>
      </c>
      <c r="C2268" s="41">
        <v>251.877914</v>
      </c>
      <c r="D2268" s="6">
        <f t="shared" si="73"/>
        <v>-0.52161620746411996</v>
      </c>
      <c r="E2268">
        <v>2.5506104977980151E-3</v>
      </c>
      <c r="G2268">
        <v>2262</v>
      </c>
      <c r="H2268">
        <f t="shared" ca="1" si="74"/>
        <v>-3.5415588728944181E-2</v>
      </c>
    </row>
    <row r="2269" spans="2:8" x14ac:dyDescent="0.35">
      <c r="B2269" s="40">
        <v>44848</v>
      </c>
      <c r="C2269" s="41">
        <v>526.51849400000003</v>
      </c>
      <c r="D2269" s="6">
        <f t="shared" si="73"/>
        <v>1.049988815786264</v>
      </c>
      <c r="E2269">
        <v>2.5472545665113284E-3</v>
      </c>
      <c r="G2269">
        <v>2263</v>
      </c>
      <c r="H2269">
        <f t="shared" ca="1" si="74"/>
        <v>3.1117363049608583E-2</v>
      </c>
    </row>
    <row r="2270" spans="2:8" x14ac:dyDescent="0.35">
      <c r="B2270" s="40">
        <v>42797</v>
      </c>
      <c r="C2270" s="41">
        <v>256.83969100000002</v>
      </c>
      <c r="D2270" s="6">
        <f t="shared" si="73"/>
        <v>5.8651409805333037</v>
      </c>
      <c r="E2270">
        <v>2.5314261231228433E-3</v>
      </c>
      <c r="G2270">
        <v>2264</v>
      </c>
      <c r="H2270">
        <f t="shared" ca="1" si="74"/>
        <v>2.5520024911808038E-3</v>
      </c>
    </row>
    <row r="2271" spans="2:8" x14ac:dyDescent="0.35">
      <c r="B2271" s="40">
        <v>38961</v>
      </c>
      <c r="C2271" s="41">
        <v>37.412151000000001</v>
      </c>
      <c r="D2271" s="6">
        <f t="shared" si="73"/>
        <v>0.28676094047633433</v>
      </c>
      <c r="E2271">
        <v>2.5280422404208606E-3</v>
      </c>
      <c r="G2271">
        <v>2265</v>
      </c>
      <c r="H2271">
        <f t="shared" ca="1" si="74"/>
        <v>-1.4061927672733168E-2</v>
      </c>
    </row>
    <row r="2272" spans="2:8" x14ac:dyDescent="0.35">
      <c r="B2272" s="40">
        <v>38720</v>
      </c>
      <c r="C2272" s="41">
        <v>29.074670999999999</v>
      </c>
      <c r="D2272" s="6">
        <f t="shared" si="73"/>
        <v>-0.8198695083399844</v>
      </c>
      <c r="E2272">
        <v>2.5264642396573373E-3</v>
      </c>
      <c r="G2272">
        <v>2266</v>
      </c>
      <c r="H2272">
        <f t="shared" ca="1" si="74"/>
        <v>3.6265876029132442E-2</v>
      </c>
    </row>
    <row r="2273" spans="2:8" x14ac:dyDescent="0.35">
      <c r="B2273" s="40">
        <v>41754</v>
      </c>
      <c r="C2273" s="41">
        <v>161.40893600000001</v>
      </c>
      <c r="D2273" s="6">
        <f t="shared" si="73"/>
        <v>-0.66540827341902553</v>
      </c>
      <c r="E2273">
        <v>2.5229696259003202E-3</v>
      </c>
      <c r="G2273">
        <v>2267</v>
      </c>
      <c r="H2273">
        <f t="shared" ca="1" si="74"/>
        <v>2.6781254853822621E-2</v>
      </c>
    </row>
    <row r="2274" spans="2:8" x14ac:dyDescent="0.35">
      <c r="B2274" s="40">
        <v>43864</v>
      </c>
      <c r="C2274" s="41">
        <v>482.40564000000001</v>
      </c>
      <c r="D2274" s="6">
        <f t="shared" si="73"/>
        <v>0.86913509055446803</v>
      </c>
      <c r="E2274">
        <v>2.521419958062794E-3</v>
      </c>
      <c r="G2274">
        <v>2268</v>
      </c>
      <c r="H2274">
        <f t="shared" ca="1" si="74"/>
        <v>-4.5143172920079195E-4</v>
      </c>
    </row>
    <row r="2275" spans="2:8" x14ac:dyDescent="0.35">
      <c r="B2275" s="40">
        <v>42753</v>
      </c>
      <c r="C2275" s="41">
        <v>258.09030200000001</v>
      </c>
      <c r="D2275" s="6">
        <f t="shared" si="73"/>
        <v>1.9667466699143861</v>
      </c>
      <c r="E2275">
        <v>2.5188952100105434E-3</v>
      </c>
      <c r="G2275">
        <v>2269</v>
      </c>
      <c r="H2275">
        <f t="shared" ca="1" si="74"/>
        <v>2.7187377595863548E-2</v>
      </c>
    </row>
    <row r="2276" spans="2:8" x14ac:dyDescent="0.35">
      <c r="B2276" s="40">
        <v>40486</v>
      </c>
      <c r="C2276" s="41">
        <v>86.994384999999994</v>
      </c>
      <c r="D2276" s="6">
        <f t="shared" si="73"/>
        <v>-1.1169144831048144E-2</v>
      </c>
      <c r="E2276">
        <v>2.516640516771456E-3</v>
      </c>
      <c r="G2276">
        <v>2270</v>
      </c>
      <c r="H2276">
        <f t="shared" ca="1" si="74"/>
        <v>-3.3164918654039657E-2</v>
      </c>
    </row>
    <row r="2277" spans="2:8" x14ac:dyDescent="0.35">
      <c r="B2277" s="40">
        <v>40830</v>
      </c>
      <c r="C2277" s="41">
        <v>87.977012999999999</v>
      </c>
      <c r="D2277" s="6">
        <f t="shared" si="73"/>
        <v>14.850685901455041</v>
      </c>
      <c r="E2277">
        <v>2.5020556946744352E-3</v>
      </c>
      <c r="G2277">
        <v>2271</v>
      </c>
      <c r="H2277">
        <f t="shared" ca="1" si="74"/>
        <v>1.8217310155081799E-3</v>
      </c>
    </row>
    <row r="2278" spans="2:8" x14ac:dyDescent="0.35">
      <c r="B2278" s="40">
        <v>37574</v>
      </c>
      <c r="C2278" s="41">
        <v>5.5503600000000004</v>
      </c>
      <c r="D2278" s="6">
        <f t="shared" si="73"/>
        <v>-0.86753144170000129</v>
      </c>
      <c r="E2278">
        <v>2.4972302165941333E-3</v>
      </c>
      <c r="G2278">
        <v>2272</v>
      </c>
      <c r="H2278">
        <f t="shared" ca="1" si="74"/>
        <v>-1.8340872108435866E-2</v>
      </c>
    </row>
    <row r="2279" spans="2:8" x14ac:dyDescent="0.35">
      <c r="B2279" s="40">
        <v>39287</v>
      </c>
      <c r="C2279" s="41">
        <v>41.899451999999997</v>
      </c>
      <c r="D2279" s="6">
        <f t="shared" si="73"/>
        <v>-0.51996233522520297</v>
      </c>
      <c r="E2279">
        <v>2.4908754790754586E-3</v>
      </c>
      <c r="G2279">
        <v>2273</v>
      </c>
      <c r="H2279">
        <f t="shared" ca="1" si="74"/>
        <v>-7.3375341136183905E-3</v>
      </c>
    </row>
    <row r="2280" spans="2:8" x14ac:dyDescent="0.35">
      <c r="B2280" s="40">
        <v>40364</v>
      </c>
      <c r="C2280" s="41">
        <v>87.283676</v>
      </c>
      <c r="D2280" s="6">
        <f t="shared" si="73"/>
        <v>-0.7429715341330867</v>
      </c>
      <c r="E2280">
        <v>2.4796313860305243E-3</v>
      </c>
      <c r="G2280">
        <v>2274</v>
      </c>
      <c r="H2280">
        <f t="shared" ca="1" si="74"/>
        <v>-3.5934754529059684E-3</v>
      </c>
    </row>
    <row r="2281" spans="2:8" x14ac:dyDescent="0.35">
      <c r="B2281" s="40">
        <v>43123</v>
      </c>
      <c r="C2281" s="41">
        <v>339.58758499999999</v>
      </c>
      <c r="D2281" s="6">
        <f t="shared" si="73"/>
        <v>2.8621994754063356</v>
      </c>
      <c r="E2281">
        <v>2.4784469881588417E-3</v>
      </c>
      <c r="G2281">
        <v>2275</v>
      </c>
      <c r="H2281">
        <f t="shared" ca="1" si="74"/>
        <v>5.1324671502933843E-2</v>
      </c>
    </row>
    <row r="2282" spans="2:8" x14ac:dyDescent="0.35">
      <c r="B2282" s="40">
        <v>40400</v>
      </c>
      <c r="C2282" s="41">
        <v>87.925956999999997</v>
      </c>
      <c r="D2282" s="6">
        <f t="shared" si="73"/>
        <v>0.11673993421206452</v>
      </c>
      <c r="E2282">
        <v>2.4770976523718694E-3</v>
      </c>
      <c r="G2282">
        <v>2276</v>
      </c>
      <c r="H2282">
        <f t="shared" ca="1" si="74"/>
        <v>-2.2717606390133274E-2</v>
      </c>
    </row>
    <row r="2283" spans="2:8" x14ac:dyDescent="0.35">
      <c r="B2283" s="40">
        <v>40302</v>
      </c>
      <c r="C2283" s="41">
        <v>78.734497000000005</v>
      </c>
      <c r="D2283" s="6">
        <f t="shared" si="73"/>
        <v>12.019753242391538</v>
      </c>
      <c r="E2283">
        <v>2.4741604857111878E-3</v>
      </c>
      <c r="G2283">
        <v>2277</v>
      </c>
      <c r="H2283">
        <f t="shared" ca="1" si="74"/>
        <v>8.6794431918631367E-3</v>
      </c>
    </row>
    <row r="2284" spans="2:8" x14ac:dyDescent="0.35">
      <c r="B2284" s="40">
        <v>37484</v>
      </c>
      <c r="C2284" s="41">
        <v>6.0473109999999997</v>
      </c>
      <c r="D2284" s="6">
        <f t="shared" si="73"/>
        <v>-0.98911760051627606</v>
      </c>
      <c r="E2284">
        <v>2.472317388925181E-3</v>
      </c>
      <c r="G2284">
        <v>2278</v>
      </c>
      <c r="H2284">
        <f t="shared" ca="1" si="74"/>
        <v>-1.9587916127923911E-2</v>
      </c>
    </row>
    <row r="2285" spans="2:8" x14ac:dyDescent="0.35">
      <c r="B2285" s="40">
        <v>44377</v>
      </c>
      <c r="C2285" s="41">
        <v>555.69647199999997</v>
      </c>
      <c r="D2285" s="6">
        <f t="shared" si="73"/>
        <v>-4.0185663988374989E-2</v>
      </c>
      <c r="E2285">
        <v>2.4677061916883302E-3</v>
      </c>
      <c r="G2285">
        <v>2279</v>
      </c>
      <c r="H2285">
        <f t="shared" ca="1" si="74"/>
        <v>-6.6657406741083385E-3</v>
      </c>
    </row>
    <row r="2286" spans="2:8" x14ac:dyDescent="0.35">
      <c r="B2286" s="40">
        <v>44413</v>
      </c>
      <c r="C2286" s="41">
        <v>578.96246299999996</v>
      </c>
      <c r="D2286" s="6">
        <f t="shared" si="73"/>
        <v>0.32881421293048141</v>
      </c>
      <c r="E2286">
        <v>2.4656557413080269E-3</v>
      </c>
      <c r="G2286">
        <v>2280</v>
      </c>
      <c r="H2286">
        <f t="shared" ca="1" si="74"/>
        <v>-3.3346847037693937E-2</v>
      </c>
    </row>
    <row r="2287" spans="2:8" x14ac:dyDescent="0.35">
      <c r="B2287" s="40">
        <v>43720</v>
      </c>
      <c r="C2287" s="41">
        <v>435.698578</v>
      </c>
      <c r="D2287" s="6">
        <f t="shared" si="73"/>
        <v>-0.20210627124670252</v>
      </c>
      <c r="E2287">
        <v>2.4493596742360506E-3</v>
      </c>
      <c r="G2287">
        <v>2281</v>
      </c>
      <c r="H2287">
        <f t="shared" ca="1" si="74"/>
        <v>-2.4330127738946506E-3</v>
      </c>
    </row>
    <row r="2288" spans="2:8" x14ac:dyDescent="0.35">
      <c r="B2288" s="40">
        <v>44663</v>
      </c>
      <c r="C2288" s="41">
        <v>546.06091300000003</v>
      </c>
      <c r="D2288" s="6">
        <f t="shared" si="73"/>
        <v>12.429537274195594</v>
      </c>
      <c r="E2288">
        <v>2.4438507044801344E-3</v>
      </c>
      <c r="G2288">
        <v>2282</v>
      </c>
      <c r="H2288">
        <f t="shared" ca="1" si="74"/>
        <v>1.6010024952719991E-2</v>
      </c>
    </row>
    <row r="2289" spans="2:8" x14ac:dyDescent="0.35">
      <c r="B2289" s="40">
        <v>39031</v>
      </c>
      <c r="C2289" s="41">
        <v>40.661186000000001</v>
      </c>
      <c r="D2289" s="6">
        <f t="shared" si="73"/>
        <v>1.4726660698630023</v>
      </c>
      <c r="E2289">
        <v>2.4433906577318158E-3</v>
      </c>
      <c r="G2289">
        <v>2283</v>
      </c>
      <c r="H2289">
        <f t="shared" ca="1" si="74"/>
        <v>-2.6746750416367267E-2</v>
      </c>
    </row>
    <row r="2290" spans="2:8" x14ac:dyDescent="0.35">
      <c r="B2290" s="40">
        <v>38492</v>
      </c>
      <c r="C2290" s="41">
        <v>16.444268999999998</v>
      </c>
      <c r="D2290" s="6">
        <f t="shared" si="73"/>
        <v>-0.96994276411035607</v>
      </c>
      <c r="E2290">
        <v>2.4297123499282505E-3</v>
      </c>
      <c r="G2290">
        <v>2284</v>
      </c>
      <c r="H2290">
        <f t="shared" ca="1" si="74"/>
        <v>2.0064240504552015E-2</v>
      </c>
    </row>
    <row r="2291" spans="2:8" x14ac:dyDescent="0.35">
      <c r="B2291" s="40">
        <v>44357</v>
      </c>
      <c r="C2291" s="41">
        <v>547.09851100000003</v>
      </c>
      <c r="D2291" s="6">
        <f t="shared" si="73"/>
        <v>-9.8122317277587784E-4</v>
      </c>
      <c r="E2291">
        <v>2.4168958265538202E-3</v>
      </c>
      <c r="G2291">
        <v>2285</v>
      </c>
      <c r="H2291">
        <f t="shared" ca="1" si="74"/>
        <v>3.1273743441833559E-3</v>
      </c>
    </row>
    <row r="2292" spans="2:8" x14ac:dyDescent="0.35">
      <c r="B2292" s="40">
        <v>44295</v>
      </c>
      <c r="C2292" s="41">
        <v>547.63586399999997</v>
      </c>
      <c r="D2292" s="6">
        <f t="shared" si="73"/>
        <v>0.18455714471933302</v>
      </c>
      <c r="E2292">
        <v>2.4145185862973193E-3</v>
      </c>
      <c r="G2292">
        <v>2286</v>
      </c>
      <c r="H2292">
        <f t="shared" ca="1" si="74"/>
        <v>-1.5830803113791567E-2</v>
      </c>
    </row>
    <row r="2293" spans="2:8" x14ac:dyDescent="0.35">
      <c r="B2293" s="40">
        <v>43776</v>
      </c>
      <c r="C2293" s="41">
        <v>462.31274400000001</v>
      </c>
      <c r="D2293" s="6">
        <f t="shared" si="73"/>
        <v>2.0823038241202045</v>
      </c>
      <c r="E2293">
        <v>2.41328411162277E-3</v>
      </c>
      <c r="G2293">
        <v>2287</v>
      </c>
      <c r="H2293">
        <f t="shared" ca="1" si="74"/>
        <v>3.2093246542187412E-2</v>
      </c>
    </row>
    <row r="2294" spans="2:8" x14ac:dyDescent="0.35">
      <c r="B2294" s="40">
        <v>41624</v>
      </c>
      <c r="C2294" s="41">
        <v>149.989349</v>
      </c>
      <c r="D2294" s="6">
        <f t="shared" si="73"/>
        <v>-0.58118956785511799</v>
      </c>
      <c r="E2294">
        <v>2.4130999673786088E-3</v>
      </c>
      <c r="G2294">
        <v>2288</v>
      </c>
      <c r="H2294">
        <f t="shared" ca="1" si="74"/>
        <v>6.2784919919637264E-2</v>
      </c>
    </row>
    <row r="2295" spans="2:8" x14ac:dyDescent="0.35">
      <c r="B2295" s="40">
        <v>43304</v>
      </c>
      <c r="C2295" s="41">
        <v>358.13183600000002</v>
      </c>
      <c r="D2295" s="6">
        <f t="shared" si="73"/>
        <v>0.5548153162342383</v>
      </c>
      <c r="E2295">
        <v>2.4129133229925195E-3</v>
      </c>
      <c r="G2295">
        <v>2289</v>
      </c>
      <c r="H2295">
        <f t="shared" ca="1" si="74"/>
        <v>3.6056399796427225E-4</v>
      </c>
    </row>
    <row r="2296" spans="2:8" x14ac:dyDescent="0.35">
      <c r="B2296" s="40">
        <v>42461</v>
      </c>
      <c r="C2296" s="41">
        <v>230.337219</v>
      </c>
      <c r="D2296" s="6">
        <f t="shared" si="73"/>
        <v>1.4941722248772136</v>
      </c>
      <c r="E2296">
        <v>2.4010523693114602E-3</v>
      </c>
      <c r="G2296">
        <v>2290</v>
      </c>
      <c r="H2296">
        <f t="shared" ca="1" si="74"/>
        <v>1.5513170456769816E-2</v>
      </c>
    </row>
    <row r="2297" spans="2:8" x14ac:dyDescent="0.35">
      <c r="B2297" s="40">
        <v>41046</v>
      </c>
      <c r="C2297" s="41">
        <v>92.350166000000002</v>
      </c>
      <c r="D2297" s="6">
        <f t="shared" si="73"/>
        <v>-0.79343452859542529</v>
      </c>
      <c r="E2297">
        <v>2.3969890241145992E-3</v>
      </c>
      <c r="G2297">
        <v>2291</v>
      </c>
      <c r="H2297">
        <f t="shared" ca="1" si="74"/>
        <v>4.1581856168327429E-2</v>
      </c>
    </row>
    <row r="2298" spans="2:8" x14ac:dyDescent="0.35">
      <c r="B2298" s="40">
        <v>43816</v>
      </c>
      <c r="C2298" s="41">
        <v>447.07455399999998</v>
      </c>
      <c r="D2298" s="6">
        <f t="shared" si="73"/>
        <v>44.898408956232743</v>
      </c>
      <c r="E2298">
        <v>2.3940195262267179E-3</v>
      </c>
      <c r="G2298">
        <v>2292</v>
      </c>
      <c r="H2298">
        <f t="shared" ca="1" si="74"/>
        <v>1.891869912111132E-2</v>
      </c>
    </row>
    <row r="2299" spans="2:8" x14ac:dyDescent="0.35">
      <c r="B2299" s="40">
        <v>38128</v>
      </c>
      <c r="C2299" s="41">
        <v>9.7405240000000006</v>
      </c>
      <c r="D2299" s="6">
        <f t="shared" si="73"/>
        <v>-0.95765292972770011</v>
      </c>
      <c r="E2299">
        <v>2.388623274767404E-3</v>
      </c>
      <c r="G2299">
        <v>2293</v>
      </c>
      <c r="H2299">
        <f t="shared" ca="1" si="74"/>
        <v>8.914711717071911E-3</v>
      </c>
    </row>
    <row r="2300" spans="2:8" x14ac:dyDescent="0.35">
      <c r="B2300" s="40">
        <v>42167</v>
      </c>
      <c r="C2300" s="41">
        <v>230.016479</v>
      </c>
      <c r="D2300" s="6">
        <f t="shared" si="73"/>
        <v>-0.21467797258172885</v>
      </c>
      <c r="E2300">
        <v>2.3866117657306393E-3</v>
      </c>
      <c r="G2300">
        <v>2294</v>
      </c>
      <c r="H2300">
        <f t="shared" ca="1" si="74"/>
        <v>3.898453357451313E-3</v>
      </c>
    </row>
    <row r="2301" spans="2:8" x14ac:dyDescent="0.35">
      <c r="B2301" s="40">
        <v>42978</v>
      </c>
      <c r="C2301" s="41">
        <v>292.89447000000001</v>
      </c>
      <c r="D2301" s="6">
        <f t="shared" si="73"/>
        <v>-0.49199337301255081</v>
      </c>
      <c r="E2301">
        <v>2.3857607993353672E-3</v>
      </c>
      <c r="G2301">
        <v>2295</v>
      </c>
      <c r="H2301">
        <f t="shared" ca="1" si="74"/>
        <v>5.1056403741002957E-3</v>
      </c>
    </row>
    <row r="2302" spans="2:8" x14ac:dyDescent="0.35">
      <c r="B2302" s="40">
        <v>44405</v>
      </c>
      <c r="C2302" s="41">
        <v>576.55639599999995</v>
      </c>
      <c r="D2302" s="6">
        <f t="shared" si="73"/>
        <v>12.008404479976665</v>
      </c>
      <c r="E2302">
        <v>2.3778911079365204E-3</v>
      </c>
      <c r="G2302">
        <v>2296</v>
      </c>
      <c r="H2302">
        <f t="shared" ca="1" si="74"/>
        <v>1.0399153879812821E-2</v>
      </c>
    </row>
    <row r="2303" spans="2:8" x14ac:dyDescent="0.35">
      <c r="B2303" s="40">
        <v>39562</v>
      </c>
      <c r="C2303" s="41">
        <v>44.321838</v>
      </c>
      <c r="D2303" s="6">
        <f t="shared" si="73"/>
        <v>0.10313548030137346</v>
      </c>
      <c r="E2303">
        <v>2.37076184029625E-3</v>
      </c>
      <c r="G2303">
        <v>2297</v>
      </c>
      <c r="H2303">
        <f t="shared" ca="1" si="74"/>
        <v>-1.150988058185499E-2</v>
      </c>
    </row>
    <row r="2304" spans="2:8" x14ac:dyDescent="0.35">
      <c r="B2304" s="40">
        <v>39079</v>
      </c>
      <c r="C2304" s="41">
        <v>40.178055000000001</v>
      </c>
      <c r="D2304" s="6">
        <f t="shared" si="73"/>
        <v>-0.92596074358788683</v>
      </c>
      <c r="E2304">
        <v>2.3695536739745757E-3</v>
      </c>
      <c r="G2304">
        <v>2298</v>
      </c>
      <c r="H2304">
        <f t="shared" ca="1" si="74"/>
        <v>1.6101793081554624E-2</v>
      </c>
    </row>
    <row r="2305" spans="2:8" x14ac:dyDescent="0.35">
      <c r="B2305" s="40">
        <v>44671</v>
      </c>
      <c r="C2305" s="41">
        <v>542.65881300000001</v>
      </c>
      <c r="D2305" s="6">
        <f t="shared" si="73"/>
        <v>-4.3175536766456218E-2</v>
      </c>
      <c r="E2305">
        <v>2.3678901315204478E-3</v>
      </c>
      <c r="G2305">
        <v>2299</v>
      </c>
      <c r="H2305">
        <f t="shared" ca="1" si="74"/>
        <v>1.3595774557284349E-2</v>
      </c>
    </row>
    <row r="2306" spans="2:8" x14ac:dyDescent="0.35">
      <c r="B2306" s="40">
        <v>44811</v>
      </c>
      <c r="C2306" s="41">
        <v>567.14562999999998</v>
      </c>
      <c r="D2306" s="6">
        <f t="shared" si="73"/>
        <v>1.0513151460157371</v>
      </c>
      <c r="E2306">
        <v>2.3642440269686089E-3</v>
      </c>
      <c r="G2306">
        <v>2300</v>
      </c>
      <c r="H2306">
        <f t="shared" ca="1" si="74"/>
        <v>-1.798385775305731E-2</v>
      </c>
    </row>
    <row r="2307" spans="2:8" x14ac:dyDescent="0.35">
      <c r="B2307" s="40">
        <v>42683</v>
      </c>
      <c r="C2307" s="41">
        <v>276.47903400000001</v>
      </c>
      <c r="D2307" s="6">
        <f t="shared" si="73"/>
        <v>1.4155333490583519</v>
      </c>
      <c r="E2307">
        <v>2.3511866463065655E-3</v>
      </c>
      <c r="G2307">
        <v>2301</v>
      </c>
      <c r="H2307">
        <f t="shared" ca="1" si="74"/>
        <v>-7.0841895436572384E-3</v>
      </c>
    </row>
    <row r="2308" spans="2:8" x14ac:dyDescent="0.35">
      <c r="B2308" s="40">
        <v>41284</v>
      </c>
      <c r="C2308" s="41">
        <v>114.458794</v>
      </c>
      <c r="D2308" s="6">
        <f t="shared" si="73"/>
        <v>-0.5523982234597633</v>
      </c>
      <c r="E2308">
        <v>2.3485380536489324E-3</v>
      </c>
      <c r="G2308">
        <v>2302</v>
      </c>
      <c r="H2308">
        <f t="shared" ca="1" si="74"/>
        <v>6.8535989842602842E-3</v>
      </c>
    </row>
    <row r="2309" spans="2:8" x14ac:dyDescent="0.35">
      <c r="B2309" s="40">
        <v>42360</v>
      </c>
      <c r="C2309" s="41">
        <v>255.71568300000001</v>
      </c>
      <c r="D2309" s="6">
        <f t="shared" si="73"/>
        <v>1.2176764685655186</v>
      </c>
      <c r="E2309">
        <v>2.342786512010731E-3</v>
      </c>
      <c r="G2309">
        <v>2303</v>
      </c>
      <c r="H2309">
        <f t="shared" ca="1" si="74"/>
        <v>2.2582332433571873E-2</v>
      </c>
    </row>
    <row r="2310" spans="2:8" x14ac:dyDescent="0.35">
      <c r="B2310" s="40">
        <v>41290</v>
      </c>
      <c r="C2310" s="41">
        <v>115.30793</v>
      </c>
      <c r="D2310" s="6">
        <f t="shared" si="73"/>
        <v>-0.74945400428001774</v>
      </c>
      <c r="E2310">
        <v>2.3308718400182268E-3</v>
      </c>
      <c r="G2310">
        <v>2304</v>
      </c>
      <c r="H2310">
        <f t="shared" ca="1" si="74"/>
        <v>-2.617205098383529E-2</v>
      </c>
    </row>
    <row r="2311" spans="2:8" x14ac:dyDescent="0.35">
      <c r="B2311" s="40">
        <v>44022</v>
      </c>
      <c r="C2311" s="41">
        <v>460.22659299999998</v>
      </c>
      <c r="D2311" s="6">
        <f t="shared" ref="D2311:D2374" si="75">(C2311-C2312)/C2312</f>
        <v>9.1626092000569788</v>
      </c>
      <c r="E2311">
        <v>2.3253781166703061E-3</v>
      </c>
      <c r="G2311">
        <v>2305</v>
      </c>
      <c r="H2311">
        <f t="shared" ref="H2311:H2374" ca="1" si="76">_xlfn.NORM.INV(RAND(),K$9,K$10)</f>
        <v>5.1618806311108387E-3</v>
      </c>
    </row>
    <row r="2312" spans="2:8" x14ac:dyDescent="0.35">
      <c r="B2312" s="40">
        <v>39573</v>
      </c>
      <c r="C2312" s="41">
        <v>45.286262999999998</v>
      </c>
      <c r="D2312" s="6">
        <f t="shared" si="75"/>
        <v>-0.60937776869020477</v>
      </c>
      <c r="E2312">
        <v>2.3199124702648305E-3</v>
      </c>
      <c r="G2312">
        <v>2306</v>
      </c>
      <c r="H2312">
        <f t="shared" ca="1" si="76"/>
        <v>-2.6072421819182536E-2</v>
      </c>
    </row>
    <row r="2313" spans="2:8" x14ac:dyDescent="0.35">
      <c r="B2313" s="40">
        <v>41276</v>
      </c>
      <c r="C2313" s="41">
        <v>115.933655</v>
      </c>
      <c r="D2313" s="6">
        <f t="shared" si="75"/>
        <v>-0.72674206910005923</v>
      </c>
      <c r="E2313">
        <v>2.3187216159320581E-3</v>
      </c>
      <c r="G2313">
        <v>2307</v>
      </c>
      <c r="H2313">
        <f t="shared" ca="1" si="76"/>
        <v>-3.8750235633717531E-2</v>
      </c>
    </row>
    <row r="2314" spans="2:8" x14ac:dyDescent="0.35">
      <c r="B2314" s="40">
        <v>43970</v>
      </c>
      <c r="C2314" s="41">
        <v>424.26455700000002</v>
      </c>
      <c r="D2314" s="6">
        <f t="shared" si="75"/>
        <v>0.91493239586274522</v>
      </c>
      <c r="E2314">
        <v>2.2929241969652748E-3</v>
      </c>
      <c r="G2314">
        <v>2308</v>
      </c>
      <c r="H2314">
        <f t="shared" ca="1" si="76"/>
        <v>1.3397803683507735E-2</v>
      </c>
    </row>
    <row r="2315" spans="2:8" x14ac:dyDescent="0.35">
      <c r="B2315" s="40">
        <v>42391</v>
      </c>
      <c r="C2315" s="41">
        <v>221.555893</v>
      </c>
      <c r="D2315" s="6">
        <f t="shared" si="75"/>
        <v>-0.56922432075700591</v>
      </c>
      <c r="E2315">
        <v>2.287883479258936E-3</v>
      </c>
      <c r="G2315">
        <v>2309</v>
      </c>
      <c r="H2315">
        <f t="shared" ca="1" si="76"/>
        <v>3.5136078436740215E-3</v>
      </c>
    </row>
    <row r="2316" spans="2:8" x14ac:dyDescent="0.35">
      <c r="B2316" s="40">
        <v>44229</v>
      </c>
      <c r="C2316" s="41">
        <v>514.31848100000002</v>
      </c>
      <c r="D2316" s="6">
        <f t="shared" si="75"/>
        <v>5.7776235790942065</v>
      </c>
      <c r="E2316">
        <v>2.2848955446201154E-3</v>
      </c>
      <c r="G2316">
        <v>2310</v>
      </c>
      <c r="H2316">
        <f t="shared" ca="1" si="76"/>
        <v>3.4030605683524638E-2</v>
      </c>
    </row>
    <row r="2317" spans="2:8" x14ac:dyDescent="0.35">
      <c r="B2317" s="40">
        <v>40289</v>
      </c>
      <c r="C2317" s="41">
        <v>75.884781000000004</v>
      </c>
      <c r="D2317" s="6">
        <f t="shared" si="75"/>
        <v>-0.45324404605473023</v>
      </c>
      <c r="E2317">
        <v>2.2811024830729455E-3</v>
      </c>
      <c r="G2317">
        <v>2311</v>
      </c>
      <c r="H2317">
        <f t="shared" ca="1" si="76"/>
        <v>-2.4276962645236204E-2</v>
      </c>
    </row>
    <row r="2318" spans="2:8" x14ac:dyDescent="0.35">
      <c r="B2318" s="40">
        <v>41449</v>
      </c>
      <c r="C2318" s="41">
        <v>138.790955</v>
      </c>
      <c r="D2318" s="6">
        <f t="shared" si="75"/>
        <v>-0.63806685826868714</v>
      </c>
      <c r="E2318">
        <v>2.2722443709375694E-3</v>
      </c>
      <c r="G2318">
        <v>2312</v>
      </c>
      <c r="H2318">
        <f t="shared" ca="1" si="76"/>
        <v>-1.9526103622384498E-2</v>
      </c>
    </row>
    <row r="2319" spans="2:8" x14ac:dyDescent="0.35">
      <c r="B2319" s="40">
        <v>43614</v>
      </c>
      <c r="C2319" s="41">
        <v>383.47125199999999</v>
      </c>
      <c r="D2319" s="6">
        <f t="shared" si="75"/>
        <v>9.1807801929555133</v>
      </c>
      <c r="E2319">
        <v>2.2607836983075239E-3</v>
      </c>
      <c r="G2319">
        <v>2313</v>
      </c>
      <c r="H2319">
        <f t="shared" ca="1" si="76"/>
        <v>1.94138778039557E-2</v>
      </c>
    </row>
    <row r="2320" spans="2:8" x14ac:dyDescent="0.35">
      <c r="B2320" s="40">
        <v>39836</v>
      </c>
      <c r="C2320" s="41">
        <v>37.666195000000002</v>
      </c>
      <c r="D2320" s="6">
        <f t="shared" si="75"/>
        <v>6.4659040117183126</v>
      </c>
      <c r="E2320">
        <v>2.2483283685498482E-3</v>
      </c>
      <c r="G2320">
        <v>2314</v>
      </c>
      <c r="H2320">
        <f t="shared" ca="1" si="76"/>
        <v>7.7658627513396842E-3</v>
      </c>
    </row>
    <row r="2321" spans="2:8" x14ac:dyDescent="0.35">
      <c r="B2321" s="40">
        <v>37705</v>
      </c>
      <c r="C2321" s="41">
        <v>5.0450949999999999</v>
      </c>
      <c r="D2321" s="6">
        <f t="shared" si="75"/>
        <v>-0.98124004960476263</v>
      </c>
      <c r="E2321">
        <v>2.2468182490908793E-3</v>
      </c>
      <c r="G2321">
        <v>2315</v>
      </c>
      <c r="H2321">
        <f t="shared" ca="1" si="76"/>
        <v>-2.7948880341412321E-2</v>
      </c>
    </row>
    <row r="2322" spans="2:8" x14ac:dyDescent="0.35">
      <c r="B2322" s="40">
        <v>42844</v>
      </c>
      <c r="C2322" s="41">
        <v>268.92901599999999</v>
      </c>
      <c r="D2322" s="6">
        <f t="shared" si="75"/>
        <v>2.4815131853748462</v>
      </c>
      <c r="E2322">
        <v>2.2440614725754786E-3</v>
      </c>
      <c r="G2322">
        <v>2316</v>
      </c>
      <c r="H2322">
        <f t="shared" ca="1" si="76"/>
        <v>3.173062117888769E-2</v>
      </c>
    </row>
    <row r="2323" spans="2:8" x14ac:dyDescent="0.35">
      <c r="B2323" s="40">
        <v>40284</v>
      </c>
      <c r="C2323" s="41">
        <v>77.244865000000004</v>
      </c>
      <c r="D2323" s="6">
        <f t="shared" si="75"/>
        <v>-0.80039016200682678</v>
      </c>
      <c r="E2323">
        <v>2.2412382333597681E-3</v>
      </c>
      <c r="G2323">
        <v>2317</v>
      </c>
      <c r="H2323">
        <f t="shared" ca="1" si="76"/>
        <v>3.584086013845994E-2</v>
      </c>
    </row>
    <row r="2324" spans="2:8" x14ac:dyDescent="0.35">
      <c r="B2324" s="40">
        <v>43648</v>
      </c>
      <c r="C2324" s="41">
        <v>386.97924799999998</v>
      </c>
      <c r="D2324" s="6">
        <f t="shared" si="75"/>
        <v>0.54686305851116623</v>
      </c>
      <c r="E2324">
        <v>2.2403240790191243E-3</v>
      </c>
      <c r="G2324">
        <v>2318</v>
      </c>
      <c r="H2324">
        <f t="shared" ca="1" si="76"/>
        <v>1.2687223128149849E-2</v>
      </c>
    </row>
    <row r="2325" spans="2:8" x14ac:dyDescent="0.35">
      <c r="B2325" s="40">
        <v>42643</v>
      </c>
      <c r="C2325" s="41">
        <v>250.170334</v>
      </c>
      <c r="D2325" s="6">
        <f t="shared" si="75"/>
        <v>-7.7237051575917606E-2</v>
      </c>
      <c r="E2325">
        <v>2.2173864818261159E-3</v>
      </c>
      <c r="G2325">
        <v>2319</v>
      </c>
      <c r="H2325">
        <f t="shared" ca="1" si="76"/>
        <v>-2.5649919981320699E-2</v>
      </c>
    </row>
    <row r="2326" spans="2:8" x14ac:dyDescent="0.35">
      <c r="B2326" s="40">
        <v>42628</v>
      </c>
      <c r="C2326" s="41">
        <v>271.11007699999999</v>
      </c>
      <c r="D2326" s="6">
        <f t="shared" si="75"/>
        <v>0.31294663224804836</v>
      </c>
      <c r="E2326">
        <v>2.2161313536745849E-3</v>
      </c>
      <c r="G2326">
        <v>2320</v>
      </c>
      <c r="H2326">
        <f t="shared" ca="1" si="76"/>
        <v>3.7314063786219404E-2</v>
      </c>
    </row>
    <row r="2327" spans="2:8" x14ac:dyDescent="0.35">
      <c r="B2327" s="40">
        <v>41885</v>
      </c>
      <c r="C2327" s="41">
        <v>206.48979199999999</v>
      </c>
      <c r="D2327" s="6">
        <f t="shared" si="75"/>
        <v>1.9842916177148795</v>
      </c>
      <c r="E2327">
        <v>2.2026591328362976E-3</v>
      </c>
      <c r="G2327">
        <v>2321</v>
      </c>
      <c r="H2327">
        <f t="shared" ca="1" si="76"/>
        <v>-7.2718095807164599E-3</v>
      </c>
    </row>
    <row r="2328" spans="2:8" x14ac:dyDescent="0.35">
      <c r="B2328" s="40">
        <v>40262</v>
      </c>
      <c r="C2328" s="41">
        <v>69.192229999999995</v>
      </c>
      <c r="D2328" s="6">
        <f t="shared" si="75"/>
        <v>6.6497064758830842</v>
      </c>
      <c r="E2328">
        <v>2.1887682433864241E-3</v>
      </c>
      <c r="G2328">
        <v>2322</v>
      </c>
      <c r="H2328">
        <f t="shared" ca="1" si="76"/>
        <v>5.275043647835144E-2</v>
      </c>
    </row>
    <row r="2329" spans="2:8" x14ac:dyDescent="0.35">
      <c r="B2329" s="40">
        <v>38230</v>
      </c>
      <c r="C2329" s="41">
        <v>9.045083</v>
      </c>
      <c r="D2329" s="6">
        <f t="shared" si="75"/>
        <v>-0.76742752779144841</v>
      </c>
      <c r="E2329">
        <v>2.1816224512329441E-3</v>
      </c>
      <c r="G2329">
        <v>2323</v>
      </c>
      <c r="H2329">
        <f t="shared" ca="1" si="76"/>
        <v>1.6022790168765292E-2</v>
      </c>
    </row>
    <row r="2330" spans="2:8" x14ac:dyDescent="0.35">
      <c r="B2330" s="40">
        <v>39665</v>
      </c>
      <c r="C2330" s="41">
        <v>38.891460000000002</v>
      </c>
      <c r="D2330" s="6">
        <f t="shared" si="75"/>
        <v>-0.87109678080488406</v>
      </c>
      <c r="E2330">
        <v>2.1776252312311691E-3</v>
      </c>
      <c r="G2330">
        <v>2324</v>
      </c>
      <c r="H2330">
        <f t="shared" ca="1" si="76"/>
        <v>-9.6979385425101702E-3</v>
      </c>
    </row>
    <row r="2331" spans="2:8" x14ac:dyDescent="0.35">
      <c r="B2331" s="40">
        <v>43166</v>
      </c>
      <c r="C2331" s="41">
        <v>301.71054099999998</v>
      </c>
      <c r="D2331" s="6">
        <f t="shared" si="75"/>
        <v>-0.39260851893702164</v>
      </c>
      <c r="E2331">
        <v>2.1691736988642672E-3</v>
      </c>
      <c r="G2331">
        <v>2325</v>
      </c>
      <c r="H2331">
        <f t="shared" ca="1" si="76"/>
        <v>1.5398920430068633E-2</v>
      </c>
    </row>
    <row r="2332" spans="2:8" x14ac:dyDescent="0.35">
      <c r="B2332" s="40">
        <v>44155</v>
      </c>
      <c r="C2332" s="41">
        <v>496.73159800000002</v>
      </c>
      <c r="D2332" s="6">
        <f t="shared" si="75"/>
        <v>53.537429488478701</v>
      </c>
      <c r="E2332">
        <v>2.1683712095725703E-3</v>
      </c>
      <c r="G2332">
        <v>2326</v>
      </c>
      <c r="H2332">
        <f t="shared" ca="1" si="76"/>
        <v>2.8514104269885116E-2</v>
      </c>
    </row>
    <row r="2333" spans="2:8" x14ac:dyDescent="0.35">
      <c r="B2333" s="40">
        <v>38184</v>
      </c>
      <c r="C2333" s="41">
        <v>9.1080860000000001</v>
      </c>
      <c r="D2333" s="6">
        <f t="shared" si="75"/>
        <v>-0.96461444136204222</v>
      </c>
      <c r="E2333">
        <v>2.1662783694112397E-3</v>
      </c>
      <c r="G2333">
        <v>2327</v>
      </c>
      <c r="H2333">
        <f t="shared" ca="1" si="76"/>
        <v>-4.1113466368343015E-3</v>
      </c>
    </row>
    <row r="2334" spans="2:8" x14ac:dyDescent="0.35">
      <c r="B2334" s="40">
        <v>42800</v>
      </c>
      <c r="C2334" s="41">
        <v>257.39556900000002</v>
      </c>
      <c r="D2334" s="6">
        <f t="shared" si="75"/>
        <v>2.6696275396515858</v>
      </c>
      <c r="E2334">
        <v>2.1642994423319369E-3</v>
      </c>
      <c r="G2334">
        <v>2328</v>
      </c>
      <c r="H2334">
        <f t="shared" ca="1" si="76"/>
        <v>2.3501326500383075E-2</v>
      </c>
    </row>
    <row r="2335" spans="2:8" x14ac:dyDescent="0.35">
      <c r="B2335" s="40">
        <v>40192</v>
      </c>
      <c r="C2335" s="41">
        <v>70.142150999999998</v>
      </c>
      <c r="D2335" s="6">
        <f t="shared" si="75"/>
        <v>12.306342875007683</v>
      </c>
      <c r="E2335">
        <v>2.1593915207371427E-3</v>
      </c>
      <c r="G2335">
        <v>2329</v>
      </c>
      <c r="H2335">
        <f t="shared" ca="1" si="76"/>
        <v>-6.8815441953188027E-3</v>
      </c>
    </row>
    <row r="2336" spans="2:8" x14ac:dyDescent="0.35">
      <c r="B2336" s="40">
        <v>37693</v>
      </c>
      <c r="C2336" s="41">
        <v>5.2713320000000001</v>
      </c>
      <c r="D2336" s="6">
        <f t="shared" si="75"/>
        <v>-0.92519324358298927</v>
      </c>
      <c r="E2336">
        <v>2.1501811209154505E-3</v>
      </c>
      <c r="G2336">
        <v>2330</v>
      </c>
      <c r="H2336">
        <f t="shared" ca="1" si="76"/>
        <v>1.7750843230233241E-2</v>
      </c>
    </row>
    <row r="2337" spans="2:8" x14ac:dyDescent="0.35">
      <c r="B2337" s="40">
        <v>40163</v>
      </c>
      <c r="C2337" s="41">
        <v>70.465987999999996</v>
      </c>
      <c r="D2337" s="6">
        <f t="shared" si="75"/>
        <v>-0.7846873646313165</v>
      </c>
      <c r="E2337">
        <v>2.1490188136564204E-3</v>
      </c>
      <c r="G2337">
        <v>2331</v>
      </c>
      <c r="H2337">
        <f t="shared" ca="1" si="76"/>
        <v>-1.7067163485653042E-2</v>
      </c>
    </row>
    <row r="2338" spans="2:8" x14ac:dyDescent="0.35">
      <c r="B2338" s="40">
        <v>43089</v>
      </c>
      <c r="C2338" s="41">
        <v>327.27288800000002</v>
      </c>
      <c r="D2338" s="6">
        <f t="shared" si="75"/>
        <v>0.26665310478272997</v>
      </c>
      <c r="E2338">
        <v>2.1424782385396964E-3</v>
      </c>
      <c r="G2338">
        <v>2332</v>
      </c>
      <c r="H2338">
        <f t="shared" ca="1" si="76"/>
        <v>-2.4228128970206368E-2</v>
      </c>
    </row>
    <row r="2339" spans="2:8" x14ac:dyDescent="0.35">
      <c r="B2339" s="40">
        <v>42262</v>
      </c>
      <c r="C2339" s="41">
        <v>258.37609900000001</v>
      </c>
      <c r="D2339" s="6">
        <f t="shared" si="75"/>
        <v>0.73726838654844218</v>
      </c>
      <c r="E2339">
        <v>2.1298548039769146E-3</v>
      </c>
      <c r="G2339">
        <v>2333</v>
      </c>
      <c r="H2339">
        <f t="shared" ca="1" si="76"/>
        <v>1.55790084655825E-2</v>
      </c>
    </row>
    <row r="2340" spans="2:8" x14ac:dyDescent="0.35">
      <c r="B2340" s="40">
        <v>41617</v>
      </c>
      <c r="C2340" s="41">
        <v>148.725494</v>
      </c>
      <c r="D2340" s="6">
        <f t="shared" si="75"/>
        <v>2.7632351128646699</v>
      </c>
      <c r="E2340">
        <v>2.1287914193075549E-3</v>
      </c>
      <c r="G2340">
        <v>2334</v>
      </c>
      <c r="H2340">
        <f t="shared" ca="1" si="76"/>
        <v>1.6485852865478219E-2</v>
      </c>
    </row>
    <row r="2341" spans="2:8" x14ac:dyDescent="0.35">
      <c r="B2341" s="40">
        <v>39490</v>
      </c>
      <c r="C2341" s="41">
        <v>39.520648999999999</v>
      </c>
      <c r="D2341" s="6">
        <f t="shared" si="75"/>
        <v>-0.92188062885227118</v>
      </c>
      <c r="E2341">
        <v>2.1261105299562239E-3</v>
      </c>
      <c r="G2341">
        <v>2335</v>
      </c>
      <c r="H2341">
        <f t="shared" ca="1" si="76"/>
        <v>2.1794668722057351E-2</v>
      </c>
    </row>
    <row r="2342" spans="2:8" x14ac:dyDescent="0.35">
      <c r="B2342" s="40">
        <v>44140</v>
      </c>
      <c r="C2342" s="41">
        <v>505.900757</v>
      </c>
      <c r="D2342" s="6">
        <f t="shared" si="75"/>
        <v>4.9289059609768868</v>
      </c>
      <c r="E2342">
        <v>2.1217176880919501E-3</v>
      </c>
      <c r="G2342">
        <v>2336</v>
      </c>
      <c r="H2342">
        <f t="shared" ca="1" si="76"/>
        <v>-4.258453647482336E-2</v>
      </c>
    </row>
    <row r="2343" spans="2:8" x14ac:dyDescent="0.35">
      <c r="B2343" s="40">
        <v>40927</v>
      </c>
      <c r="C2343" s="41">
        <v>85.327843000000001</v>
      </c>
      <c r="D2343" s="6">
        <f t="shared" si="75"/>
        <v>-0.76366425257894377</v>
      </c>
      <c r="E2343">
        <v>2.0747452742167034E-3</v>
      </c>
      <c r="G2343">
        <v>2337</v>
      </c>
      <c r="H2343">
        <f t="shared" ca="1" si="76"/>
        <v>2.1037491453578312E-2</v>
      </c>
    </row>
    <row r="2344" spans="2:8" x14ac:dyDescent="0.35">
      <c r="B2344" s="40">
        <v>43263</v>
      </c>
      <c r="C2344" s="41">
        <v>361.04501299999998</v>
      </c>
      <c r="D2344" s="6">
        <f t="shared" si="75"/>
        <v>0.13806775069372013</v>
      </c>
      <c r="E2344">
        <v>2.0712700971804022E-3</v>
      </c>
      <c r="G2344">
        <v>2338</v>
      </c>
      <c r="H2344">
        <f t="shared" ca="1" si="76"/>
        <v>-5.4728059148526589E-2</v>
      </c>
    </row>
    <row r="2345" spans="2:8" x14ac:dyDescent="0.35">
      <c r="B2345" s="40">
        <v>43062</v>
      </c>
      <c r="C2345" s="41">
        <v>317.24386600000003</v>
      </c>
      <c r="D2345" s="6">
        <f t="shared" si="75"/>
        <v>9.0269884020979418</v>
      </c>
      <c r="E2345">
        <v>2.0626464660535595E-3</v>
      </c>
      <c r="G2345">
        <v>2339</v>
      </c>
      <c r="H2345">
        <f t="shared" ca="1" si="76"/>
        <v>4.0986373030447207E-2</v>
      </c>
    </row>
    <row r="2346" spans="2:8" x14ac:dyDescent="0.35">
      <c r="B2346" s="40">
        <v>38779</v>
      </c>
      <c r="C2346" s="41">
        <v>31.638998000000001</v>
      </c>
      <c r="D2346" s="6">
        <f t="shared" si="75"/>
        <v>-0.38892209299884373</v>
      </c>
      <c r="E2346">
        <v>2.0623057354080352E-3</v>
      </c>
      <c r="G2346">
        <v>2340</v>
      </c>
      <c r="H2346">
        <f t="shared" ca="1" si="76"/>
        <v>3.5357905455405556E-2</v>
      </c>
    </row>
    <row r="2347" spans="2:8" x14ac:dyDescent="0.35">
      <c r="B2347" s="40">
        <v>39990</v>
      </c>
      <c r="C2347" s="41">
        <v>51.775719000000002</v>
      </c>
      <c r="D2347" s="6">
        <f t="shared" si="75"/>
        <v>-0.90098665357828167</v>
      </c>
      <c r="E2347">
        <v>2.0619836452594621E-3</v>
      </c>
      <c r="G2347">
        <v>2341</v>
      </c>
      <c r="H2347">
        <f t="shared" ca="1" si="76"/>
        <v>-5.5377043735254485E-3</v>
      </c>
    </row>
    <row r="2348" spans="2:8" x14ac:dyDescent="0.35">
      <c r="B2348" s="40">
        <v>44203</v>
      </c>
      <c r="C2348" s="41">
        <v>522.91656499999999</v>
      </c>
      <c r="D2348" s="6">
        <f t="shared" si="75"/>
        <v>53.468710961551139</v>
      </c>
      <c r="E2348">
        <v>2.0596838578660994E-3</v>
      </c>
      <c r="G2348">
        <v>2342</v>
      </c>
      <c r="H2348">
        <f t="shared" ca="1" si="76"/>
        <v>1.7008578397727247E-2</v>
      </c>
    </row>
    <row r="2349" spans="2:8" x14ac:dyDescent="0.35">
      <c r="B2349" s="40">
        <v>38247</v>
      </c>
      <c r="C2349" s="41">
        <v>9.6003109999999996</v>
      </c>
      <c r="D2349" s="6">
        <f t="shared" si="75"/>
        <v>-0.96986246629524286</v>
      </c>
      <c r="E2349">
        <v>2.0550857762679318E-3</v>
      </c>
      <c r="G2349">
        <v>2343</v>
      </c>
      <c r="H2349">
        <f t="shared" ca="1" si="76"/>
        <v>1.8870499138255978E-2</v>
      </c>
    </row>
    <row r="2350" spans="2:8" x14ac:dyDescent="0.35">
      <c r="B2350" s="40">
        <v>43073</v>
      </c>
      <c r="C2350" s="41">
        <v>318.54998799999998</v>
      </c>
      <c r="D2350" s="6">
        <f t="shared" si="75"/>
        <v>56.666930064520706</v>
      </c>
      <c r="E2350">
        <v>2.0543640889471699E-3</v>
      </c>
      <c r="G2350">
        <v>2344</v>
      </c>
      <c r="H2350">
        <f t="shared" ca="1" si="76"/>
        <v>1.692507798977105E-2</v>
      </c>
    </row>
    <row r="2351" spans="2:8" x14ac:dyDescent="0.35">
      <c r="B2351" s="40">
        <v>37684</v>
      </c>
      <c r="C2351" s="41">
        <v>5.5239630000000002</v>
      </c>
      <c r="D2351" s="6">
        <f t="shared" si="75"/>
        <v>0</v>
      </c>
      <c r="E2351">
        <v>2.0518255097546644E-3</v>
      </c>
      <c r="G2351">
        <v>2345</v>
      </c>
      <c r="H2351">
        <f t="shared" ca="1" si="76"/>
        <v>-2.9609716429348218E-2</v>
      </c>
    </row>
    <row r="2352" spans="2:8" x14ac:dyDescent="0.35">
      <c r="B2352" s="40">
        <v>37622</v>
      </c>
      <c r="C2352" s="41">
        <v>5.5239630000000002</v>
      </c>
      <c r="D2352" s="6">
        <f t="shared" si="75"/>
        <v>-6.7799767372071114E-3</v>
      </c>
      <c r="E2352">
        <v>2.0518255097546644E-3</v>
      </c>
      <c r="G2352">
        <v>2346</v>
      </c>
      <c r="H2352">
        <f t="shared" ca="1" si="76"/>
        <v>-2.6822495786974331E-2</v>
      </c>
    </row>
    <row r="2353" spans="2:8" x14ac:dyDescent="0.35">
      <c r="B2353" s="40">
        <v>37616</v>
      </c>
      <c r="C2353" s="41">
        <v>5.5616709999999996</v>
      </c>
      <c r="D2353" s="6">
        <f t="shared" si="75"/>
        <v>-0.98709620435483258</v>
      </c>
      <c r="E2353">
        <v>2.0378858308288438E-3</v>
      </c>
      <c r="G2353">
        <v>2347</v>
      </c>
      <c r="H2353">
        <f t="shared" ca="1" si="76"/>
        <v>1.0226200276558578E-2</v>
      </c>
    </row>
    <row r="2354" spans="2:8" x14ac:dyDescent="0.35">
      <c r="B2354" s="40">
        <v>43964</v>
      </c>
      <c r="C2354" s="41">
        <v>431.010468</v>
      </c>
      <c r="D2354" s="6">
        <f t="shared" si="75"/>
        <v>9.3461102210845244</v>
      </c>
      <c r="E2354">
        <v>2.0308323582872473E-3</v>
      </c>
      <c r="G2354">
        <v>2348</v>
      </c>
      <c r="H2354">
        <f t="shared" ca="1" si="76"/>
        <v>1.2916330811744444E-2</v>
      </c>
    </row>
    <row r="2355" spans="2:8" x14ac:dyDescent="0.35">
      <c r="B2355" s="40">
        <v>39615</v>
      </c>
      <c r="C2355" s="41">
        <v>41.659179999999999</v>
      </c>
      <c r="D2355" s="6">
        <f t="shared" si="75"/>
        <v>-0.52552922271899638</v>
      </c>
      <c r="E2355">
        <v>2.0173030579927714E-3</v>
      </c>
      <c r="G2355">
        <v>2349</v>
      </c>
      <c r="H2355">
        <f t="shared" ca="1" si="76"/>
        <v>2.1093251534547646E-2</v>
      </c>
    </row>
    <row r="2356" spans="2:8" x14ac:dyDescent="0.35">
      <c r="B2356" s="40">
        <v>40849</v>
      </c>
      <c r="C2356" s="41">
        <v>87.801361</v>
      </c>
      <c r="D2356" s="6">
        <f t="shared" si="75"/>
        <v>14.647801081392434</v>
      </c>
      <c r="E2356">
        <v>2.0050860898469147E-3</v>
      </c>
      <c r="G2356">
        <v>2350</v>
      </c>
      <c r="H2356">
        <f t="shared" ca="1" si="76"/>
        <v>1.2520799717346293E-2</v>
      </c>
    </row>
    <row r="2357" spans="2:8" x14ac:dyDescent="0.35">
      <c r="B2357" s="40">
        <v>37557</v>
      </c>
      <c r="C2357" s="41">
        <v>5.6110990000000003</v>
      </c>
      <c r="D2357" s="6">
        <f t="shared" si="75"/>
        <v>-0.93626828798674677</v>
      </c>
      <c r="E2357">
        <v>1.9971731713785087E-3</v>
      </c>
      <c r="G2357">
        <v>2351</v>
      </c>
      <c r="H2357">
        <f t="shared" ca="1" si="76"/>
        <v>-1.8073730465616882E-2</v>
      </c>
    </row>
    <row r="2358" spans="2:8" x14ac:dyDescent="0.35">
      <c r="B2358" s="40">
        <v>40674</v>
      </c>
      <c r="C2358" s="41">
        <v>88.042496</v>
      </c>
      <c r="D2358" s="6">
        <f t="shared" si="75"/>
        <v>1.0971114181049519</v>
      </c>
      <c r="E2358">
        <v>1.988191396352125E-3</v>
      </c>
      <c r="G2358">
        <v>2352</v>
      </c>
      <c r="H2358">
        <f t="shared" ca="1" si="76"/>
        <v>-5.3996094596581445E-3</v>
      </c>
    </row>
    <row r="2359" spans="2:8" x14ac:dyDescent="0.35">
      <c r="B2359" s="40">
        <v>39288</v>
      </c>
      <c r="C2359" s="41">
        <v>41.982745999999999</v>
      </c>
      <c r="D2359" s="6">
        <f t="shared" si="75"/>
        <v>-0.52988282205536685</v>
      </c>
      <c r="E2359">
        <v>1.9879496275990007E-3</v>
      </c>
      <c r="G2359">
        <v>2353</v>
      </c>
      <c r="H2359">
        <f t="shared" ca="1" si="76"/>
        <v>-1.2686396635809036E-2</v>
      </c>
    </row>
    <row r="2360" spans="2:8" x14ac:dyDescent="0.35">
      <c r="B2360" s="40">
        <v>40912</v>
      </c>
      <c r="C2360" s="41">
        <v>89.302727000000004</v>
      </c>
      <c r="D2360" s="6">
        <f t="shared" si="75"/>
        <v>-0.68407387228243854</v>
      </c>
      <c r="E2360">
        <v>1.9818663425954807E-3</v>
      </c>
      <c r="G2360">
        <v>2354</v>
      </c>
      <c r="H2360">
        <f t="shared" ca="1" si="76"/>
        <v>4.7888622927466061E-2</v>
      </c>
    </row>
    <row r="2361" spans="2:8" x14ac:dyDescent="0.35">
      <c r="B2361" s="40">
        <v>42930</v>
      </c>
      <c r="C2361" s="41">
        <v>282.669647</v>
      </c>
      <c r="D2361" s="6">
        <f t="shared" si="75"/>
        <v>-0.40200956726652937</v>
      </c>
      <c r="E2361">
        <v>1.9770133205435961E-3</v>
      </c>
      <c r="G2361">
        <v>2355</v>
      </c>
      <c r="H2361">
        <f t="shared" ca="1" si="76"/>
        <v>2.9690273622642465E-2</v>
      </c>
    </row>
    <row r="2362" spans="2:8" x14ac:dyDescent="0.35">
      <c r="B2362" s="40">
        <v>43851</v>
      </c>
      <c r="C2362" s="41">
        <v>472.69927999999999</v>
      </c>
      <c r="D2362" s="6">
        <f t="shared" si="75"/>
        <v>0.81585774581788129</v>
      </c>
      <c r="E2362">
        <v>1.9545010178331646E-3</v>
      </c>
      <c r="G2362">
        <v>2356</v>
      </c>
      <c r="H2362">
        <f t="shared" ca="1" si="76"/>
        <v>-6.5604327992934731E-3</v>
      </c>
    </row>
    <row r="2363" spans="2:8" x14ac:dyDescent="0.35">
      <c r="B2363" s="40">
        <v>42640</v>
      </c>
      <c r="C2363" s="41">
        <v>260.31735200000003</v>
      </c>
      <c r="D2363" s="6">
        <f t="shared" si="75"/>
        <v>44.338896020091994</v>
      </c>
      <c r="E2363">
        <v>1.952788591299788E-3</v>
      </c>
      <c r="G2363">
        <v>2357</v>
      </c>
      <c r="H2363">
        <f t="shared" ca="1" si="76"/>
        <v>2.0810016199513465E-2</v>
      </c>
    </row>
    <row r="2364" spans="2:8" x14ac:dyDescent="0.35">
      <c r="B2364" s="40">
        <v>37533</v>
      </c>
      <c r="C2364" s="41">
        <v>5.7415900000000004</v>
      </c>
      <c r="D2364" s="6">
        <f t="shared" si="75"/>
        <v>-0.98629227772559325</v>
      </c>
      <c r="E2364">
        <v>1.9520438698563596E-3</v>
      </c>
      <c r="G2364">
        <v>2358</v>
      </c>
      <c r="H2364">
        <f t="shared" ca="1" si="76"/>
        <v>6.8726054835728887E-3</v>
      </c>
    </row>
    <row r="2365" spans="2:8" x14ac:dyDescent="0.35">
      <c r="B2365" s="40">
        <v>43370</v>
      </c>
      <c r="C2365" s="41">
        <v>418.85806300000002</v>
      </c>
      <c r="D2365" s="6">
        <f t="shared" si="75"/>
        <v>3.6490675127950949</v>
      </c>
      <c r="E2365">
        <v>1.9474459796326141E-3</v>
      </c>
      <c r="G2365">
        <v>2359</v>
      </c>
      <c r="H2365">
        <f t="shared" ca="1" si="76"/>
        <v>1.627300885969948E-2</v>
      </c>
    </row>
    <row r="2366" spans="2:8" x14ac:dyDescent="0.35">
      <c r="B2366" s="40">
        <v>40654</v>
      </c>
      <c r="C2366" s="41">
        <v>90.095070000000007</v>
      </c>
      <c r="D2366" s="6">
        <f t="shared" si="75"/>
        <v>0</v>
      </c>
      <c r="E2366">
        <v>1.9428077988823986E-3</v>
      </c>
      <c r="G2366">
        <v>2360</v>
      </c>
      <c r="H2366">
        <f t="shared" ca="1" si="76"/>
        <v>1.1472398453866391E-2</v>
      </c>
    </row>
    <row r="2367" spans="2:8" x14ac:dyDescent="0.35">
      <c r="B2367" s="40">
        <v>40548</v>
      </c>
      <c r="C2367" s="41">
        <v>90.095070000000007</v>
      </c>
      <c r="D2367" s="6">
        <f t="shared" si="75"/>
        <v>-0.21895965871472067</v>
      </c>
      <c r="E2367">
        <v>1.9428077988823986E-3</v>
      </c>
      <c r="G2367">
        <v>2361</v>
      </c>
      <c r="H2367">
        <f t="shared" ca="1" si="76"/>
        <v>1.0195192093583355E-2</v>
      </c>
    </row>
    <row r="2368" spans="2:8" x14ac:dyDescent="0.35">
      <c r="B2368" s="40">
        <v>41332</v>
      </c>
      <c r="C2368" s="41">
        <v>115.35264599999999</v>
      </c>
      <c r="D2368" s="6">
        <f t="shared" si="75"/>
        <v>0.26358213934589064</v>
      </c>
      <c r="E2368">
        <v>1.9409239476184989E-3</v>
      </c>
      <c r="G2368">
        <v>2362</v>
      </c>
      <c r="H2368">
        <f t="shared" ca="1" si="76"/>
        <v>-4.3262303817259359E-2</v>
      </c>
    </row>
    <row r="2369" spans="2:8" x14ac:dyDescent="0.35">
      <c r="B2369" s="40">
        <v>40955</v>
      </c>
      <c r="C2369" s="41">
        <v>91.290183999999996</v>
      </c>
      <c r="D2369" s="6">
        <f t="shared" si="75"/>
        <v>1.5486335049793172</v>
      </c>
      <c r="E2369">
        <v>1.9388888751697489E-3</v>
      </c>
      <c r="G2369">
        <v>2363</v>
      </c>
      <c r="H2369">
        <f t="shared" ca="1" si="76"/>
        <v>4.8355297515583987E-3</v>
      </c>
    </row>
    <row r="2370" spans="2:8" x14ac:dyDescent="0.35">
      <c r="B2370" s="40">
        <v>38812</v>
      </c>
      <c r="C2370" s="41">
        <v>35.819267000000004</v>
      </c>
      <c r="D2370" s="6">
        <f t="shared" si="75"/>
        <v>-0.93666031747329637</v>
      </c>
      <c r="E2370">
        <v>1.9352963685677501E-3</v>
      </c>
      <c r="G2370">
        <v>2364</v>
      </c>
      <c r="H2370">
        <f t="shared" ca="1" si="76"/>
        <v>-2.8026958558856684E-2</v>
      </c>
    </row>
    <row r="2371" spans="2:8" x14ac:dyDescent="0.35">
      <c r="B2371" s="40">
        <v>44806</v>
      </c>
      <c r="C2371" s="41">
        <v>565.51068099999998</v>
      </c>
      <c r="D2371" s="6">
        <f t="shared" si="75"/>
        <v>3.8752706974177933</v>
      </c>
      <c r="E2371">
        <v>1.9312315952207581E-3</v>
      </c>
      <c r="G2371">
        <v>2365</v>
      </c>
      <c r="H2371">
        <f t="shared" ca="1" si="76"/>
        <v>-8.1559038311769302E-3</v>
      </c>
    </row>
    <row r="2372" spans="2:8" x14ac:dyDescent="0.35">
      <c r="B2372" s="40">
        <v>41204</v>
      </c>
      <c r="C2372" s="41">
        <v>115.99575</v>
      </c>
      <c r="D2372" s="6">
        <f t="shared" si="75"/>
        <v>18.619269060733671</v>
      </c>
      <c r="E2372">
        <v>1.9201726268057908E-3</v>
      </c>
      <c r="G2372">
        <v>2366</v>
      </c>
      <c r="H2372">
        <f t="shared" ca="1" si="76"/>
        <v>-3.2309257932032466E-2</v>
      </c>
    </row>
    <row r="2373" spans="2:8" x14ac:dyDescent="0.35">
      <c r="B2373" s="40">
        <v>37790</v>
      </c>
      <c r="C2373" s="41">
        <v>5.9123380000000001</v>
      </c>
      <c r="D2373" s="6">
        <f t="shared" si="75"/>
        <v>-0.93607084692570142</v>
      </c>
      <c r="E2373">
        <v>1.9169547804060193E-3</v>
      </c>
      <c r="G2373">
        <v>2367</v>
      </c>
      <c r="H2373">
        <f t="shared" ca="1" si="76"/>
        <v>-3.60410352237519E-3</v>
      </c>
    </row>
    <row r="2374" spans="2:8" x14ac:dyDescent="0.35">
      <c r="B2374" s="40">
        <v>41053</v>
      </c>
      <c r="C2374" s="41">
        <v>92.482658000000001</v>
      </c>
      <c r="D2374" s="6">
        <f t="shared" si="75"/>
        <v>-1.9066294730724059E-3</v>
      </c>
      <c r="E2374">
        <v>1.9138300868849622E-3</v>
      </c>
      <c r="G2374">
        <v>2368</v>
      </c>
      <c r="H2374">
        <f t="shared" ca="1" si="76"/>
        <v>-1.07225634758801E-2</v>
      </c>
    </row>
    <row r="2375" spans="2:8" x14ac:dyDescent="0.35">
      <c r="B2375" s="40">
        <v>41051</v>
      </c>
      <c r="C2375" s="41">
        <v>92.659324999999995</v>
      </c>
      <c r="D2375" s="6">
        <f t="shared" ref="D2375:D2438" si="77">(C2375-C2376)/C2376</f>
        <v>-0.83768517651002916</v>
      </c>
      <c r="E2375">
        <v>1.910271653308178E-3</v>
      </c>
      <c r="G2375">
        <v>2369</v>
      </c>
      <c r="H2375">
        <f t="shared" ref="H2375:H2438" ca="1" si="78">_xlfn.NORM.INV(RAND(),K$9,K$10)</f>
        <v>1.2340967545270315E-2</v>
      </c>
    </row>
    <row r="2376" spans="2:8" x14ac:dyDescent="0.35">
      <c r="B2376" s="40">
        <v>44543</v>
      </c>
      <c r="C2376" s="41">
        <v>570.86175500000002</v>
      </c>
      <c r="D2376" s="6">
        <f t="shared" si="77"/>
        <v>-3.8715140661823738E-3</v>
      </c>
      <c r="E2376">
        <v>1.9039697250494102E-3</v>
      </c>
      <c r="G2376">
        <v>2370</v>
      </c>
      <c r="H2376">
        <f t="shared" ca="1" si="78"/>
        <v>2.8262485361559335E-2</v>
      </c>
    </row>
    <row r="2377" spans="2:8" x14ac:dyDescent="0.35">
      <c r="B2377" s="40">
        <v>44564</v>
      </c>
      <c r="C2377" s="41">
        <v>573.08044400000006</v>
      </c>
      <c r="D2377" s="6">
        <f t="shared" si="77"/>
        <v>5.2357875583686537</v>
      </c>
      <c r="E2377">
        <v>1.8963708064618121E-3</v>
      </c>
      <c r="G2377">
        <v>2371</v>
      </c>
      <c r="H2377">
        <f t="shared" ca="1" si="78"/>
        <v>1.920581431297565E-2</v>
      </c>
    </row>
    <row r="2378" spans="2:8" x14ac:dyDescent="0.35">
      <c r="B2378" s="40">
        <v>40427</v>
      </c>
      <c r="C2378" s="41">
        <v>91.901854999999998</v>
      </c>
      <c r="D2378" s="6">
        <f t="shared" si="77"/>
        <v>-0.65938182993518213</v>
      </c>
      <c r="E2378">
        <v>1.8949495647649279E-3</v>
      </c>
      <c r="G2378">
        <v>2372</v>
      </c>
      <c r="H2378">
        <f t="shared" ca="1" si="78"/>
        <v>5.0327228417550114E-2</v>
      </c>
    </row>
    <row r="2379" spans="2:8" x14ac:dyDescent="0.35">
      <c r="B2379" s="40">
        <v>42846</v>
      </c>
      <c r="C2379" s="41">
        <v>269.80902099999997</v>
      </c>
      <c r="D2379" s="6">
        <f t="shared" si="77"/>
        <v>-0.51385548165987527</v>
      </c>
      <c r="E2379">
        <v>1.891569680702981E-3</v>
      </c>
      <c r="G2379">
        <v>2373</v>
      </c>
      <c r="H2379">
        <f t="shared" ca="1" si="78"/>
        <v>-3.1410807484010948E-2</v>
      </c>
    </row>
    <row r="2380" spans="2:8" x14ac:dyDescent="0.35">
      <c r="B2380" s="40">
        <v>44944</v>
      </c>
      <c r="C2380" s="41">
        <v>554.99755900000002</v>
      </c>
      <c r="D2380" s="6">
        <f t="shared" si="77"/>
        <v>8.6935932350228668</v>
      </c>
      <c r="E2380">
        <v>1.8866330358381896E-3</v>
      </c>
      <c r="G2380">
        <v>2374</v>
      </c>
      <c r="H2380">
        <f t="shared" ca="1" si="78"/>
        <v>2.1893364813745392E-3</v>
      </c>
    </row>
    <row r="2381" spans="2:8" x14ac:dyDescent="0.35">
      <c r="B2381" s="40">
        <v>40017</v>
      </c>
      <c r="C2381" s="41">
        <v>57.254058999999998</v>
      </c>
      <c r="D2381" s="6">
        <f t="shared" si="77"/>
        <v>-0.78971122206152167</v>
      </c>
      <c r="E2381">
        <v>1.8797606585318344E-3</v>
      </c>
      <c r="G2381">
        <v>2375</v>
      </c>
      <c r="H2381">
        <f t="shared" ca="1" si="78"/>
        <v>-3.5514151244391765E-2</v>
      </c>
    </row>
    <row r="2382" spans="2:8" x14ac:dyDescent="0.35">
      <c r="B2382" s="40">
        <v>42850</v>
      </c>
      <c r="C2382" s="41">
        <v>272.26397700000001</v>
      </c>
      <c r="D2382" s="6">
        <f t="shared" si="77"/>
        <v>-0.29371888365570453</v>
      </c>
      <c r="E2382">
        <v>1.8748209367186876E-3</v>
      </c>
      <c r="G2382">
        <v>2376</v>
      </c>
      <c r="H2382">
        <f t="shared" ca="1" si="78"/>
        <v>-2.7084680824312536E-4</v>
      </c>
    </row>
    <row r="2383" spans="2:8" x14ac:dyDescent="0.35">
      <c r="B2383" s="40">
        <v>43563</v>
      </c>
      <c r="C2383" s="41">
        <v>385.489532</v>
      </c>
      <c r="D2383" s="6">
        <f t="shared" si="77"/>
        <v>0.39755946138009635</v>
      </c>
      <c r="E2383">
        <v>1.8733981919168668E-3</v>
      </c>
      <c r="G2383">
        <v>2377</v>
      </c>
      <c r="H2383">
        <f t="shared" ca="1" si="78"/>
        <v>8.8055795682203432E-3</v>
      </c>
    </row>
    <row r="2384" spans="2:8" x14ac:dyDescent="0.35">
      <c r="B2384" s="40">
        <v>42682</v>
      </c>
      <c r="C2384" s="41">
        <v>275.83050500000002</v>
      </c>
      <c r="D2384" s="6">
        <f t="shared" si="77"/>
        <v>-0.51432889906845602</v>
      </c>
      <c r="E2384">
        <v>1.8504215687543608E-3</v>
      </c>
      <c r="G2384">
        <v>2378</v>
      </c>
      <c r="H2384">
        <f t="shared" ca="1" si="78"/>
        <v>2.4549732775062437E-3</v>
      </c>
    </row>
    <row r="2385" spans="2:8" x14ac:dyDescent="0.35">
      <c r="B2385" s="40">
        <v>45104</v>
      </c>
      <c r="C2385" s="41">
        <v>567.93682899999999</v>
      </c>
      <c r="D2385" s="6">
        <f t="shared" si="77"/>
        <v>1.277569412026297</v>
      </c>
      <c r="E2385">
        <v>1.8434629459306094E-3</v>
      </c>
      <c r="G2385">
        <v>2379</v>
      </c>
      <c r="H2385">
        <f t="shared" ca="1" si="78"/>
        <v>1.1648668773687731E-2</v>
      </c>
    </row>
    <row r="2386" spans="2:8" x14ac:dyDescent="0.35">
      <c r="B2386" s="40">
        <v>42306</v>
      </c>
      <c r="C2386" s="41">
        <v>249.36093099999999</v>
      </c>
      <c r="D2386" s="6">
        <f t="shared" si="77"/>
        <v>-0.56086002917579003</v>
      </c>
      <c r="E2386">
        <v>1.8389356756156729E-3</v>
      </c>
      <c r="G2386">
        <v>2380</v>
      </c>
      <c r="H2386">
        <f t="shared" ca="1" si="78"/>
        <v>-1.1730277753722701E-2</v>
      </c>
    </row>
    <row r="2387" spans="2:8" x14ac:dyDescent="0.35">
      <c r="B2387" s="40">
        <v>44802</v>
      </c>
      <c r="C2387" s="41">
        <v>567.839294</v>
      </c>
      <c r="D2387" s="6">
        <f t="shared" si="77"/>
        <v>24.272735453894605</v>
      </c>
      <c r="E2387">
        <v>1.8356883405553509E-3</v>
      </c>
      <c r="G2387">
        <v>2381</v>
      </c>
      <c r="H2387">
        <f t="shared" ca="1" si="78"/>
        <v>-7.1060605356072903E-3</v>
      </c>
    </row>
    <row r="2388" spans="2:8" x14ac:dyDescent="0.35">
      <c r="B2388" s="40">
        <v>38672</v>
      </c>
      <c r="C2388" s="41">
        <v>22.468454000000001</v>
      </c>
      <c r="D2388" s="6">
        <f t="shared" si="77"/>
        <v>-0.91175423852504456</v>
      </c>
      <c r="E2388">
        <v>1.8148051574673899E-3</v>
      </c>
      <c r="G2388">
        <v>2382</v>
      </c>
      <c r="H2388">
        <f t="shared" ca="1" si="78"/>
        <v>-2.5355905391391906E-3</v>
      </c>
    </row>
    <row r="2389" spans="2:8" x14ac:dyDescent="0.35">
      <c r="B2389" s="40">
        <v>42373</v>
      </c>
      <c r="C2389" s="41">
        <v>254.61227400000001</v>
      </c>
      <c r="D2389" s="6">
        <f t="shared" si="77"/>
        <v>-1.0822943828009146E-3</v>
      </c>
      <c r="E2389">
        <v>1.8092408638624542E-3</v>
      </c>
      <c r="G2389">
        <v>2383</v>
      </c>
      <c r="H2389">
        <f t="shared" ca="1" si="78"/>
        <v>2.9990267579942647E-2</v>
      </c>
    </row>
    <row r="2390" spans="2:8" x14ac:dyDescent="0.35">
      <c r="B2390" s="40">
        <v>42366</v>
      </c>
      <c r="C2390" s="41">
        <v>254.888138</v>
      </c>
      <c r="D2390" s="6">
        <f t="shared" si="77"/>
        <v>-0.51379657736537432</v>
      </c>
      <c r="E2390">
        <v>1.8071020070246887E-3</v>
      </c>
      <c r="G2390">
        <v>2384</v>
      </c>
      <c r="H2390">
        <f t="shared" ca="1" si="78"/>
        <v>-9.4676106753485128E-3</v>
      </c>
    </row>
    <row r="2391" spans="2:8" x14ac:dyDescent="0.35">
      <c r="B2391" s="40">
        <v>45070</v>
      </c>
      <c r="C2391" s="41">
        <v>524.24176</v>
      </c>
      <c r="D2391" s="6">
        <f t="shared" si="77"/>
        <v>7.7650286029490152</v>
      </c>
      <c r="E2391">
        <v>1.8069231016245065E-3</v>
      </c>
      <c r="G2391">
        <v>2385</v>
      </c>
      <c r="H2391">
        <f t="shared" ca="1" si="78"/>
        <v>-1.0357707942056224E-2</v>
      </c>
    </row>
    <row r="2392" spans="2:8" x14ac:dyDescent="0.35">
      <c r="B2392" s="40">
        <v>40094</v>
      </c>
      <c r="C2392" s="41">
        <v>59.810616000000003</v>
      </c>
      <c r="D2392" s="6">
        <f t="shared" si="77"/>
        <v>-0.89216320275068739</v>
      </c>
      <c r="E2392">
        <v>1.7993343404264295E-3</v>
      </c>
      <c r="G2392">
        <v>2386</v>
      </c>
      <c r="H2392">
        <f t="shared" ca="1" si="78"/>
        <v>-7.1776766402031483E-3</v>
      </c>
    </row>
    <row r="2393" spans="2:8" x14ac:dyDescent="0.35">
      <c r="B2393" s="40">
        <v>44558</v>
      </c>
      <c r="C2393" s="41">
        <v>554.64013699999998</v>
      </c>
      <c r="D2393" s="6">
        <f t="shared" si="77"/>
        <v>5.7603830245642071E-2</v>
      </c>
      <c r="E2393">
        <v>1.7811575717853127E-3</v>
      </c>
      <c r="G2393">
        <v>2387</v>
      </c>
      <c r="H2393">
        <f t="shared" ca="1" si="78"/>
        <v>1.8648250477756229E-2</v>
      </c>
    </row>
    <row r="2394" spans="2:8" x14ac:dyDescent="0.35">
      <c r="B2394" s="40">
        <v>44337</v>
      </c>
      <c r="C2394" s="41">
        <v>524.43090800000004</v>
      </c>
      <c r="D2394" s="6">
        <f t="shared" si="77"/>
        <v>-1.9009394397441984E-2</v>
      </c>
      <c r="E2394">
        <v>1.7729821005123504E-3</v>
      </c>
      <c r="G2394">
        <v>2388</v>
      </c>
      <c r="H2394">
        <f t="shared" ca="1" si="78"/>
        <v>2.1023660210990162E-2</v>
      </c>
    </row>
    <row r="2395" spans="2:8" x14ac:dyDescent="0.35">
      <c r="B2395" s="40">
        <v>45005</v>
      </c>
      <c r="C2395" s="41">
        <v>534.59320100000002</v>
      </c>
      <c r="D2395" s="6">
        <f t="shared" si="77"/>
        <v>47.575200291200488</v>
      </c>
      <c r="E2395">
        <v>1.7717606412268716E-3</v>
      </c>
      <c r="G2395">
        <v>2389</v>
      </c>
      <c r="H2395">
        <f t="shared" ca="1" si="78"/>
        <v>4.1027853170045271E-3</v>
      </c>
    </row>
    <row r="2396" spans="2:8" x14ac:dyDescent="0.35">
      <c r="B2396" s="40">
        <v>38033</v>
      </c>
      <c r="C2396" s="41">
        <v>11.005476</v>
      </c>
      <c r="D2396" s="6">
        <f t="shared" si="77"/>
        <v>-0.72458218760224491</v>
      </c>
      <c r="E2396">
        <v>1.7604917470974953E-3</v>
      </c>
      <c r="G2396">
        <v>2390</v>
      </c>
      <c r="H2396">
        <f t="shared" ca="1" si="78"/>
        <v>1.722983555691324E-2</v>
      </c>
    </row>
    <row r="2397" spans="2:8" x14ac:dyDescent="0.35">
      <c r="B2397" s="40">
        <v>39057</v>
      </c>
      <c r="C2397" s="41">
        <v>39.959201999999998</v>
      </c>
      <c r="D2397" s="6">
        <f t="shared" si="77"/>
        <v>-0.84793052313755324</v>
      </c>
      <c r="E2397">
        <v>1.7596575658392261E-3</v>
      </c>
      <c r="G2397">
        <v>2391</v>
      </c>
      <c r="H2397">
        <f t="shared" ca="1" si="78"/>
        <v>-4.1915406281284713E-2</v>
      </c>
    </row>
    <row r="2398" spans="2:8" x14ac:dyDescent="0.35">
      <c r="B2398" s="40">
        <v>42194</v>
      </c>
      <c r="C2398" s="41">
        <v>262.76937900000001</v>
      </c>
      <c r="D2398" s="6">
        <f t="shared" si="77"/>
        <v>-0.18359582859202669</v>
      </c>
      <c r="E2398">
        <v>1.7448822979577842E-3</v>
      </c>
      <c r="G2398">
        <v>2392</v>
      </c>
      <c r="H2398">
        <f t="shared" ca="1" si="78"/>
        <v>-6.7827237114240786E-3</v>
      </c>
    </row>
    <row r="2399" spans="2:8" x14ac:dyDescent="0.35">
      <c r="B2399" s="40">
        <v>43202</v>
      </c>
      <c r="C2399" s="41">
        <v>321.86187699999999</v>
      </c>
      <c r="D2399" s="6">
        <f t="shared" si="77"/>
        <v>22.280894147195934</v>
      </c>
      <c r="E2399">
        <v>1.7421391213710141E-3</v>
      </c>
      <c r="G2399">
        <v>2393</v>
      </c>
      <c r="H2399">
        <f t="shared" ca="1" si="78"/>
        <v>-8.5263612683434808E-3</v>
      </c>
    </row>
    <row r="2400" spans="2:8" x14ac:dyDescent="0.35">
      <c r="B2400" s="40">
        <v>38386</v>
      </c>
      <c r="C2400" s="41">
        <v>13.825151</v>
      </c>
      <c r="D2400" s="6">
        <f t="shared" si="77"/>
        <v>-0.97323184148602893</v>
      </c>
      <c r="E2400">
        <v>1.7328883973064604E-3</v>
      </c>
      <c r="G2400">
        <v>2394</v>
      </c>
      <c r="H2400">
        <f t="shared" ca="1" si="78"/>
        <v>-2.9688496896761327E-2</v>
      </c>
    </row>
    <row r="2401" spans="2:8" x14ac:dyDescent="0.35">
      <c r="B2401" s="40">
        <v>44644</v>
      </c>
      <c r="C2401" s="41">
        <v>516.47747800000002</v>
      </c>
      <c r="D2401" s="6">
        <f t="shared" si="77"/>
        <v>5.8215999207735347</v>
      </c>
      <c r="E2401">
        <v>1.7213523507554358E-3</v>
      </c>
      <c r="G2401">
        <v>2395</v>
      </c>
      <c r="H2401">
        <f t="shared" ca="1" si="78"/>
        <v>-8.9825014706572427E-3</v>
      </c>
    </row>
    <row r="2402" spans="2:8" x14ac:dyDescent="0.35">
      <c r="B2402" s="40">
        <v>40288</v>
      </c>
      <c r="C2402" s="41">
        <v>75.712074000000001</v>
      </c>
      <c r="D2402" s="6">
        <f t="shared" si="77"/>
        <v>-0.72342232898211845</v>
      </c>
      <c r="E2402">
        <v>1.7139807987632154E-3</v>
      </c>
      <c r="G2402">
        <v>2396</v>
      </c>
      <c r="H2402">
        <f t="shared" ca="1" si="78"/>
        <v>-2.2836180820976368E-2</v>
      </c>
    </row>
    <row r="2403" spans="2:8" x14ac:dyDescent="0.35">
      <c r="B2403" s="40">
        <v>42920</v>
      </c>
      <c r="C2403" s="41">
        <v>273.74615499999999</v>
      </c>
      <c r="D2403" s="6">
        <f t="shared" si="77"/>
        <v>2.564796719283545</v>
      </c>
      <c r="E2403">
        <v>1.6950455097581533E-3</v>
      </c>
      <c r="G2403">
        <v>2397</v>
      </c>
      <c r="H2403">
        <f t="shared" ca="1" si="78"/>
        <v>1.9424871297262534E-2</v>
      </c>
    </row>
    <row r="2404" spans="2:8" x14ac:dyDescent="0.35">
      <c r="B2404" s="40">
        <v>40295</v>
      </c>
      <c r="C2404" s="41">
        <v>76.791518999999994</v>
      </c>
      <c r="D2404" s="6">
        <f t="shared" si="77"/>
        <v>-0.82020054685768351</v>
      </c>
      <c r="E2404">
        <v>1.6898469556716866E-3</v>
      </c>
      <c r="G2404">
        <v>2398</v>
      </c>
      <c r="H2404">
        <f t="shared" ca="1" si="78"/>
        <v>5.2373307619091886E-3</v>
      </c>
    </row>
    <row r="2405" spans="2:8" x14ac:dyDescent="0.35">
      <c r="B2405" s="40">
        <v>43321</v>
      </c>
      <c r="C2405" s="41">
        <v>427.09539799999999</v>
      </c>
      <c r="D2405" s="6">
        <f t="shared" si="77"/>
        <v>-0.27279369794423353</v>
      </c>
      <c r="E2405">
        <v>1.6847834760897579E-3</v>
      </c>
      <c r="G2405">
        <v>2399</v>
      </c>
      <c r="H2405">
        <f t="shared" ca="1" si="78"/>
        <v>-4.5756142596977328E-2</v>
      </c>
    </row>
    <row r="2406" spans="2:8" x14ac:dyDescent="0.35">
      <c r="B2406" s="40">
        <v>44502</v>
      </c>
      <c r="C2406" s="41">
        <v>587.30981399999996</v>
      </c>
      <c r="D2406" s="6">
        <f t="shared" si="77"/>
        <v>6.3972710785640539</v>
      </c>
      <c r="E2406">
        <v>1.6749249629164251E-3</v>
      </c>
      <c r="G2406">
        <v>2400</v>
      </c>
      <c r="H2406">
        <f t="shared" ca="1" si="78"/>
        <v>4.4658155040104959E-2</v>
      </c>
    </row>
    <row r="2407" spans="2:8" x14ac:dyDescent="0.35">
      <c r="B2407" s="40">
        <v>40584</v>
      </c>
      <c r="C2407" s="41">
        <v>79.395470000000003</v>
      </c>
      <c r="D2407" s="6">
        <f t="shared" si="77"/>
        <v>0.21333427756706053</v>
      </c>
      <c r="E2407">
        <v>1.652947822132199E-3</v>
      </c>
      <c r="G2407">
        <v>2401</v>
      </c>
      <c r="H2407">
        <f t="shared" ca="1" si="78"/>
        <v>6.0448249906259244E-2</v>
      </c>
    </row>
    <row r="2408" spans="2:8" x14ac:dyDescent="0.35">
      <c r="B2408" s="40">
        <v>40122</v>
      </c>
      <c r="C2408" s="41">
        <v>65.435776000000004</v>
      </c>
      <c r="D2408" s="6">
        <f t="shared" si="77"/>
        <v>0.73853142796338933</v>
      </c>
      <c r="E2408">
        <v>1.6522972175644724E-3</v>
      </c>
      <c r="G2408">
        <v>2402</v>
      </c>
      <c r="H2408">
        <f t="shared" ca="1" si="78"/>
        <v>-4.8533511884855426E-2</v>
      </c>
    </row>
    <row r="2409" spans="2:8" x14ac:dyDescent="0.35">
      <c r="B2409" s="40">
        <v>39148</v>
      </c>
      <c r="C2409" s="41">
        <v>37.638534999999997</v>
      </c>
      <c r="D2409" s="6">
        <f t="shared" si="77"/>
        <v>-2.644844709379416E-2</v>
      </c>
      <c r="E2409">
        <v>1.6481532404618577E-3</v>
      </c>
      <c r="G2409">
        <v>2403</v>
      </c>
      <c r="H2409">
        <f t="shared" ca="1" si="78"/>
        <v>-2.0207659858100181E-2</v>
      </c>
    </row>
    <row r="2410" spans="2:8" x14ac:dyDescent="0.35">
      <c r="B2410" s="40">
        <v>39595</v>
      </c>
      <c r="C2410" s="41">
        <v>38.661059999999999</v>
      </c>
      <c r="D2410" s="6">
        <f t="shared" si="77"/>
        <v>-0.84950107587820023</v>
      </c>
      <c r="E2410">
        <v>1.62950755896063E-3</v>
      </c>
      <c r="G2410">
        <v>2404</v>
      </c>
      <c r="H2410">
        <f t="shared" ca="1" si="78"/>
        <v>3.7513254564055264E-2</v>
      </c>
    </row>
    <row r="2411" spans="2:8" x14ac:dyDescent="0.35">
      <c r="B2411" s="40">
        <v>42759</v>
      </c>
      <c r="C2411" s="41">
        <v>256.88595600000002</v>
      </c>
      <c r="D2411" s="6">
        <f t="shared" si="77"/>
        <v>-7.6938256052907971E-3</v>
      </c>
      <c r="E2411">
        <v>1.6253029078169244E-3</v>
      </c>
      <c r="G2411">
        <v>2405</v>
      </c>
      <c r="H2411">
        <f t="shared" ca="1" si="78"/>
        <v>2.9312286683437983E-2</v>
      </c>
    </row>
    <row r="2412" spans="2:8" x14ac:dyDescent="0.35">
      <c r="B2412" s="40">
        <v>42713</v>
      </c>
      <c r="C2412" s="41">
        <v>258.87771600000002</v>
      </c>
      <c r="D2412" s="6">
        <f t="shared" si="77"/>
        <v>-0.53045433266340558</v>
      </c>
      <c r="E2412">
        <v>1.6128942021648306E-3</v>
      </c>
      <c r="G2412">
        <v>2406</v>
      </c>
      <c r="H2412">
        <f t="shared" ca="1" si="78"/>
        <v>1.0401316802233289E-2</v>
      </c>
    </row>
    <row r="2413" spans="2:8" x14ac:dyDescent="0.35">
      <c r="B2413" s="40">
        <v>44551</v>
      </c>
      <c r="C2413" s="41">
        <v>551.33660899999995</v>
      </c>
      <c r="D2413" s="6">
        <f t="shared" si="77"/>
        <v>3.9602272419543625</v>
      </c>
      <c r="E2413">
        <v>1.6123416403749707E-3</v>
      </c>
      <c r="G2413">
        <v>2407</v>
      </c>
      <c r="H2413">
        <f t="shared" ca="1" si="78"/>
        <v>2.7122278035650683E-2</v>
      </c>
    </row>
    <row r="2414" spans="2:8" x14ac:dyDescent="0.35">
      <c r="B2414" s="40">
        <v>41240</v>
      </c>
      <c r="C2414" s="41">
        <v>111.151482</v>
      </c>
      <c r="D2414" s="6">
        <f t="shared" si="77"/>
        <v>-0.51849737523487882</v>
      </c>
      <c r="E2414">
        <v>1.6106838490245418E-3</v>
      </c>
      <c r="G2414">
        <v>2408</v>
      </c>
      <c r="H2414">
        <f t="shared" ca="1" si="78"/>
        <v>-3.2849274645256943E-2</v>
      </c>
    </row>
    <row r="2415" spans="2:8" x14ac:dyDescent="0.35">
      <c r="B2415" s="40">
        <v>42401</v>
      </c>
      <c r="C2415" s="41">
        <v>230.842941</v>
      </c>
      <c r="D2415" s="6">
        <f t="shared" si="77"/>
        <v>-0.52963258902877097</v>
      </c>
      <c r="E2415">
        <v>1.5960205817983576E-3</v>
      </c>
      <c r="G2415">
        <v>2409</v>
      </c>
      <c r="H2415">
        <f t="shared" ca="1" si="78"/>
        <v>3.1224473304346145E-2</v>
      </c>
    </row>
    <row r="2416" spans="2:8" x14ac:dyDescent="0.35">
      <c r="B2416" s="40">
        <v>44169</v>
      </c>
      <c r="C2416" s="41">
        <v>490.771545</v>
      </c>
      <c r="D2416" s="6">
        <f t="shared" si="77"/>
        <v>2.4662083675180413</v>
      </c>
      <c r="E2416">
        <v>1.5951041119291645E-3</v>
      </c>
      <c r="G2416">
        <v>2410</v>
      </c>
      <c r="H2416">
        <f t="shared" ca="1" si="78"/>
        <v>-1.243271543015898E-2</v>
      </c>
    </row>
    <row r="2417" spans="2:8" x14ac:dyDescent="0.35">
      <c r="B2417" s="40">
        <v>41421</v>
      </c>
      <c r="C2417" s="41">
        <v>141.587433</v>
      </c>
      <c r="D2417" s="6">
        <f t="shared" si="77"/>
        <v>5.9192028292668573</v>
      </c>
      <c r="E2417">
        <v>1.5805650884321688E-3</v>
      </c>
      <c r="G2417">
        <v>2411</v>
      </c>
      <c r="H2417">
        <f t="shared" ca="1" si="78"/>
        <v>2.7404775544276998E-2</v>
      </c>
    </row>
    <row r="2418" spans="2:8" x14ac:dyDescent="0.35">
      <c r="B2418" s="40">
        <v>38560</v>
      </c>
      <c r="C2418" s="41">
        <v>20.462969000000001</v>
      </c>
      <c r="D2418" s="6">
        <f t="shared" si="77"/>
        <v>-0.9638340712380481</v>
      </c>
      <c r="E2418">
        <v>1.5795348744326548E-3</v>
      </c>
      <c r="G2418">
        <v>2412</v>
      </c>
      <c r="H2418">
        <f t="shared" ca="1" si="78"/>
        <v>-1.8698084984939513E-3</v>
      </c>
    </row>
    <row r="2419" spans="2:8" x14ac:dyDescent="0.35">
      <c r="B2419" s="40">
        <v>44810</v>
      </c>
      <c r="C2419" s="41">
        <v>565.80792199999996</v>
      </c>
      <c r="D2419" s="6">
        <f t="shared" si="77"/>
        <v>4.0004976742355174</v>
      </c>
      <c r="E2419">
        <v>1.5786130719457618E-3</v>
      </c>
      <c r="G2419">
        <v>2413</v>
      </c>
      <c r="H2419">
        <f t="shared" ca="1" si="78"/>
        <v>-1.3136464099420864E-2</v>
      </c>
    </row>
    <row r="2420" spans="2:8" x14ac:dyDescent="0.35">
      <c r="B2420" s="40">
        <v>41166</v>
      </c>
      <c r="C2420" s="41">
        <v>113.150322</v>
      </c>
      <c r="D2420" s="6">
        <f t="shared" si="77"/>
        <v>1.6751770074356469</v>
      </c>
      <c r="E2420">
        <v>1.5741975251477463E-3</v>
      </c>
      <c r="G2420">
        <v>2414</v>
      </c>
      <c r="H2420">
        <f t="shared" ca="1" si="78"/>
        <v>-1.1251324171612452E-2</v>
      </c>
    </row>
    <row r="2421" spans="2:8" x14ac:dyDescent="0.35">
      <c r="B2421" s="40">
        <v>39086</v>
      </c>
      <c r="C2421" s="41">
        <v>42.296387000000003</v>
      </c>
      <c r="D2421" s="6">
        <f t="shared" si="77"/>
        <v>4.7451968119871783E-2</v>
      </c>
      <c r="E2421">
        <v>1.5645395596850585E-3</v>
      </c>
      <c r="G2421">
        <v>2415</v>
      </c>
      <c r="H2421">
        <f t="shared" ca="1" si="78"/>
        <v>1.6958544011589711E-2</v>
      </c>
    </row>
    <row r="2422" spans="2:8" x14ac:dyDescent="0.35">
      <c r="B2422" s="40">
        <v>39604</v>
      </c>
      <c r="C2422" s="41">
        <v>40.380263999999997</v>
      </c>
      <c r="D2422" s="6">
        <f t="shared" si="77"/>
        <v>-0.52578148773893629</v>
      </c>
      <c r="E2422">
        <v>1.5602212049597511E-3</v>
      </c>
      <c r="G2422">
        <v>2416</v>
      </c>
      <c r="H2422">
        <f t="shared" ca="1" si="78"/>
        <v>-2.6859511164852041E-2</v>
      </c>
    </row>
    <row r="2423" spans="2:8" x14ac:dyDescent="0.35">
      <c r="B2423" s="40">
        <v>40890</v>
      </c>
      <c r="C2423" s="41">
        <v>85.151176000000007</v>
      </c>
      <c r="D2423" s="6">
        <f t="shared" si="77"/>
        <v>1.0863299911515349</v>
      </c>
      <c r="E2423">
        <v>1.5582926164049331E-3</v>
      </c>
      <c r="G2423">
        <v>2417</v>
      </c>
      <c r="H2423">
        <f t="shared" ca="1" si="78"/>
        <v>2.8288737459384372E-2</v>
      </c>
    </row>
    <row r="2424" spans="2:8" x14ac:dyDescent="0.35">
      <c r="B2424" s="40">
        <v>39696</v>
      </c>
      <c r="C2424" s="41">
        <v>40.813858000000003</v>
      </c>
      <c r="D2424" s="6">
        <f t="shared" si="77"/>
        <v>-0.64672938120515699</v>
      </c>
      <c r="E2424">
        <v>1.5554420681203824E-3</v>
      </c>
      <c r="G2424">
        <v>2418</v>
      </c>
      <c r="H2424">
        <f t="shared" ca="1" si="78"/>
        <v>3.5825463916117198E-2</v>
      </c>
    </row>
    <row r="2425" spans="2:8" x14ac:dyDescent="0.35">
      <c r="B2425" s="40">
        <v>41247</v>
      </c>
      <c r="C2425" s="41">
        <v>115.531425</v>
      </c>
      <c r="D2425" s="6">
        <f t="shared" si="77"/>
        <v>0.36292794648752913</v>
      </c>
      <c r="E2425">
        <v>1.5498474131231095E-3</v>
      </c>
      <c r="G2425">
        <v>2419</v>
      </c>
      <c r="H2425">
        <f t="shared" ca="1" si="78"/>
        <v>1.6193431610728941E-2</v>
      </c>
    </row>
    <row r="2426" spans="2:8" x14ac:dyDescent="0.35">
      <c r="B2426" s="40">
        <v>40637</v>
      </c>
      <c r="C2426" s="41">
        <v>84.767082000000002</v>
      </c>
      <c r="D2426" s="6">
        <f t="shared" si="77"/>
        <v>3.6369629707955364</v>
      </c>
      <c r="E2426">
        <v>1.5476730477149928E-3</v>
      </c>
      <c r="G2426">
        <v>2420</v>
      </c>
      <c r="H2426">
        <f t="shared" ca="1" si="78"/>
        <v>-3.0780244565811531E-2</v>
      </c>
    </row>
    <row r="2427" spans="2:8" x14ac:dyDescent="0.35">
      <c r="B2427" s="40">
        <v>38544</v>
      </c>
      <c r="C2427" s="41">
        <v>18.280733000000001</v>
      </c>
      <c r="D2427" s="6">
        <f t="shared" si="77"/>
        <v>-0.94021387054602656</v>
      </c>
      <c r="E2427">
        <v>1.5466920644633636E-3</v>
      </c>
      <c r="G2427">
        <v>2421</v>
      </c>
      <c r="H2427">
        <f t="shared" ca="1" si="78"/>
        <v>6.3609786189142876E-3</v>
      </c>
    </row>
    <row r="2428" spans="2:8" x14ac:dyDescent="0.35">
      <c r="B2428" s="40">
        <v>43171</v>
      </c>
      <c r="C2428" s="41">
        <v>305.768799</v>
      </c>
      <c r="D2428" s="6">
        <f t="shared" si="77"/>
        <v>29.08890703242032</v>
      </c>
      <c r="E2428">
        <v>1.5279674909237308E-3</v>
      </c>
      <c r="G2428">
        <v>2422</v>
      </c>
      <c r="H2428">
        <f t="shared" ca="1" si="78"/>
        <v>-2.9459095320833854E-2</v>
      </c>
    </row>
    <row r="2429" spans="2:8" x14ac:dyDescent="0.35">
      <c r="B2429" s="40">
        <v>38098</v>
      </c>
      <c r="C2429" s="41">
        <v>10.162177</v>
      </c>
      <c r="D2429" s="6">
        <f t="shared" si="77"/>
        <v>-0.85727277289326553</v>
      </c>
      <c r="E2429">
        <v>1.5250273906705775E-3</v>
      </c>
      <c r="G2429">
        <v>2423</v>
      </c>
      <c r="H2429">
        <f t="shared" ca="1" si="78"/>
        <v>3.05901056863991E-2</v>
      </c>
    </row>
    <row r="2430" spans="2:8" x14ac:dyDescent="0.35">
      <c r="B2430" s="40">
        <v>40254</v>
      </c>
      <c r="C2430" s="41">
        <v>71.199989000000002</v>
      </c>
      <c r="D2430" s="6">
        <f t="shared" si="77"/>
        <v>8.3522426865319535</v>
      </c>
      <c r="E2430">
        <v>1.5183132504733301E-3</v>
      </c>
      <c r="G2430">
        <v>2424</v>
      </c>
      <c r="H2430">
        <f t="shared" ca="1" si="78"/>
        <v>-1.7243722446194671E-2</v>
      </c>
    </row>
    <row r="2431" spans="2:8" x14ac:dyDescent="0.35">
      <c r="B2431" s="40">
        <v>37888</v>
      </c>
      <c r="C2431" s="41">
        <v>7.6131460000000004</v>
      </c>
      <c r="D2431" s="6">
        <f t="shared" si="77"/>
        <v>-0.96393904626787896</v>
      </c>
      <c r="E2431">
        <v>1.5137524946923712E-3</v>
      </c>
      <c r="G2431">
        <v>2425</v>
      </c>
      <c r="H2431">
        <f t="shared" ca="1" si="78"/>
        <v>1.1936729432081978E-2</v>
      </c>
    </row>
    <row r="2432" spans="2:8" x14ac:dyDescent="0.35">
      <c r="B2432" s="40">
        <v>41879</v>
      </c>
      <c r="C2432" s="41">
        <v>211.11882</v>
      </c>
      <c r="D2432" s="6">
        <f t="shared" si="77"/>
        <v>0.76721135954275099</v>
      </c>
      <c r="E2432">
        <v>1.5071932593597804E-3</v>
      </c>
      <c r="G2432">
        <v>2426</v>
      </c>
      <c r="H2432">
        <f t="shared" ca="1" si="78"/>
        <v>2.8471933210291324E-2</v>
      </c>
    </row>
    <row r="2433" spans="2:8" x14ac:dyDescent="0.35">
      <c r="B2433" s="40">
        <v>41319</v>
      </c>
      <c r="C2433" s="41">
        <v>119.464386</v>
      </c>
      <c r="D2433" s="6">
        <f t="shared" si="77"/>
        <v>0.35286842420917292</v>
      </c>
      <c r="E2433">
        <v>1.4984955816600995E-3</v>
      </c>
      <c r="G2433">
        <v>2427</v>
      </c>
      <c r="H2433">
        <f t="shared" ca="1" si="78"/>
        <v>-1.7512749894177396E-2</v>
      </c>
    </row>
    <row r="2434" spans="2:8" x14ac:dyDescent="0.35">
      <c r="B2434" s="40">
        <v>40557</v>
      </c>
      <c r="C2434" s="41">
        <v>88.304512000000003</v>
      </c>
      <c r="D2434" s="6">
        <f t="shared" si="77"/>
        <v>0.21121876370867049</v>
      </c>
      <c r="E2434">
        <v>1.485672880342899E-3</v>
      </c>
      <c r="G2434">
        <v>2428</v>
      </c>
      <c r="H2434">
        <f t="shared" ca="1" si="78"/>
        <v>9.8386514454960588E-3</v>
      </c>
    </row>
    <row r="2435" spans="2:8" x14ac:dyDescent="0.35">
      <c r="B2435" s="40">
        <v>40227</v>
      </c>
      <c r="C2435" s="41">
        <v>72.905501999999998</v>
      </c>
      <c r="D2435" s="6">
        <f t="shared" si="77"/>
        <v>-0.76876295468040756</v>
      </c>
      <c r="E2435">
        <v>1.4827419632541987E-3</v>
      </c>
      <c r="G2435">
        <v>2429</v>
      </c>
      <c r="H2435">
        <f t="shared" ca="1" si="78"/>
        <v>-1.7125727596429711E-2</v>
      </c>
    </row>
    <row r="2436" spans="2:8" x14ac:dyDescent="0.35">
      <c r="B2436" s="40">
        <v>43053</v>
      </c>
      <c r="C2436" s="41">
        <v>315.28469799999999</v>
      </c>
      <c r="D2436" s="6">
        <f t="shared" si="77"/>
        <v>60.167559326972864</v>
      </c>
      <c r="E2436">
        <v>1.481683540461416E-3</v>
      </c>
      <c r="G2436">
        <v>2430</v>
      </c>
      <c r="H2436">
        <f t="shared" ca="1" si="78"/>
        <v>3.2864427703471278E-3</v>
      </c>
    </row>
    <row r="2437" spans="2:8" x14ac:dyDescent="0.35">
      <c r="B2437" s="40">
        <v>37761</v>
      </c>
      <c r="C2437" s="41">
        <v>5.1544429999999997</v>
      </c>
      <c r="D2437" s="6">
        <f t="shared" si="77"/>
        <v>-0.99150626601195524</v>
      </c>
      <c r="E2437">
        <v>1.4651532125538427E-3</v>
      </c>
      <c r="G2437">
        <v>2431</v>
      </c>
      <c r="H2437">
        <f t="shared" ca="1" si="78"/>
        <v>1.551966057858198E-2</v>
      </c>
    </row>
    <row r="2438" spans="2:8" x14ac:dyDescent="0.35">
      <c r="B2438" s="40">
        <v>44470</v>
      </c>
      <c r="C2438" s="41">
        <v>606.85241699999995</v>
      </c>
      <c r="D2438" s="6">
        <f t="shared" si="77"/>
        <v>1.3981604276035988</v>
      </c>
      <c r="E2438">
        <v>1.4585740055390341E-3</v>
      </c>
      <c r="G2438">
        <v>2432</v>
      </c>
      <c r="H2438">
        <f t="shared" ca="1" si="78"/>
        <v>-9.2424755603882844E-3</v>
      </c>
    </row>
    <row r="2439" spans="2:8" x14ac:dyDescent="0.35">
      <c r="B2439" s="40">
        <v>42332</v>
      </c>
      <c r="C2439" s="41">
        <v>253.04913300000001</v>
      </c>
      <c r="D2439" s="6">
        <f t="shared" ref="D2439:D2502" si="79">(C2439-C2440)/C2440</f>
        <v>-1.2264392633497668E-2</v>
      </c>
      <c r="E2439">
        <v>1.4556993047032225E-3</v>
      </c>
      <c r="G2439">
        <v>2433</v>
      </c>
      <c r="H2439">
        <f t="shared" ref="H2439:H2502" ca="1" si="80">_xlfn.NORM.INV(RAND(),K$9,K$10)</f>
        <v>-2.242416607762366E-2</v>
      </c>
    </row>
    <row r="2440" spans="2:8" x14ac:dyDescent="0.35">
      <c r="B2440" s="40">
        <v>42796</v>
      </c>
      <c r="C2440" s="41">
        <v>256.19116200000002</v>
      </c>
      <c r="D2440" s="6">
        <f t="shared" si="79"/>
        <v>4.9259280625342541</v>
      </c>
      <c r="E2440">
        <v>1.4483350069538336E-3</v>
      </c>
      <c r="G2440">
        <v>2434</v>
      </c>
      <c r="H2440">
        <f t="shared" ca="1" si="80"/>
        <v>-7.7920996692797447E-3</v>
      </c>
    </row>
    <row r="2441" spans="2:8" x14ac:dyDescent="0.35">
      <c r="B2441" s="40">
        <v>39303</v>
      </c>
      <c r="C2441" s="41">
        <v>43.232242999999997</v>
      </c>
      <c r="D2441" s="6">
        <f t="shared" si="79"/>
        <v>-0.83206986022353258</v>
      </c>
      <c r="E2441">
        <v>1.4476108849367057E-3</v>
      </c>
      <c r="G2441">
        <v>2435</v>
      </c>
      <c r="H2441">
        <f t="shared" ca="1" si="80"/>
        <v>-4.4101590086021519E-2</v>
      </c>
    </row>
    <row r="2442" spans="2:8" x14ac:dyDescent="0.35">
      <c r="B2442" s="40">
        <v>42752</v>
      </c>
      <c r="C2442" s="41">
        <v>257.44183299999997</v>
      </c>
      <c r="D2442" s="6">
        <f t="shared" si="79"/>
        <v>-0.30051710203809923</v>
      </c>
      <c r="E2442">
        <v>1.44152248462741E-3</v>
      </c>
      <c r="G2442">
        <v>2436</v>
      </c>
      <c r="H2442">
        <f t="shared" ca="1" si="80"/>
        <v>-2.5059002104461945E-3</v>
      </c>
    </row>
    <row r="2443" spans="2:8" x14ac:dyDescent="0.35">
      <c r="B2443" s="40">
        <v>43606</v>
      </c>
      <c r="C2443" s="41">
        <v>368.045929</v>
      </c>
      <c r="D2443" s="6">
        <f t="shared" si="79"/>
        <v>0.64613746176741405</v>
      </c>
      <c r="E2443">
        <v>1.4383703724555636E-3</v>
      </c>
      <c r="G2443">
        <v>2437</v>
      </c>
      <c r="H2443">
        <f t="shared" ca="1" si="80"/>
        <v>1.5135198577585745E-3</v>
      </c>
    </row>
    <row r="2444" spans="2:8" x14ac:dyDescent="0.35">
      <c r="B2444" s="40">
        <v>41977</v>
      </c>
      <c r="C2444" s="41">
        <v>223.58152799999999</v>
      </c>
      <c r="D2444" s="6">
        <f t="shared" si="79"/>
        <v>41.354018678983429</v>
      </c>
      <c r="E2444">
        <v>1.4310718602102922E-3</v>
      </c>
      <c r="G2444">
        <v>2438</v>
      </c>
      <c r="H2444">
        <f t="shared" ca="1" si="80"/>
        <v>-6.939023181003609E-2</v>
      </c>
    </row>
    <row r="2445" spans="2:8" x14ac:dyDescent="0.35">
      <c r="B2445" s="40">
        <v>37697</v>
      </c>
      <c r="C2445" s="41">
        <v>5.2788740000000001</v>
      </c>
      <c r="D2445" s="6">
        <f t="shared" si="79"/>
        <v>-0.91224452348037843</v>
      </c>
      <c r="E2445">
        <v>1.4307579184919368E-3</v>
      </c>
      <c r="G2445">
        <v>2439</v>
      </c>
      <c r="H2445">
        <f t="shared" ca="1" si="80"/>
        <v>1.7448605088378207E-2</v>
      </c>
    </row>
    <row r="2446" spans="2:8" x14ac:dyDescent="0.35">
      <c r="B2446" s="40">
        <v>40030</v>
      </c>
      <c r="C2446" s="41">
        <v>60.154353999999998</v>
      </c>
      <c r="D2446" s="6">
        <f t="shared" si="79"/>
        <v>-0.76488222206278722</v>
      </c>
      <c r="E2446">
        <v>1.4305352842284929E-3</v>
      </c>
      <c r="G2446">
        <v>2440</v>
      </c>
      <c r="H2446">
        <f t="shared" ca="1" si="80"/>
        <v>4.6686391591781555E-2</v>
      </c>
    </row>
    <row r="2447" spans="2:8" x14ac:dyDescent="0.35">
      <c r="B2447" s="40">
        <v>42104</v>
      </c>
      <c r="C2447" s="41">
        <v>255.847748</v>
      </c>
      <c r="D2447" s="6">
        <f t="shared" si="79"/>
        <v>-0.1337699182659271</v>
      </c>
      <c r="E2447">
        <v>1.4292872167923775E-3</v>
      </c>
      <c r="G2447">
        <v>2441</v>
      </c>
      <c r="H2447">
        <f t="shared" ca="1" si="80"/>
        <v>1.4596454709341442E-2</v>
      </c>
    </row>
    <row r="2448" spans="2:8" x14ac:dyDescent="0.35">
      <c r="B2448" s="40">
        <v>43019</v>
      </c>
      <c r="C2448" s="41">
        <v>295.35772700000001</v>
      </c>
      <c r="D2448" s="6">
        <f t="shared" si="79"/>
        <v>54.475407579092888</v>
      </c>
      <c r="E2448">
        <v>1.4182708969361301E-3</v>
      </c>
      <c r="G2448">
        <v>2442</v>
      </c>
      <c r="H2448">
        <f t="shared" ca="1" si="80"/>
        <v>-2.9179363728806262E-2</v>
      </c>
    </row>
    <row r="2449" spans="2:8" x14ac:dyDescent="0.35">
      <c r="B2449" s="40">
        <v>37769</v>
      </c>
      <c r="C2449" s="41">
        <v>5.3241199999999997</v>
      </c>
      <c r="D2449" s="6">
        <f t="shared" si="79"/>
        <v>-0.96647102471930968</v>
      </c>
      <c r="E2449">
        <v>1.4180165786996414E-3</v>
      </c>
      <c r="G2449">
        <v>2443</v>
      </c>
      <c r="H2449">
        <f t="shared" ca="1" si="80"/>
        <v>-7.8602666525937146E-3</v>
      </c>
    </row>
    <row r="2450" spans="2:8" x14ac:dyDescent="0.35">
      <c r="B2450" s="40">
        <v>41571</v>
      </c>
      <c r="C2450" s="41">
        <v>158.79161099999999</v>
      </c>
      <c r="D2450" s="6">
        <f t="shared" si="79"/>
        <v>13.040332455147256</v>
      </c>
      <c r="E2450">
        <v>1.4173642230824429E-3</v>
      </c>
      <c r="G2450">
        <v>2444</v>
      </c>
      <c r="H2450">
        <f t="shared" ca="1" si="80"/>
        <v>-1.2459711633374295E-3</v>
      </c>
    </row>
    <row r="2451" spans="2:8" x14ac:dyDescent="0.35">
      <c r="B2451" s="40">
        <v>38335</v>
      </c>
      <c r="C2451" s="41">
        <v>11.309676</v>
      </c>
      <c r="D2451" s="6">
        <f t="shared" si="79"/>
        <v>-0.97692368654884587</v>
      </c>
      <c r="E2451">
        <v>1.4116678692510298E-3</v>
      </c>
      <c r="G2451">
        <v>2445</v>
      </c>
      <c r="H2451">
        <f t="shared" ca="1" si="80"/>
        <v>1.2994334068125488E-2</v>
      </c>
    </row>
    <row r="2452" spans="2:8" x14ac:dyDescent="0.35">
      <c r="B2452" s="40">
        <v>44728</v>
      </c>
      <c r="C2452" s="41">
        <v>490.098907</v>
      </c>
      <c r="D2452" s="6">
        <f t="shared" si="79"/>
        <v>5.3929859122329908</v>
      </c>
      <c r="E2452">
        <v>1.410430788684663E-3</v>
      </c>
      <c r="G2452">
        <v>2446</v>
      </c>
      <c r="H2452">
        <f t="shared" ca="1" si="80"/>
        <v>9.2287937094875094E-3</v>
      </c>
    </row>
    <row r="2453" spans="2:8" x14ac:dyDescent="0.35">
      <c r="B2453" s="40">
        <v>40294</v>
      </c>
      <c r="C2453" s="41">
        <v>76.661972000000006</v>
      </c>
      <c r="D2453" s="6">
        <f t="shared" si="79"/>
        <v>-0.85619594754622319</v>
      </c>
      <c r="E2453">
        <v>1.4101938166118089E-3</v>
      </c>
      <c r="G2453">
        <v>2447</v>
      </c>
      <c r="H2453">
        <f t="shared" ca="1" si="80"/>
        <v>3.3100466664372899E-2</v>
      </c>
    </row>
    <row r="2454" spans="2:8" x14ac:dyDescent="0.35">
      <c r="B2454" s="40">
        <v>44973</v>
      </c>
      <c r="C2454" s="41">
        <v>533.10022000000004</v>
      </c>
      <c r="D2454" s="6">
        <f t="shared" si="79"/>
        <v>0.59215341485810524</v>
      </c>
      <c r="E2454">
        <v>1.4023026446558602E-3</v>
      </c>
      <c r="G2454">
        <v>2448</v>
      </c>
      <c r="H2454">
        <f t="shared" ca="1" si="80"/>
        <v>5.3768379566734668E-3</v>
      </c>
    </row>
    <row r="2455" spans="2:8" x14ac:dyDescent="0.35">
      <c r="B2455" s="40">
        <v>43117</v>
      </c>
      <c r="C2455" s="41">
        <v>334.82968099999999</v>
      </c>
      <c r="D2455" s="6">
        <f t="shared" si="79"/>
        <v>-0.26069563058734035</v>
      </c>
      <c r="E2455">
        <v>1.3951625476477214E-3</v>
      </c>
      <c r="G2455">
        <v>2449</v>
      </c>
      <c r="H2455">
        <f t="shared" ca="1" si="80"/>
        <v>-3.3191631408784596E-2</v>
      </c>
    </row>
    <row r="2456" spans="2:8" x14ac:dyDescent="0.35">
      <c r="B2456" s="40">
        <v>44013</v>
      </c>
      <c r="C2456" s="41">
        <v>452.89828499999999</v>
      </c>
      <c r="D2456" s="6">
        <f t="shared" si="79"/>
        <v>39.694357174530396</v>
      </c>
      <c r="E2456">
        <v>1.3949491096964116E-3</v>
      </c>
      <c r="G2456">
        <v>2450</v>
      </c>
      <c r="H2456">
        <f t="shared" ca="1" si="80"/>
        <v>-2.9602897465670103E-2</v>
      </c>
    </row>
    <row r="2457" spans="2:8" x14ac:dyDescent="0.35">
      <c r="B2457" s="40">
        <v>37973</v>
      </c>
      <c r="C2457" s="41">
        <v>11.129265</v>
      </c>
      <c r="D2457" s="6">
        <f t="shared" si="79"/>
        <v>-0.95827826081180056</v>
      </c>
      <c r="E2457">
        <v>1.392414288914974E-3</v>
      </c>
      <c r="G2457">
        <v>2451</v>
      </c>
      <c r="H2457">
        <f t="shared" ca="1" si="80"/>
        <v>2.3095649626443306E-2</v>
      </c>
    </row>
    <row r="2458" spans="2:8" x14ac:dyDescent="0.35">
      <c r="B2458" s="40">
        <v>42522</v>
      </c>
      <c r="C2458" s="41">
        <v>266.74978599999997</v>
      </c>
      <c r="D2458" s="6">
        <f t="shared" si="79"/>
        <v>-9.4683979912902651E-3</v>
      </c>
      <c r="E2458">
        <v>1.3808292527077773E-3</v>
      </c>
      <c r="G2458">
        <v>2452</v>
      </c>
      <c r="H2458">
        <f t="shared" ca="1" si="80"/>
        <v>-8.6766468710460995E-3</v>
      </c>
    </row>
    <row r="2459" spans="2:8" x14ac:dyDescent="0.35">
      <c r="B2459" s="40">
        <v>42845</v>
      </c>
      <c r="C2459" s="41">
        <v>269.299622</v>
      </c>
      <c r="D2459" s="6">
        <f t="shared" si="79"/>
        <v>-0.45860230052689932</v>
      </c>
      <c r="E2459">
        <v>1.3780811215997955E-3</v>
      </c>
      <c r="G2459">
        <v>2453</v>
      </c>
      <c r="H2459">
        <f t="shared" ca="1" si="80"/>
        <v>9.4092167451037181E-3</v>
      </c>
    </row>
    <row r="2460" spans="2:8" x14ac:dyDescent="0.35">
      <c r="B2460" s="40">
        <v>44158</v>
      </c>
      <c r="C2460" s="41">
        <v>497.415527</v>
      </c>
      <c r="D2460" s="6">
        <f t="shared" si="79"/>
        <v>89.231621187043913</v>
      </c>
      <c r="E2460">
        <v>1.3768582525325434E-3</v>
      </c>
      <c r="G2460">
        <v>2454</v>
      </c>
      <c r="H2460">
        <f t="shared" ca="1" si="80"/>
        <v>-2.085071221398703E-2</v>
      </c>
    </row>
    <row r="2461" spans="2:8" x14ac:dyDescent="0.35">
      <c r="B2461" s="40">
        <v>37621</v>
      </c>
      <c r="C2461" s="41">
        <v>5.5126520000000001</v>
      </c>
      <c r="D2461" s="6">
        <f t="shared" si="79"/>
        <v>-2.0476241423050935E-3</v>
      </c>
      <c r="E2461">
        <v>1.3699998728453995E-3</v>
      </c>
      <c r="G2461">
        <v>2455</v>
      </c>
      <c r="H2461">
        <f t="shared" ca="1" si="80"/>
        <v>-5.0303216457813375E-2</v>
      </c>
    </row>
    <row r="2462" spans="2:8" x14ac:dyDescent="0.35">
      <c r="B2462" s="40">
        <v>37624</v>
      </c>
      <c r="C2462" s="41">
        <v>5.5239630000000002</v>
      </c>
      <c r="D2462" s="6">
        <f t="shared" si="79"/>
        <v>-1.3638236379345115E-3</v>
      </c>
      <c r="E2462">
        <v>1.3670092679638718E-3</v>
      </c>
      <c r="G2462">
        <v>2456</v>
      </c>
      <c r="H2462">
        <f t="shared" ca="1" si="80"/>
        <v>-1.2571781912750359E-2</v>
      </c>
    </row>
    <row r="2463" spans="2:8" x14ac:dyDescent="0.35">
      <c r="B2463" s="40">
        <v>37635</v>
      </c>
      <c r="C2463" s="41">
        <v>5.5315070000000004</v>
      </c>
      <c r="D2463" s="6">
        <f t="shared" si="79"/>
        <v>-0.94304048194271262</v>
      </c>
      <c r="E2463">
        <v>1.3656861930465894E-3</v>
      </c>
      <c r="G2463">
        <v>2457</v>
      </c>
      <c r="H2463">
        <f t="shared" ca="1" si="80"/>
        <v>-1.2734881788975388E-2</v>
      </c>
    </row>
    <row r="2464" spans="2:8" x14ac:dyDescent="0.35">
      <c r="B2464" s="40">
        <v>40751</v>
      </c>
      <c r="C2464" s="41">
        <v>97.112953000000005</v>
      </c>
      <c r="D2464" s="6">
        <f t="shared" si="79"/>
        <v>-0.75327663549948276</v>
      </c>
      <c r="E2464">
        <v>1.3587688118204199E-3</v>
      </c>
      <c r="G2464">
        <v>2458</v>
      </c>
      <c r="H2464">
        <f t="shared" ca="1" si="80"/>
        <v>-1.7494308739839416E-2</v>
      </c>
    </row>
    <row r="2465" spans="2:8" x14ac:dyDescent="0.35">
      <c r="B2465" s="40">
        <v>43439</v>
      </c>
      <c r="C2465" s="41">
        <v>393.61068699999998</v>
      </c>
      <c r="D2465" s="6">
        <f t="shared" si="79"/>
        <v>69.059566279694181</v>
      </c>
      <c r="E2465">
        <v>1.3448209702328691E-3</v>
      </c>
      <c r="G2465">
        <v>2459</v>
      </c>
      <c r="H2465">
        <f t="shared" ca="1" si="80"/>
        <v>1.4142350058848221E-2</v>
      </c>
    </row>
    <row r="2466" spans="2:8" x14ac:dyDescent="0.35">
      <c r="B2466" s="40">
        <v>37595</v>
      </c>
      <c r="C2466" s="41">
        <v>5.6182290000000004</v>
      </c>
      <c r="D2466" s="6">
        <f t="shared" si="79"/>
        <v>-0.99042355233923585</v>
      </c>
      <c r="E2466">
        <v>1.344220413649868E-3</v>
      </c>
      <c r="G2466">
        <v>2460</v>
      </c>
      <c r="H2466">
        <f t="shared" ca="1" si="80"/>
        <v>2.1174901227685314E-2</v>
      </c>
    </row>
    <row r="2467" spans="2:8" x14ac:dyDescent="0.35">
      <c r="B2467" s="40">
        <v>44426</v>
      </c>
      <c r="C2467" s="41">
        <v>586.67150900000001</v>
      </c>
      <c r="D2467" s="6">
        <f t="shared" si="79"/>
        <v>103.41677701530429</v>
      </c>
      <c r="E2467">
        <v>1.3410565608124227E-3</v>
      </c>
      <c r="G2467">
        <v>2461</v>
      </c>
      <c r="H2467">
        <f t="shared" ca="1" si="80"/>
        <v>-2.7688363916664554E-2</v>
      </c>
    </row>
    <row r="2468" spans="2:8" x14ac:dyDescent="0.35">
      <c r="B2468" s="40">
        <v>37543</v>
      </c>
      <c r="C2468" s="41">
        <v>5.6185559999999999</v>
      </c>
      <c r="D2468" s="6">
        <f t="shared" si="79"/>
        <v>-3.3067852693456851E-3</v>
      </c>
      <c r="E2468">
        <v>1.3289731655063656E-3</v>
      </c>
      <c r="G2468">
        <v>2462</v>
      </c>
      <c r="H2468">
        <f t="shared" ca="1" si="80"/>
        <v>-2.3608599713753668E-2</v>
      </c>
    </row>
    <row r="2469" spans="2:8" x14ac:dyDescent="0.35">
      <c r="B2469" s="40">
        <v>37538</v>
      </c>
      <c r="C2469" s="41">
        <v>5.6371969999999996</v>
      </c>
      <c r="D2469" s="6">
        <f t="shared" si="79"/>
        <v>-0.86020490016655049</v>
      </c>
      <c r="E2469">
        <v>1.3245727156137943E-3</v>
      </c>
      <c r="G2469">
        <v>2463</v>
      </c>
      <c r="H2469">
        <f t="shared" ca="1" si="80"/>
        <v>2.5541171240483076E-2</v>
      </c>
    </row>
    <row r="2470" spans="2:8" x14ac:dyDescent="0.35">
      <c r="B2470" s="40">
        <v>38910</v>
      </c>
      <c r="C2470" s="41">
        <v>40.324711000000001</v>
      </c>
      <c r="D2470" s="6">
        <f t="shared" si="79"/>
        <v>-0.59466342861489829</v>
      </c>
      <c r="E2470">
        <v>1.3237930640603698E-3</v>
      </c>
      <c r="G2470">
        <v>2464</v>
      </c>
      <c r="H2470">
        <f t="shared" ca="1" si="80"/>
        <v>-4.2181183255223097E-2</v>
      </c>
    </row>
    <row r="2471" spans="2:8" x14ac:dyDescent="0.35">
      <c r="B2471" s="40">
        <v>40721</v>
      </c>
      <c r="C2471" s="41">
        <v>99.484511999999995</v>
      </c>
      <c r="D2471" s="6">
        <f t="shared" si="79"/>
        <v>-0.79672505570651664</v>
      </c>
      <c r="E2471">
        <v>1.3184837867237242E-3</v>
      </c>
      <c r="G2471">
        <v>2465</v>
      </c>
      <c r="H2471">
        <f t="shared" ca="1" si="80"/>
        <v>9.877870923556532E-3</v>
      </c>
    </row>
    <row r="2472" spans="2:8" x14ac:dyDescent="0.35">
      <c r="B2472" s="40">
        <v>44727</v>
      </c>
      <c r="C2472" s="41">
        <v>489.40863000000002</v>
      </c>
      <c r="D2472" s="6">
        <f t="shared" si="79"/>
        <v>3.7611923282414348</v>
      </c>
      <c r="E2472">
        <v>1.3114432070656019E-3</v>
      </c>
      <c r="G2472">
        <v>2466</v>
      </c>
      <c r="H2472">
        <f t="shared" ca="1" si="80"/>
        <v>1.811376750439497E-3</v>
      </c>
    </row>
    <row r="2473" spans="2:8" x14ac:dyDescent="0.35">
      <c r="B2473" s="40">
        <v>41108</v>
      </c>
      <c r="C2473" s="41">
        <v>102.791191</v>
      </c>
      <c r="D2473" s="6">
        <f t="shared" si="79"/>
        <v>-0.7896703611069037</v>
      </c>
      <c r="E2473">
        <v>1.2992386531822688E-3</v>
      </c>
      <c r="G2473">
        <v>2467</v>
      </c>
      <c r="H2473">
        <f t="shared" ca="1" si="80"/>
        <v>-3.6731747534551822E-2</v>
      </c>
    </row>
    <row r="2474" spans="2:8" x14ac:dyDescent="0.35">
      <c r="B2474" s="40">
        <v>43937</v>
      </c>
      <c r="C2474" s="41">
        <v>488.71472199999999</v>
      </c>
      <c r="D2474" s="6">
        <f t="shared" si="79"/>
        <v>-8.0420401487142114E-3</v>
      </c>
      <c r="E2474">
        <v>1.2925853278418413E-3</v>
      </c>
      <c r="G2474">
        <v>2468</v>
      </c>
      <c r="H2474">
        <f t="shared" ca="1" si="80"/>
        <v>-2.1821550576575704E-3</v>
      </c>
    </row>
    <row r="2475" spans="2:8" x14ac:dyDescent="0.35">
      <c r="B2475" s="40">
        <v>44187</v>
      </c>
      <c r="C2475" s="41">
        <v>492.676849</v>
      </c>
      <c r="D2475" s="6">
        <f t="shared" si="79"/>
        <v>82.757640715028401</v>
      </c>
      <c r="E2475">
        <v>1.29074616652248E-3</v>
      </c>
      <c r="G2475">
        <v>2469</v>
      </c>
      <c r="H2475">
        <f t="shared" ca="1" si="80"/>
        <v>4.0231684098985962E-2</v>
      </c>
    </row>
    <row r="2476" spans="2:8" x14ac:dyDescent="0.35">
      <c r="B2476" s="40">
        <v>37798</v>
      </c>
      <c r="C2476" s="41">
        <v>5.8821719999999997</v>
      </c>
      <c r="D2476" s="6">
        <f t="shared" si="79"/>
        <v>-0.97700248936667955</v>
      </c>
      <c r="E2476">
        <v>1.2836550925496083E-3</v>
      </c>
      <c r="G2476">
        <v>2470</v>
      </c>
      <c r="H2476">
        <f t="shared" ca="1" si="80"/>
        <v>-4.3427755733731949E-2</v>
      </c>
    </row>
    <row r="2477" spans="2:8" x14ac:dyDescent="0.35">
      <c r="B2477" s="40">
        <v>42859</v>
      </c>
      <c r="C2477" s="41">
        <v>255.774292</v>
      </c>
      <c r="D2477" s="6">
        <f t="shared" si="79"/>
        <v>8.9348688741279414</v>
      </c>
      <c r="E2477">
        <v>1.2690854101198266E-3</v>
      </c>
      <c r="G2477">
        <v>2471</v>
      </c>
      <c r="H2477">
        <f t="shared" ca="1" si="80"/>
        <v>3.4129270316846247E-2</v>
      </c>
    </row>
    <row r="2478" spans="2:8" x14ac:dyDescent="0.35">
      <c r="B2478" s="40">
        <v>38698</v>
      </c>
      <c r="C2478" s="41">
        <v>25.74511</v>
      </c>
      <c r="D2478" s="6">
        <f t="shared" si="79"/>
        <v>-0.94938420610507501</v>
      </c>
      <c r="E2478">
        <v>1.2667749873622675E-3</v>
      </c>
      <c r="G2478">
        <v>2472</v>
      </c>
      <c r="H2478">
        <f t="shared" ca="1" si="80"/>
        <v>-2.9052869916591489E-2</v>
      </c>
    </row>
    <row r="2479" spans="2:8" x14ac:dyDescent="0.35">
      <c r="B2479" s="40">
        <v>44649</v>
      </c>
      <c r="C2479" s="41">
        <v>508.637878</v>
      </c>
      <c r="D2479" s="6">
        <f t="shared" si="79"/>
        <v>9.1982883168483954E-3</v>
      </c>
      <c r="E2479">
        <v>1.2617399383513719E-3</v>
      </c>
      <c r="G2479">
        <v>2473</v>
      </c>
      <c r="H2479">
        <f t="shared" ca="1" si="80"/>
        <v>2.0934782017556618E-3</v>
      </c>
    </row>
    <row r="2480" spans="2:8" x14ac:dyDescent="0.35">
      <c r="B2480" s="40">
        <v>44119</v>
      </c>
      <c r="C2480" s="41">
        <v>504.00192299999998</v>
      </c>
      <c r="D2480" s="6">
        <f t="shared" si="79"/>
        <v>3.7431439081028413</v>
      </c>
      <c r="E2480">
        <v>1.2573360221042852E-3</v>
      </c>
      <c r="G2480">
        <v>2474</v>
      </c>
      <c r="H2480">
        <f t="shared" ca="1" si="80"/>
        <v>-1.9610133382321111E-2</v>
      </c>
    </row>
    <row r="2481" spans="2:8" x14ac:dyDescent="0.35">
      <c r="B2481" s="40">
        <v>41144</v>
      </c>
      <c r="C2481" s="41">
        <v>106.259041</v>
      </c>
      <c r="D2481" s="6">
        <f t="shared" si="79"/>
        <v>-0.58865642536830676</v>
      </c>
      <c r="E2481">
        <v>1.2568591331015176E-3</v>
      </c>
      <c r="G2481">
        <v>2475</v>
      </c>
      <c r="H2481">
        <f t="shared" ca="1" si="80"/>
        <v>4.3119401333468449E-2</v>
      </c>
    </row>
    <row r="2482" spans="2:8" x14ac:dyDescent="0.35">
      <c r="B2482" s="40">
        <v>42747</v>
      </c>
      <c r="C2482" s="41">
        <v>258.32186899999999</v>
      </c>
      <c r="D2482" s="6">
        <f t="shared" si="79"/>
        <v>42.304166654792411</v>
      </c>
      <c r="E2482">
        <v>1.2565539300331632E-3</v>
      </c>
      <c r="G2482">
        <v>2476</v>
      </c>
      <c r="H2482">
        <f t="shared" ca="1" si="80"/>
        <v>2.3624435316502686E-3</v>
      </c>
    </row>
    <row r="2483" spans="2:8" x14ac:dyDescent="0.35">
      <c r="B2483" s="40">
        <v>37497</v>
      </c>
      <c r="C2483" s="41">
        <v>5.9652890000000003</v>
      </c>
      <c r="D2483" s="6">
        <f t="shared" si="79"/>
        <v>-0.95852392774268469</v>
      </c>
      <c r="E2483">
        <v>1.2519659003361763E-3</v>
      </c>
      <c r="G2483">
        <v>2477</v>
      </c>
      <c r="H2483">
        <f t="shared" ca="1" si="80"/>
        <v>4.8021157564482976E-2</v>
      </c>
    </row>
    <row r="2484" spans="2:8" x14ac:dyDescent="0.35">
      <c r="B2484" s="40">
        <v>41488</v>
      </c>
      <c r="C2484" s="41">
        <v>143.82482899999999</v>
      </c>
      <c r="D2484" s="6">
        <f t="shared" si="79"/>
        <v>8.0082500824726388</v>
      </c>
      <c r="E2484">
        <v>1.2513341824770829E-3</v>
      </c>
      <c r="G2484">
        <v>2478</v>
      </c>
      <c r="H2484">
        <f t="shared" ca="1" si="80"/>
        <v>-1.0245266800241666E-2</v>
      </c>
    </row>
    <row r="2485" spans="2:8" x14ac:dyDescent="0.35">
      <c r="B2485" s="40">
        <v>38428</v>
      </c>
      <c r="C2485" s="41">
        <v>15.965901000000001</v>
      </c>
      <c r="D2485" s="6">
        <f t="shared" si="79"/>
        <v>-0.97152610753521607</v>
      </c>
      <c r="E2485">
        <v>1.2500338643599421E-3</v>
      </c>
      <c r="G2485">
        <v>2479</v>
      </c>
      <c r="H2485">
        <f t="shared" ca="1" si="80"/>
        <v>-7.9669647938014863E-3</v>
      </c>
    </row>
    <row r="2486" spans="2:8" x14ac:dyDescent="0.35">
      <c r="B2486" s="40">
        <v>45100</v>
      </c>
      <c r="C2486" s="41">
        <v>560.72070299999996</v>
      </c>
      <c r="D2486" s="6">
        <f t="shared" si="79"/>
        <v>9.9968982713855432</v>
      </c>
      <c r="E2486">
        <v>1.2440824253478341E-3</v>
      </c>
      <c r="G2486">
        <v>2480</v>
      </c>
      <c r="H2486">
        <f t="shared" ca="1" si="80"/>
        <v>-1.6413014899904849E-2</v>
      </c>
    </row>
    <row r="2487" spans="2:8" x14ac:dyDescent="0.35">
      <c r="B2487" s="40">
        <v>39426</v>
      </c>
      <c r="C2487" s="41">
        <v>50.988987000000002</v>
      </c>
      <c r="D2487" s="6">
        <f t="shared" si="79"/>
        <v>-0.9150604255712147</v>
      </c>
      <c r="E2487">
        <v>1.2351430266995906E-3</v>
      </c>
      <c r="G2487">
        <v>2481</v>
      </c>
      <c r="H2487">
        <f t="shared" ca="1" si="80"/>
        <v>-3.1543905303760264E-2</v>
      </c>
    </row>
    <row r="2488" spans="2:8" x14ac:dyDescent="0.35">
      <c r="B2488" s="40">
        <v>44518</v>
      </c>
      <c r="C2488" s="41">
        <v>600.29718000000003</v>
      </c>
      <c r="D2488" s="6">
        <f t="shared" si="79"/>
        <v>3.0746099267249614</v>
      </c>
      <c r="E2488">
        <v>1.2335144763909746E-3</v>
      </c>
      <c r="G2488">
        <v>2482</v>
      </c>
      <c r="H2488">
        <f t="shared" ca="1" si="80"/>
        <v>-1.3875410935327404E-2</v>
      </c>
    </row>
    <row r="2489" spans="2:8" x14ac:dyDescent="0.35">
      <c r="B2489" s="40">
        <v>41613</v>
      </c>
      <c r="C2489" s="41">
        <v>147.32629399999999</v>
      </c>
      <c r="D2489" s="6">
        <f t="shared" si="79"/>
        <v>-0.57359975622710302</v>
      </c>
      <c r="E2489">
        <v>1.2270623918924216E-3</v>
      </c>
      <c r="G2489">
        <v>2483</v>
      </c>
      <c r="H2489">
        <f t="shared" ca="1" si="80"/>
        <v>-5.1943891373279288E-2</v>
      </c>
    </row>
    <row r="2490" spans="2:8" x14ac:dyDescent="0.35">
      <c r="B2490" s="40">
        <v>43224</v>
      </c>
      <c r="C2490" s="41">
        <v>345.51174900000001</v>
      </c>
      <c r="D2490" s="6">
        <f t="shared" si="79"/>
        <v>2.104730547172494</v>
      </c>
      <c r="E2490">
        <v>1.2166643569437535E-3</v>
      </c>
      <c r="G2490">
        <v>2484</v>
      </c>
      <c r="H2490">
        <f t="shared" ca="1" si="80"/>
        <v>-1.2157927441218354E-2</v>
      </c>
    </row>
    <row r="2491" spans="2:8" x14ac:dyDescent="0.35">
      <c r="B2491" s="40">
        <v>41214</v>
      </c>
      <c r="C2491" s="41">
        <v>111.285583</v>
      </c>
      <c r="D2491" s="6">
        <f t="shared" si="79"/>
        <v>2.1658120995888126</v>
      </c>
      <c r="E2491">
        <v>1.2064706433693897E-3</v>
      </c>
      <c r="G2491">
        <v>2485</v>
      </c>
      <c r="H2491">
        <f t="shared" ca="1" si="80"/>
        <v>-1.2912790270358639E-2</v>
      </c>
    </row>
    <row r="2492" spans="2:8" x14ac:dyDescent="0.35">
      <c r="B2492" s="40">
        <v>39811</v>
      </c>
      <c r="C2492" s="41">
        <v>35.152301999999999</v>
      </c>
      <c r="D2492" s="6">
        <f t="shared" si="79"/>
        <v>-0.34472109260033695</v>
      </c>
      <c r="E2492">
        <v>1.2036157289810605E-3</v>
      </c>
      <c r="G2492">
        <v>2486</v>
      </c>
      <c r="H2492">
        <f t="shared" ca="1" si="80"/>
        <v>2.0756625538384543E-2</v>
      </c>
    </row>
    <row r="2493" spans="2:8" x14ac:dyDescent="0.35">
      <c r="B2493" s="40">
        <v>40056</v>
      </c>
      <c r="C2493" s="41">
        <v>53.644793999999997</v>
      </c>
      <c r="D2493" s="6">
        <f t="shared" si="79"/>
        <v>-0.898680705913809</v>
      </c>
      <c r="E2493">
        <v>1.2029225420569891E-3</v>
      </c>
      <c r="G2493">
        <v>2487</v>
      </c>
      <c r="H2493">
        <f t="shared" ca="1" si="80"/>
        <v>-1.1621624646700794E-2</v>
      </c>
    </row>
    <row r="2494" spans="2:8" x14ac:dyDescent="0.35">
      <c r="B2494" s="40">
        <v>44315</v>
      </c>
      <c r="C2494" s="41">
        <v>529.46276899999998</v>
      </c>
      <c r="D2494" s="6">
        <f t="shared" si="79"/>
        <v>13.927403285686241</v>
      </c>
      <c r="E2494">
        <v>1.2010189248108428E-3</v>
      </c>
      <c r="G2494">
        <v>2488</v>
      </c>
      <c r="H2494">
        <f t="shared" ca="1" si="80"/>
        <v>3.0160647552569354E-2</v>
      </c>
    </row>
    <row r="2495" spans="2:8" x14ac:dyDescent="0.35">
      <c r="B2495" s="40">
        <v>39804</v>
      </c>
      <c r="C2495" s="41">
        <v>35.469180999999999</v>
      </c>
      <c r="D2495" s="6">
        <f t="shared" si="79"/>
        <v>-0.91247358143938684</v>
      </c>
      <c r="E2495">
        <v>1.192652064196638E-3</v>
      </c>
      <c r="G2495">
        <v>2489</v>
      </c>
      <c r="H2495">
        <f t="shared" ca="1" si="80"/>
        <v>-2.7909021148621514E-2</v>
      </c>
    </row>
    <row r="2496" spans="2:8" x14ac:dyDescent="0.35">
      <c r="B2496" s="40">
        <v>43476</v>
      </c>
      <c r="C2496" s="41">
        <v>405.23971599999999</v>
      </c>
      <c r="D2496" s="6">
        <f t="shared" si="79"/>
        <v>-0.29755449259857425</v>
      </c>
      <c r="E2496">
        <v>1.1871997390566634E-3</v>
      </c>
      <c r="G2496">
        <v>2490</v>
      </c>
      <c r="H2496">
        <f t="shared" ca="1" si="80"/>
        <v>1.244229291842059E-2</v>
      </c>
    </row>
    <row r="2497" spans="2:8" x14ac:dyDescent="0.35">
      <c r="B2497" s="40">
        <v>44379</v>
      </c>
      <c r="C2497" s="41">
        <v>576.89843800000006</v>
      </c>
      <c r="D2497" s="6">
        <f t="shared" si="79"/>
        <v>57.529312165597524</v>
      </c>
      <c r="E2497">
        <v>1.1869885712938821E-3</v>
      </c>
      <c r="G2497">
        <v>2491</v>
      </c>
      <c r="H2497">
        <f t="shared" ca="1" si="80"/>
        <v>1.7114656818092419E-2</v>
      </c>
    </row>
    <row r="2498" spans="2:8" x14ac:dyDescent="0.35">
      <c r="B2498" s="40">
        <v>37966</v>
      </c>
      <c r="C2498" s="41">
        <v>9.8565729999999991</v>
      </c>
      <c r="D2498" s="6">
        <f t="shared" si="79"/>
        <v>-0.91347998606280123</v>
      </c>
      <c r="E2498">
        <v>1.1784696978792413E-3</v>
      </c>
      <c r="G2498">
        <v>2492</v>
      </c>
      <c r="H2498">
        <f t="shared" ca="1" si="80"/>
        <v>-1.4278536742851186E-2</v>
      </c>
    </row>
    <row r="2499" spans="2:8" x14ac:dyDescent="0.35">
      <c r="B2499" s="40">
        <v>41219</v>
      </c>
      <c r="C2499" s="41">
        <v>113.922462</v>
      </c>
      <c r="D2499" s="6">
        <f t="shared" si="79"/>
        <v>-1.0481503522099863E-2</v>
      </c>
      <c r="E2499">
        <v>1.178318879880733E-3</v>
      </c>
      <c r="G2499">
        <v>2493</v>
      </c>
      <c r="H2499">
        <f t="shared" ca="1" si="80"/>
        <v>2.1224462511110407E-2</v>
      </c>
    </row>
    <row r="2500" spans="2:8" x14ac:dyDescent="0.35">
      <c r="B2500" s="40">
        <v>41331</v>
      </c>
      <c r="C2500" s="41">
        <v>115.129189</v>
      </c>
      <c r="D2500" s="6">
        <f t="shared" si="79"/>
        <v>-2.709888385186376E-3</v>
      </c>
      <c r="E2500">
        <v>1.1660235755084059E-3</v>
      </c>
      <c r="G2500">
        <v>2494</v>
      </c>
      <c r="H2500">
        <f t="shared" ca="1" si="80"/>
        <v>3.070603176299426E-2</v>
      </c>
    </row>
    <row r="2501" spans="2:8" x14ac:dyDescent="0.35">
      <c r="B2501" s="40">
        <v>41291</v>
      </c>
      <c r="C2501" s="41">
        <v>115.442024</v>
      </c>
      <c r="D2501" s="6">
        <f t="shared" si="79"/>
        <v>-6.9204832702670057E-3</v>
      </c>
      <c r="E2501">
        <v>1.1629208849729988E-3</v>
      </c>
      <c r="G2501">
        <v>2495</v>
      </c>
      <c r="H2501">
        <f t="shared" ca="1" si="80"/>
        <v>-6.8458547918642101E-2</v>
      </c>
    </row>
    <row r="2502" spans="2:8" x14ac:dyDescent="0.35">
      <c r="B2502" s="40">
        <v>41250</v>
      </c>
      <c r="C2502" s="41">
        <v>116.246506</v>
      </c>
      <c r="D2502" s="6">
        <f t="shared" si="79"/>
        <v>-1.4399199924147611E-2</v>
      </c>
      <c r="E2502">
        <v>1.1550015727863597E-3</v>
      </c>
      <c r="G2502">
        <v>2496</v>
      </c>
      <c r="H2502">
        <f t="shared" ca="1" si="80"/>
        <v>-2.8849127306708924E-2</v>
      </c>
    </row>
    <row r="2503" spans="2:8" x14ac:dyDescent="0.35">
      <c r="B2503" s="40">
        <v>41324</v>
      </c>
      <c r="C2503" s="41">
        <v>117.944817</v>
      </c>
      <c r="D2503" s="6">
        <f t="shared" ref="D2503:D2566" si="81">(C2503-C2504)/C2504</f>
        <v>-0.72392808560892752</v>
      </c>
      <c r="E2503">
        <v>1.138028623789819E-3</v>
      </c>
      <c r="G2503">
        <v>2497</v>
      </c>
      <c r="H2503">
        <f t="shared" ref="H2503:H2566" ca="1" si="82">_xlfn.NORM.INV(RAND(),K$9,K$10)</f>
        <v>5.2271244127367533E-3</v>
      </c>
    </row>
    <row r="2504" spans="2:8" x14ac:dyDescent="0.35">
      <c r="B2504" s="40">
        <v>43972</v>
      </c>
      <c r="C2504" s="41">
        <v>427.22497600000003</v>
      </c>
      <c r="D2504" s="6">
        <f t="shared" si="81"/>
        <v>-9.7775893964758817E-2</v>
      </c>
      <c r="E2504">
        <v>1.1371334370950355E-3</v>
      </c>
      <c r="G2504">
        <v>2498</v>
      </c>
      <c r="H2504">
        <f t="shared" ca="1" si="82"/>
        <v>-8.5017336509485395E-4</v>
      </c>
    </row>
    <row r="2505" spans="2:8" x14ac:dyDescent="0.35">
      <c r="B2505" s="40">
        <v>44098</v>
      </c>
      <c r="C2505" s="41">
        <v>473.52423099999999</v>
      </c>
      <c r="D2505" s="6">
        <f t="shared" si="81"/>
        <v>0.6443643102972042</v>
      </c>
      <c r="E2505">
        <v>1.1322109617889905E-3</v>
      </c>
      <c r="G2505">
        <v>2499</v>
      </c>
      <c r="H2505">
        <f t="shared" ca="1" si="82"/>
        <v>3.3448063247147865E-2</v>
      </c>
    </row>
    <row r="2506" spans="2:8" x14ac:dyDescent="0.35">
      <c r="B2506" s="40">
        <v>42985</v>
      </c>
      <c r="C2506" s="41">
        <v>287.96795700000001</v>
      </c>
      <c r="D2506" s="6">
        <f t="shared" si="81"/>
        <v>-0.32348330456447033</v>
      </c>
      <c r="E2506">
        <v>1.1308718556951338E-3</v>
      </c>
      <c r="G2506">
        <v>2500</v>
      </c>
      <c r="H2506">
        <f t="shared" ca="1" si="82"/>
        <v>4.6472390572069575E-2</v>
      </c>
    </row>
    <row r="2507" spans="2:8" x14ac:dyDescent="0.35">
      <c r="B2507" s="40">
        <v>43452</v>
      </c>
      <c r="C2507" s="41">
        <v>425.66275000000002</v>
      </c>
      <c r="D2507" s="6">
        <f t="shared" si="81"/>
        <v>2.5590976418826918</v>
      </c>
      <c r="E2507">
        <v>1.130317888056079E-3</v>
      </c>
      <c r="G2507">
        <v>2501</v>
      </c>
      <c r="H2507">
        <f t="shared" ca="1" si="82"/>
        <v>-5.1949016135826864E-2</v>
      </c>
    </row>
    <row r="2508" spans="2:8" x14ac:dyDescent="0.35">
      <c r="B2508" s="40">
        <v>41309</v>
      </c>
      <c r="C2508" s="41">
        <v>119.59850299999999</v>
      </c>
      <c r="D2508" s="6">
        <f t="shared" si="81"/>
        <v>16.572569375418105</v>
      </c>
      <c r="E2508">
        <v>1.1226525702813987E-3</v>
      </c>
      <c r="G2508">
        <v>2502</v>
      </c>
      <c r="H2508">
        <f t="shared" ca="1" si="82"/>
        <v>1.339496049676986E-3</v>
      </c>
    </row>
    <row r="2509" spans="2:8" x14ac:dyDescent="0.35">
      <c r="B2509" s="40">
        <v>37809</v>
      </c>
      <c r="C2509" s="41">
        <v>6.8059770000000004</v>
      </c>
      <c r="D2509" s="6">
        <f t="shared" si="81"/>
        <v>-0.96682087682335149</v>
      </c>
      <c r="E2509">
        <v>1.1096674777849862E-3</v>
      </c>
      <c r="G2509">
        <v>2503</v>
      </c>
      <c r="H2509">
        <f t="shared" ca="1" si="82"/>
        <v>-9.9195683655626254E-3</v>
      </c>
    </row>
    <row r="2510" spans="2:8" x14ac:dyDescent="0.35">
      <c r="B2510" s="40">
        <v>41887</v>
      </c>
      <c r="C2510" s="41">
        <v>205.12829600000001</v>
      </c>
      <c r="D2510" s="6">
        <f t="shared" si="81"/>
        <v>-0.61729978518778095</v>
      </c>
      <c r="E2510">
        <v>1.1074303051796575E-3</v>
      </c>
      <c r="G2510">
        <v>2504</v>
      </c>
      <c r="H2510">
        <f t="shared" ca="1" si="82"/>
        <v>-5.2874054826602859E-2</v>
      </c>
    </row>
    <row r="2511" spans="2:8" x14ac:dyDescent="0.35">
      <c r="B2511" s="40">
        <v>44749</v>
      </c>
      <c r="C2511" s="41">
        <v>536.00256300000001</v>
      </c>
      <c r="D2511" s="6">
        <f t="shared" si="81"/>
        <v>8.1556947833235771</v>
      </c>
      <c r="E2511">
        <v>1.1050839871880377E-3</v>
      </c>
      <c r="G2511">
        <v>2505</v>
      </c>
      <c r="H2511">
        <f t="shared" ca="1" si="82"/>
        <v>-2.0082153237205656E-2</v>
      </c>
    </row>
    <row r="2512" spans="2:8" x14ac:dyDescent="0.35">
      <c r="B2512" s="40">
        <v>40023</v>
      </c>
      <c r="C2512" s="41">
        <v>58.543078999999999</v>
      </c>
      <c r="D2512" s="6">
        <f t="shared" si="81"/>
        <v>-0.85133912030338355</v>
      </c>
      <c r="E2512">
        <v>1.10216337846242E-3</v>
      </c>
      <c r="G2512">
        <v>2506</v>
      </c>
      <c r="H2512">
        <f t="shared" ca="1" si="82"/>
        <v>2.3871104527815185E-5</v>
      </c>
    </row>
    <row r="2513" spans="2:8" x14ac:dyDescent="0.35">
      <c r="B2513" s="40">
        <v>43627</v>
      </c>
      <c r="C2513" s="41">
        <v>393.80285600000002</v>
      </c>
      <c r="D2513" s="6">
        <f t="shared" si="81"/>
        <v>-0.1980632418787773</v>
      </c>
      <c r="E2513">
        <v>1.0993811654234481E-3</v>
      </c>
      <c r="G2513">
        <v>2507</v>
      </c>
      <c r="H2513">
        <f t="shared" ca="1" si="82"/>
        <v>-4.1244706893528583E-2</v>
      </c>
    </row>
    <row r="2514" spans="2:8" x14ac:dyDescent="0.35">
      <c r="B2514" s="40">
        <v>44173</v>
      </c>
      <c r="C2514" s="41">
        <v>491.064728</v>
      </c>
      <c r="D2514" s="6">
        <f t="shared" si="81"/>
        <v>0.93180856177839988</v>
      </c>
      <c r="E2514">
        <v>1.0955230255216405E-3</v>
      </c>
      <c r="G2514">
        <v>2508</v>
      </c>
      <c r="H2514">
        <f t="shared" ca="1" si="82"/>
        <v>-2.6213814404413619E-2</v>
      </c>
    </row>
    <row r="2515" spans="2:8" x14ac:dyDescent="0.35">
      <c r="B2515" s="40">
        <v>42733</v>
      </c>
      <c r="C2515" s="41">
        <v>254.199478</v>
      </c>
      <c r="D2515" s="6">
        <f t="shared" si="81"/>
        <v>5.747956562183556</v>
      </c>
      <c r="E2515">
        <v>1.0944047942990193E-3</v>
      </c>
      <c r="G2515">
        <v>2509</v>
      </c>
      <c r="H2515">
        <f t="shared" ca="1" si="82"/>
        <v>-2.3857491714868381E-3</v>
      </c>
    </row>
    <row r="2516" spans="2:8" x14ac:dyDescent="0.35">
      <c r="B2516" s="40">
        <v>38954</v>
      </c>
      <c r="C2516" s="41">
        <v>37.670586</v>
      </c>
      <c r="D2516" s="6">
        <f t="shared" si="81"/>
        <v>0.25659547248388936</v>
      </c>
      <c r="E2516">
        <v>1.0898874380029402E-3</v>
      </c>
      <c r="G2516">
        <v>2510</v>
      </c>
      <c r="H2516">
        <f t="shared" ca="1" si="82"/>
        <v>1.0451452518191306E-3</v>
      </c>
    </row>
    <row r="2517" spans="2:8" x14ac:dyDescent="0.35">
      <c r="B2517" s="40">
        <v>38735</v>
      </c>
      <c r="C2517" s="41">
        <v>29.978292</v>
      </c>
      <c r="D2517" s="6">
        <f t="shared" si="81"/>
        <v>3.1687149183278853</v>
      </c>
      <c r="E2517">
        <v>1.0873670469879562E-3</v>
      </c>
      <c r="G2517">
        <v>2511</v>
      </c>
      <c r="H2517">
        <f t="shared" ca="1" si="82"/>
        <v>-1.282582782204815E-2</v>
      </c>
    </row>
    <row r="2518" spans="2:8" x14ac:dyDescent="0.35">
      <c r="B2518" s="40">
        <v>37831</v>
      </c>
      <c r="C2518" s="41">
        <v>7.191255</v>
      </c>
      <c r="D2518" s="6">
        <f t="shared" si="81"/>
        <v>-0.98261847197756169</v>
      </c>
      <c r="E2518">
        <v>1.0675726580011606E-3</v>
      </c>
      <c r="G2518">
        <v>2512</v>
      </c>
      <c r="H2518">
        <f t="shared" ca="1" si="82"/>
        <v>1.4303618066590968E-2</v>
      </c>
    </row>
    <row r="2519" spans="2:8" x14ac:dyDescent="0.35">
      <c r="B2519" s="40">
        <v>43699</v>
      </c>
      <c r="C2519" s="41">
        <v>413.729736</v>
      </c>
      <c r="D2519" s="6">
        <f t="shared" si="81"/>
        <v>-0.26878058805263594</v>
      </c>
      <c r="E2519">
        <v>1.053544622699796E-3</v>
      </c>
      <c r="G2519">
        <v>2513</v>
      </c>
      <c r="H2519">
        <f t="shared" ca="1" si="82"/>
        <v>-1.3157702198033309E-2</v>
      </c>
    </row>
    <row r="2520" spans="2:8" x14ac:dyDescent="0.35">
      <c r="B2520" s="40">
        <v>44817</v>
      </c>
      <c r="C2520" s="41">
        <v>565.80792199999996</v>
      </c>
      <c r="D2520" s="6">
        <f t="shared" si="81"/>
        <v>1.1141264192308766</v>
      </c>
      <c r="E2520">
        <v>1.0517831989274192E-3</v>
      </c>
      <c r="G2520">
        <v>2514</v>
      </c>
      <c r="H2520">
        <f t="shared" ca="1" si="82"/>
        <v>1.3876355640069076E-2</v>
      </c>
    </row>
    <row r="2521" spans="2:8" x14ac:dyDescent="0.35">
      <c r="B2521" s="40">
        <v>42902</v>
      </c>
      <c r="C2521" s="41">
        <v>267.63201900000001</v>
      </c>
      <c r="D2521" s="6">
        <f t="shared" si="81"/>
        <v>-0.37828907755046881</v>
      </c>
      <c r="E2521">
        <v>1.0394191559998814E-3</v>
      </c>
      <c r="G2521">
        <v>2515</v>
      </c>
      <c r="H2521">
        <f t="shared" ca="1" si="82"/>
        <v>-1.5254982582206537E-2</v>
      </c>
    </row>
    <row r="2522" spans="2:8" x14ac:dyDescent="0.35">
      <c r="B2522" s="40">
        <v>44004</v>
      </c>
      <c r="C2522" s="41">
        <v>430.47662400000002</v>
      </c>
      <c r="D2522" s="6">
        <f t="shared" si="81"/>
        <v>55.629448464995519</v>
      </c>
      <c r="E2522">
        <v>1.0156453963653758E-3</v>
      </c>
      <c r="G2522">
        <v>2516</v>
      </c>
      <c r="H2522">
        <f t="shared" ca="1" si="82"/>
        <v>-2.4027964924537303E-2</v>
      </c>
    </row>
    <row r="2523" spans="2:8" x14ac:dyDescent="0.35">
      <c r="B2523" s="40">
        <v>37903</v>
      </c>
      <c r="C2523" s="41">
        <v>7.6016389999999996</v>
      </c>
      <c r="D2523" s="6">
        <f t="shared" si="81"/>
        <v>-0.81592101207665879</v>
      </c>
      <c r="E2523">
        <v>1.0105392900809705E-3</v>
      </c>
      <c r="G2523">
        <v>2517</v>
      </c>
      <c r="H2523">
        <f t="shared" ca="1" si="82"/>
        <v>1.6866684651632862E-2</v>
      </c>
    </row>
    <row r="2524" spans="2:8" x14ac:dyDescent="0.35">
      <c r="B2524" s="40">
        <v>39197</v>
      </c>
      <c r="C2524" s="41">
        <v>41.295527999999997</v>
      </c>
      <c r="D2524" s="6">
        <f t="shared" si="81"/>
        <v>4.4187796400307207</v>
      </c>
      <c r="E2524">
        <v>1.0093836733493376E-3</v>
      </c>
      <c r="G2524">
        <v>2518</v>
      </c>
      <c r="H2524">
        <f t="shared" ca="1" si="82"/>
        <v>-1.3752099094817906E-2</v>
      </c>
    </row>
    <row r="2525" spans="2:8" x14ac:dyDescent="0.35">
      <c r="B2525" s="40">
        <v>37889</v>
      </c>
      <c r="C2525" s="41">
        <v>7.6208169999999997</v>
      </c>
      <c r="D2525" s="6">
        <f t="shared" si="81"/>
        <v>-0.52052671226123992</v>
      </c>
      <c r="E2525">
        <v>1.0075992237636474E-3</v>
      </c>
      <c r="G2525">
        <v>2519</v>
      </c>
      <c r="H2525">
        <f t="shared" ca="1" si="82"/>
        <v>3.9997387986746742E-3</v>
      </c>
    </row>
    <row r="2526" spans="2:8" x14ac:dyDescent="0.35">
      <c r="B2526" s="40">
        <v>38422</v>
      </c>
      <c r="C2526" s="41">
        <v>15.894143</v>
      </c>
      <c r="D2526" s="6">
        <f t="shared" si="81"/>
        <v>-0.8186623326433764</v>
      </c>
      <c r="E2526">
        <v>1.0042071524741234E-3</v>
      </c>
      <c r="G2526">
        <v>2520</v>
      </c>
      <c r="H2526">
        <f t="shared" ca="1" si="82"/>
        <v>1.4862208661929624E-2</v>
      </c>
    </row>
    <row r="2527" spans="2:8" x14ac:dyDescent="0.35">
      <c r="B2527" s="40">
        <v>40536</v>
      </c>
      <c r="C2527" s="41">
        <v>87.649428999999998</v>
      </c>
      <c r="D2527" s="6">
        <f t="shared" si="81"/>
        <v>-6.2047018717703989E-3</v>
      </c>
      <c r="E2527">
        <v>9.9738361676496409E-4</v>
      </c>
      <c r="G2527">
        <v>2521</v>
      </c>
      <c r="H2527">
        <f t="shared" ca="1" si="82"/>
        <v>5.0918940702481879E-3</v>
      </c>
    </row>
    <row r="2528" spans="2:8" x14ac:dyDescent="0.35">
      <c r="B2528" s="40">
        <v>40828</v>
      </c>
      <c r="C2528" s="41">
        <v>88.196663000000001</v>
      </c>
      <c r="D2528" s="6">
        <f t="shared" si="81"/>
        <v>5.2416445016934621E-3</v>
      </c>
      <c r="E2528">
        <v>9.9717618454090535E-4</v>
      </c>
      <c r="G2528">
        <v>2522</v>
      </c>
      <c r="H2528">
        <f t="shared" ca="1" si="82"/>
        <v>-4.9529025328052693E-2</v>
      </c>
    </row>
    <row r="2529" spans="2:8" x14ac:dyDescent="0.35">
      <c r="B2529" s="40">
        <v>40539</v>
      </c>
      <c r="C2529" s="41">
        <v>87.736778000000001</v>
      </c>
      <c r="D2529" s="6">
        <f t="shared" si="81"/>
        <v>-0.84093082201971026</v>
      </c>
      <c r="E2529">
        <v>9.9657237926790401E-4</v>
      </c>
      <c r="G2529">
        <v>2523</v>
      </c>
      <c r="H2529">
        <f t="shared" ca="1" si="82"/>
        <v>5.4156635146008228E-2</v>
      </c>
    </row>
    <row r="2530" spans="2:8" x14ac:dyDescent="0.35">
      <c r="B2530" s="40">
        <v>44874</v>
      </c>
      <c r="C2530" s="41">
        <v>551.56366000000003</v>
      </c>
      <c r="D2530" s="6">
        <f t="shared" si="81"/>
        <v>0.42159864856959922</v>
      </c>
      <c r="E2530">
        <v>9.9359333869580564E-4</v>
      </c>
      <c r="G2530">
        <v>2524</v>
      </c>
      <c r="H2530">
        <f t="shared" ca="1" si="82"/>
        <v>1.0911997807700208E-2</v>
      </c>
    </row>
    <row r="2531" spans="2:8" x14ac:dyDescent="0.35">
      <c r="B2531" s="40">
        <v>43566</v>
      </c>
      <c r="C2531" s="41">
        <v>387.98831200000001</v>
      </c>
      <c r="D2531" s="6">
        <f t="shared" si="81"/>
        <v>0.17149355573685263</v>
      </c>
      <c r="E2531">
        <v>9.9181153195986027E-4</v>
      </c>
      <c r="G2531">
        <v>2525</v>
      </c>
      <c r="H2531">
        <f t="shared" ca="1" si="82"/>
        <v>-1.1686373843420488E-2</v>
      </c>
    </row>
    <row r="2532" spans="2:8" x14ac:dyDescent="0.35">
      <c r="B2532" s="40">
        <v>43104</v>
      </c>
      <c r="C2532" s="41">
        <v>331.19116200000002</v>
      </c>
      <c r="D2532" s="6">
        <f t="shared" si="81"/>
        <v>26.951503690929144</v>
      </c>
      <c r="E2532">
        <v>9.8682949376986879E-4</v>
      </c>
      <c r="G2532">
        <v>2526</v>
      </c>
      <c r="H2532">
        <f t="shared" ca="1" si="82"/>
        <v>-6.1763323184107426E-2</v>
      </c>
    </row>
    <row r="2533" spans="2:8" x14ac:dyDescent="0.35">
      <c r="B2533" s="40">
        <v>38000</v>
      </c>
      <c r="C2533" s="41">
        <v>11.848777999999999</v>
      </c>
      <c r="D2533" s="6">
        <f t="shared" si="81"/>
        <v>-0.94940086063108897</v>
      </c>
      <c r="E2533">
        <v>9.803861107715011E-4</v>
      </c>
      <c r="G2533">
        <v>2527</v>
      </c>
      <c r="H2533">
        <f t="shared" ca="1" si="82"/>
        <v>7.9017665020225825E-3</v>
      </c>
    </row>
    <row r="2534" spans="2:8" x14ac:dyDescent="0.35">
      <c r="B2534" s="40">
        <v>42171</v>
      </c>
      <c r="C2534" s="41">
        <v>234.169556</v>
      </c>
      <c r="D2534" s="6">
        <f t="shared" si="81"/>
        <v>1.5855526283903163</v>
      </c>
      <c r="E2534">
        <v>9.7544102505002517E-4</v>
      </c>
      <c r="G2534">
        <v>2528</v>
      </c>
      <c r="H2534">
        <f t="shared" ca="1" si="82"/>
        <v>2.0083384760465027E-2</v>
      </c>
    </row>
    <row r="2535" spans="2:8" x14ac:dyDescent="0.35">
      <c r="B2535" s="40">
        <v>40819</v>
      </c>
      <c r="C2535" s="41">
        <v>90.568473999999995</v>
      </c>
      <c r="D2535" s="6">
        <f t="shared" si="81"/>
        <v>-0.73741063105739046</v>
      </c>
      <c r="E2535">
        <v>9.7087079268648219E-4</v>
      </c>
      <c r="G2535">
        <v>2529</v>
      </c>
      <c r="H2535">
        <f t="shared" ca="1" si="82"/>
        <v>-1.9819853150754043E-2</v>
      </c>
    </row>
    <row r="2536" spans="2:8" x14ac:dyDescent="0.35">
      <c r="B2536" s="40">
        <v>43228</v>
      </c>
      <c r="C2536" s="41">
        <v>344.90533399999998</v>
      </c>
      <c r="D2536" s="6">
        <f t="shared" si="81"/>
        <v>0.42216475759360106</v>
      </c>
      <c r="E2536">
        <v>9.4764391712591305E-4</v>
      </c>
      <c r="G2536">
        <v>2530</v>
      </c>
      <c r="H2536">
        <f t="shared" ca="1" si="82"/>
        <v>8.6425794379588173E-4</v>
      </c>
    </row>
    <row r="2537" spans="2:8" x14ac:dyDescent="0.35">
      <c r="B2537" s="40">
        <v>42058</v>
      </c>
      <c r="C2537" s="41">
        <v>242.52136200000001</v>
      </c>
      <c r="D2537" s="6">
        <f t="shared" si="81"/>
        <v>4.41293524898503</v>
      </c>
      <c r="E2537">
        <v>9.4200363203871982E-4</v>
      </c>
      <c r="G2537">
        <v>2531</v>
      </c>
      <c r="H2537">
        <f t="shared" ca="1" si="82"/>
        <v>-9.3778468485856258E-3</v>
      </c>
    </row>
    <row r="2538" spans="2:8" x14ac:dyDescent="0.35">
      <c r="B2538" s="40">
        <v>39554</v>
      </c>
      <c r="C2538" s="41">
        <v>44.804039000000003</v>
      </c>
      <c r="D2538" s="6">
        <f t="shared" si="81"/>
        <v>-0.91586144186080654</v>
      </c>
      <c r="E2538">
        <v>9.3650615602010757E-4</v>
      </c>
      <c r="G2538">
        <v>2532</v>
      </c>
      <c r="H2538">
        <f t="shared" ca="1" si="82"/>
        <v>-5.4433730892787619E-3</v>
      </c>
    </row>
    <row r="2539" spans="2:8" x14ac:dyDescent="0.35">
      <c r="B2539" s="40">
        <v>44977</v>
      </c>
      <c r="C2539" s="41">
        <v>532.50305200000003</v>
      </c>
      <c r="D2539" s="6">
        <f t="shared" si="81"/>
        <v>1.177664703259981</v>
      </c>
      <c r="E2539">
        <v>9.3548115701271169E-4</v>
      </c>
      <c r="G2539">
        <v>2533</v>
      </c>
      <c r="H2539">
        <f t="shared" ca="1" si="82"/>
        <v>-6.0233778840627699E-3</v>
      </c>
    </row>
    <row r="2540" spans="2:8" x14ac:dyDescent="0.35">
      <c r="B2540" s="40">
        <v>42040</v>
      </c>
      <c r="C2540" s="41">
        <v>244.529404</v>
      </c>
      <c r="D2540" s="6">
        <f t="shared" si="81"/>
        <v>-1.8730629207642121E-2</v>
      </c>
      <c r="E2540">
        <v>9.3388796113178939E-4</v>
      </c>
      <c r="G2540">
        <v>2534</v>
      </c>
      <c r="H2540">
        <f t="shared" ca="1" si="82"/>
        <v>-1.1283733499120867E-3</v>
      </c>
    </row>
    <row r="2541" spans="2:8" x14ac:dyDescent="0.35">
      <c r="B2541" s="40">
        <v>42880</v>
      </c>
      <c r="C2541" s="41">
        <v>249.19702100000001</v>
      </c>
      <c r="D2541" s="6">
        <f t="shared" si="81"/>
        <v>0.25841729257726159</v>
      </c>
      <c r="E2541">
        <v>9.3017730063329421E-4</v>
      </c>
      <c r="G2541">
        <v>2535</v>
      </c>
      <c r="H2541">
        <f t="shared" ca="1" si="82"/>
        <v>4.1275045926602236E-2</v>
      </c>
    </row>
    <row r="2542" spans="2:8" x14ac:dyDescent="0.35">
      <c r="B2542" s="40">
        <v>41921</v>
      </c>
      <c r="C2542" s="41">
        <v>198.02415500000001</v>
      </c>
      <c r="D2542" s="6">
        <f t="shared" si="81"/>
        <v>1.0799930452676587</v>
      </c>
      <c r="E2542">
        <v>9.2312775474912598E-4</v>
      </c>
      <c r="G2542">
        <v>2536</v>
      </c>
      <c r="H2542">
        <f t="shared" ca="1" si="82"/>
        <v>-1.4784145535694695E-2</v>
      </c>
    </row>
    <row r="2543" spans="2:8" x14ac:dyDescent="0.35">
      <c r="B2543" s="40">
        <v>40438</v>
      </c>
      <c r="C2543" s="41">
        <v>95.204239000000001</v>
      </c>
      <c r="D2543" s="6">
        <f t="shared" si="81"/>
        <v>-0.62472217176475586</v>
      </c>
      <c r="E2543">
        <v>9.1383990572401527E-4</v>
      </c>
      <c r="G2543">
        <v>2537</v>
      </c>
      <c r="H2543">
        <f t="shared" ca="1" si="82"/>
        <v>1.0628014907577202E-2</v>
      </c>
    </row>
    <row r="2544" spans="2:8" x14ac:dyDescent="0.35">
      <c r="B2544" s="40">
        <v>42809</v>
      </c>
      <c r="C2544" s="41">
        <v>253.69001800000001</v>
      </c>
      <c r="D2544" s="6">
        <f t="shared" si="81"/>
        <v>1.6145063632189185</v>
      </c>
      <c r="E2544">
        <v>9.1369221939684327E-4</v>
      </c>
      <c r="G2544">
        <v>2538</v>
      </c>
      <c r="H2544">
        <f t="shared" ca="1" si="82"/>
        <v>1.2455897498199911E-2</v>
      </c>
    </row>
    <row r="2545" spans="2:8" x14ac:dyDescent="0.35">
      <c r="B2545" s="40">
        <v>41074</v>
      </c>
      <c r="C2545" s="41">
        <v>97.031707999999995</v>
      </c>
      <c r="D2545" s="6">
        <f t="shared" si="81"/>
        <v>-0.34817210030750112</v>
      </c>
      <c r="E2545">
        <v>9.1126399601944698E-4</v>
      </c>
      <c r="G2545">
        <v>2539</v>
      </c>
      <c r="H2545">
        <f t="shared" ca="1" si="82"/>
        <v>3.5250587251769355E-2</v>
      </c>
    </row>
    <row r="2546" spans="2:8" x14ac:dyDescent="0.35">
      <c r="B2546" s="40">
        <v>41618</v>
      </c>
      <c r="C2546" s="41">
        <v>148.86093099999999</v>
      </c>
      <c r="D2546" s="6">
        <f t="shared" si="81"/>
        <v>5.6373540691907058</v>
      </c>
      <c r="E2546">
        <v>9.1065086662274616E-4</v>
      </c>
      <c r="G2546">
        <v>2540</v>
      </c>
      <c r="H2546">
        <f t="shared" ca="1" si="82"/>
        <v>5.8536235830557049E-3</v>
      </c>
    </row>
    <row r="2547" spans="2:8" x14ac:dyDescent="0.35">
      <c r="B2547" s="40">
        <v>38670</v>
      </c>
      <c r="C2547" s="41">
        <v>22.427752000000002</v>
      </c>
      <c r="D2547" s="6">
        <f t="shared" si="81"/>
        <v>-0.851276633268923</v>
      </c>
      <c r="E2547">
        <v>9.0853938659719434E-4</v>
      </c>
      <c r="G2547">
        <v>2541</v>
      </c>
      <c r="H2547">
        <f t="shared" ca="1" si="82"/>
        <v>1.1717489392781919E-2</v>
      </c>
    </row>
    <row r="2548" spans="2:8" x14ac:dyDescent="0.35">
      <c r="B2548" s="40">
        <v>41642</v>
      </c>
      <c r="C2548" s="41">
        <v>150.801804</v>
      </c>
      <c r="D2548" s="6">
        <f t="shared" si="81"/>
        <v>-0.72554697278893032</v>
      </c>
      <c r="E2548">
        <v>8.9862098793456341E-4</v>
      </c>
      <c r="G2548">
        <v>2542</v>
      </c>
      <c r="H2548">
        <f t="shared" ca="1" si="82"/>
        <v>-1.8513498693817899E-2</v>
      </c>
    </row>
    <row r="2549" spans="2:8" x14ac:dyDescent="0.35">
      <c r="B2549" s="40">
        <v>44683</v>
      </c>
      <c r="C2549" s="41">
        <v>549.46307400000001</v>
      </c>
      <c r="D2549" s="6">
        <f t="shared" si="81"/>
        <v>-1.6760952117800432E-2</v>
      </c>
      <c r="E2549">
        <v>8.9823310207985706E-4</v>
      </c>
      <c r="G2549">
        <v>2543</v>
      </c>
      <c r="H2549">
        <f t="shared" ca="1" si="82"/>
        <v>-5.0633435128832121E-3</v>
      </c>
    </row>
    <row r="2550" spans="2:8" x14ac:dyDescent="0.35">
      <c r="B2550" s="40">
        <v>44925</v>
      </c>
      <c r="C2550" s="41">
        <v>558.82959000000005</v>
      </c>
      <c r="D2550" s="6">
        <f t="shared" si="81"/>
        <v>61.933421699731817</v>
      </c>
      <c r="E2550">
        <v>8.9137122915190021E-4</v>
      </c>
      <c r="G2550">
        <v>2544</v>
      </c>
      <c r="H2550">
        <f t="shared" ca="1" si="82"/>
        <v>1.4043466484431357E-2</v>
      </c>
    </row>
    <row r="2551" spans="2:8" x14ac:dyDescent="0.35">
      <c r="B2551" s="40">
        <v>38218</v>
      </c>
      <c r="C2551" s="41">
        <v>8.8796949999999999</v>
      </c>
      <c r="D2551" s="6">
        <f t="shared" si="81"/>
        <v>-0.9416173497683421</v>
      </c>
      <c r="E2551">
        <v>8.8752917805704943E-4</v>
      </c>
      <c r="G2551">
        <v>2545</v>
      </c>
      <c r="H2551">
        <f t="shared" ca="1" si="82"/>
        <v>-8.8966488318678854E-3</v>
      </c>
    </row>
    <row r="2552" spans="2:8" x14ac:dyDescent="0.35">
      <c r="B2552" s="40">
        <v>41533</v>
      </c>
      <c r="C2552" s="41">
        <v>152.09475699999999</v>
      </c>
      <c r="D2552" s="6">
        <f t="shared" si="81"/>
        <v>1.0812604783309232</v>
      </c>
      <c r="E2552">
        <v>8.8735243106704761E-4</v>
      </c>
      <c r="G2552">
        <v>2546</v>
      </c>
      <c r="H2552">
        <f t="shared" ca="1" si="82"/>
        <v>-1.0447365501797612E-2</v>
      </c>
    </row>
    <row r="2553" spans="2:8" x14ac:dyDescent="0.35">
      <c r="B2553" s="40">
        <v>40235</v>
      </c>
      <c r="C2553" s="41">
        <v>73.078193999999996</v>
      </c>
      <c r="D2553" s="6">
        <f t="shared" si="81"/>
        <v>-0.87179873728810442</v>
      </c>
      <c r="E2553">
        <v>8.867270223947213E-4</v>
      </c>
      <c r="G2553">
        <v>2547</v>
      </c>
      <c r="H2553">
        <f t="shared" ca="1" si="82"/>
        <v>1.1407877093464788E-2</v>
      </c>
    </row>
    <row r="2554" spans="2:8" x14ac:dyDescent="0.35">
      <c r="B2554" s="40">
        <v>45117</v>
      </c>
      <c r="C2554" s="41">
        <v>570.02710000000002</v>
      </c>
      <c r="D2554" s="6">
        <f t="shared" si="81"/>
        <v>2.6447034956633102</v>
      </c>
      <c r="E2554">
        <v>8.738459917907365E-4</v>
      </c>
      <c r="G2554">
        <v>2548</v>
      </c>
      <c r="H2554">
        <f t="shared" ca="1" si="82"/>
        <v>-4.0549130702882415E-2</v>
      </c>
    </row>
    <row r="2555" spans="2:8" x14ac:dyDescent="0.35">
      <c r="B2555" s="40">
        <v>41676</v>
      </c>
      <c r="C2555" s="41">
        <v>156.39875799999999</v>
      </c>
      <c r="D2555" s="6">
        <f t="shared" si="81"/>
        <v>-0.72802747851326988</v>
      </c>
      <c r="E2555">
        <v>8.6642827810051281E-4</v>
      </c>
      <c r="G2555">
        <v>2549</v>
      </c>
      <c r="H2555">
        <f t="shared" ca="1" si="82"/>
        <v>-1.9985040398124626E-2</v>
      </c>
    </row>
    <row r="2556" spans="2:8" x14ac:dyDescent="0.35">
      <c r="B2556" s="40">
        <v>44917</v>
      </c>
      <c r="C2556" s="41">
        <v>575.05352800000003</v>
      </c>
      <c r="D2556" s="6">
        <f t="shared" si="81"/>
        <v>6.4736150276866692E-3</v>
      </c>
      <c r="E2556">
        <v>8.6620126241628329E-4</v>
      </c>
      <c r="G2556">
        <v>2550</v>
      </c>
      <c r="H2556">
        <f t="shared" ca="1" si="82"/>
        <v>-6.455859680948149E-3</v>
      </c>
    </row>
    <row r="2557" spans="2:8" x14ac:dyDescent="0.35">
      <c r="B2557" s="40">
        <v>44544</v>
      </c>
      <c r="C2557" s="41">
        <v>571.35479699999996</v>
      </c>
      <c r="D2557" s="6">
        <f t="shared" si="81"/>
        <v>4.5733543108589885</v>
      </c>
      <c r="E2557">
        <v>8.6368020923024665E-4</v>
      </c>
      <c r="G2557">
        <v>2551</v>
      </c>
      <c r="H2557">
        <f t="shared" ca="1" si="82"/>
        <v>-3.1743419197763391E-2</v>
      </c>
    </row>
    <row r="2558" spans="2:8" x14ac:dyDescent="0.35">
      <c r="B2558" s="40">
        <v>40728</v>
      </c>
      <c r="C2558" s="41">
        <v>102.515427</v>
      </c>
      <c r="D2558" s="6">
        <f t="shared" si="81"/>
        <v>10.09238304923433</v>
      </c>
      <c r="E2558">
        <v>8.5770849166061001E-4</v>
      </c>
      <c r="G2558">
        <v>2552</v>
      </c>
      <c r="H2558">
        <f t="shared" ca="1" si="82"/>
        <v>9.8076416383114755E-3</v>
      </c>
    </row>
    <row r="2559" spans="2:8" x14ac:dyDescent="0.35">
      <c r="B2559" s="40">
        <v>38238</v>
      </c>
      <c r="C2559" s="41">
        <v>9.2419659999999997</v>
      </c>
      <c r="D2559" s="6">
        <f t="shared" si="81"/>
        <v>-0.94282187425116615</v>
      </c>
      <c r="E2559">
        <v>8.5227617300063683E-4</v>
      </c>
      <c r="G2559">
        <v>2553</v>
      </c>
      <c r="H2559">
        <f t="shared" ca="1" si="82"/>
        <v>-1.8949285189702975E-2</v>
      </c>
    </row>
    <row r="2560" spans="2:8" x14ac:dyDescent="0.35">
      <c r="B2560" s="40">
        <v>41746</v>
      </c>
      <c r="C2560" s="41">
        <v>161.63464400000001</v>
      </c>
      <c r="D2560" s="6">
        <f t="shared" si="81"/>
        <v>0.52304965728551067</v>
      </c>
      <c r="E2560">
        <v>8.387224676562775E-4</v>
      </c>
      <c r="G2560">
        <v>2554</v>
      </c>
      <c r="H2560">
        <f t="shared" ca="1" si="82"/>
        <v>-8.4714028640263325E-3</v>
      </c>
    </row>
    <row r="2561" spans="2:8" x14ac:dyDescent="0.35">
      <c r="B2561" s="40">
        <v>41143</v>
      </c>
      <c r="C2561" s="41">
        <v>106.12565600000001</v>
      </c>
      <c r="D2561" s="6">
        <f t="shared" si="81"/>
        <v>-0.34634318644852674</v>
      </c>
      <c r="E2561">
        <v>8.3843572310142846E-4</v>
      </c>
      <c r="G2561">
        <v>2555</v>
      </c>
      <c r="H2561">
        <f t="shared" ca="1" si="82"/>
        <v>-8.2956971831661362E-3</v>
      </c>
    </row>
    <row r="2562" spans="2:8" x14ac:dyDescent="0.35">
      <c r="B2562" s="40">
        <v>41768</v>
      </c>
      <c r="C2562" s="41">
        <v>162.356842</v>
      </c>
      <c r="D2562" s="6">
        <f t="shared" si="81"/>
        <v>16.002284922829009</v>
      </c>
      <c r="E2562">
        <v>8.3479727892904335E-4</v>
      </c>
      <c r="G2562">
        <v>2556</v>
      </c>
      <c r="H2562">
        <f t="shared" ca="1" si="82"/>
        <v>-4.5402996662556643E-2</v>
      </c>
    </row>
    <row r="2563" spans="2:8" x14ac:dyDescent="0.35">
      <c r="B2563" s="40">
        <v>38274</v>
      </c>
      <c r="C2563" s="41">
        <v>9.5491189999999992</v>
      </c>
      <c r="D2563" s="6">
        <f t="shared" si="81"/>
        <v>-0.98249448792226923</v>
      </c>
      <c r="E2563">
        <v>8.2567875604440031E-4</v>
      </c>
      <c r="G2563">
        <v>2557</v>
      </c>
      <c r="H2563">
        <f t="shared" ca="1" si="82"/>
        <v>2.2193750553441288E-2</v>
      </c>
    </row>
    <row r="2564" spans="2:8" x14ac:dyDescent="0.35">
      <c r="B2564" s="40">
        <v>45021</v>
      </c>
      <c r="C2564" s="41">
        <v>545.49212599999998</v>
      </c>
      <c r="D2564" s="6">
        <f t="shared" si="81"/>
        <v>0.928181706040069</v>
      </c>
      <c r="E2564">
        <v>8.2183611721805638E-4</v>
      </c>
      <c r="G2564">
        <v>2558</v>
      </c>
      <c r="H2564">
        <f t="shared" ca="1" si="82"/>
        <v>1.4851636943121721E-2</v>
      </c>
    </row>
    <row r="2565" spans="2:8" x14ac:dyDescent="0.35">
      <c r="B2565" s="40">
        <v>42223</v>
      </c>
      <c r="C2565" s="41">
        <v>282.90493800000002</v>
      </c>
      <c r="D2565" s="6">
        <f t="shared" si="81"/>
        <v>1.4672957373156112</v>
      </c>
      <c r="E2565">
        <v>8.0959094643760418E-4</v>
      </c>
      <c r="G2565">
        <v>2559</v>
      </c>
      <c r="H2565">
        <f t="shared" ca="1" si="82"/>
        <v>-1.2220438880118313E-2</v>
      </c>
    </row>
    <row r="2566" spans="2:8" x14ac:dyDescent="0.35">
      <c r="B2566" s="40">
        <v>41186</v>
      </c>
      <c r="C2566" s="41">
        <v>114.66194900000001</v>
      </c>
      <c r="D2566" s="6">
        <f t="shared" si="81"/>
        <v>2.0315906416445801</v>
      </c>
      <c r="E2566">
        <v>7.759678620392692E-4</v>
      </c>
      <c r="G2566">
        <v>2560</v>
      </c>
      <c r="H2566">
        <f t="shared" ca="1" si="82"/>
        <v>1.3288479322346402E-2</v>
      </c>
    </row>
    <row r="2567" spans="2:8" x14ac:dyDescent="0.35">
      <c r="B2567" s="40">
        <v>38959</v>
      </c>
      <c r="C2567" s="41">
        <v>37.822372000000001</v>
      </c>
      <c r="D2567" s="6">
        <f t="shared" ref="D2567:D2630" si="83">(C2567-C2568)/C2568</f>
        <v>-0.92667015015249055</v>
      </c>
      <c r="E2567">
        <v>7.5973062041977254E-4</v>
      </c>
      <c r="G2567">
        <v>2561</v>
      </c>
      <c r="H2567">
        <f t="shared" ref="H2567:H2630" ca="1" si="84">_xlfn.NORM.INV(RAND(),K$9,K$10)</f>
        <v>-3.1144115567474633E-3</v>
      </c>
    </row>
    <row r="2568" spans="2:8" x14ac:dyDescent="0.35">
      <c r="B2568" s="40">
        <v>44224</v>
      </c>
      <c r="C2568" s="41">
        <v>515.78411900000003</v>
      </c>
      <c r="D2568" s="6">
        <f t="shared" si="83"/>
        <v>3.3385705591602965</v>
      </c>
      <c r="E2568">
        <v>7.5838983145407144E-4</v>
      </c>
      <c r="G2568">
        <v>2562</v>
      </c>
      <c r="H2568">
        <f t="shared" ca="1" si="84"/>
        <v>2.6129165175183263E-2</v>
      </c>
    </row>
    <row r="2569" spans="2:8" x14ac:dyDescent="0.35">
      <c r="B2569" s="40">
        <v>41340</v>
      </c>
      <c r="C2569" s="41">
        <v>118.88342299999999</v>
      </c>
      <c r="D2569" s="6">
        <f t="shared" si="83"/>
        <v>-0.69137320232824906</v>
      </c>
      <c r="E2569">
        <v>7.5263893347344245E-4</v>
      </c>
      <c r="G2569">
        <v>2563</v>
      </c>
      <c r="H2569">
        <f t="shared" ca="1" si="84"/>
        <v>5.7030959660598129E-3</v>
      </c>
    </row>
    <row r="2570" spans="2:8" x14ac:dyDescent="0.35">
      <c r="B2570" s="40">
        <v>43426</v>
      </c>
      <c r="C2570" s="41">
        <v>385.201233</v>
      </c>
      <c r="D2570" s="6">
        <f t="shared" si="83"/>
        <v>-1.246855062161216E-4</v>
      </c>
      <c r="E2570">
        <v>7.4907855193405545E-4</v>
      </c>
      <c r="G2570">
        <v>2564</v>
      </c>
      <c r="H2570">
        <f t="shared" ca="1" si="84"/>
        <v>-2.7886133046301003E-3</v>
      </c>
    </row>
    <row r="2571" spans="2:8" x14ac:dyDescent="0.35">
      <c r="B2571" s="40">
        <v>43633</v>
      </c>
      <c r="C2571" s="41">
        <v>385.24926799999997</v>
      </c>
      <c r="D2571" s="6">
        <f t="shared" si="83"/>
        <v>8.8622194257241098</v>
      </c>
      <c r="E2571">
        <v>7.4906567071225259E-4</v>
      </c>
      <c r="G2571">
        <v>2565</v>
      </c>
      <c r="H2571">
        <f t="shared" ca="1" si="84"/>
        <v>1.4875877257357825E-2</v>
      </c>
    </row>
    <row r="2572" spans="2:8" x14ac:dyDescent="0.35">
      <c r="B2572" s="40">
        <v>39044</v>
      </c>
      <c r="C2572" s="41">
        <v>39.063141000000002</v>
      </c>
      <c r="D2572" s="6">
        <f t="shared" si="83"/>
        <v>-0.87704793429645123</v>
      </c>
      <c r="E2572">
        <v>7.4047816023672399E-4</v>
      </c>
      <c r="G2572">
        <v>2566</v>
      </c>
      <c r="H2572">
        <f t="shared" ca="1" si="84"/>
        <v>-8.7930331907867237E-3</v>
      </c>
    </row>
    <row r="2573" spans="2:8" x14ac:dyDescent="0.35">
      <c r="B2573" s="40">
        <v>43140</v>
      </c>
      <c r="C2573" s="41">
        <v>317.71032700000001</v>
      </c>
      <c r="D2573" s="6">
        <f t="shared" si="83"/>
        <v>0.25350070515506812</v>
      </c>
      <c r="E2573">
        <v>7.3468610479005968E-4</v>
      </c>
      <c r="G2573">
        <v>2567</v>
      </c>
      <c r="H2573">
        <f t="shared" ca="1" si="84"/>
        <v>5.0107797183510843E-3</v>
      </c>
    </row>
    <row r="2574" spans="2:8" x14ac:dyDescent="0.35">
      <c r="B2574" s="40">
        <v>42808</v>
      </c>
      <c r="C2574" s="41">
        <v>253.45843500000001</v>
      </c>
      <c r="D2574" s="6">
        <f t="shared" si="83"/>
        <v>-4.0042138591810453E-3</v>
      </c>
      <c r="E2574">
        <v>7.3175160937545666E-4</v>
      </c>
      <c r="G2574">
        <v>2568</v>
      </c>
      <c r="H2574">
        <f t="shared" ca="1" si="84"/>
        <v>5.78286285971263E-2</v>
      </c>
    </row>
    <row r="2575" spans="2:8" x14ac:dyDescent="0.35">
      <c r="B2575" s="40">
        <v>42822</v>
      </c>
      <c r="C2575" s="41">
        <v>254.477417</v>
      </c>
      <c r="D2575" s="6">
        <f t="shared" si="83"/>
        <v>1.19757377706285E-2</v>
      </c>
      <c r="E2575">
        <v>7.2870132339221763E-4</v>
      </c>
      <c r="G2575">
        <v>2569</v>
      </c>
      <c r="H2575">
        <f t="shared" ca="1" si="84"/>
        <v>4.9885084042062405E-3</v>
      </c>
    </row>
    <row r="2576" spans="2:8" x14ac:dyDescent="0.35">
      <c r="B2576" s="40">
        <v>42276</v>
      </c>
      <c r="C2576" s="41">
        <v>251.46592699999999</v>
      </c>
      <c r="D2576" s="6">
        <f t="shared" si="83"/>
        <v>-0.21587381547381954</v>
      </c>
      <c r="E2576">
        <v>7.2843799710780666E-4</v>
      </c>
      <c r="G2576">
        <v>2570</v>
      </c>
      <c r="H2576">
        <f t="shared" ca="1" si="84"/>
        <v>4.7069523344385796E-3</v>
      </c>
    </row>
    <row r="2577" spans="2:8" x14ac:dyDescent="0.35">
      <c r="B2577" s="40">
        <v>43207</v>
      </c>
      <c r="C2577" s="41">
        <v>320.69574</v>
      </c>
      <c r="D2577" s="6">
        <f t="shared" si="83"/>
        <v>6.6818530399115534</v>
      </c>
      <c r="E2577">
        <v>7.2784180478857629E-4</v>
      </c>
      <c r="G2577">
        <v>2571</v>
      </c>
      <c r="H2577">
        <f t="shared" ca="1" si="84"/>
        <v>5.4454802711653372E-2</v>
      </c>
    </row>
    <row r="2578" spans="2:8" x14ac:dyDescent="0.35">
      <c r="B2578" s="40">
        <v>39091</v>
      </c>
      <c r="C2578" s="41">
        <v>41.747185000000002</v>
      </c>
      <c r="D2578" s="6">
        <f t="shared" si="83"/>
        <v>-0.84460442966720894</v>
      </c>
      <c r="E2578">
        <v>6.9312559444885847E-4</v>
      </c>
      <c r="G2578">
        <v>2572</v>
      </c>
      <c r="H2578">
        <f t="shared" ca="1" si="84"/>
        <v>9.2885389419132304E-3</v>
      </c>
    </row>
    <row r="2579" spans="2:8" x14ac:dyDescent="0.35">
      <c r="B2579" s="40">
        <v>42913</v>
      </c>
      <c r="C2579" s="41">
        <v>268.65106200000002</v>
      </c>
      <c r="D2579" s="6">
        <f t="shared" si="83"/>
        <v>47.700237581533834</v>
      </c>
      <c r="E2579">
        <v>6.9045692384898136E-4</v>
      </c>
      <c r="G2579">
        <v>2573</v>
      </c>
      <c r="H2579">
        <f t="shared" ca="1" si="84"/>
        <v>-2.927516388957602E-3</v>
      </c>
    </row>
    <row r="2580" spans="2:8" x14ac:dyDescent="0.35">
      <c r="B2580" s="40">
        <v>37628</v>
      </c>
      <c r="C2580" s="41">
        <v>5.5164220000000004</v>
      </c>
      <c r="D2580" s="6">
        <f t="shared" si="83"/>
        <v>-0.9579027310322622</v>
      </c>
      <c r="E2580">
        <v>6.8388136962033391E-4</v>
      </c>
      <c r="G2580">
        <v>2574</v>
      </c>
      <c r="H2580">
        <f t="shared" ca="1" si="84"/>
        <v>3.692461484025222E-3</v>
      </c>
    </row>
    <row r="2581" spans="2:8" x14ac:dyDescent="0.35">
      <c r="B2581" s="40">
        <v>41393</v>
      </c>
      <c r="C2581" s="41">
        <v>131.03990200000001</v>
      </c>
      <c r="D2581" s="6">
        <f t="shared" si="83"/>
        <v>-0.51898775419505561</v>
      </c>
      <c r="E2581">
        <v>6.8247909586559719E-4</v>
      </c>
      <c r="G2581">
        <v>2575</v>
      </c>
      <c r="H2581">
        <f t="shared" ca="1" si="84"/>
        <v>-1.2109959056857701E-2</v>
      </c>
    </row>
    <row r="2582" spans="2:8" x14ac:dyDescent="0.35">
      <c r="B2582" s="40">
        <v>42236</v>
      </c>
      <c r="C2582" s="41">
        <v>272.42529300000001</v>
      </c>
      <c r="D2582" s="6">
        <f t="shared" si="83"/>
        <v>-0.46967042329406128</v>
      </c>
      <c r="E2582">
        <v>6.7258128266296422E-4</v>
      </c>
      <c r="G2582">
        <v>2576</v>
      </c>
      <c r="H2582">
        <f t="shared" ca="1" si="84"/>
        <v>4.5828733801022578E-2</v>
      </c>
    </row>
    <row r="2583" spans="2:8" x14ac:dyDescent="0.35">
      <c r="B2583" s="40">
        <v>44144</v>
      </c>
      <c r="C2583" s="41">
        <v>513.69055200000003</v>
      </c>
      <c r="D2583" s="6">
        <f t="shared" si="83"/>
        <v>0.851714846010587</v>
      </c>
      <c r="E2583">
        <v>6.6403471146690089E-4</v>
      </c>
      <c r="G2583">
        <v>2577</v>
      </c>
      <c r="H2583">
        <f t="shared" ca="1" si="84"/>
        <v>-1.9976321241606303E-2</v>
      </c>
    </row>
    <row r="2584" spans="2:8" x14ac:dyDescent="0.35">
      <c r="B2584" s="40">
        <v>42234</v>
      </c>
      <c r="C2584" s="41">
        <v>277.41342200000003</v>
      </c>
      <c r="D2584" s="6">
        <f t="shared" si="83"/>
        <v>-0.38250817508824919</v>
      </c>
      <c r="E2584">
        <v>6.6059160650307625E-4</v>
      </c>
      <c r="G2584">
        <v>2578</v>
      </c>
      <c r="H2584">
        <f t="shared" ca="1" si="84"/>
        <v>-9.006939603373636E-3</v>
      </c>
    </row>
    <row r="2585" spans="2:8" x14ac:dyDescent="0.35">
      <c r="B2585" s="40">
        <v>43987</v>
      </c>
      <c r="C2585" s="41">
        <v>449.25845299999997</v>
      </c>
      <c r="D2585" s="6">
        <f t="shared" si="83"/>
        <v>-0.16237463354393286</v>
      </c>
      <c r="E2585">
        <v>6.4866427755088665E-4</v>
      </c>
      <c r="G2585">
        <v>2579</v>
      </c>
      <c r="H2585">
        <f t="shared" ca="1" si="84"/>
        <v>-5.7376119451410341E-3</v>
      </c>
    </row>
    <row r="2586" spans="2:8" x14ac:dyDescent="0.35">
      <c r="B2586" s="40">
        <v>44750</v>
      </c>
      <c r="C2586" s="41">
        <v>536.34771699999999</v>
      </c>
      <c r="D2586" s="6">
        <f t="shared" si="83"/>
        <v>89.024004880971759</v>
      </c>
      <c r="E2586">
        <v>6.439409507076919E-4</v>
      </c>
      <c r="G2586">
        <v>2580</v>
      </c>
      <c r="H2586">
        <f t="shared" ca="1" si="84"/>
        <v>1.4071291644798332E-2</v>
      </c>
    </row>
    <row r="2587" spans="2:8" x14ac:dyDescent="0.35">
      <c r="B2587" s="40">
        <v>37496</v>
      </c>
      <c r="C2587" s="41">
        <v>5.9578300000000004</v>
      </c>
      <c r="D2587" s="6">
        <f t="shared" si="83"/>
        <v>-0.99053913253079529</v>
      </c>
      <c r="E2587">
        <v>6.2595490874116214E-4</v>
      </c>
      <c r="G2587">
        <v>2581</v>
      </c>
      <c r="H2587">
        <f t="shared" ca="1" si="84"/>
        <v>-2.4471917944965452E-2</v>
      </c>
    </row>
    <row r="2588" spans="2:8" x14ac:dyDescent="0.35">
      <c r="B2588" s="40">
        <v>44442</v>
      </c>
      <c r="C2588" s="41">
        <v>629.73400900000001</v>
      </c>
      <c r="D2588" s="6">
        <f t="shared" si="83"/>
        <v>3.3314806575029259</v>
      </c>
      <c r="E2588">
        <v>6.2427828786809517E-4</v>
      </c>
      <c r="G2588">
        <v>2582</v>
      </c>
      <c r="H2588">
        <f t="shared" ca="1" si="84"/>
        <v>2.2025850922008289E-2</v>
      </c>
    </row>
    <row r="2589" spans="2:8" x14ac:dyDescent="0.35">
      <c r="B2589" s="40">
        <v>41600</v>
      </c>
      <c r="C2589" s="41">
        <v>145.385391</v>
      </c>
      <c r="D2589" s="6">
        <f t="shared" si="83"/>
        <v>-0.62494062038000497</v>
      </c>
      <c r="E2589">
        <v>6.2129409439216768E-4</v>
      </c>
      <c r="G2589">
        <v>2583</v>
      </c>
      <c r="H2589">
        <f t="shared" ca="1" si="84"/>
        <v>3.1359854334272172E-2</v>
      </c>
    </row>
    <row r="2590" spans="2:8" x14ac:dyDescent="0.35">
      <c r="B2590" s="40">
        <v>43395</v>
      </c>
      <c r="C2590" s="41">
        <v>387.63299599999999</v>
      </c>
      <c r="D2590" s="6">
        <f t="shared" si="83"/>
        <v>1.5984782391882775</v>
      </c>
      <c r="E2590">
        <v>6.1831967464044289E-4</v>
      </c>
      <c r="G2590">
        <v>2584</v>
      </c>
      <c r="H2590">
        <f t="shared" ca="1" si="84"/>
        <v>-2.3778643407635375E-3</v>
      </c>
    </row>
    <row r="2591" spans="2:8" x14ac:dyDescent="0.35">
      <c r="B2591" s="40">
        <v>41605</v>
      </c>
      <c r="C2591" s="41">
        <v>149.17692600000001</v>
      </c>
      <c r="D2591" s="6">
        <f t="shared" si="83"/>
        <v>-8.6375051271235827E-3</v>
      </c>
      <c r="E2591">
        <v>6.0580222868976017E-4</v>
      </c>
      <c r="G2591">
        <v>2585</v>
      </c>
      <c r="H2591">
        <f t="shared" ca="1" si="84"/>
        <v>1.7782730738992711E-2</v>
      </c>
    </row>
    <row r="2592" spans="2:8" x14ac:dyDescent="0.35">
      <c r="B2592" s="40">
        <v>41543</v>
      </c>
      <c r="C2592" s="41">
        <v>150.47666899999999</v>
      </c>
      <c r="D2592" s="6">
        <f t="shared" si="83"/>
        <v>-6.8251252106891425E-2</v>
      </c>
      <c r="E2592">
        <v>5.9731289920494381E-4</v>
      </c>
      <c r="G2592">
        <v>2586</v>
      </c>
      <c r="H2592">
        <f t="shared" ca="1" si="84"/>
        <v>4.9271812584420135E-2</v>
      </c>
    </row>
    <row r="2593" spans="2:8" x14ac:dyDescent="0.35">
      <c r="B2593" s="40">
        <v>41745</v>
      </c>
      <c r="C2593" s="41">
        <v>161.499191</v>
      </c>
      <c r="D2593" s="6">
        <f t="shared" si="83"/>
        <v>-0.35276395242816072</v>
      </c>
      <c r="E2593">
        <v>5.5916978475085706E-4</v>
      </c>
      <c r="G2593">
        <v>2587</v>
      </c>
      <c r="H2593">
        <f t="shared" ca="1" si="84"/>
        <v>-2.5709709345454117E-2</v>
      </c>
    </row>
    <row r="2594" spans="2:8" x14ac:dyDescent="0.35">
      <c r="B2594" s="40">
        <v>42780</v>
      </c>
      <c r="C2594" s="41">
        <v>249.52131700000001</v>
      </c>
      <c r="D2594" s="6">
        <f t="shared" si="83"/>
        <v>-0.55008731473155181</v>
      </c>
      <c r="E2594">
        <v>5.5728886238415104E-4</v>
      </c>
      <c r="G2594">
        <v>2588</v>
      </c>
      <c r="H2594">
        <f t="shared" ca="1" si="84"/>
        <v>-3.8171988263384429E-2</v>
      </c>
    </row>
    <row r="2595" spans="2:8" x14ac:dyDescent="0.35">
      <c r="B2595" s="40">
        <v>45079</v>
      </c>
      <c r="C2595" s="41">
        <v>554.59942599999999</v>
      </c>
      <c r="D2595" s="6">
        <f t="shared" si="83"/>
        <v>2.3047598393203366</v>
      </c>
      <c r="E2595">
        <v>5.3866777276157429E-4</v>
      </c>
      <c r="G2595">
        <v>2589</v>
      </c>
      <c r="H2595">
        <f t="shared" ca="1" si="84"/>
        <v>-5.4154778089140349E-2</v>
      </c>
    </row>
    <row r="2596" spans="2:8" x14ac:dyDescent="0.35">
      <c r="B2596" s="40">
        <v>41815</v>
      </c>
      <c r="C2596" s="41">
        <v>167.818375</v>
      </c>
      <c r="D2596" s="6">
        <f t="shared" si="83"/>
        <v>3.2322683652328124</v>
      </c>
      <c r="E2596">
        <v>5.3819841664698789E-4</v>
      </c>
      <c r="G2596">
        <v>2590</v>
      </c>
      <c r="H2596">
        <f t="shared" ca="1" si="84"/>
        <v>-4.8472939006228177E-2</v>
      </c>
    </row>
    <row r="2597" spans="2:8" x14ac:dyDescent="0.35">
      <c r="B2597" s="40">
        <v>39895</v>
      </c>
      <c r="C2597" s="41">
        <v>39.652110999999998</v>
      </c>
      <c r="D2597" s="6">
        <f t="shared" si="83"/>
        <v>-0.92846821464105278</v>
      </c>
      <c r="E2597">
        <v>5.3796554300406939E-4</v>
      </c>
      <c r="G2597">
        <v>2591</v>
      </c>
      <c r="H2597">
        <f t="shared" ca="1" si="84"/>
        <v>-7.8684485016493281E-3</v>
      </c>
    </row>
    <row r="2598" spans="2:8" x14ac:dyDescent="0.35">
      <c r="B2598" s="40">
        <v>44376</v>
      </c>
      <c r="C2598" s="41">
        <v>554.32855199999995</v>
      </c>
      <c r="D2598" s="6">
        <f t="shared" si="83"/>
        <v>12.91556680860165</v>
      </c>
      <c r="E2598">
        <v>5.2890110536979364E-4</v>
      </c>
      <c r="G2598">
        <v>2592</v>
      </c>
      <c r="H2598">
        <f t="shared" ca="1" si="84"/>
        <v>6.8811680650933127E-3</v>
      </c>
    </row>
    <row r="2599" spans="2:8" x14ac:dyDescent="0.35">
      <c r="B2599" s="40">
        <v>39496</v>
      </c>
      <c r="C2599" s="41">
        <v>39.835140000000003</v>
      </c>
      <c r="D2599" s="6">
        <f t="shared" si="83"/>
        <v>-5.2604235847812804E-4</v>
      </c>
      <c r="E2599">
        <v>5.2639534324729444E-4</v>
      </c>
      <c r="G2599">
        <v>2593</v>
      </c>
      <c r="H2599">
        <f t="shared" ca="1" si="84"/>
        <v>8.1949046400061308E-3</v>
      </c>
    </row>
    <row r="2600" spans="2:8" x14ac:dyDescent="0.35">
      <c r="B2600" s="40">
        <v>39597</v>
      </c>
      <c r="C2600" s="41">
        <v>39.856105999999997</v>
      </c>
      <c r="D2600" s="6">
        <f t="shared" si="83"/>
        <v>-0.9294665323063368</v>
      </c>
      <c r="E2600">
        <v>5.2631922468439341E-4</v>
      </c>
      <c r="G2600">
        <v>2594</v>
      </c>
      <c r="H2600">
        <f t="shared" ca="1" si="84"/>
        <v>-1.6037611231616854E-2</v>
      </c>
    </row>
    <row r="2601" spans="2:8" x14ac:dyDescent="0.35">
      <c r="B2601" s="40">
        <v>44420</v>
      </c>
      <c r="C2601" s="41">
        <v>565.06658900000002</v>
      </c>
      <c r="D2601" s="6">
        <f t="shared" si="83"/>
        <v>5.8179268797029406</v>
      </c>
      <c r="E2601">
        <v>5.2165478119435484E-4</v>
      </c>
      <c r="G2601">
        <v>2595</v>
      </c>
      <c r="H2601">
        <f t="shared" ca="1" si="84"/>
        <v>3.9465258961824838E-2</v>
      </c>
    </row>
    <row r="2602" spans="2:8" x14ac:dyDescent="0.35">
      <c r="B2602" s="40">
        <v>40339</v>
      </c>
      <c r="C2602" s="41">
        <v>82.879531999999998</v>
      </c>
      <c r="D2602" s="6">
        <f t="shared" si="83"/>
        <v>2.5148730266153896</v>
      </c>
      <c r="E2602">
        <v>5.2111171222924671E-4</v>
      </c>
      <c r="G2602">
        <v>2596</v>
      </c>
      <c r="H2602">
        <f t="shared" ca="1" si="84"/>
        <v>4.6823733760187759E-2</v>
      </c>
    </row>
    <row r="2603" spans="2:8" x14ac:dyDescent="0.35">
      <c r="B2603" s="40">
        <v>38687</v>
      </c>
      <c r="C2603" s="41">
        <v>23.579666</v>
      </c>
      <c r="D2603" s="6">
        <f t="shared" si="83"/>
        <v>-0.7209673510254293</v>
      </c>
      <c r="E2603">
        <v>5.1804486160719765E-4</v>
      </c>
      <c r="G2603">
        <v>2597</v>
      </c>
      <c r="H2603">
        <f t="shared" ca="1" si="84"/>
        <v>-5.5968657489155601E-3</v>
      </c>
    </row>
    <row r="2604" spans="2:8" x14ac:dyDescent="0.35">
      <c r="B2604" s="40">
        <v>40613</v>
      </c>
      <c r="C2604" s="41">
        <v>84.505043000000001</v>
      </c>
      <c r="D2604" s="6">
        <f t="shared" si="83"/>
        <v>1.0808476813377619</v>
      </c>
      <c r="E2604">
        <v>5.1678047704521778E-4</v>
      </c>
      <c r="G2604">
        <v>2598</v>
      </c>
      <c r="H2604">
        <f t="shared" ca="1" si="84"/>
        <v>-1.1307511559399535E-2</v>
      </c>
    </row>
    <row r="2605" spans="2:8" x14ac:dyDescent="0.35">
      <c r="B2605" s="40">
        <v>39609</v>
      </c>
      <c r="C2605" s="41">
        <v>40.610874000000003</v>
      </c>
      <c r="D2605" s="6">
        <f t="shared" si="83"/>
        <v>-0.85091615976926882</v>
      </c>
      <c r="E2605">
        <v>5.1650768667660472E-4</v>
      </c>
      <c r="G2605">
        <v>2599</v>
      </c>
      <c r="H2605">
        <f t="shared" ca="1" si="84"/>
        <v>2.4511184702917223E-2</v>
      </c>
    </row>
    <row r="2606" spans="2:8" x14ac:dyDescent="0.35">
      <c r="B2606" s="40">
        <v>42851</v>
      </c>
      <c r="C2606" s="41">
        <v>272.40292399999998</v>
      </c>
      <c r="D2606" s="6">
        <f t="shared" si="83"/>
        <v>2.1486576881182851</v>
      </c>
      <c r="E2606">
        <v>5.1033927268304493E-4</v>
      </c>
      <c r="G2606">
        <v>2600</v>
      </c>
      <c r="H2606">
        <f t="shared" ca="1" si="84"/>
        <v>-1.7458514684133505E-2</v>
      </c>
    </row>
    <row r="2607" spans="2:8" x14ac:dyDescent="0.35">
      <c r="B2607" s="40">
        <v>40484</v>
      </c>
      <c r="C2607" s="41">
        <v>86.513985000000005</v>
      </c>
      <c r="D2607" s="6">
        <f t="shared" si="83"/>
        <v>1.0756642041432438</v>
      </c>
      <c r="E2607">
        <v>5.0513294124357065E-4</v>
      </c>
      <c r="G2607">
        <v>2601</v>
      </c>
      <c r="H2607">
        <f t="shared" ca="1" si="84"/>
        <v>2.0683667910781113E-2</v>
      </c>
    </row>
    <row r="2608" spans="2:8" x14ac:dyDescent="0.35">
      <c r="B2608" s="40">
        <v>39616</v>
      </c>
      <c r="C2608" s="41">
        <v>41.680145000000003</v>
      </c>
      <c r="D2608" s="6">
        <f t="shared" si="83"/>
        <v>-5.0267250699117562E-4</v>
      </c>
      <c r="E2608">
        <v>5.0325042403628439E-4</v>
      </c>
      <c r="G2608">
        <v>2602</v>
      </c>
      <c r="H2608">
        <f t="shared" ca="1" si="84"/>
        <v>2.4469418000048855E-3</v>
      </c>
    </row>
    <row r="2609" spans="2:8" x14ac:dyDescent="0.35">
      <c r="B2609" s="40">
        <v>39617</v>
      </c>
      <c r="C2609" s="41">
        <v>41.701107</v>
      </c>
      <c r="D2609" s="6">
        <f t="shared" si="83"/>
        <v>-0.52528921555965935</v>
      </c>
      <c r="E2609">
        <v>5.029253137194522E-4</v>
      </c>
      <c r="G2609">
        <v>2603</v>
      </c>
      <c r="H2609">
        <f t="shared" ca="1" si="84"/>
        <v>9.5998339483675983E-3</v>
      </c>
    </row>
    <row r="2610" spans="2:8" x14ac:dyDescent="0.35">
      <c r="B2610" s="40">
        <v>40850</v>
      </c>
      <c r="C2610" s="41">
        <v>87.845291000000003</v>
      </c>
      <c r="D2610" s="6">
        <f t="shared" si="83"/>
        <v>1.093452511541297</v>
      </c>
      <c r="E2610">
        <v>5.0033392990346851E-4</v>
      </c>
      <c r="G2610">
        <v>2604</v>
      </c>
      <c r="H2610">
        <f t="shared" ca="1" si="84"/>
        <v>4.7424094036610215E-2</v>
      </c>
    </row>
    <row r="2611" spans="2:8" x14ac:dyDescent="0.35">
      <c r="B2611" s="40">
        <v>39329</v>
      </c>
      <c r="C2611" s="41">
        <v>41.961922000000001</v>
      </c>
      <c r="D2611" s="6">
        <f t="shared" si="83"/>
        <v>-0.5252738733738278</v>
      </c>
      <c r="E2611">
        <v>4.9643427338729091E-4</v>
      </c>
      <c r="G2611">
        <v>2605</v>
      </c>
      <c r="H2611">
        <f t="shared" ca="1" si="84"/>
        <v>5.3597354197732636E-2</v>
      </c>
    </row>
    <row r="2612" spans="2:8" x14ac:dyDescent="0.35">
      <c r="B2612" s="40">
        <v>40665</v>
      </c>
      <c r="C2612" s="41">
        <v>88.391852999999998</v>
      </c>
      <c r="D2612" s="6">
        <f t="shared" si="83"/>
        <v>-2.371929130553058E-2</v>
      </c>
      <c r="E2612">
        <v>4.94214991840751E-4</v>
      </c>
      <c r="G2612">
        <v>2606</v>
      </c>
      <c r="H2612">
        <f t="shared" ca="1" si="84"/>
        <v>-1.4937071672075142E-2</v>
      </c>
    </row>
    <row r="2613" spans="2:8" x14ac:dyDescent="0.35">
      <c r="B2613" s="40">
        <v>40981</v>
      </c>
      <c r="C2613" s="41">
        <v>90.539383000000001</v>
      </c>
      <c r="D2613" s="6">
        <f t="shared" si="83"/>
        <v>-0.81966295593415384</v>
      </c>
      <c r="E2613">
        <v>4.88313230074004E-4</v>
      </c>
      <c r="G2613">
        <v>2607</v>
      </c>
      <c r="H2613">
        <f t="shared" ca="1" si="84"/>
        <v>-1.081930047727955E-2</v>
      </c>
    </row>
    <row r="2614" spans="2:8" x14ac:dyDescent="0.35">
      <c r="B2614" s="40">
        <v>44180</v>
      </c>
      <c r="C2614" s="41">
        <v>502.056488</v>
      </c>
      <c r="D2614" s="6">
        <f t="shared" si="83"/>
        <v>1.6707447364692847</v>
      </c>
      <c r="E2614">
        <v>4.8688337495144096E-4</v>
      </c>
      <c r="G2614">
        <v>2608</v>
      </c>
      <c r="H2614">
        <f t="shared" ca="1" si="84"/>
        <v>4.0041771291371136E-3</v>
      </c>
    </row>
    <row r="2615" spans="2:8" x14ac:dyDescent="0.35">
      <c r="B2615" s="40">
        <v>41932</v>
      </c>
      <c r="C2615" s="41">
        <v>187.98370399999999</v>
      </c>
      <c r="D2615" s="6">
        <f t="shared" si="83"/>
        <v>1.0754374291792184</v>
      </c>
      <c r="E2615">
        <v>4.8571938027032116E-4</v>
      </c>
      <c r="G2615">
        <v>2609</v>
      </c>
      <c r="H2615">
        <f t="shared" ca="1" si="84"/>
        <v>4.9676648351975432E-2</v>
      </c>
    </row>
    <row r="2616" spans="2:8" x14ac:dyDescent="0.35">
      <c r="B2616" s="40">
        <v>40681</v>
      </c>
      <c r="C2616" s="41">
        <v>90.575462000000002</v>
      </c>
      <c r="D2616" s="6">
        <f t="shared" si="83"/>
        <v>-0.6903643042372698</v>
      </c>
      <c r="E2616">
        <v>4.82548801428662E-4</v>
      </c>
      <c r="G2616">
        <v>2610</v>
      </c>
      <c r="H2616">
        <f t="shared" ca="1" si="84"/>
        <v>6.2795127184188367E-3</v>
      </c>
    </row>
    <row r="2617" spans="2:8" x14ac:dyDescent="0.35">
      <c r="B2617" s="40">
        <v>42998</v>
      </c>
      <c r="C2617" s="41">
        <v>292.52267499999999</v>
      </c>
      <c r="D2617" s="6">
        <f t="shared" si="83"/>
        <v>2.1242081613990562</v>
      </c>
      <c r="E2617">
        <v>4.7689121989342401E-4</v>
      </c>
      <c r="G2617">
        <v>2611</v>
      </c>
      <c r="H2617">
        <f t="shared" ca="1" si="84"/>
        <v>2.669267725562173E-2</v>
      </c>
    </row>
    <row r="2618" spans="2:8" x14ac:dyDescent="0.35">
      <c r="B2618" s="40">
        <v>41002</v>
      </c>
      <c r="C2618" s="41">
        <v>93.630981000000006</v>
      </c>
      <c r="D2618" s="6">
        <f t="shared" si="83"/>
        <v>-0.68809560440135886</v>
      </c>
      <c r="E2618">
        <v>4.7208580697287342E-4</v>
      </c>
      <c r="G2618">
        <v>2612</v>
      </c>
      <c r="H2618">
        <f t="shared" ca="1" si="84"/>
        <v>-3.3876733080502493E-2</v>
      </c>
    </row>
    <row r="2619" spans="2:8" x14ac:dyDescent="0.35">
      <c r="B2619" s="40">
        <v>43035</v>
      </c>
      <c r="C2619" s="41">
        <v>300.191284</v>
      </c>
      <c r="D2619" s="6">
        <f t="shared" si="83"/>
        <v>-1.0542700059901863E-2</v>
      </c>
      <c r="E2619">
        <v>4.6500644065544644E-4</v>
      </c>
      <c r="G2619">
        <v>2613</v>
      </c>
      <c r="H2619">
        <f t="shared" ca="1" si="84"/>
        <v>-2.8589593833978563E-3</v>
      </c>
    </row>
    <row r="2620" spans="2:8" x14ac:dyDescent="0.35">
      <c r="B2620" s="40">
        <v>43160</v>
      </c>
      <c r="C2620" s="41">
        <v>303.38983200000001</v>
      </c>
      <c r="D2620" s="6">
        <f t="shared" si="83"/>
        <v>0.47935193358753042</v>
      </c>
      <c r="E2620">
        <v>4.6151378830889026E-4</v>
      </c>
      <c r="G2620">
        <v>2614</v>
      </c>
      <c r="H2620">
        <f t="shared" ca="1" si="84"/>
        <v>4.3537411271116301E-2</v>
      </c>
    </row>
    <row r="2621" spans="2:8" x14ac:dyDescent="0.35">
      <c r="B2621" s="40">
        <v>41893</v>
      </c>
      <c r="C2621" s="41">
        <v>205.082932</v>
      </c>
      <c r="D2621" s="6">
        <f t="shared" si="83"/>
        <v>-0.35202365336410074</v>
      </c>
      <c r="E2621">
        <v>4.4259732161622885E-4</v>
      </c>
      <c r="G2621">
        <v>2615</v>
      </c>
      <c r="H2621">
        <f t="shared" ca="1" si="84"/>
        <v>1.9451768106838747E-2</v>
      </c>
    </row>
    <row r="2622" spans="2:8" x14ac:dyDescent="0.35">
      <c r="B2622" s="40">
        <v>43137</v>
      </c>
      <c r="C2622" s="41">
        <v>316.49755900000002</v>
      </c>
      <c r="D2622" s="6">
        <f t="shared" si="83"/>
        <v>-0.43829420642805589</v>
      </c>
      <c r="E2622">
        <v>4.4258467248691662E-4</v>
      </c>
      <c r="G2622">
        <v>2616</v>
      </c>
      <c r="H2622">
        <f t="shared" ca="1" si="84"/>
        <v>-5.5032034262964359E-2</v>
      </c>
    </row>
    <row r="2623" spans="2:8" x14ac:dyDescent="0.35">
      <c r="B2623" s="40">
        <v>44921</v>
      </c>
      <c r="C2623" s="41">
        <v>563.45788600000003</v>
      </c>
      <c r="D2623" s="6">
        <f t="shared" si="83"/>
        <v>10.522823931505917</v>
      </c>
      <c r="E2623">
        <v>4.4182706618300856E-4</v>
      </c>
      <c r="G2623">
        <v>2617</v>
      </c>
      <c r="H2623">
        <f t="shared" ca="1" si="84"/>
        <v>9.6275818659503822E-3</v>
      </c>
    </row>
    <row r="2624" spans="2:8" x14ac:dyDescent="0.35">
      <c r="B2624" s="40">
        <v>39980</v>
      </c>
      <c r="C2624" s="41">
        <v>48.899287999999999</v>
      </c>
      <c r="D2624" s="6">
        <f t="shared" si="83"/>
        <v>-0.52221864646362737</v>
      </c>
      <c r="E2624">
        <v>4.3610647348459508E-4</v>
      </c>
      <c r="G2624">
        <v>2618</v>
      </c>
      <c r="H2624">
        <f t="shared" ca="1" si="84"/>
        <v>2.4359000777426736E-2</v>
      </c>
    </row>
    <row r="2625" spans="2:8" x14ac:dyDescent="0.35">
      <c r="B2625" s="40">
        <v>41096</v>
      </c>
      <c r="C2625" s="41">
        <v>102.346581</v>
      </c>
      <c r="D2625" s="6">
        <f t="shared" si="83"/>
        <v>-0.82198871335606993</v>
      </c>
      <c r="E2625">
        <v>4.3471244566423313E-4</v>
      </c>
      <c r="G2625">
        <v>2619</v>
      </c>
      <c r="H2625">
        <f t="shared" ca="1" si="84"/>
        <v>-3.3458374247558813E-2</v>
      </c>
    </row>
    <row r="2626" spans="2:8" x14ac:dyDescent="0.35">
      <c r="B2626" s="40">
        <v>44399</v>
      </c>
      <c r="C2626" s="41">
        <v>574.94433600000002</v>
      </c>
      <c r="D2626" s="6">
        <f t="shared" si="83"/>
        <v>0.23493858351181265</v>
      </c>
      <c r="E2626">
        <v>4.2502691660532696E-4</v>
      </c>
      <c r="G2626">
        <v>2620</v>
      </c>
      <c r="H2626">
        <f t="shared" ca="1" si="84"/>
        <v>2.5213596881924375E-2</v>
      </c>
    </row>
    <row r="2627" spans="2:8" x14ac:dyDescent="0.35">
      <c r="B2627" s="40">
        <v>44027</v>
      </c>
      <c r="C2627" s="41">
        <v>465.56512500000002</v>
      </c>
      <c r="D2627" s="6">
        <f t="shared" si="83"/>
        <v>47.198270923146779</v>
      </c>
      <c r="E2627">
        <v>4.1720049526429946E-4</v>
      </c>
      <c r="G2627">
        <v>2621</v>
      </c>
      <c r="H2627">
        <f t="shared" ca="1" si="84"/>
        <v>3.4075744110183076E-2</v>
      </c>
    </row>
    <row r="2628" spans="2:8" x14ac:dyDescent="0.35">
      <c r="B2628" s="40">
        <v>38257</v>
      </c>
      <c r="C2628" s="41">
        <v>9.6593739999999997</v>
      </c>
      <c r="D2628" s="6">
        <f t="shared" si="83"/>
        <v>-0.67756882891250769</v>
      </c>
      <c r="E2628">
        <v>4.0795676217581357E-4</v>
      </c>
      <c r="G2628">
        <v>2622</v>
      </c>
      <c r="H2628">
        <f t="shared" ca="1" si="84"/>
        <v>8.284973346439331E-2</v>
      </c>
    </row>
    <row r="2629" spans="2:8" x14ac:dyDescent="0.35">
      <c r="B2629" s="40">
        <v>38776</v>
      </c>
      <c r="C2629" s="41">
        <v>29.957941000000002</v>
      </c>
      <c r="D2629" s="6">
        <f t="shared" si="83"/>
        <v>-0.8675326953745256</v>
      </c>
      <c r="E2629">
        <v>4.0777099105617523E-4</v>
      </c>
      <c r="G2629">
        <v>2623</v>
      </c>
      <c r="H2629">
        <f t="shared" ca="1" si="84"/>
        <v>2.11305498634471E-2</v>
      </c>
    </row>
    <row r="2630" spans="2:8" x14ac:dyDescent="0.35">
      <c r="B2630" s="40">
        <v>42439</v>
      </c>
      <c r="C2630" s="41">
        <v>226.15347299999999</v>
      </c>
      <c r="D2630" s="6">
        <f t="shared" si="83"/>
        <v>-0.34598331402473792</v>
      </c>
      <c r="E2630">
        <v>4.0674767992250095E-4</v>
      </c>
      <c r="G2630">
        <v>2624</v>
      </c>
      <c r="H2630">
        <f t="shared" ca="1" si="84"/>
        <v>-5.4642288326763131E-3</v>
      </c>
    </row>
    <row r="2631" spans="2:8" x14ac:dyDescent="0.35">
      <c r="B2631" s="40">
        <v>43235</v>
      </c>
      <c r="C2631" s="41">
        <v>345.79159499999997</v>
      </c>
      <c r="D2631" s="6">
        <f t="shared" ref="D2631:D2694" si="85">(C2631-C2632)/C2632</f>
        <v>2.0476544793836235</v>
      </c>
      <c r="E2631">
        <v>4.0480926705875554E-4</v>
      </c>
      <c r="G2631">
        <v>2625</v>
      </c>
      <c r="H2631">
        <f t="shared" ref="H2631:H2694" ca="1" si="86">_xlfn.NORM.INV(RAND(),K$9,K$10)</f>
        <v>1.6463745338515575E-3</v>
      </c>
    </row>
    <row r="2632" spans="2:8" x14ac:dyDescent="0.35">
      <c r="B2632" s="40">
        <v>41158</v>
      </c>
      <c r="C2632" s="41">
        <v>113.46154799999999</v>
      </c>
      <c r="D2632" s="6">
        <f t="shared" si="85"/>
        <v>-3.1405269641748564E-2</v>
      </c>
      <c r="E2632">
        <v>3.9190739660869113E-4</v>
      </c>
      <c r="G2632">
        <v>2626</v>
      </c>
      <c r="H2632">
        <f t="shared" ca="1" si="86"/>
        <v>-2.4996192419428388E-2</v>
      </c>
    </row>
    <row r="2633" spans="2:8" x14ac:dyDescent="0.35">
      <c r="B2633" s="40">
        <v>41254</v>
      </c>
      <c r="C2633" s="41">
        <v>117.140373</v>
      </c>
      <c r="D2633" s="6">
        <f t="shared" si="85"/>
        <v>-0.77137294545387858</v>
      </c>
      <c r="E2633">
        <v>3.8173912711524143E-4</v>
      </c>
      <c r="G2633">
        <v>2627</v>
      </c>
      <c r="H2633">
        <f t="shared" ca="1" si="86"/>
        <v>-1.2784332868542081E-2</v>
      </c>
    </row>
    <row r="2634" spans="2:8" x14ac:dyDescent="0.35">
      <c r="B2634" s="40">
        <v>44260</v>
      </c>
      <c r="C2634" s="41">
        <v>512.36444100000006</v>
      </c>
      <c r="D2634" s="6">
        <f t="shared" si="85"/>
        <v>49.208544648822517</v>
      </c>
      <c r="E2634">
        <v>3.8170217446520171E-4</v>
      </c>
      <c r="G2634">
        <v>2628</v>
      </c>
      <c r="H2634">
        <f t="shared" ca="1" si="86"/>
        <v>2.9068477526147198E-2</v>
      </c>
    </row>
    <row r="2635" spans="2:8" x14ac:dyDescent="0.35">
      <c r="B2635" s="40">
        <v>38056</v>
      </c>
      <c r="C2635" s="41">
        <v>10.204726000000001</v>
      </c>
      <c r="D2635" s="6">
        <f t="shared" si="85"/>
        <v>-0.95767545675017929</v>
      </c>
      <c r="E2635">
        <v>3.7937992654743172E-4</v>
      </c>
      <c r="G2635">
        <v>2629</v>
      </c>
      <c r="H2635">
        <f t="shared" ca="1" si="86"/>
        <v>2.8451596286325955E-3</v>
      </c>
    </row>
    <row r="2636" spans="2:8" x14ac:dyDescent="0.35">
      <c r="B2636" s="40">
        <v>42067</v>
      </c>
      <c r="C2636" s="41">
        <v>241.106583</v>
      </c>
      <c r="D2636" s="6">
        <f t="shared" si="85"/>
        <v>-0.36983105885496459</v>
      </c>
      <c r="E2636">
        <v>3.7897602858682643E-4</v>
      </c>
      <c r="G2636">
        <v>2630</v>
      </c>
      <c r="H2636">
        <f t="shared" ca="1" si="86"/>
        <v>-1.3662412377146927E-2</v>
      </c>
    </row>
    <row r="2637" spans="2:8" x14ac:dyDescent="0.35">
      <c r="B2637" s="40">
        <v>43585</v>
      </c>
      <c r="C2637" s="41">
        <v>382.60626200000002</v>
      </c>
      <c r="D2637" s="6">
        <f t="shared" si="85"/>
        <v>-0.26695270013266209</v>
      </c>
      <c r="E2637">
        <v>3.7669867543427065E-4</v>
      </c>
      <c r="G2637">
        <v>2631</v>
      </c>
      <c r="H2637">
        <f t="shared" ca="1" si="86"/>
        <v>-1.8879089060439586E-2</v>
      </c>
    </row>
    <row r="2638" spans="2:8" x14ac:dyDescent="0.35">
      <c r="B2638" s="40">
        <v>44197</v>
      </c>
      <c r="C2638" s="41">
        <v>521.939392</v>
      </c>
      <c r="D2638" s="6">
        <f t="shared" si="85"/>
        <v>3.3657288962339793</v>
      </c>
      <c r="E2638">
        <v>3.7434444871888993E-4</v>
      </c>
      <c r="G2638">
        <v>2632</v>
      </c>
      <c r="H2638">
        <f t="shared" ca="1" si="86"/>
        <v>-3.6054033962580695E-2</v>
      </c>
    </row>
    <row r="2639" spans="2:8" x14ac:dyDescent="0.35">
      <c r="B2639" s="40">
        <v>41355</v>
      </c>
      <c r="C2639" s="41">
        <v>119.55378</v>
      </c>
      <c r="D2639" s="6">
        <f t="shared" si="85"/>
        <v>-7.4703812147784005E-4</v>
      </c>
      <c r="E2639">
        <v>3.7384600212295681E-4</v>
      </c>
      <c r="G2639">
        <v>2633</v>
      </c>
      <c r="H2639">
        <f t="shared" ca="1" si="86"/>
        <v>-2.7453746565283862E-2</v>
      </c>
    </row>
    <row r="2640" spans="2:8" x14ac:dyDescent="0.35">
      <c r="B2640" s="40">
        <v>41310</v>
      </c>
      <c r="C2640" s="41">
        <v>119.643158</v>
      </c>
      <c r="D2640" s="6">
        <f t="shared" si="85"/>
        <v>-3.5761087062850209E-4</v>
      </c>
      <c r="E2640">
        <v>3.7337423863913985E-4</v>
      </c>
      <c r="G2640">
        <v>2634</v>
      </c>
      <c r="H2640">
        <f t="shared" ca="1" si="86"/>
        <v>2.0045760104193368E-2</v>
      </c>
    </row>
    <row r="2641" spans="2:8" x14ac:dyDescent="0.35">
      <c r="B2641" s="40">
        <v>41198</v>
      </c>
      <c r="C2641" s="41">
        <v>119.685959</v>
      </c>
      <c r="D2641" s="6">
        <f t="shared" si="85"/>
        <v>-0.6998851383105188</v>
      </c>
      <c r="E2641">
        <v>3.7202825920306678E-4</v>
      </c>
      <c r="G2641">
        <v>2635</v>
      </c>
      <c r="H2641">
        <f t="shared" ca="1" si="86"/>
        <v>-6.3449133848691663E-2</v>
      </c>
    </row>
    <row r="2642" spans="2:8" x14ac:dyDescent="0.35">
      <c r="B2642" s="40">
        <v>43433</v>
      </c>
      <c r="C2642" s="41">
        <v>398.80050699999998</v>
      </c>
      <c r="D2642" s="6">
        <f t="shared" si="85"/>
        <v>0.56404596952729336</v>
      </c>
      <c r="E2642">
        <v>3.6178032775056992E-4</v>
      </c>
      <c r="G2642">
        <v>2636</v>
      </c>
      <c r="H2642">
        <f t="shared" ca="1" si="86"/>
        <v>6.09372244158096E-2</v>
      </c>
    </row>
    <row r="2643" spans="2:8" x14ac:dyDescent="0.35">
      <c r="B2643" s="40">
        <v>42367</v>
      </c>
      <c r="C2643" s="41">
        <v>254.980042</v>
      </c>
      <c r="D2643" s="6">
        <f t="shared" si="85"/>
        <v>-6.537947005800411E-2</v>
      </c>
      <c r="E2643">
        <v>3.6056601425680916E-4</v>
      </c>
      <c r="G2643">
        <v>2637</v>
      </c>
      <c r="H2643">
        <f t="shared" ca="1" si="86"/>
        <v>3.4920461076018714E-3</v>
      </c>
    </row>
    <row r="2644" spans="2:8" x14ac:dyDescent="0.35">
      <c r="B2644" s="40">
        <v>42587</v>
      </c>
      <c r="C2644" s="41">
        <v>272.81664999999998</v>
      </c>
      <c r="D2644" s="6">
        <f t="shared" si="85"/>
        <v>-0.3697107872430882</v>
      </c>
      <c r="E2644">
        <v>3.3826823471989106E-4</v>
      </c>
      <c r="G2644">
        <v>2638</v>
      </c>
      <c r="H2644">
        <f t="shared" ca="1" si="86"/>
        <v>-1.6668328559257953E-3</v>
      </c>
    </row>
    <row r="2645" spans="2:8" x14ac:dyDescent="0.35">
      <c r="B2645" s="40">
        <v>43738</v>
      </c>
      <c r="C2645" s="41">
        <v>432.84359699999999</v>
      </c>
      <c r="D2645" s="6">
        <f t="shared" si="85"/>
        <v>-3.046292257857193E-2</v>
      </c>
      <c r="E2645">
        <v>3.3536285588017003E-4</v>
      </c>
      <c r="G2645">
        <v>2639</v>
      </c>
      <c r="H2645">
        <f t="shared" ca="1" si="86"/>
        <v>-2.5991383777856529E-2</v>
      </c>
    </row>
    <row r="2646" spans="2:8" x14ac:dyDescent="0.35">
      <c r="B2646" s="40">
        <v>43832</v>
      </c>
      <c r="C2646" s="41">
        <v>446.44357300000001</v>
      </c>
      <c r="D2646" s="6">
        <f t="shared" si="85"/>
        <v>-0.26098069625979931</v>
      </c>
      <c r="E2646">
        <v>3.2623719685540015E-4</v>
      </c>
      <c r="G2646">
        <v>2640</v>
      </c>
      <c r="H2646">
        <f t="shared" ca="1" si="86"/>
        <v>-9.4069366210760442E-3</v>
      </c>
    </row>
    <row r="2647" spans="2:8" x14ac:dyDescent="0.35">
      <c r="B2647" s="40">
        <v>44476</v>
      </c>
      <c r="C2647" s="41">
        <v>604.10272199999997</v>
      </c>
      <c r="D2647" s="6">
        <f t="shared" si="85"/>
        <v>7.7498981150579613</v>
      </c>
      <c r="E2647">
        <v>3.251331814063696E-4</v>
      </c>
      <c r="G2647">
        <v>2641</v>
      </c>
      <c r="H2647">
        <f t="shared" ca="1" si="86"/>
        <v>-1.6607590448072411E-2</v>
      </c>
    </row>
    <row r="2648" spans="2:8" x14ac:dyDescent="0.35">
      <c r="B2648" s="40">
        <v>40260</v>
      </c>
      <c r="C2648" s="41">
        <v>69.041115000000005</v>
      </c>
      <c r="D2648" s="6">
        <f t="shared" si="85"/>
        <v>-0.55560751565235245</v>
      </c>
      <c r="E2648">
        <v>3.1282452773798906E-4</v>
      </c>
      <c r="G2648">
        <v>2642</v>
      </c>
      <c r="H2648">
        <f t="shared" ca="1" si="86"/>
        <v>5.1296346593274159E-2</v>
      </c>
    </row>
    <row r="2649" spans="2:8" x14ac:dyDescent="0.35">
      <c r="B2649" s="40">
        <v>41696</v>
      </c>
      <c r="C2649" s="41">
        <v>155.36067199999999</v>
      </c>
      <c r="D2649" s="6">
        <f t="shared" si="85"/>
        <v>-0.70832631499693532</v>
      </c>
      <c r="E2649">
        <v>2.9089822083481202E-4</v>
      </c>
      <c r="G2649">
        <v>2643</v>
      </c>
      <c r="H2649">
        <f t="shared" ca="1" si="86"/>
        <v>1.1699667564467881E-2</v>
      </c>
    </row>
    <row r="2650" spans="2:8" x14ac:dyDescent="0.35">
      <c r="B2650" s="40">
        <v>44978</v>
      </c>
      <c r="C2650" s="41">
        <v>532.65234399999997</v>
      </c>
      <c r="D2650" s="6">
        <f t="shared" si="85"/>
        <v>5.6538780189441749</v>
      </c>
      <c r="E2650">
        <v>2.8035895651532487E-4</v>
      </c>
      <c r="G2650">
        <v>2644</v>
      </c>
      <c r="H2650">
        <f t="shared" ca="1" si="86"/>
        <v>2.565942993452992E-2</v>
      </c>
    </row>
    <row r="2651" spans="2:8" x14ac:dyDescent="0.35">
      <c r="B2651" s="40">
        <v>40329</v>
      </c>
      <c r="C2651" s="41">
        <v>80.051413999999994</v>
      </c>
      <c r="D2651" s="6">
        <f t="shared" si="85"/>
        <v>-6.2215375532646118E-2</v>
      </c>
      <c r="E2651">
        <v>2.6987441780445105E-4</v>
      </c>
      <c r="G2651">
        <v>2645</v>
      </c>
      <c r="H2651">
        <f t="shared" ca="1" si="86"/>
        <v>-2.7084575890009076E-2</v>
      </c>
    </row>
    <row r="2652" spans="2:8" x14ac:dyDescent="0.35">
      <c r="B2652" s="40">
        <v>40392</v>
      </c>
      <c r="C2652" s="41">
        <v>85.362258999999995</v>
      </c>
      <c r="D2652" s="6">
        <f t="shared" si="85"/>
        <v>4.3425352562947115</v>
      </c>
      <c r="E2652">
        <v>2.526461642016483E-4</v>
      </c>
      <c r="G2652">
        <v>2646</v>
      </c>
      <c r="H2652">
        <f t="shared" ca="1" si="86"/>
        <v>-2.1729644290151267E-2</v>
      </c>
    </row>
    <row r="2653" spans="2:8" x14ac:dyDescent="0.35">
      <c r="B2653" s="40">
        <v>38426</v>
      </c>
      <c r="C2653" s="41">
        <v>15.977855999999999</v>
      </c>
      <c r="D2653" s="6">
        <f t="shared" si="85"/>
        <v>-0.82180309126577789</v>
      </c>
      <c r="E2653">
        <v>2.4940728209159931E-4</v>
      </c>
      <c r="G2653">
        <v>2647</v>
      </c>
      <c r="H2653">
        <f t="shared" ca="1" si="86"/>
        <v>1.8661227201264997E-2</v>
      </c>
    </row>
    <row r="2654" spans="2:8" x14ac:dyDescent="0.35">
      <c r="B2654" s="40">
        <v>40410</v>
      </c>
      <c r="C2654" s="41">
        <v>89.664046999999997</v>
      </c>
      <c r="D2654" s="6">
        <f t="shared" si="85"/>
        <v>-0.83715746628839049</v>
      </c>
      <c r="E2654">
        <v>2.4221814661799424E-4</v>
      </c>
      <c r="G2654">
        <v>2648</v>
      </c>
      <c r="H2654">
        <f t="shared" ca="1" si="86"/>
        <v>-2.8498159206650529E-2</v>
      </c>
    </row>
    <row r="2655" spans="2:8" x14ac:dyDescent="0.35">
      <c r="B2655" s="40">
        <v>44879</v>
      </c>
      <c r="C2655" s="41">
        <v>550.61810300000002</v>
      </c>
      <c r="D2655" s="6">
        <f t="shared" si="85"/>
        <v>1.1384208067950614</v>
      </c>
      <c r="E2655">
        <v>1.8082587606884032E-4</v>
      </c>
      <c r="G2655">
        <v>2649</v>
      </c>
      <c r="H2655">
        <f t="shared" ca="1" si="86"/>
        <v>-1.6616371795783944E-2</v>
      </c>
    </row>
    <row r="2656" spans="2:8" x14ac:dyDescent="0.35">
      <c r="B2656" s="40">
        <v>42703</v>
      </c>
      <c r="C2656" s="41">
        <v>257.48818999999997</v>
      </c>
      <c r="D2656" s="6">
        <f t="shared" si="85"/>
        <v>-0.53931872129378955</v>
      </c>
      <c r="E2656">
        <v>1.8006786022223679E-4</v>
      </c>
      <c r="G2656">
        <v>2650</v>
      </c>
      <c r="H2656">
        <f t="shared" ca="1" si="86"/>
        <v>1.126339508342486E-2</v>
      </c>
    </row>
    <row r="2657" spans="2:8" x14ac:dyDescent="0.35">
      <c r="B2657" s="40">
        <v>44928</v>
      </c>
      <c r="C2657" s="41">
        <v>558.92913799999997</v>
      </c>
      <c r="D2657" s="6">
        <f t="shared" si="85"/>
        <v>1.1383860546055338</v>
      </c>
      <c r="E2657">
        <v>1.7813659437739037E-4</v>
      </c>
      <c r="G2657">
        <v>2651</v>
      </c>
      <c r="H2657">
        <f t="shared" ca="1" si="86"/>
        <v>1.0104621412013773E-2</v>
      </c>
    </row>
    <row r="2658" spans="2:8" x14ac:dyDescent="0.35">
      <c r="B2658" s="40">
        <v>42895</v>
      </c>
      <c r="C2658" s="41">
        <v>261.37896699999999</v>
      </c>
      <c r="D2658" s="6">
        <f t="shared" si="85"/>
        <v>-0.53762785680441227</v>
      </c>
      <c r="E2658">
        <v>1.772644995490748E-4</v>
      </c>
      <c r="G2658">
        <v>2652</v>
      </c>
      <c r="H2658">
        <f t="shared" ca="1" si="86"/>
        <v>1.048872506685351E-2</v>
      </c>
    </row>
    <row r="2659" spans="2:8" x14ac:dyDescent="0.35">
      <c r="B2659" s="40">
        <v>45131</v>
      </c>
      <c r="C2659" s="41">
        <v>565.29998799999998</v>
      </c>
      <c r="D2659" s="6">
        <f t="shared" si="85"/>
        <v>0.99832291461663736</v>
      </c>
      <c r="E2659">
        <v>1.7688605427695859E-4</v>
      </c>
      <c r="G2659">
        <v>2653</v>
      </c>
      <c r="H2659">
        <f t="shared" ca="1" si="86"/>
        <v>-2.0635547870575283E-2</v>
      </c>
    </row>
    <row r="2660" spans="2:8" x14ac:dyDescent="0.35">
      <c r="B2660" s="40">
        <v>42529</v>
      </c>
      <c r="C2660" s="41">
        <v>282.88720699999999</v>
      </c>
      <c r="D2660" s="6">
        <f t="shared" si="85"/>
        <v>-4.3276327661909489E-3</v>
      </c>
      <c r="E2660">
        <v>1.6249044410941821E-4</v>
      </c>
      <c r="G2660">
        <v>2654</v>
      </c>
      <c r="H2660">
        <f t="shared" ca="1" si="86"/>
        <v>-9.8130450078842755E-4</v>
      </c>
    </row>
    <row r="2661" spans="2:8" x14ac:dyDescent="0.35">
      <c r="B2661" s="40">
        <v>42556</v>
      </c>
      <c r="C2661" s="41">
        <v>284.11676</v>
      </c>
      <c r="D2661" s="6">
        <f t="shared" si="85"/>
        <v>-6.3093571961799849E-2</v>
      </c>
      <c r="E2661">
        <v>1.6232581692140791E-4</v>
      </c>
      <c r="G2661">
        <v>2655</v>
      </c>
      <c r="H2661">
        <f t="shared" ca="1" si="86"/>
        <v>2.1295228656422603E-2</v>
      </c>
    </row>
    <row r="2662" spans="2:8" x14ac:dyDescent="0.35">
      <c r="B2662" s="40">
        <v>43174</v>
      </c>
      <c r="C2662" s="41">
        <v>303.24987800000002</v>
      </c>
      <c r="D2662" s="6">
        <f t="shared" si="85"/>
        <v>-6.8757936135580761E-2</v>
      </c>
      <c r="E2662">
        <v>1.5389348589935544E-4</v>
      </c>
      <c r="G2662">
        <v>2656</v>
      </c>
      <c r="H2662">
        <f t="shared" ca="1" si="86"/>
        <v>-3.0628221966701386E-2</v>
      </c>
    </row>
    <row r="2663" spans="2:8" x14ac:dyDescent="0.35">
      <c r="B2663" s="40">
        <v>43102</v>
      </c>
      <c r="C2663" s="41">
        <v>325.64022799999998</v>
      </c>
      <c r="D2663" s="6">
        <f t="shared" si="85"/>
        <v>-7.7519515622731766E-2</v>
      </c>
      <c r="E2663">
        <v>1.4312319404467995E-4</v>
      </c>
      <c r="G2663">
        <v>2657</v>
      </c>
      <c r="H2663">
        <f t="shared" ca="1" si="86"/>
        <v>-2.4086127165127051E-3</v>
      </c>
    </row>
    <row r="2664" spans="2:8" x14ac:dyDescent="0.35">
      <c r="B2664" s="40">
        <v>43594</v>
      </c>
      <c r="C2664" s="41">
        <v>353.00500499999998</v>
      </c>
      <c r="D2664" s="6">
        <f t="shared" si="85"/>
        <v>-0.10206582040461479</v>
      </c>
      <c r="E2664">
        <v>1.3626592587818366E-4</v>
      </c>
      <c r="G2664">
        <v>2658</v>
      </c>
      <c r="H2664">
        <f t="shared" ca="1" si="86"/>
        <v>3.5418859231672269E-2</v>
      </c>
    </row>
    <row r="2665" spans="2:8" x14ac:dyDescent="0.35">
      <c r="B2665" s="40">
        <v>43629</v>
      </c>
      <c r="C2665" s="41">
        <v>393.130157</v>
      </c>
      <c r="D2665" s="6">
        <f t="shared" si="85"/>
        <v>-0.1884106578745989</v>
      </c>
      <c r="E2665">
        <v>1.2235358631040595E-4</v>
      </c>
      <c r="G2665">
        <v>2659</v>
      </c>
      <c r="H2665">
        <f t="shared" ca="1" si="86"/>
        <v>-7.9476144664557685E-3</v>
      </c>
    </row>
    <row r="2666" spans="2:8" x14ac:dyDescent="0.35">
      <c r="B2666" s="40">
        <v>43945</v>
      </c>
      <c r="C2666" s="41">
        <v>484.39541600000001</v>
      </c>
      <c r="D2666" s="6">
        <f t="shared" si="85"/>
        <v>-0.15153754936936889</v>
      </c>
      <c r="E2666">
        <v>1.0011831932272207E-4</v>
      </c>
      <c r="G2666">
        <v>2660</v>
      </c>
      <c r="H2666">
        <f t="shared" ca="1" si="86"/>
        <v>-4.5958347710493251E-2</v>
      </c>
    </row>
    <row r="2667" spans="2:8" x14ac:dyDescent="0.35">
      <c r="B2667" s="40">
        <v>44495</v>
      </c>
      <c r="C2667" s="41">
        <v>570.90966800000001</v>
      </c>
      <c r="D2667" s="6">
        <f t="shared" si="85"/>
        <v>-6.1820228112648683E-3</v>
      </c>
      <c r="E2667">
        <v>8.5854576592522285E-5</v>
      </c>
      <c r="G2667">
        <v>2661</v>
      </c>
      <c r="H2667">
        <f t="shared" ca="1" si="86"/>
        <v>1.6509932630005515E-2</v>
      </c>
    </row>
    <row r="2668" spans="2:8" x14ac:dyDescent="0.35">
      <c r="B2668" s="40">
        <v>44567</v>
      </c>
      <c r="C2668" s="41">
        <v>574.46099900000002</v>
      </c>
      <c r="D2668" s="6">
        <f t="shared" si="85"/>
        <v>-5.751280785300089E-3</v>
      </c>
      <c r="E2668">
        <v>8.5750336061660132E-5</v>
      </c>
      <c r="G2668">
        <v>2662</v>
      </c>
      <c r="H2668">
        <f t="shared" ca="1" si="86"/>
        <v>-2.0962690730890209E-2</v>
      </c>
    </row>
    <row r="2669" spans="2:8" x14ac:dyDescent="0.35">
      <c r="B2669" s="40">
        <v>44424</v>
      </c>
      <c r="C2669" s="41">
        <v>577.783997</v>
      </c>
      <c r="D2669" s="6">
        <f t="shared" si="85"/>
        <v>27.233739471303945</v>
      </c>
      <c r="E2669">
        <v>8.4940338486480771E-5</v>
      </c>
      <c r="G2669">
        <v>2663</v>
      </c>
      <c r="H2669">
        <f t="shared" ca="1" si="86"/>
        <v>-3.3386929484099062E-2</v>
      </c>
    </row>
    <row r="2670" spans="2:8" x14ac:dyDescent="0.35">
      <c r="B2670" s="40">
        <v>38561</v>
      </c>
      <c r="C2670" s="41">
        <v>20.464310000000001</v>
      </c>
      <c r="D2670" s="6">
        <f t="shared" si="85"/>
        <v>-0.94298777277864732</v>
      </c>
      <c r="E2670">
        <v>6.5533012340488641E-5</v>
      </c>
      <c r="G2670">
        <v>2664</v>
      </c>
      <c r="H2670">
        <f t="shared" ca="1" si="86"/>
        <v>-2.0868445926717459E-2</v>
      </c>
    </row>
    <row r="2671" spans="2:8" x14ac:dyDescent="0.35">
      <c r="B2671" s="40">
        <v>43285</v>
      </c>
      <c r="C2671" s="41">
        <v>358.94598400000001</v>
      </c>
      <c r="D2671" s="6">
        <f t="shared" si="85"/>
        <v>-0.36798255427101378</v>
      </c>
      <c r="E2671">
        <v>2.5630603956068121E-7</v>
      </c>
      <c r="G2671">
        <v>2665</v>
      </c>
      <c r="H2671">
        <f t="shared" ca="1" si="86"/>
        <v>-2.9327183812634279E-3</v>
      </c>
    </row>
    <row r="2672" spans="2:8" x14ac:dyDescent="0.35">
      <c r="B2672" s="40">
        <v>45105</v>
      </c>
      <c r="C2672" s="41">
        <v>567.93682899999999</v>
      </c>
      <c r="D2672" s="6">
        <f t="shared" si="85"/>
        <v>0.1177346883889082</v>
      </c>
      <c r="E2672">
        <v>0</v>
      </c>
      <c r="G2672">
        <v>2666</v>
      </c>
      <c r="H2672">
        <f t="shared" ca="1" si="86"/>
        <v>3.8545998152737324E-3</v>
      </c>
    </row>
    <row r="2673" spans="2:8" x14ac:dyDescent="0.35">
      <c r="B2673" s="40">
        <v>44245</v>
      </c>
      <c r="C2673" s="41">
        <v>508.11416600000001</v>
      </c>
      <c r="D2673" s="6">
        <f t="shared" si="85"/>
        <v>0.69789229206425818</v>
      </c>
      <c r="E2673">
        <v>0</v>
      </c>
      <c r="G2673">
        <v>2667</v>
      </c>
      <c r="H2673">
        <f t="shared" ca="1" si="86"/>
        <v>4.0905380881541685E-2</v>
      </c>
    </row>
    <row r="2674" spans="2:8" x14ac:dyDescent="0.35">
      <c r="B2674" s="40">
        <v>43024</v>
      </c>
      <c r="C2674" s="41">
        <v>299.26171900000003</v>
      </c>
      <c r="D2674" s="6">
        <f t="shared" si="85"/>
        <v>0.17491580472774365</v>
      </c>
      <c r="E2674">
        <v>0</v>
      </c>
      <c r="G2674">
        <v>2668</v>
      </c>
      <c r="H2674">
        <f t="shared" ca="1" si="86"/>
        <v>-8.1165620854223904E-3</v>
      </c>
    </row>
    <row r="2675" spans="2:8" x14ac:dyDescent="0.35">
      <c r="B2675" s="40">
        <v>42803</v>
      </c>
      <c r="C2675" s="41">
        <v>254.70907600000001</v>
      </c>
      <c r="D2675" s="6">
        <f t="shared" si="85"/>
        <v>-0.10585769210343828</v>
      </c>
      <c r="E2675">
        <v>0</v>
      </c>
      <c r="G2675">
        <v>2669</v>
      </c>
      <c r="H2675">
        <f t="shared" ca="1" si="86"/>
        <v>-1.7805489307106438E-2</v>
      </c>
    </row>
    <row r="2676" spans="2:8" x14ac:dyDescent="0.35">
      <c r="B2676" s="40">
        <v>42543</v>
      </c>
      <c r="C2676" s="41">
        <v>284.86413599999997</v>
      </c>
      <c r="D2676" s="6">
        <f t="shared" si="85"/>
        <v>0.24736062219472713</v>
      </c>
      <c r="E2676">
        <v>0</v>
      </c>
      <c r="G2676">
        <v>2670</v>
      </c>
      <c r="H2676">
        <f t="shared" ca="1" si="86"/>
        <v>3.337341386310368E-3</v>
      </c>
    </row>
    <row r="2677" spans="2:8" x14ac:dyDescent="0.35">
      <c r="B2677" s="40">
        <v>42026</v>
      </c>
      <c r="C2677" s="41">
        <v>228.37352000000001</v>
      </c>
      <c r="D2677" s="6">
        <f t="shared" si="85"/>
        <v>0.19142861786002593</v>
      </c>
      <c r="E2677">
        <v>0</v>
      </c>
      <c r="G2677">
        <v>2671</v>
      </c>
      <c r="H2677">
        <f t="shared" ca="1" si="86"/>
        <v>-2.0917842100421228E-3</v>
      </c>
    </row>
    <row r="2678" spans="2:8" x14ac:dyDescent="0.35">
      <c r="B2678" s="40">
        <v>41927</v>
      </c>
      <c r="C2678" s="41">
        <v>191.68040500000001</v>
      </c>
      <c r="D2678" s="6">
        <f t="shared" si="85"/>
        <v>8.8295742971115129E-2</v>
      </c>
      <c r="E2678">
        <v>0</v>
      </c>
      <c r="G2678">
        <v>2672</v>
      </c>
      <c r="H2678">
        <f t="shared" ca="1" si="86"/>
        <v>2.5514117453397191E-2</v>
      </c>
    </row>
    <row r="2679" spans="2:8" x14ac:dyDescent="0.35">
      <c r="B2679" s="40">
        <v>41838</v>
      </c>
      <c r="C2679" s="41">
        <v>176.12896699999999</v>
      </c>
      <c r="D2679" s="6">
        <f t="shared" si="85"/>
        <v>2.5754241374110923E-4</v>
      </c>
      <c r="E2679">
        <v>0</v>
      </c>
      <c r="G2679">
        <v>2673</v>
      </c>
      <c r="H2679">
        <f t="shared" ca="1" si="86"/>
        <v>-1.6543582180396515E-3</v>
      </c>
    </row>
    <row r="2680" spans="2:8" x14ac:dyDescent="0.35">
      <c r="B2680" s="40">
        <v>41831</v>
      </c>
      <c r="C2680" s="41">
        <v>176.083618</v>
      </c>
      <c r="D2680" s="6">
        <f t="shared" si="85"/>
        <v>9.3668516716030048E-2</v>
      </c>
      <c r="E2680">
        <v>0</v>
      </c>
      <c r="G2680">
        <v>2674</v>
      </c>
      <c r="H2680">
        <f t="shared" ca="1" si="86"/>
        <v>-4.5888658771419594E-2</v>
      </c>
    </row>
    <row r="2681" spans="2:8" x14ac:dyDescent="0.35">
      <c r="B2681" s="40">
        <v>41753</v>
      </c>
      <c r="C2681" s="41">
        <v>161.00273100000001</v>
      </c>
      <c r="D2681" s="6">
        <f t="shared" si="85"/>
        <v>0.36506830139047153</v>
      </c>
      <c r="E2681">
        <v>0</v>
      </c>
      <c r="G2681">
        <v>2675</v>
      </c>
      <c r="H2681">
        <f t="shared" ca="1" si="86"/>
        <v>1.2652784706275708E-2</v>
      </c>
    </row>
    <row r="2682" spans="2:8" x14ac:dyDescent="0.35">
      <c r="B2682" s="40">
        <v>41325</v>
      </c>
      <c r="C2682" s="41">
        <v>117.944817</v>
      </c>
      <c r="D2682" s="6">
        <f t="shared" si="85"/>
        <v>3.6265045283565639E-2</v>
      </c>
      <c r="E2682">
        <v>0</v>
      </c>
      <c r="G2682">
        <v>2676</v>
      </c>
      <c r="H2682">
        <f t="shared" ca="1" si="86"/>
        <v>5.1209313205823538E-2</v>
      </c>
    </row>
    <row r="2683" spans="2:8" x14ac:dyDescent="0.35">
      <c r="B2683" s="40">
        <v>41183</v>
      </c>
      <c r="C2683" s="41">
        <v>113.81723</v>
      </c>
      <c r="D2683" s="6">
        <f t="shared" si="85"/>
        <v>7.3375305510822372E-2</v>
      </c>
      <c r="E2683">
        <v>0</v>
      </c>
      <c r="G2683">
        <v>2677</v>
      </c>
      <c r="H2683">
        <f t="shared" ca="1" si="86"/>
        <v>-2.3157565199384635E-2</v>
      </c>
    </row>
    <row r="2684" spans="2:8" x14ac:dyDescent="0.35">
      <c r="B2684" s="40">
        <v>41142</v>
      </c>
      <c r="C2684" s="41">
        <v>106.036751</v>
      </c>
      <c r="D2684" s="6">
        <f t="shared" si="85"/>
        <v>0.20647860861765685</v>
      </c>
      <c r="E2684">
        <v>0</v>
      </c>
      <c r="G2684">
        <v>2678</v>
      </c>
      <c r="H2684">
        <f t="shared" ca="1" si="86"/>
        <v>1.918367229916098E-2</v>
      </c>
    </row>
    <row r="2685" spans="2:8" x14ac:dyDescent="0.35">
      <c r="B2685" s="40">
        <v>40946</v>
      </c>
      <c r="C2685" s="41">
        <v>87.889458000000005</v>
      </c>
      <c r="D2685" s="6">
        <f t="shared" si="85"/>
        <v>5.8510788138945662E-2</v>
      </c>
      <c r="E2685">
        <v>0</v>
      </c>
      <c r="G2685">
        <v>2679</v>
      </c>
      <c r="H2685">
        <f t="shared" ca="1" si="86"/>
        <v>5.6606860640483203E-2</v>
      </c>
    </row>
    <row r="2686" spans="2:8" x14ac:dyDescent="0.35">
      <c r="B2686" s="40">
        <v>40935</v>
      </c>
      <c r="C2686" s="41">
        <v>83.031234999999995</v>
      </c>
      <c r="D2686" s="6">
        <f t="shared" si="85"/>
        <v>-7.6503500953963452E-2</v>
      </c>
      <c r="E2686">
        <v>0</v>
      </c>
      <c r="G2686">
        <v>2680</v>
      </c>
      <c r="H2686">
        <f t="shared" ca="1" si="86"/>
        <v>-1.4515666884382012E-2</v>
      </c>
    </row>
    <row r="2687" spans="2:8" x14ac:dyDescent="0.35">
      <c r="B2687" s="40">
        <v>40815</v>
      </c>
      <c r="C2687" s="41">
        <v>89.909637000000004</v>
      </c>
      <c r="D2687" s="6">
        <f t="shared" si="85"/>
        <v>2.6810013775823809E-2</v>
      </c>
      <c r="E2687">
        <v>0</v>
      </c>
      <c r="G2687">
        <v>2681</v>
      </c>
      <c r="H2687">
        <f t="shared" ca="1" si="86"/>
        <v>-1.6085222824668875E-2</v>
      </c>
    </row>
    <row r="2688" spans="2:8" x14ac:dyDescent="0.35">
      <c r="B2688" s="40">
        <v>40535</v>
      </c>
      <c r="C2688" s="41">
        <v>87.562095999999997</v>
      </c>
      <c r="D2688" s="6">
        <f t="shared" si="85"/>
        <v>0.80640426776517171</v>
      </c>
      <c r="E2688">
        <v>0</v>
      </c>
      <c r="G2688">
        <v>2682</v>
      </c>
      <c r="H2688">
        <f t="shared" ca="1" si="86"/>
        <v>-3.9556128062948087E-2</v>
      </c>
    </row>
    <row r="2689" spans="2:8" x14ac:dyDescent="0.35">
      <c r="B2689" s="40">
        <v>39969</v>
      </c>
      <c r="C2689" s="41">
        <v>48.473145000000002</v>
      </c>
      <c r="D2689" s="6">
        <f t="shared" si="85"/>
        <v>8.3333419005061582E-2</v>
      </c>
      <c r="E2689">
        <v>0</v>
      </c>
      <c r="G2689">
        <v>2683</v>
      </c>
      <c r="H2689">
        <f t="shared" ca="1" si="86"/>
        <v>1.299483464414857E-2</v>
      </c>
    </row>
    <row r="2690" spans="2:8" x14ac:dyDescent="0.35">
      <c r="B2690" s="40">
        <v>39939</v>
      </c>
      <c r="C2690" s="41">
        <v>44.744438000000002</v>
      </c>
      <c r="D2690" s="6">
        <f t="shared" si="85"/>
        <v>0</v>
      </c>
      <c r="E2690">
        <v>0</v>
      </c>
      <c r="G2690">
        <v>2684</v>
      </c>
      <c r="H2690">
        <f t="shared" ca="1" si="86"/>
        <v>2.0725284447427997E-2</v>
      </c>
    </row>
    <row r="2691" spans="2:8" x14ac:dyDescent="0.35">
      <c r="B2691" s="40">
        <v>39938</v>
      </c>
      <c r="C2691" s="41">
        <v>44.744438000000002</v>
      </c>
      <c r="D2691" s="6">
        <f t="shared" si="85"/>
        <v>0.16313082930957024</v>
      </c>
      <c r="E2691">
        <v>0</v>
      </c>
      <c r="G2691">
        <v>2685</v>
      </c>
      <c r="H2691">
        <f t="shared" ca="1" si="86"/>
        <v>-1.0166200517837608E-2</v>
      </c>
    </row>
    <row r="2692" spans="2:8" x14ac:dyDescent="0.35">
      <c r="B2692" s="40">
        <v>39828</v>
      </c>
      <c r="C2692" s="41">
        <v>38.468964</v>
      </c>
      <c r="D2692" s="6">
        <f t="shared" si="85"/>
        <v>0.10430605126351424</v>
      </c>
      <c r="E2692">
        <v>0</v>
      </c>
      <c r="G2692">
        <v>2686</v>
      </c>
      <c r="H2692">
        <f t="shared" ca="1" si="86"/>
        <v>4.5521038294937307E-3</v>
      </c>
    </row>
    <row r="2693" spans="2:8" x14ac:dyDescent="0.35">
      <c r="B2693" s="40">
        <v>39786</v>
      </c>
      <c r="C2693" s="41">
        <v>34.835419000000002</v>
      </c>
      <c r="D2693" s="6">
        <f t="shared" si="85"/>
        <v>4.7649068880195572E-2</v>
      </c>
      <c r="E2693">
        <v>0</v>
      </c>
      <c r="G2693">
        <v>2687</v>
      </c>
      <c r="H2693">
        <f t="shared" ca="1" si="86"/>
        <v>-3.4077498911658795E-2</v>
      </c>
    </row>
    <row r="2694" spans="2:8" x14ac:dyDescent="0.35">
      <c r="B2694" s="40">
        <v>39779</v>
      </c>
      <c r="C2694" s="41">
        <v>33.251038000000001</v>
      </c>
      <c r="D2694" s="6">
        <f t="shared" si="85"/>
        <v>-0.12894293937032214</v>
      </c>
      <c r="E2694">
        <v>0</v>
      </c>
      <c r="G2694">
        <v>2688</v>
      </c>
      <c r="H2694">
        <f t="shared" ca="1" si="86"/>
        <v>1.4160760246903225E-2</v>
      </c>
    </row>
    <row r="2695" spans="2:8" x14ac:dyDescent="0.35">
      <c r="B2695" s="40">
        <v>39688</v>
      </c>
      <c r="C2695" s="41">
        <v>38.173203000000001</v>
      </c>
      <c r="D2695" s="6">
        <f t="shared" ref="D2695:D2758" si="87">(C2695-C2696)/C2696</f>
        <v>3.3314010464312429E-3</v>
      </c>
      <c r="E2695">
        <v>0</v>
      </c>
      <c r="G2695">
        <v>2689</v>
      </c>
      <c r="H2695">
        <f t="shared" ref="H2695:H2758" ca="1" si="88">_xlfn.NORM.INV(RAND(),K$9,K$10)</f>
        <v>-4.740672433748503E-2</v>
      </c>
    </row>
    <row r="2696" spans="2:8" x14ac:dyDescent="0.35">
      <c r="B2696" s="40">
        <v>39668</v>
      </c>
      <c r="C2696" s="41">
        <v>38.046455000000002</v>
      </c>
      <c r="D2696" s="6">
        <f t="shared" si="87"/>
        <v>0</v>
      </c>
      <c r="E2696">
        <v>0</v>
      </c>
      <c r="G2696">
        <v>2690</v>
      </c>
      <c r="H2696">
        <f t="shared" ca="1" si="88"/>
        <v>4.9983284470243314E-3</v>
      </c>
    </row>
    <row r="2697" spans="2:8" x14ac:dyDescent="0.35">
      <c r="B2697" s="40">
        <v>39667</v>
      </c>
      <c r="C2697" s="41">
        <v>38.046455000000002</v>
      </c>
      <c r="D2697" s="6">
        <f t="shared" si="87"/>
        <v>-3.8717001255579265E-3</v>
      </c>
      <c r="E2697">
        <v>0</v>
      </c>
      <c r="G2697">
        <v>2691</v>
      </c>
      <c r="H2697">
        <f t="shared" ca="1" si="88"/>
        <v>4.1795522306556934E-2</v>
      </c>
    </row>
    <row r="2698" spans="2:8" x14ac:dyDescent="0.35">
      <c r="B2698" s="40">
        <v>39661</v>
      </c>
      <c r="C2698" s="41">
        <v>38.194332000000003</v>
      </c>
      <c r="D2698" s="6">
        <f t="shared" si="87"/>
        <v>-6.6732311348041945E-2</v>
      </c>
      <c r="E2698">
        <v>0</v>
      </c>
      <c r="G2698">
        <v>2692</v>
      </c>
      <c r="H2698">
        <f t="shared" ca="1" si="88"/>
        <v>3.9934291912564713E-3</v>
      </c>
    </row>
    <row r="2699" spans="2:8" x14ac:dyDescent="0.35">
      <c r="B2699" s="40">
        <v>39589</v>
      </c>
      <c r="C2699" s="41">
        <v>40.925376999999997</v>
      </c>
      <c r="D2699" s="6">
        <f t="shared" si="87"/>
        <v>-0.11754076261068992</v>
      </c>
      <c r="E2699">
        <v>0</v>
      </c>
      <c r="G2699">
        <v>2693</v>
      </c>
      <c r="H2699">
        <f t="shared" ca="1" si="88"/>
        <v>-1.2717998111171748E-2</v>
      </c>
    </row>
    <row r="2700" spans="2:8" x14ac:dyDescent="0.35">
      <c r="B2700" s="40">
        <v>39414</v>
      </c>
      <c r="C2700" s="41">
        <v>46.376506999999997</v>
      </c>
      <c r="D2700" s="6">
        <f t="shared" si="87"/>
        <v>4.1621786673132148E-2</v>
      </c>
      <c r="E2700">
        <v>0</v>
      </c>
      <c r="G2700">
        <v>2694</v>
      </c>
      <c r="H2700">
        <f t="shared" ca="1" si="88"/>
        <v>4.500467108274319E-2</v>
      </c>
    </row>
    <row r="2701" spans="2:8" x14ac:dyDescent="0.35">
      <c r="B2701" s="40">
        <v>39345</v>
      </c>
      <c r="C2701" s="41">
        <v>44.523364999999998</v>
      </c>
      <c r="D2701" s="6">
        <f t="shared" si="87"/>
        <v>0.10206168970119989</v>
      </c>
      <c r="E2701">
        <v>0</v>
      </c>
      <c r="G2701">
        <v>2695</v>
      </c>
      <c r="H2701">
        <f t="shared" ca="1" si="88"/>
        <v>3.460225643758344E-2</v>
      </c>
    </row>
    <row r="2702" spans="2:8" x14ac:dyDescent="0.35">
      <c r="B2702" s="40">
        <v>39225</v>
      </c>
      <c r="C2702" s="41">
        <v>40.400066000000002</v>
      </c>
      <c r="D2702" s="6">
        <f t="shared" si="87"/>
        <v>7.9083251993934834E-3</v>
      </c>
      <c r="E2702">
        <v>0</v>
      </c>
      <c r="G2702">
        <v>2696</v>
      </c>
      <c r="H2702">
        <f t="shared" ca="1" si="88"/>
        <v>2.055933816105638E-2</v>
      </c>
    </row>
    <row r="2703" spans="2:8" x14ac:dyDescent="0.35">
      <c r="B2703" s="40">
        <v>39078</v>
      </c>
      <c r="C2703" s="41">
        <v>40.083075999999998</v>
      </c>
      <c r="D2703" s="6">
        <f t="shared" si="87"/>
        <v>4.946424019144198E-3</v>
      </c>
      <c r="E2703">
        <v>0</v>
      </c>
      <c r="G2703">
        <v>2697</v>
      </c>
      <c r="H2703">
        <f t="shared" ca="1" si="88"/>
        <v>-2.7663404793908254E-2</v>
      </c>
    </row>
    <row r="2704" spans="2:8" x14ac:dyDescent="0.35">
      <c r="B2704" s="40">
        <v>39017</v>
      </c>
      <c r="C2704" s="41">
        <v>39.885784000000001</v>
      </c>
      <c r="D2704" s="6">
        <f t="shared" si="87"/>
        <v>6.4951130023504874E-2</v>
      </c>
      <c r="E2704">
        <v>0</v>
      </c>
      <c r="G2704">
        <v>2698</v>
      </c>
      <c r="H2704">
        <f t="shared" ca="1" si="88"/>
        <v>-2.785051804050161E-2</v>
      </c>
    </row>
    <row r="2705" spans="2:8" x14ac:dyDescent="0.35">
      <c r="B2705" s="40">
        <v>38980</v>
      </c>
      <c r="C2705" s="41">
        <v>37.453158999999999</v>
      </c>
      <c r="D2705" s="6">
        <f t="shared" si="87"/>
        <v>-1.3293360814769246E-2</v>
      </c>
      <c r="E2705">
        <v>0</v>
      </c>
      <c r="G2705">
        <v>2699</v>
      </c>
      <c r="H2705">
        <f t="shared" ca="1" si="88"/>
        <v>3.3451385027075051E-3</v>
      </c>
    </row>
    <row r="2706" spans="2:8" x14ac:dyDescent="0.35">
      <c r="B2706" s="40">
        <v>38951</v>
      </c>
      <c r="C2706" s="41">
        <v>37.957745000000003</v>
      </c>
      <c r="D2706" s="6">
        <f t="shared" si="87"/>
        <v>2.0514199258093842E-2</v>
      </c>
      <c r="E2706">
        <v>0</v>
      </c>
      <c r="G2706">
        <v>2700</v>
      </c>
      <c r="H2706">
        <f t="shared" ca="1" si="88"/>
        <v>1.508913046525368E-2</v>
      </c>
    </row>
    <row r="2707" spans="2:8" x14ac:dyDescent="0.35">
      <c r="B2707" s="40">
        <v>38943</v>
      </c>
      <c r="C2707" s="41">
        <v>37.194724999999998</v>
      </c>
      <c r="D2707" s="6">
        <f t="shared" si="87"/>
        <v>0</v>
      </c>
      <c r="E2707">
        <v>0</v>
      </c>
      <c r="G2707">
        <v>2701</v>
      </c>
      <c r="H2707">
        <f t="shared" ca="1" si="88"/>
        <v>1.2727404678072096E-2</v>
      </c>
    </row>
    <row r="2708" spans="2:8" x14ac:dyDescent="0.35">
      <c r="B2708" s="40">
        <v>38940</v>
      </c>
      <c r="C2708" s="41">
        <v>37.194724999999998</v>
      </c>
      <c r="D2708" s="6">
        <f t="shared" si="87"/>
        <v>0.14610773911467678</v>
      </c>
      <c r="E2708">
        <v>0</v>
      </c>
      <c r="G2708">
        <v>2702</v>
      </c>
      <c r="H2708">
        <f t="shared" ca="1" si="88"/>
        <v>1.0603273037250919E-2</v>
      </c>
    </row>
    <row r="2709" spans="2:8" x14ac:dyDescent="0.35">
      <c r="B2709" s="40">
        <v>38804</v>
      </c>
      <c r="C2709" s="41">
        <v>32.453079000000002</v>
      </c>
      <c r="D2709" s="6">
        <f t="shared" si="87"/>
        <v>0.43657681307013035</v>
      </c>
      <c r="E2709">
        <v>0</v>
      </c>
      <c r="G2709">
        <v>2703</v>
      </c>
      <c r="H2709">
        <f t="shared" ca="1" si="88"/>
        <v>3.1198482866026996E-2</v>
      </c>
    </row>
    <row r="2710" spans="2:8" x14ac:dyDescent="0.35">
      <c r="B2710" s="40">
        <v>38660</v>
      </c>
      <c r="C2710" s="41">
        <v>22.590563</v>
      </c>
      <c r="D2710" s="6">
        <f t="shared" si="87"/>
        <v>0.35991797352590438</v>
      </c>
      <c r="E2710">
        <v>0</v>
      </c>
      <c r="G2710">
        <v>2704</v>
      </c>
      <c r="H2710">
        <f t="shared" ca="1" si="88"/>
        <v>-1.8521063239250363E-2</v>
      </c>
    </row>
    <row r="2711" spans="2:8" x14ac:dyDescent="0.35">
      <c r="B2711" s="40">
        <v>38488</v>
      </c>
      <c r="C2711" s="41">
        <v>16.611709999999999</v>
      </c>
      <c r="D2711" s="6">
        <f t="shared" si="87"/>
        <v>0</v>
      </c>
      <c r="E2711">
        <v>0</v>
      </c>
      <c r="G2711">
        <v>2705</v>
      </c>
      <c r="H2711">
        <f t="shared" ca="1" si="88"/>
        <v>-1.8003811646426112E-3</v>
      </c>
    </row>
    <row r="2712" spans="2:8" x14ac:dyDescent="0.35">
      <c r="B2712" s="40">
        <v>38485</v>
      </c>
      <c r="C2712" s="41">
        <v>16.611709999999999</v>
      </c>
      <c r="D2712" s="6">
        <f t="shared" si="87"/>
        <v>0</v>
      </c>
      <c r="E2712">
        <v>0</v>
      </c>
      <c r="G2712">
        <v>2706</v>
      </c>
      <c r="H2712">
        <f t="shared" ca="1" si="88"/>
        <v>-1.4935051712898093E-2</v>
      </c>
    </row>
    <row r="2713" spans="2:8" x14ac:dyDescent="0.35">
      <c r="B2713" s="40">
        <v>38484</v>
      </c>
      <c r="C2713" s="41">
        <v>16.611709999999999</v>
      </c>
      <c r="D2713" s="6">
        <f t="shared" si="87"/>
        <v>0.40444884608207976</v>
      </c>
      <c r="E2713">
        <v>0</v>
      </c>
      <c r="G2713">
        <v>2707</v>
      </c>
      <c r="H2713">
        <f t="shared" ca="1" si="88"/>
        <v>3.620095913060651E-2</v>
      </c>
    </row>
    <row r="2714" spans="2:8" x14ac:dyDescent="0.35">
      <c r="B2714" s="40">
        <v>38317</v>
      </c>
      <c r="C2714" s="41">
        <v>11.827921</v>
      </c>
      <c r="D2714" s="6">
        <f t="shared" si="87"/>
        <v>1.7140934296797306E-2</v>
      </c>
      <c r="E2714">
        <v>0</v>
      </c>
      <c r="G2714">
        <v>2708</v>
      </c>
      <c r="H2714">
        <f t="shared" ca="1" si="88"/>
        <v>1.2681126341621904E-2</v>
      </c>
    </row>
    <row r="2715" spans="2:8" x14ac:dyDescent="0.35">
      <c r="B2715" s="40">
        <v>38306</v>
      </c>
      <c r="C2715" s="41">
        <v>11.628596</v>
      </c>
      <c r="D2715" s="6">
        <f t="shared" si="87"/>
        <v>0.20534037511238581</v>
      </c>
      <c r="E2715">
        <v>0</v>
      </c>
      <c r="G2715">
        <v>2709</v>
      </c>
      <c r="H2715">
        <f t="shared" ca="1" si="88"/>
        <v>5.1085850872208675E-2</v>
      </c>
    </row>
    <row r="2716" spans="2:8" x14ac:dyDescent="0.35">
      <c r="B2716" s="40">
        <v>38282</v>
      </c>
      <c r="C2716" s="41">
        <v>9.6475620000000006</v>
      </c>
      <c r="D2716" s="6">
        <f t="shared" si="87"/>
        <v>5.0600561783192312E-2</v>
      </c>
      <c r="E2716">
        <v>0</v>
      </c>
      <c r="G2716">
        <v>2710</v>
      </c>
      <c r="H2716">
        <f t="shared" ca="1" si="88"/>
        <v>1.268786986954836E-2</v>
      </c>
    </row>
    <row r="2717" spans="2:8" x14ac:dyDescent="0.35">
      <c r="B2717" s="40">
        <v>38190</v>
      </c>
      <c r="C2717" s="41">
        <v>9.1829020000000003</v>
      </c>
      <c r="D2717" s="6">
        <f t="shared" si="87"/>
        <v>-9.9791037144333725E-2</v>
      </c>
      <c r="E2717">
        <v>0</v>
      </c>
      <c r="G2717">
        <v>2711</v>
      </c>
      <c r="H2717">
        <f t="shared" ca="1" si="88"/>
        <v>-5.1897949349594937E-3</v>
      </c>
    </row>
    <row r="2718" spans="2:8" x14ac:dyDescent="0.35">
      <c r="B2718" s="40">
        <v>38091</v>
      </c>
      <c r="C2718" s="41">
        <v>10.200856</v>
      </c>
      <c r="D2718" s="6">
        <f t="shared" si="87"/>
        <v>7.32596030787762E-2</v>
      </c>
      <c r="E2718">
        <v>0</v>
      </c>
      <c r="G2718">
        <v>2712</v>
      </c>
      <c r="H2718">
        <f t="shared" ca="1" si="88"/>
        <v>1.9701516859300782E-2</v>
      </c>
    </row>
    <row r="2719" spans="2:8" x14ac:dyDescent="0.35">
      <c r="B2719" s="40">
        <v>38086</v>
      </c>
      <c r="C2719" s="41">
        <v>9.5045559999999991</v>
      </c>
      <c r="D2719" s="6">
        <f t="shared" si="87"/>
        <v>-7.7009370661899335E-2</v>
      </c>
      <c r="E2719">
        <v>0</v>
      </c>
      <c r="G2719">
        <v>2713</v>
      </c>
      <c r="H2719">
        <f t="shared" ca="1" si="88"/>
        <v>5.5182668582515349E-3</v>
      </c>
    </row>
    <row r="2720" spans="2:8" x14ac:dyDescent="0.35">
      <c r="B2720" s="40">
        <v>38048</v>
      </c>
      <c r="C2720" s="41">
        <v>10.297565000000001</v>
      </c>
      <c r="D2720" s="6">
        <f t="shared" si="87"/>
        <v>-5.3679447526891043E-2</v>
      </c>
      <c r="E2720">
        <v>0</v>
      </c>
      <c r="G2720">
        <v>2714</v>
      </c>
      <c r="H2720">
        <f t="shared" ca="1" si="88"/>
        <v>2.1860653641794233E-2</v>
      </c>
    </row>
    <row r="2721" spans="2:8" x14ac:dyDescent="0.35">
      <c r="B2721" s="40">
        <v>38019</v>
      </c>
      <c r="C2721" s="41">
        <v>10.881688</v>
      </c>
      <c r="D2721" s="6">
        <f t="shared" si="87"/>
        <v>-4.9662206448596133E-2</v>
      </c>
      <c r="E2721">
        <v>0</v>
      </c>
      <c r="G2721">
        <v>2715</v>
      </c>
      <c r="H2721">
        <f t="shared" ca="1" si="88"/>
        <v>-3.6908522919068633E-2</v>
      </c>
    </row>
    <row r="2722" spans="2:8" x14ac:dyDescent="0.35">
      <c r="B2722" s="40">
        <v>38012</v>
      </c>
      <c r="C2722" s="41">
        <v>11.450336999999999</v>
      </c>
      <c r="D2722" s="6">
        <f t="shared" si="87"/>
        <v>-1.2675153386532334E-2</v>
      </c>
      <c r="E2722">
        <v>0</v>
      </c>
      <c r="G2722">
        <v>2716</v>
      </c>
      <c r="H2722">
        <f t="shared" ca="1" si="88"/>
        <v>2.6514534116699004E-2</v>
      </c>
    </row>
    <row r="2723" spans="2:8" x14ac:dyDescent="0.35">
      <c r="B2723" s="40">
        <v>37980</v>
      </c>
      <c r="C2723" s="41">
        <v>11.597334999999999</v>
      </c>
      <c r="D2723" s="6">
        <f t="shared" si="87"/>
        <v>0.31203490543315177</v>
      </c>
      <c r="E2723">
        <v>0</v>
      </c>
      <c r="G2723">
        <v>2717</v>
      </c>
      <c r="H2723">
        <f t="shared" ca="1" si="88"/>
        <v>-1.423890665042875E-2</v>
      </c>
    </row>
    <row r="2724" spans="2:8" x14ac:dyDescent="0.35">
      <c r="B2724" s="40">
        <v>37951</v>
      </c>
      <c r="C2724" s="41">
        <v>8.8391970000000004</v>
      </c>
      <c r="D2724" s="6">
        <f t="shared" si="87"/>
        <v>6.8462128158928201E-2</v>
      </c>
      <c r="E2724">
        <v>0</v>
      </c>
      <c r="G2724">
        <v>2718</v>
      </c>
      <c r="H2724">
        <f t="shared" ca="1" si="88"/>
        <v>2.2719779981115653E-3</v>
      </c>
    </row>
    <row r="2725" spans="2:8" x14ac:dyDescent="0.35">
      <c r="B2725" s="40">
        <v>37925</v>
      </c>
      <c r="C2725" s="41">
        <v>8.2728219999999997</v>
      </c>
      <c r="D2725" s="6">
        <f t="shared" si="87"/>
        <v>5.8910101679572738E-2</v>
      </c>
      <c r="E2725">
        <v>0</v>
      </c>
      <c r="G2725">
        <v>2719</v>
      </c>
      <c r="H2725">
        <f t="shared" ca="1" si="88"/>
        <v>-1.1804618194680294E-2</v>
      </c>
    </row>
    <row r="2726" spans="2:8" x14ac:dyDescent="0.35">
      <c r="B2726" s="40">
        <v>37896</v>
      </c>
      <c r="C2726" s="41">
        <v>7.8125819999999999</v>
      </c>
      <c r="D2726" s="6">
        <f t="shared" si="87"/>
        <v>-8.3258175960483155E-2</v>
      </c>
      <c r="E2726">
        <v>0</v>
      </c>
      <c r="G2726">
        <v>2720</v>
      </c>
      <c r="H2726">
        <f t="shared" ca="1" si="88"/>
        <v>-1.1880955147648916E-3</v>
      </c>
    </row>
    <row r="2727" spans="2:8" x14ac:dyDescent="0.35">
      <c r="B2727" s="40">
        <v>37848</v>
      </c>
      <c r="C2727" s="41">
        <v>8.5221180000000007</v>
      </c>
      <c r="D2727" s="6">
        <f t="shared" si="87"/>
        <v>0.41968290966663752</v>
      </c>
      <c r="E2727">
        <v>0</v>
      </c>
      <c r="G2727">
        <v>2721</v>
      </c>
      <c r="H2727">
        <f t="shared" ca="1" si="88"/>
        <v>-2.0198065154290897E-2</v>
      </c>
    </row>
    <row r="2728" spans="2:8" x14ac:dyDescent="0.35">
      <c r="B2728" s="40">
        <v>37802</v>
      </c>
      <c r="C2728" s="41">
        <v>6.0028319999999997</v>
      </c>
      <c r="D2728" s="6">
        <f t="shared" si="87"/>
        <v>0.29115985664562632</v>
      </c>
      <c r="E2728">
        <v>0</v>
      </c>
      <c r="G2728">
        <v>2722</v>
      </c>
      <c r="H2728">
        <f t="shared" ca="1" si="88"/>
        <v>3.2865189310405218E-2</v>
      </c>
    </row>
    <row r="2729" spans="2:8" x14ac:dyDescent="0.35">
      <c r="B2729" s="40">
        <v>37742</v>
      </c>
      <c r="C2729" s="41">
        <v>4.649178</v>
      </c>
      <c r="D2729" s="6">
        <f t="shared" si="87"/>
        <v>-4.9344862354536848E-2</v>
      </c>
      <c r="E2729">
        <v>0</v>
      </c>
      <c r="G2729">
        <v>2723</v>
      </c>
      <c r="H2729">
        <f t="shared" ca="1" si="88"/>
        <v>-1.288043262664056E-2</v>
      </c>
    </row>
    <row r="2730" spans="2:8" x14ac:dyDescent="0.35">
      <c r="B2730" s="40">
        <v>37729</v>
      </c>
      <c r="C2730" s="41">
        <v>4.8904990000000002</v>
      </c>
      <c r="D2730" s="6">
        <f t="shared" si="87"/>
        <v>-7.3571560904844457E-2</v>
      </c>
      <c r="E2730">
        <v>0</v>
      </c>
      <c r="G2730">
        <v>2724</v>
      </c>
      <c r="H2730">
        <f t="shared" ca="1" si="88"/>
        <v>7.6547109727476484E-3</v>
      </c>
    </row>
    <row r="2731" spans="2:8" x14ac:dyDescent="0.35">
      <c r="B2731" s="40">
        <v>37698</v>
      </c>
      <c r="C2731" s="41">
        <v>5.2788740000000001</v>
      </c>
      <c r="D2731" s="6">
        <f t="shared" si="87"/>
        <v>1.4307579184919368E-3</v>
      </c>
      <c r="E2731">
        <v>0</v>
      </c>
      <c r="G2731">
        <v>2725</v>
      </c>
      <c r="H2731">
        <f t="shared" ca="1" si="88"/>
        <v>3.7018724195403065E-2</v>
      </c>
    </row>
    <row r="2732" spans="2:8" x14ac:dyDescent="0.35">
      <c r="B2732" s="40">
        <v>37694</v>
      </c>
      <c r="C2732" s="41">
        <v>5.2713320000000001</v>
      </c>
      <c r="D2732" s="6">
        <f t="shared" si="87"/>
        <v>-4.3775663691450133E-2</v>
      </c>
      <c r="E2732">
        <v>0</v>
      </c>
      <c r="G2732">
        <v>2726</v>
      </c>
      <c r="H2732">
        <f t="shared" ca="1" si="88"/>
        <v>1.089998703981082E-3</v>
      </c>
    </row>
    <row r="2733" spans="2:8" x14ac:dyDescent="0.35">
      <c r="B2733" s="40">
        <v>37686</v>
      </c>
      <c r="C2733" s="41">
        <v>5.5126520000000001</v>
      </c>
      <c r="D2733" s="6">
        <f t="shared" si="87"/>
        <v>0</v>
      </c>
      <c r="E2733">
        <v>0</v>
      </c>
      <c r="G2733">
        <v>2727</v>
      </c>
      <c r="H2733">
        <f t="shared" ca="1" si="88"/>
        <v>-2.4013110391439316E-2</v>
      </c>
    </row>
    <row r="2734" spans="2:8" x14ac:dyDescent="0.35">
      <c r="B2734" s="40">
        <v>37683</v>
      </c>
      <c r="C2734" s="41">
        <v>5.5126520000000001</v>
      </c>
      <c r="D2734" s="6">
        <f t="shared" si="87"/>
        <v>-4.0870598118431843E-3</v>
      </c>
      <c r="E2734">
        <v>0</v>
      </c>
      <c r="G2734">
        <v>2728</v>
      </c>
      <c r="H2734">
        <f t="shared" ca="1" si="88"/>
        <v>1.9933058359071453E-2</v>
      </c>
    </row>
    <row r="2735" spans="2:8" x14ac:dyDescent="0.35">
      <c r="B2735" s="40">
        <v>37665</v>
      </c>
      <c r="C2735" s="41">
        <v>5.5352750000000004</v>
      </c>
      <c r="D2735" s="6">
        <f t="shared" si="87"/>
        <v>3.4176138083707171E-3</v>
      </c>
      <c r="E2735">
        <v>0</v>
      </c>
      <c r="G2735">
        <v>2729</v>
      </c>
      <c r="H2735">
        <f t="shared" ca="1" si="88"/>
        <v>3.0669249819984812E-2</v>
      </c>
    </row>
    <row r="2736" spans="2:8" x14ac:dyDescent="0.35">
      <c r="B2736" s="40">
        <v>37629</v>
      </c>
      <c r="C2736" s="41">
        <v>5.5164220000000004</v>
      </c>
      <c r="D2736" s="6">
        <f t="shared" si="87"/>
        <v>-6.1145583349548538E-3</v>
      </c>
      <c r="E2736">
        <v>0</v>
      </c>
      <c r="G2736">
        <v>2730</v>
      </c>
      <c r="H2736">
        <f t="shared" ca="1" si="88"/>
        <v>-1.4830983515862053E-2</v>
      </c>
    </row>
    <row r="2737" spans="2:8" x14ac:dyDescent="0.35">
      <c r="B2737" s="40">
        <v>37615</v>
      </c>
      <c r="C2737" s="41">
        <v>5.5503600000000004</v>
      </c>
      <c r="D2737" s="6">
        <f t="shared" si="87"/>
        <v>1.360679712016672E-3</v>
      </c>
      <c r="E2737">
        <v>0</v>
      </c>
      <c r="G2737">
        <v>2731</v>
      </c>
      <c r="H2737">
        <f t="shared" ca="1" si="88"/>
        <v>-3.0940736497140738E-2</v>
      </c>
    </row>
    <row r="2738" spans="2:8" x14ac:dyDescent="0.35">
      <c r="B2738" s="40">
        <v>37603</v>
      </c>
      <c r="C2738" s="41">
        <v>5.5428179999999996</v>
      </c>
      <c r="D2738" s="6">
        <f t="shared" si="87"/>
        <v>0</v>
      </c>
      <c r="E2738">
        <v>0</v>
      </c>
      <c r="G2738">
        <v>2732</v>
      </c>
      <c r="H2738">
        <f t="shared" ca="1" si="88"/>
        <v>3.6417615868665251E-2</v>
      </c>
    </row>
    <row r="2739" spans="2:8" x14ac:dyDescent="0.35">
      <c r="B2739" s="40">
        <v>37602</v>
      </c>
      <c r="C2739" s="41">
        <v>5.5428179999999996</v>
      </c>
      <c r="D2739" s="6">
        <f t="shared" si="87"/>
        <v>-1.1432129278889017E-2</v>
      </c>
      <c r="E2739">
        <v>0</v>
      </c>
      <c r="G2739">
        <v>2733</v>
      </c>
      <c r="H2739">
        <f t="shared" ca="1" si="88"/>
        <v>-1.7601573310215751E-2</v>
      </c>
    </row>
    <row r="2740" spans="2:8" x14ac:dyDescent="0.35">
      <c r="B2740" s="40">
        <v>37588</v>
      </c>
      <c r="C2740" s="41">
        <v>5.6069170000000002</v>
      </c>
      <c r="D2740" s="6">
        <f t="shared" si="87"/>
        <v>-3.3513628620859518E-3</v>
      </c>
      <c r="E2740">
        <v>0</v>
      </c>
      <c r="G2740">
        <v>2734</v>
      </c>
      <c r="H2740">
        <f t="shared" ca="1" si="88"/>
        <v>1.0126218499943142E-2</v>
      </c>
    </row>
    <row r="2741" spans="2:8" x14ac:dyDescent="0.35">
      <c r="B2741" s="40">
        <v>37579</v>
      </c>
      <c r="C2741" s="41">
        <v>5.6257710000000003</v>
      </c>
      <c r="D2741" s="6">
        <f t="shared" si="87"/>
        <v>1.2708332808297317E-2</v>
      </c>
      <c r="E2741">
        <v>0</v>
      </c>
      <c r="G2741">
        <v>2735</v>
      </c>
      <c r="H2741">
        <f t="shared" ca="1" si="88"/>
        <v>-2.9549760191489985E-2</v>
      </c>
    </row>
    <row r="2742" spans="2:8" x14ac:dyDescent="0.35">
      <c r="B2742" s="40">
        <v>37571</v>
      </c>
      <c r="C2742" s="41">
        <v>5.5551740000000001</v>
      </c>
      <c r="D2742" s="6">
        <f t="shared" si="87"/>
        <v>-8.6491979054331997E-3</v>
      </c>
      <c r="E2742">
        <v>0</v>
      </c>
      <c r="G2742">
        <v>2736</v>
      </c>
      <c r="H2742">
        <f t="shared" ca="1" si="88"/>
        <v>-3.2675346169036008E-2</v>
      </c>
    </row>
    <row r="2743" spans="2:8" x14ac:dyDescent="0.35">
      <c r="B2743" s="40">
        <v>37566</v>
      </c>
      <c r="C2743" s="41">
        <v>5.6036409999999997</v>
      </c>
      <c r="D2743" s="6">
        <f t="shared" si="87"/>
        <v>6.6536724218125664E-4</v>
      </c>
      <c r="E2743">
        <v>0</v>
      </c>
      <c r="G2743">
        <v>2737</v>
      </c>
      <c r="H2743">
        <f t="shared" ca="1" si="88"/>
        <v>-2.2232393278797002E-2</v>
      </c>
    </row>
    <row r="2744" spans="2:8" x14ac:dyDescent="0.35">
      <c r="B2744" s="40">
        <v>37554</v>
      </c>
      <c r="C2744" s="41">
        <v>5.5999150000000002</v>
      </c>
      <c r="D2744" s="6">
        <f t="shared" si="87"/>
        <v>0</v>
      </c>
      <c r="E2744">
        <v>0</v>
      </c>
      <c r="G2744">
        <v>2738</v>
      </c>
      <c r="H2744">
        <f t="shared" ca="1" si="88"/>
        <v>1.6761652905926003E-2</v>
      </c>
    </row>
    <row r="2745" spans="2:8" x14ac:dyDescent="0.35">
      <c r="B2745" s="40">
        <v>37553</v>
      </c>
      <c r="C2745" s="41">
        <v>5.5999150000000002</v>
      </c>
      <c r="D2745" s="6">
        <f t="shared" si="87"/>
        <v>-1.9931924209499927E-3</v>
      </c>
      <c r="E2745">
        <v>0</v>
      </c>
      <c r="G2745">
        <v>2739</v>
      </c>
      <c r="H2745">
        <f t="shared" ca="1" si="88"/>
        <v>-6.6533240060588656E-3</v>
      </c>
    </row>
    <row r="2746" spans="2:8" x14ac:dyDescent="0.35">
      <c r="B2746" s="40">
        <v>37546</v>
      </c>
      <c r="C2746" s="41">
        <v>5.6110990000000003</v>
      </c>
      <c r="D2746" s="6">
        <f t="shared" si="87"/>
        <v>-1.3272093399086177E-3</v>
      </c>
      <c r="E2746">
        <v>0</v>
      </c>
      <c r="G2746">
        <v>2740</v>
      </c>
      <c r="H2746">
        <f t="shared" ca="1" si="88"/>
        <v>4.7527856243756959E-2</v>
      </c>
    </row>
    <row r="2747" spans="2:8" x14ac:dyDescent="0.35">
      <c r="B2747" s="40">
        <v>37544</v>
      </c>
      <c r="C2747" s="41">
        <v>5.6185559999999999</v>
      </c>
      <c r="D2747" s="6">
        <f t="shared" si="87"/>
        <v>1.3289731655063656E-3</v>
      </c>
      <c r="E2747">
        <v>0</v>
      </c>
      <c r="G2747">
        <v>2741</v>
      </c>
      <c r="H2747">
        <f t="shared" ca="1" si="88"/>
        <v>-2.8872513652924512E-2</v>
      </c>
    </row>
    <row r="2748" spans="2:8" x14ac:dyDescent="0.35">
      <c r="B2748" s="40">
        <v>37540</v>
      </c>
      <c r="C2748" s="41">
        <v>5.6110990000000003</v>
      </c>
      <c r="D2748" s="6">
        <f t="shared" si="87"/>
        <v>-8.5639060373346107E-3</v>
      </c>
      <c r="E2748">
        <v>0</v>
      </c>
      <c r="G2748">
        <v>2742</v>
      </c>
      <c r="H2748">
        <f t="shared" ca="1" si="88"/>
        <v>1.3354460135630346E-2</v>
      </c>
    </row>
    <row r="2749" spans="2:8" x14ac:dyDescent="0.35">
      <c r="B2749" s="40">
        <v>37531</v>
      </c>
      <c r="C2749" s="41">
        <v>5.659567</v>
      </c>
      <c r="D2749" s="6">
        <f t="shared" si="87"/>
        <v>-3.8022601059547828E-2</v>
      </c>
      <c r="E2749">
        <v>0</v>
      </c>
      <c r="G2749">
        <v>2743</v>
      </c>
      <c r="H2749">
        <f t="shared" ca="1" si="88"/>
        <v>1.1516237722297217E-2</v>
      </c>
    </row>
    <row r="2750" spans="2:8" x14ac:dyDescent="0.35">
      <c r="B2750" s="40">
        <v>37511</v>
      </c>
      <c r="C2750" s="41">
        <v>5.8832639999999996</v>
      </c>
      <c r="D2750" s="6">
        <f t="shared" si="87"/>
        <v>-3.1586406154216471E-3</v>
      </c>
      <c r="E2750">
        <v>0</v>
      </c>
      <c r="G2750">
        <v>2744</v>
      </c>
      <c r="H2750">
        <f t="shared" ca="1" si="88"/>
        <v>1.810884739852827E-2</v>
      </c>
    </row>
    <row r="2751" spans="2:8" x14ac:dyDescent="0.35">
      <c r="B2751" s="40">
        <v>37509</v>
      </c>
      <c r="C2751" s="41">
        <v>5.9019060000000003</v>
      </c>
      <c r="D2751" s="6">
        <f t="shared" si="87"/>
        <v>-1.3707049951135671E-2</v>
      </c>
      <c r="E2751">
        <v>0</v>
      </c>
      <c r="G2751">
        <v>2745</v>
      </c>
      <c r="H2751">
        <f t="shared" ca="1" si="88"/>
        <v>3.4375555952897638E-2</v>
      </c>
    </row>
    <row r="2752" spans="2:8" x14ac:dyDescent="0.35">
      <c r="B2752" s="40">
        <v>37504</v>
      </c>
      <c r="C2752" s="41">
        <v>5.9839279999999997</v>
      </c>
      <c r="D2752" s="6">
        <f t="shared" si="87"/>
        <v>-4.9597963335719615E-3</v>
      </c>
      <c r="E2752">
        <v>0</v>
      </c>
      <c r="G2752">
        <v>2746</v>
      </c>
      <c r="H2752">
        <f t="shared" ca="1" si="88"/>
        <v>1.6868277652255837E-2</v>
      </c>
    </row>
    <row r="2753" spans="2:8" x14ac:dyDescent="0.35">
      <c r="B2753" s="40">
        <v>37489</v>
      </c>
      <c r="C2753" s="41">
        <v>6.0137549999999997</v>
      </c>
      <c r="D2753" s="6">
        <f t="shared" si="87"/>
        <v>-3.0903138503649255E-3</v>
      </c>
      <c r="E2753">
        <v>0</v>
      </c>
      <c r="G2753">
        <v>2747</v>
      </c>
      <c r="H2753">
        <f t="shared" ca="1" si="88"/>
        <v>-3.5703981256820547E-2</v>
      </c>
    </row>
    <row r="2754" spans="2:8" x14ac:dyDescent="0.35">
      <c r="B2754" s="40">
        <v>37483</v>
      </c>
      <c r="C2754" s="41">
        <v>6.0323969999999996</v>
      </c>
      <c r="D2754" s="6">
        <f t="shared" si="87"/>
        <v>-5.7658535549023143E-2</v>
      </c>
      <c r="E2754">
        <v>0</v>
      </c>
      <c r="G2754">
        <v>2748</v>
      </c>
      <c r="H2754">
        <f t="shared" ca="1" si="88"/>
        <v>1.1127063643209218E-2</v>
      </c>
    </row>
    <row r="2755" spans="2:8" x14ac:dyDescent="0.35">
      <c r="B2755" s="40">
        <v>37440</v>
      </c>
      <c r="C2755" s="41">
        <v>6.4014980000000001</v>
      </c>
      <c r="D2755" s="6">
        <f t="shared" si="87"/>
        <v>0</v>
      </c>
      <c r="E2755">
        <v>0</v>
      </c>
      <c r="G2755">
        <v>2749</v>
      </c>
      <c r="H2755">
        <f t="shared" ca="1" si="88"/>
        <v>7.6929119820966429E-3</v>
      </c>
    </row>
    <row r="2756" spans="2:8" x14ac:dyDescent="0.35">
      <c r="B2756" s="40">
        <v>37439</v>
      </c>
      <c r="C2756" s="41">
        <v>6.4014980000000001</v>
      </c>
      <c r="D2756" s="6">
        <f t="shared" si="87"/>
        <v>-0.98840468468418941</v>
      </c>
      <c r="E2756">
        <v>0</v>
      </c>
      <c r="G2756">
        <v>2750</v>
      </c>
      <c r="H2756">
        <f t="shared" ca="1" si="88"/>
        <v>-4.3238195808449342E-3</v>
      </c>
    </row>
    <row r="2757" spans="2:8" x14ac:dyDescent="0.35">
      <c r="B2757" s="40">
        <v>44678</v>
      </c>
      <c r="C2757" s="41">
        <v>552.076233</v>
      </c>
      <c r="D2757" s="6">
        <f t="shared" si="87"/>
        <v>0.45702628828745506</v>
      </c>
      <c r="E2757">
        <v>-8.932026436613271E-5</v>
      </c>
      <c r="G2757">
        <v>2751</v>
      </c>
      <c r="H2757">
        <f t="shared" ca="1" si="88"/>
        <v>1.4633555492920176E-2</v>
      </c>
    </row>
    <row r="2758" spans="2:8" x14ac:dyDescent="0.35">
      <c r="B2758" s="40">
        <v>43642</v>
      </c>
      <c r="C2758" s="41">
        <v>378.906158</v>
      </c>
      <c r="D2758" s="6">
        <f t="shared" si="87"/>
        <v>6.9365728994638526E-2</v>
      </c>
      <c r="E2758">
        <v>-1.2667758976430402E-4</v>
      </c>
      <c r="G2758">
        <v>2752</v>
      </c>
      <c r="H2758">
        <f t="shared" ca="1" si="88"/>
        <v>-6.2909046094140261E-3</v>
      </c>
    </row>
    <row r="2759" spans="2:8" x14ac:dyDescent="0.35">
      <c r="B2759" s="40">
        <v>43271</v>
      </c>
      <c r="C2759" s="41">
        <v>354.32794200000001</v>
      </c>
      <c r="D2759" s="6">
        <f t="shared" ref="D2759:D2822" si="89">(C2759-C2760)/C2760</f>
        <v>7.4398952801064178E-2</v>
      </c>
      <c r="E2759">
        <v>-1.3184351125053451E-4</v>
      </c>
      <c r="G2759">
        <v>2753</v>
      </c>
      <c r="H2759">
        <f t="shared" ref="H2759:H2822" ca="1" si="90">_xlfn.NORM.INV(RAND(),K$9,K$10)</f>
        <v>-3.7034336458982457E-2</v>
      </c>
    </row>
    <row r="2760" spans="2:8" x14ac:dyDescent="0.35">
      <c r="B2760" s="40">
        <v>43095</v>
      </c>
      <c r="C2760" s="41">
        <v>329.79177900000002</v>
      </c>
      <c r="D2760" s="6">
        <f t="shared" si="89"/>
        <v>0.16227090234209846</v>
      </c>
      <c r="E2760">
        <v>-1.4155716887709601E-4</v>
      </c>
      <c r="G2760">
        <v>2754</v>
      </c>
      <c r="H2760">
        <f t="shared" ca="1" si="90"/>
        <v>-4.8313505046079591E-2</v>
      </c>
    </row>
    <row r="2761" spans="2:8" x14ac:dyDescent="0.35">
      <c r="B2761" s="40">
        <v>42579</v>
      </c>
      <c r="C2761" s="41">
        <v>283.747772</v>
      </c>
      <c r="D2761" s="6">
        <f t="shared" si="89"/>
        <v>5.6740919272977787E-2</v>
      </c>
      <c r="E2761">
        <v>-1.6237842839264804E-4</v>
      </c>
      <c r="G2761">
        <v>2755</v>
      </c>
      <c r="H2761">
        <f t="shared" ca="1" si="90"/>
        <v>-5.4834629024008097E-2</v>
      </c>
    </row>
    <row r="2762" spans="2:8" x14ac:dyDescent="0.35">
      <c r="B2762" s="40">
        <v>42915</v>
      </c>
      <c r="C2762" s="41">
        <v>268.51214599999997</v>
      </c>
      <c r="D2762" s="6">
        <f t="shared" si="89"/>
        <v>3.0394665171668084E-2</v>
      </c>
      <c r="E2762">
        <v>-1.7238333610986099E-4</v>
      </c>
      <c r="G2762">
        <v>2756</v>
      </c>
      <c r="H2762">
        <f t="shared" ca="1" si="90"/>
        <v>4.7752977441677488E-2</v>
      </c>
    </row>
    <row r="2763" spans="2:8" x14ac:dyDescent="0.35">
      <c r="B2763" s="40">
        <v>42818</v>
      </c>
      <c r="C2763" s="41">
        <v>260.59155299999998</v>
      </c>
      <c r="D2763" s="6">
        <f t="shared" si="89"/>
        <v>2.719354032463886E-2</v>
      </c>
      <c r="E2763">
        <v>-1.7762193923594424E-4</v>
      </c>
      <c r="G2763">
        <v>2757</v>
      </c>
      <c r="H2763">
        <f t="shared" ca="1" si="90"/>
        <v>2.4907386798541199E-2</v>
      </c>
    </row>
    <row r="2764" spans="2:8" x14ac:dyDescent="0.35">
      <c r="B2764" s="40">
        <v>42375</v>
      </c>
      <c r="C2764" s="41">
        <v>253.69274899999999</v>
      </c>
      <c r="D2764" s="6">
        <f t="shared" si="89"/>
        <v>1.3837045258559614E-2</v>
      </c>
      <c r="E2764">
        <v>-1.8130852806192967E-4</v>
      </c>
      <c r="G2764">
        <v>2758</v>
      </c>
      <c r="H2764">
        <f t="shared" ca="1" si="90"/>
        <v>-3.890218629989884E-3</v>
      </c>
    </row>
    <row r="2765" spans="2:8" x14ac:dyDescent="0.35">
      <c r="B2765" s="40">
        <v>42241</v>
      </c>
      <c r="C2765" s="41">
        <v>250.230301</v>
      </c>
      <c r="D2765" s="6">
        <f t="shared" si="89"/>
        <v>1.846688296495403E-2</v>
      </c>
      <c r="E2765">
        <v>-1.8302586038295105E-4</v>
      </c>
      <c r="G2765">
        <v>2759</v>
      </c>
      <c r="H2765">
        <f t="shared" ca="1" si="90"/>
        <v>-2.455950548949332E-2</v>
      </c>
    </row>
    <row r="2766" spans="2:8" x14ac:dyDescent="0.35">
      <c r="B2766" s="40">
        <v>42481</v>
      </c>
      <c r="C2766" s="41">
        <v>245.69311500000001</v>
      </c>
      <c r="D2766" s="6">
        <f t="shared" si="89"/>
        <v>0.15998652451641443</v>
      </c>
      <c r="E2766">
        <v>-1.8665333208441119E-4</v>
      </c>
      <c r="G2766">
        <v>2760</v>
      </c>
      <c r="H2766">
        <f t="shared" ca="1" si="90"/>
        <v>-3.8185198368992181E-2</v>
      </c>
    </row>
    <row r="2767" spans="2:8" x14ac:dyDescent="0.35">
      <c r="B2767" s="40">
        <v>41962</v>
      </c>
      <c r="C2767" s="41">
        <v>211.80687</v>
      </c>
      <c r="D2767" s="6">
        <f t="shared" si="89"/>
        <v>-0.5231321345972495</v>
      </c>
      <c r="E2767">
        <v>-2.1535266993533177E-4</v>
      </c>
      <c r="G2767">
        <v>2761</v>
      </c>
      <c r="H2767">
        <f t="shared" ca="1" si="90"/>
        <v>-2.5957426554868893E-2</v>
      </c>
    </row>
    <row r="2768" spans="2:8" x14ac:dyDescent="0.35">
      <c r="B2768" s="40">
        <v>43825</v>
      </c>
      <c r="C2768" s="41">
        <v>444.162598</v>
      </c>
      <c r="D2768" s="6">
        <f t="shared" si="89"/>
        <v>2.6494458314328374E-2</v>
      </c>
      <c r="E2768">
        <v>-2.1851184269318911E-4</v>
      </c>
      <c r="G2768">
        <v>2762</v>
      </c>
      <c r="H2768">
        <f t="shared" ca="1" si="90"/>
        <v>-1.6896534975404938E-4</v>
      </c>
    </row>
    <row r="2769" spans="2:8" x14ac:dyDescent="0.35">
      <c r="B2769" s="40">
        <v>43735</v>
      </c>
      <c r="C2769" s="41">
        <v>432.698486</v>
      </c>
      <c r="D2769" s="6">
        <f t="shared" si="89"/>
        <v>1.457346634029294</v>
      </c>
      <c r="E2769">
        <v>-2.2345673119836097E-4</v>
      </c>
      <c r="G2769">
        <v>2763</v>
      </c>
      <c r="H2769">
        <f t="shared" ca="1" si="90"/>
        <v>-1.6754668228653385E-2</v>
      </c>
    </row>
    <row r="2770" spans="2:8" x14ac:dyDescent="0.35">
      <c r="B2770" s="40">
        <v>41841</v>
      </c>
      <c r="C2770" s="41">
        <v>176.083618</v>
      </c>
      <c r="D2770" s="6">
        <f t="shared" si="89"/>
        <v>-0.66312618567752624</v>
      </c>
      <c r="E2770">
        <v>-2.5747610272413299E-4</v>
      </c>
      <c r="G2770">
        <v>2764</v>
      </c>
      <c r="H2770">
        <f t="shared" ca="1" si="90"/>
        <v>-6.8537381770003205E-3</v>
      </c>
    </row>
    <row r="2771" spans="2:8" x14ac:dyDescent="0.35">
      <c r="B2771" s="40">
        <v>45037</v>
      </c>
      <c r="C2771" s="41">
        <v>522.69903599999998</v>
      </c>
      <c r="D2771" s="6">
        <f t="shared" si="89"/>
        <v>6.5017363920680207E-2</v>
      </c>
      <c r="E2771">
        <v>-2.8541932606230891E-4</v>
      </c>
      <c r="G2771">
        <v>2765</v>
      </c>
      <c r="H2771">
        <f t="shared" ca="1" si="90"/>
        <v>-1.3633391143373452E-2</v>
      </c>
    </row>
    <row r="2772" spans="2:8" x14ac:dyDescent="0.35">
      <c r="B2772" s="40">
        <v>44708</v>
      </c>
      <c r="C2772" s="41">
        <v>490.78921500000001</v>
      </c>
      <c r="D2772" s="6">
        <f t="shared" si="89"/>
        <v>6.1601487213659976</v>
      </c>
      <c r="E2772">
        <v>-3.0129926981649281E-4</v>
      </c>
      <c r="G2772">
        <v>2766</v>
      </c>
      <c r="H2772">
        <f t="shared" ca="1" si="90"/>
        <v>6.5359240249925872E-3</v>
      </c>
    </row>
    <row r="2773" spans="2:8" x14ac:dyDescent="0.35">
      <c r="B2773" s="40">
        <v>40269</v>
      </c>
      <c r="C2773" s="41">
        <v>68.544556</v>
      </c>
      <c r="D2773" s="6">
        <f t="shared" si="89"/>
        <v>0.79148477165353803</v>
      </c>
      <c r="E2773">
        <v>-3.1522834074004103E-4</v>
      </c>
      <c r="G2773">
        <v>2767</v>
      </c>
      <c r="H2773">
        <f t="shared" ca="1" si="90"/>
        <v>1.0077492871647686E-4</v>
      </c>
    </row>
    <row r="2774" spans="2:8" x14ac:dyDescent="0.35">
      <c r="B2774" s="40">
        <v>38999</v>
      </c>
      <c r="C2774" s="41">
        <v>38.261310999999999</v>
      </c>
      <c r="D2774" s="6">
        <f t="shared" si="89"/>
        <v>-0.7241972161366117</v>
      </c>
      <c r="E2774">
        <v>-3.2163144427853791E-4</v>
      </c>
      <c r="G2774">
        <v>2768</v>
      </c>
      <c r="H2774">
        <f t="shared" ca="1" si="90"/>
        <v>5.1793540219511984E-3</v>
      </c>
    </row>
    <row r="2775" spans="2:8" x14ac:dyDescent="0.35">
      <c r="B2775" s="40">
        <v>41443</v>
      </c>
      <c r="C2775" s="41">
        <v>138.72706600000001</v>
      </c>
      <c r="D2775" s="6">
        <f t="shared" si="89"/>
        <v>-0.76251905408487952</v>
      </c>
      <c r="E2775">
        <v>-3.2216926188452245E-4</v>
      </c>
      <c r="G2775">
        <v>2769</v>
      </c>
      <c r="H2775">
        <f t="shared" ca="1" si="90"/>
        <v>-2.0763176619686706E-2</v>
      </c>
    </row>
    <row r="2776" spans="2:8" x14ac:dyDescent="0.35">
      <c r="B2776" s="40">
        <v>44910</v>
      </c>
      <c r="C2776" s="41">
        <v>584.16082800000004</v>
      </c>
      <c r="D2776" s="6">
        <f t="shared" si="89"/>
        <v>1.175172099692074</v>
      </c>
      <c r="E2776">
        <v>-3.40603475019948E-4</v>
      </c>
      <c r="G2776">
        <v>2770</v>
      </c>
      <c r="H2776">
        <f t="shared" ca="1" si="90"/>
        <v>-2.3114934779074888E-2</v>
      </c>
    </row>
    <row r="2777" spans="2:8" x14ac:dyDescent="0.35">
      <c r="B2777" s="40">
        <v>42914</v>
      </c>
      <c r="C2777" s="41">
        <v>268.55844100000002</v>
      </c>
      <c r="D2777" s="6">
        <f t="shared" si="89"/>
        <v>-0.51692978293321723</v>
      </c>
      <c r="E2777">
        <v>-3.4476320067555987E-4</v>
      </c>
      <c r="G2777">
        <v>2771</v>
      </c>
      <c r="H2777">
        <f t="shared" ca="1" si="90"/>
        <v>-7.7742619385662987E-3</v>
      </c>
    </row>
    <row r="2778" spans="2:8" x14ac:dyDescent="0.35">
      <c r="B2778" s="40">
        <v>44306</v>
      </c>
      <c r="C2778" s="41">
        <v>555.94079599999998</v>
      </c>
      <c r="D2778" s="6">
        <f t="shared" si="89"/>
        <v>4.5017964428464572E-3</v>
      </c>
      <c r="E2778">
        <v>-3.5119460360602604E-4</v>
      </c>
      <c r="G2778">
        <v>2772</v>
      </c>
      <c r="H2778">
        <f t="shared" ca="1" si="90"/>
        <v>-9.1026935268561249E-3</v>
      </c>
    </row>
    <row r="2779" spans="2:8" x14ac:dyDescent="0.35">
      <c r="B2779" s="40">
        <v>44370</v>
      </c>
      <c r="C2779" s="41">
        <v>553.44928000000004</v>
      </c>
      <c r="D2779" s="6">
        <f t="shared" si="89"/>
        <v>1.1465919206705169</v>
      </c>
      <c r="E2779">
        <v>-3.5299533267101226E-4</v>
      </c>
      <c r="G2779">
        <v>2773</v>
      </c>
      <c r="H2779">
        <f t="shared" ca="1" si="90"/>
        <v>-3.9392235791338411E-3</v>
      </c>
    </row>
    <row r="2780" spans="2:8" x14ac:dyDescent="0.35">
      <c r="B2780" s="40">
        <v>42261</v>
      </c>
      <c r="C2780" s="41">
        <v>257.82696499999997</v>
      </c>
      <c r="D2780" s="6">
        <f t="shared" si="89"/>
        <v>1.0699114457968966</v>
      </c>
      <c r="E2780">
        <v>-3.5473227106044825E-4</v>
      </c>
      <c r="G2780">
        <v>2774</v>
      </c>
      <c r="H2780">
        <f t="shared" ca="1" si="90"/>
        <v>1.9762520694218522E-2</v>
      </c>
    </row>
    <row r="2781" spans="2:8" x14ac:dyDescent="0.35">
      <c r="B2781" s="40">
        <v>41381</v>
      </c>
      <c r="C2781" s="41">
        <v>124.55941799999999</v>
      </c>
      <c r="D2781" s="6">
        <f t="shared" si="89"/>
        <v>-0.51274585882702906</v>
      </c>
      <c r="E2781">
        <v>-3.5837512309895266E-4</v>
      </c>
      <c r="G2781">
        <v>2775</v>
      </c>
      <c r="H2781">
        <f t="shared" ca="1" si="90"/>
        <v>7.4877325016114021E-3</v>
      </c>
    </row>
    <row r="2782" spans="2:8" x14ac:dyDescent="0.35">
      <c r="B2782" s="40">
        <v>42696</v>
      </c>
      <c r="C2782" s="41">
        <v>255.63542200000001</v>
      </c>
      <c r="D2782" s="6">
        <f t="shared" si="89"/>
        <v>1.1044184993816413</v>
      </c>
      <c r="E2782">
        <v>-3.6200572907933232E-4</v>
      </c>
      <c r="G2782">
        <v>2776</v>
      </c>
      <c r="H2782">
        <f t="shared" ca="1" si="90"/>
        <v>-5.2924539360123379E-3</v>
      </c>
    </row>
    <row r="2783" spans="2:8" x14ac:dyDescent="0.35">
      <c r="B2783" s="40">
        <v>41353</v>
      </c>
      <c r="C2783" s="41">
        <v>121.47556299999999</v>
      </c>
      <c r="D2783" s="6">
        <f t="shared" si="89"/>
        <v>1.1417856215381934</v>
      </c>
      <c r="E2783">
        <v>-3.6797150539794428E-4</v>
      </c>
      <c r="G2783">
        <v>2777</v>
      </c>
      <c r="H2783">
        <f t="shared" ca="1" si="90"/>
        <v>-3.9384048414816381E-2</v>
      </c>
    </row>
    <row r="2784" spans="2:8" x14ac:dyDescent="0.35">
      <c r="B2784" s="40">
        <v>40011</v>
      </c>
      <c r="C2784" s="41">
        <v>56.716957000000001</v>
      </c>
      <c r="D2784" s="6">
        <f t="shared" si="89"/>
        <v>-0.5115340053787194</v>
      </c>
      <c r="E2784">
        <v>-3.7879075615905654E-4</v>
      </c>
      <c r="G2784">
        <v>2778</v>
      </c>
      <c r="H2784">
        <f t="shared" ca="1" si="90"/>
        <v>3.7956379551339005E-4</v>
      </c>
    </row>
    <row r="2785" spans="2:8" x14ac:dyDescent="0.35">
      <c r="B2785" s="40">
        <v>41249</v>
      </c>
      <c r="C2785" s="41">
        <v>116.112396</v>
      </c>
      <c r="D2785" s="6">
        <f t="shared" si="89"/>
        <v>9.3238089879286706E-3</v>
      </c>
      <c r="E2785">
        <v>-3.8496136164261713E-4</v>
      </c>
      <c r="G2785">
        <v>2779</v>
      </c>
      <c r="H2785">
        <f t="shared" ca="1" si="90"/>
        <v>1.0979921292624654E-2</v>
      </c>
    </row>
    <row r="2786" spans="2:8" x14ac:dyDescent="0.35">
      <c r="B2786" s="40">
        <v>41289</v>
      </c>
      <c r="C2786" s="41">
        <v>115.039787</v>
      </c>
      <c r="D2786" s="6">
        <f t="shared" si="89"/>
        <v>-0.77077365916265506</v>
      </c>
      <c r="E2786">
        <v>-3.88418984841721E-4</v>
      </c>
      <c r="G2786">
        <v>2780</v>
      </c>
      <c r="H2786">
        <f t="shared" ca="1" si="90"/>
        <v>3.1093270660474265E-2</v>
      </c>
    </row>
    <row r="2787" spans="2:8" x14ac:dyDescent="0.35">
      <c r="B2787" s="40">
        <v>44181</v>
      </c>
      <c r="C2787" s="41">
        <v>501.86111499999998</v>
      </c>
      <c r="D2787" s="6">
        <f t="shared" si="89"/>
        <v>9.7548452412540965E-5</v>
      </c>
      <c r="E2787">
        <v>-3.891454540868672E-4</v>
      </c>
      <c r="G2787">
        <v>2781</v>
      </c>
      <c r="H2787">
        <f t="shared" ca="1" si="90"/>
        <v>-2.1659577518823376E-2</v>
      </c>
    </row>
    <row r="2788" spans="2:8" x14ac:dyDescent="0.35">
      <c r="B2788" s="40">
        <v>44179</v>
      </c>
      <c r="C2788" s="41">
        <v>501.812164</v>
      </c>
      <c r="D2788" s="6">
        <f t="shared" si="89"/>
        <v>1.2032245644680106</v>
      </c>
      <c r="E2788">
        <v>-3.893665926738593E-4</v>
      </c>
      <c r="G2788">
        <v>2782</v>
      </c>
      <c r="H2788">
        <f t="shared" ca="1" si="90"/>
        <v>-1.1212296181654697E-2</v>
      </c>
    </row>
    <row r="2789" spans="2:8" x14ac:dyDescent="0.35">
      <c r="B2789" s="40">
        <v>42467</v>
      </c>
      <c r="C2789" s="41">
        <v>227.76260400000001</v>
      </c>
      <c r="D2789" s="6">
        <f t="shared" si="89"/>
        <v>-0.51796797328719779</v>
      </c>
      <c r="E2789">
        <v>-4.0347671284905745E-4</v>
      </c>
      <c r="G2789">
        <v>2783</v>
      </c>
      <c r="H2789">
        <f t="shared" ca="1" si="90"/>
        <v>-4.4180794680368493E-2</v>
      </c>
    </row>
    <row r="2790" spans="2:8" x14ac:dyDescent="0.35">
      <c r="B2790" s="40">
        <v>43852</v>
      </c>
      <c r="C2790" s="41">
        <v>472.50512700000002</v>
      </c>
      <c r="D2790" s="6">
        <f t="shared" si="89"/>
        <v>10.84645454129722</v>
      </c>
      <c r="E2790">
        <v>-4.1073259091905449E-4</v>
      </c>
      <c r="G2790">
        <v>2784</v>
      </c>
      <c r="H2790">
        <f t="shared" ca="1" si="90"/>
        <v>6.1614302049829107E-3</v>
      </c>
    </row>
    <row r="2791" spans="2:8" x14ac:dyDescent="0.35">
      <c r="B2791" s="40">
        <v>39016</v>
      </c>
      <c r="C2791" s="41">
        <v>39.885784000000001</v>
      </c>
      <c r="D2791" s="6">
        <f t="shared" si="89"/>
        <v>3.3115893047878622</v>
      </c>
      <c r="E2791">
        <v>-4.1118042866370287E-4</v>
      </c>
      <c r="G2791">
        <v>2785</v>
      </c>
      <c r="H2791">
        <f t="shared" ca="1" si="90"/>
        <v>4.9809832389014104E-5</v>
      </c>
    </row>
    <row r="2792" spans="2:8" x14ac:dyDescent="0.35">
      <c r="B2792" s="40">
        <v>37938</v>
      </c>
      <c r="C2792" s="41">
        <v>9.2508309999999998</v>
      </c>
      <c r="D2792" s="6">
        <f t="shared" si="89"/>
        <v>-0.97985265775381125</v>
      </c>
      <c r="E2792">
        <v>-4.1460158268246425E-4</v>
      </c>
      <c r="G2792">
        <v>2786</v>
      </c>
      <c r="H2792">
        <f t="shared" ca="1" si="90"/>
        <v>3.8522703599490976E-2</v>
      </c>
    </row>
    <row r="2793" spans="2:8" x14ac:dyDescent="0.35">
      <c r="B2793" s="40">
        <v>44021</v>
      </c>
      <c r="C2793" s="41">
        <v>459.15887500000002</v>
      </c>
      <c r="D2793" s="6">
        <f t="shared" si="89"/>
        <v>2.8816848270075301E-2</v>
      </c>
      <c r="E2793">
        <v>-4.2259874490378698E-4</v>
      </c>
      <c r="G2793">
        <v>2787</v>
      </c>
      <c r="H2793">
        <f t="shared" ca="1" si="90"/>
        <v>-2.2394078793730163E-2</v>
      </c>
    </row>
    <row r="2794" spans="2:8" x14ac:dyDescent="0.35">
      <c r="B2794" s="40">
        <v>43819</v>
      </c>
      <c r="C2794" s="41">
        <v>446.29797400000001</v>
      </c>
      <c r="D2794" s="6">
        <f t="shared" si="89"/>
        <v>3.4880744943700561</v>
      </c>
      <c r="E2794">
        <v>-4.3490797532645019E-4</v>
      </c>
      <c r="G2794">
        <v>2788</v>
      </c>
      <c r="H2794">
        <f t="shared" ca="1" si="90"/>
        <v>-7.138745753308676E-3</v>
      </c>
    </row>
    <row r="2795" spans="2:8" x14ac:dyDescent="0.35">
      <c r="B2795" s="40">
        <v>40722</v>
      </c>
      <c r="C2795" s="41">
        <v>99.440856999999994</v>
      </c>
      <c r="D2795" s="6">
        <f t="shared" si="89"/>
        <v>1.1617539921569291E-2</v>
      </c>
      <c r="E2795">
        <v>-4.3881202332279732E-4</v>
      </c>
      <c r="G2795">
        <v>2789</v>
      </c>
      <c r="H2795">
        <f t="shared" ca="1" si="90"/>
        <v>-2.5830344386173754E-2</v>
      </c>
    </row>
    <row r="2796" spans="2:8" x14ac:dyDescent="0.35">
      <c r="B2796" s="40">
        <v>40749</v>
      </c>
      <c r="C2796" s="41">
        <v>98.298866000000004</v>
      </c>
      <c r="D2796" s="6">
        <f t="shared" si="89"/>
        <v>-0.82170102704966475</v>
      </c>
      <c r="E2796">
        <v>-4.4678408803553279E-4</v>
      </c>
      <c r="G2796">
        <v>2790</v>
      </c>
      <c r="H2796">
        <f t="shared" ca="1" si="90"/>
        <v>3.9537502681552296E-3</v>
      </c>
    </row>
    <row r="2797" spans="2:8" x14ac:dyDescent="0.35">
      <c r="B2797" s="40">
        <v>44875</v>
      </c>
      <c r="C2797" s="41">
        <v>551.31481900000006</v>
      </c>
      <c r="D2797" s="6">
        <f t="shared" si="89"/>
        <v>0.81830135067465348</v>
      </c>
      <c r="E2797">
        <v>-4.5115553841957305E-4</v>
      </c>
      <c r="G2797">
        <v>2791</v>
      </c>
      <c r="H2797">
        <f t="shared" ca="1" si="90"/>
        <v>-3.9942461054937942E-3</v>
      </c>
    </row>
    <row r="2798" spans="2:8" x14ac:dyDescent="0.35">
      <c r="B2798" s="40">
        <v>43173</v>
      </c>
      <c r="C2798" s="41">
        <v>303.203217</v>
      </c>
      <c r="D2798" s="6">
        <f t="shared" si="89"/>
        <v>5.7531215260324728</v>
      </c>
      <c r="E2798">
        <v>-4.6126970268722817E-4</v>
      </c>
      <c r="G2798">
        <v>2792</v>
      </c>
      <c r="H2798">
        <f t="shared" ca="1" si="90"/>
        <v>3.5482103912325258E-2</v>
      </c>
    </row>
    <row r="2799" spans="2:8" x14ac:dyDescent="0.35">
      <c r="B2799" s="40">
        <v>39351</v>
      </c>
      <c r="C2799" s="41">
        <v>44.898232</v>
      </c>
      <c r="D2799" s="6">
        <f t="shared" si="89"/>
        <v>-0.91382483894418165</v>
      </c>
      <c r="E2799">
        <v>-4.6350043184349715E-4</v>
      </c>
      <c r="G2799">
        <v>2793</v>
      </c>
      <c r="H2799">
        <f t="shared" ca="1" si="90"/>
        <v>2.8069315500959771E-2</v>
      </c>
    </row>
    <row r="2800" spans="2:8" x14ac:dyDescent="0.35">
      <c r="B2800" s="40">
        <v>44278</v>
      </c>
      <c r="C2800" s="41">
        <v>521.01129200000003</v>
      </c>
      <c r="D2800" s="6">
        <f t="shared" si="89"/>
        <v>6.2145257288653812E-2</v>
      </c>
      <c r="E2800">
        <v>-4.6860316043737573E-4</v>
      </c>
      <c r="G2800">
        <v>2794</v>
      </c>
      <c r="H2800">
        <f t="shared" ca="1" si="90"/>
        <v>8.0886601341689541E-4</v>
      </c>
    </row>
    <row r="2801" spans="2:8" x14ac:dyDescent="0.35">
      <c r="B2801" s="40">
        <v>44172</v>
      </c>
      <c r="C2801" s="41">
        <v>490.52734400000003</v>
      </c>
      <c r="D2801" s="6">
        <f t="shared" si="89"/>
        <v>4.5936813739596323</v>
      </c>
      <c r="E2801">
        <v>-4.9758589813917484E-4</v>
      </c>
      <c r="G2801">
        <v>2795</v>
      </c>
      <c r="H2801">
        <f t="shared" ca="1" si="90"/>
        <v>6.1550286505658866E-3</v>
      </c>
    </row>
    <row r="2802" spans="2:8" x14ac:dyDescent="0.35">
      <c r="B2802" s="40">
        <v>40668</v>
      </c>
      <c r="C2802" s="41">
        <v>87.693115000000006</v>
      </c>
      <c r="D2802" s="6">
        <f t="shared" si="89"/>
        <v>-0.67896508389542587</v>
      </c>
      <c r="E2802">
        <v>-4.9765903188278831E-4</v>
      </c>
      <c r="G2802">
        <v>2796</v>
      </c>
      <c r="H2802">
        <f t="shared" ca="1" si="90"/>
        <v>2.3894510575686961E-2</v>
      </c>
    </row>
    <row r="2803" spans="2:8" x14ac:dyDescent="0.35">
      <c r="B2803" s="40">
        <v>42208</v>
      </c>
      <c r="C2803" s="41">
        <v>273.15756199999998</v>
      </c>
      <c r="D2803" s="6">
        <f t="shared" si="89"/>
        <v>5.5701870172465338</v>
      </c>
      <c r="E2803">
        <v>-5.0193794619664571E-4</v>
      </c>
      <c r="G2803">
        <v>2797</v>
      </c>
      <c r="H2803">
        <f t="shared" ca="1" si="90"/>
        <v>-1.9358778919665268E-2</v>
      </c>
    </row>
    <row r="2804" spans="2:8" x14ac:dyDescent="0.35">
      <c r="B2804" s="40">
        <v>39612</v>
      </c>
      <c r="C2804" s="41">
        <v>41.575310000000002</v>
      </c>
      <c r="D2804" s="6">
        <f t="shared" si="89"/>
        <v>-0.52336619749053681</v>
      </c>
      <c r="E2804">
        <v>-5.0410759096987748E-4</v>
      </c>
      <c r="G2804">
        <v>2798</v>
      </c>
      <c r="H2804">
        <f t="shared" ca="1" si="90"/>
        <v>3.9797517324248036E-2</v>
      </c>
    </row>
    <row r="2805" spans="2:8" x14ac:dyDescent="0.35">
      <c r="B2805" s="40">
        <v>40858</v>
      </c>
      <c r="C2805" s="41">
        <v>87.226944000000003</v>
      </c>
      <c r="D2805" s="6">
        <f t="shared" si="89"/>
        <v>-0.76453701048689771</v>
      </c>
      <c r="E2805">
        <v>-5.0626137217471188E-4</v>
      </c>
      <c r="G2805">
        <v>2799</v>
      </c>
      <c r="H2805">
        <f t="shared" ca="1" si="90"/>
        <v>-3.7694193103327618E-2</v>
      </c>
    </row>
    <row r="2806" spans="2:8" x14ac:dyDescent="0.35">
      <c r="B2806" s="40">
        <v>43608</v>
      </c>
      <c r="C2806" s="41">
        <v>370.44863900000001</v>
      </c>
      <c r="D2806" s="6">
        <f t="shared" si="89"/>
        <v>3.4202947820641696</v>
      </c>
      <c r="E2806">
        <v>-5.1847771711089762E-4</v>
      </c>
      <c r="G2806">
        <v>2800</v>
      </c>
      <c r="H2806">
        <f t="shared" ca="1" si="90"/>
        <v>1.0337909736331259E-2</v>
      </c>
    </row>
    <row r="2807" spans="2:8" x14ac:dyDescent="0.35">
      <c r="B2807" s="40">
        <v>40624</v>
      </c>
      <c r="C2807" s="41">
        <v>83.806319999999999</v>
      </c>
      <c r="D2807" s="6">
        <f t="shared" si="89"/>
        <v>-0.76586507474821008</v>
      </c>
      <c r="E2807">
        <v>-5.2090639286598293E-4</v>
      </c>
      <c r="G2807">
        <v>2801</v>
      </c>
      <c r="H2807">
        <f t="shared" ca="1" si="90"/>
        <v>-5.0664820044895578E-4</v>
      </c>
    </row>
    <row r="2808" spans="2:8" x14ac:dyDescent="0.35">
      <c r="B2808" s="40">
        <v>43305</v>
      </c>
      <c r="C2808" s="41">
        <v>357.94027699999998</v>
      </c>
      <c r="D2808" s="6">
        <f t="shared" si="89"/>
        <v>-0.35523316694450635</v>
      </c>
      <c r="E2808">
        <v>-5.3488403080713734E-4</v>
      </c>
      <c r="G2808">
        <v>2802</v>
      </c>
      <c r="H2808">
        <f t="shared" ca="1" si="90"/>
        <v>-5.4853323370204401E-3</v>
      </c>
    </row>
    <row r="2809" spans="2:8" x14ac:dyDescent="0.35">
      <c r="B2809" s="40">
        <v>44957</v>
      </c>
      <c r="C2809" s="41">
        <v>555.14685099999997</v>
      </c>
      <c r="D2809" s="6">
        <f t="shared" si="89"/>
        <v>13.191079735506325</v>
      </c>
      <c r="E2809">
        <v>-5.3755775308515286E-4</v>
      </c>
      <c r="G2809">
        <v>2803</v>
      </c>
      <c r="H2809">
        <f t="shared" ca="1" si="90"/>
        <v>3.4916361766920583E-2</v>
      </c>
    </row>
    <row r="2810" spans="2:8" x14ac:dyDescent="0.35">
      <c r="B2810" s="40">
        <v>39856</v>
      </c>
      <c r="C2810" s="41">
        <v>39.119422999999998</v>
      </c>
      <c r="D2810" s="6">
        <f t="shared" si="89"/>
        <v>3.3849011894539593E-2</v>
      </c>
      <c r="E2810">
        <v>-5.4431792888484946E-4</v>
      </c>
      <c r="G2810">
        <v>2804</v>
      </c>
      <c r="H2810">
        <f t="shared" ca="1" si="90"/>
        <v>-1.9234074355669071E-2</v>
      </c>
    </row>
    <row r="2811" spans="2:8" x14ac:dyDescent="0.35">
      <c r="B2811" s="40">
        <v>39169</v>
      </c>
      <c r="C2811" s="41">
        <v>37.838622999999998</v>
      </c>
      <c r="D2811" s="6">
        <f t="shared" si="89"/>
        <v>-1.3134088008952499E-2</v>
      </c>
      <c r="E2811">
        <v>-5.498496544059018E-4</v>
      </c>
      <c r="G2811">
        <v>2805</v>
      </c>
      <c r="H2811">
        <f t="shared" ca="1" si="90"/>
        <v>-2.826497641674422E-2</v>
      </c>
    </row>
    <row r="2812" spans="2:8" x14ac:dyDescent="0.35">
      <c r="B2812" s="40">
        <v>39673</v>
      </c>
      <c r="C2812" s="41">
        <v>38.342213000000001</v>
      </c>
      <c r="D2812" s="6">
        <f t="shared" si="89"/>
        <v>-0.84487149433453546</v>
      </c>
      <c r="E2812">
        <v>-5.5036936707802194E-4</v>
      </c>
      <c r="G2812">
        <v>2806</v>
      </c>
      <c r="H2812">
        <f t="shared" ca="1" si="90"/>
        <v>2.0942275228327041E-2</v>
      </c>
    </row>
    <row r="2813" spans="2:8" x14ac:dyDescent="0.35">
      <c r="B2813" s="40">
        <v>42312</v>
      </c>
      <c r="C2813" s="41">
        <v>247.16419999999999</v>
      </c>
      <c r="D2813" s="6">
        <f t="shared" si="89"/>
        <v>-0.42975755173227675</v>
      </c>
      <c r="E2813">
        <v>-5.553705722112799E-4</v>
      </c>
      <c r="G2813">
        <v>2807</v>
      </c>
      <c r="H2813">
        <f t="shared" ca="1" si="90"/>
        <v>3.9012506440366953E-4</v>
      </c>
    </row>
    <row r="2814" spans="2:8" x14ac:dyDescent="0.35">
      <c r="B2814" s="40">
        <v>43962</v>
      </c>
      <c r="C2814" s="41">
        <v>433.43704200000002</v>
      </c>
      <c r="D2814" s="6">
        <f t="shared" si="89"/>
        <v>0.75994365510706241</v>
      </c>
      <c r="E2814">
        <v>-5.5964568453943599E-4</v>
      </c>
      <c r="G2814">
        <v>2808</v>
      </c>
      <c r="H2814">
        <f t="shared" ca="1" si="90"/>
        <v>1.1441985294692075E-2</v>
      </c>
    </row>
    <row r="2815" spans="2:8" x14ac:dyDescent="0.35">
      <c r="B2815" s="40">
        <v>42783</v>
      </c>
      <c r="C2815" s="41">
        <v>246.278931</v>
      </c>
      <c r="D2815" s="6">
        <f t="shared" si="89"/>
        <v>-0.52856288922647454</v>
      </c>
      <c r="E2815">
        <v>-5.6411071827081169E-4</v>
      </c>
      <c r="G2815">
        <v>2809</v>
      </c>
      <c r="H2815">
        <f t="shared" ca="1" si="90"/>
        <v>-1.2061833469595726E-2</v>
      </c>
    </row>
    <row r="2816" spans="2:8" x14ac:dyDescent="0.35">
      <c r="B2816" s="40">
        <v>45040</v>
      </c>
      <c r="C2816" s="41">
        <v>522.40039100000001</v>
      </c>
      <c r="D2816" s="6">
        <f t="shared" si="89"/>
        <v>0.26290680847442716</v>
      </c>
      <c r="E2816">
        <v>-5.7135173289274053E-4</v>
      </c>
      <c r="G2816">
        <v>2810</v>
      </c>
      <c r="H2816">
        <f t="shared" ca="1" si="90"/>
        <v>-4.6549552733465345E-2</v>
      </c>
    </row>
    <row r="2817" spans="2:8" x14ac:dyDescent="0.35">
      <c r="B2817" s="40">
        <v>43489</v>
      </c>
      <c r="C2817" s="41">
        <v>413.64920000000001</v>
      </c>
      <c r="D2817" s="6">
        <f t="shared" si="89"/>
        <v>5.8425057925722678E-3</v>
      </c>
      <c r="E2817">
        <v>-5.8058008797594784E-4</v>
      </c>
      <c r="G2817">
        <v>2811</v>
      </c>
      <c r="H2817">
        <f t="shared" ca="1" si="90"/>
        <v>2.6022875249229263E-2</v>
      </c>
    </row>
    <row r="2818" spans="2:8" x14ac:dyDescent="0.35">
      <c r="B2818" s="40">
        <v>43675</v>
      </c>
      <c r="C2818" s="41">
        <v>411.24648999999999</v>
      </c>
      <c r="D2818" s="6">
        <f t="shared" si="89"/>
        <v>4.5829520534836306</v>
      </c>
      <c r="E2818">
        <v>-5.8389485707753129E-4</v>
      </c>
      <c r="G2818">
        <v>2812</v>
      </c>
      <c r="H2818">
        <f t="shared" ca="1" si="90"/>
        <v>-1.7734043372894558E-3</v>
      </c>
    </row>
    <row r="2819" spans="2:8" x14ac:dyDescent="0.35">
      <c r="B2819" s="40">
        <v>40225</v>
      </c>
      <c r="C2819" s="41">
        <v>73.661118000000002</v>
      </c>
      <c r="D2819" s="6">
        <f t="shared" si="89"/>
        <v>-0.84923218942882672</v>
      </c>
      <c r="E2819">
        <v>-5.8588169211296504E-4</v>
      </c>
      <c r="G2819">
        <v>2813</v>
      </c>
      <c r="H2819">
        <f t="shared" ca="1" si="90"/>
        <v>8.3024154740731649E-3</v>
      </c>
    </row>
    <row r="2820" spans="2:8" x14ac:dyDescent="0.35">
      <c r="B2820" s="40">
        <v>44250</v>
      </c>
      <c r="C2820" s="41">
        <v>488.57324199999999</v>
      </c>
      <c r="D2820" s="6">
        <f t="shared" si="89"/>
        <v>11.006759099199964</v>
      </c>
      <c r="E2820">
        <v>-5.9959535281094232E-4</v>
      </c>
      <c r="G2820">
        <v>2814</v>
      </c>
      <c r="H2820">
        <f t="shared" ca="1" si="90"/>
        <v>-3.9368326146665751E-2</v>
      </c>
    </row>
    <row r="2821" spans="2:8" x14ac:dyDescent="0.35">
      <c r="B2821" s="40">
        <v>38866</v>
      </c>
      <c r="C2821" s="41">
        <v>40.691516999999997</v>
      </c>
      <c r="D2821" s="6">
        <f t="shared" si="89"/>
        <v>-0.43176348288824201</v>
      </c>
      <c r="E2821">
        <v>-5.9981423982389983E-4</v>
      </c>
      <c r="G2821">
        <v>2815</v>
      </c>
      <c r="H2821">
        <f t="shared" ca="1" si="90"/>
        <v>2.9207891159063536E-2</v>
      </c>
    </row>
    <row r="2822" spans="2:8" x14ac:dyDescent="0.35">
      <c r="B2822" s="40">
        <v>40155</v>
      </c>
      <c r="C2822" s="41">
        <v>71.610175999999996</v>
      </c>
      <c r="D2822" s="6">
        <f t="shared" si="89"/>
        <v>-0.6850206776533202</v>
      </c>
      <c r="E2822">
        <v>-6.0255381496400733E-4</v>
      </c>
      <c r="G2822">
        <v>2816</v>
      </c>
      <c r="H2822">
        <f t="shared" ca="1" si="90"/>
        <v>3.8054153571984391E-2</v>
      </c>
    </row>
    <row r="2823" spans="2:8" x14ac:dyDescent="0.35">
      <c r="B2823" s="40">
        <v>42445</v>
      </c>
      <c r="C2823" s="41">
        <v>227.348816</v>
      </c>
      <c r="D2823" s="6">
        <f t="shared" ref="D2823:D2886" si="91">(C2823-C2824)/C2824</f>
        <v>-0.25017676840810038</v>
      </c>
      <c r="E2823">
        <v>-6.06228781042092E-4</v>
      </c>
      <c r="G2823">
        <v>2817</v>
      </c>
      <c r="H2823">
        <f t="shared" ref="H2823:H2886" ca="1" si="92">_xlfn.NORM.INV(RAND(),K$9,K$10)</f>
        <v>2.3466819840371571E-2</v>
      </c>
    </row>
    <row r="2824" spans="2:8" x14ac:dyDescent="0.35">
      <c r="B2824" s="40">
        <v>43164</v>
      </c>
      <c r="C2824" s="41">
        <v>303.203217</v>
      </c>
      <c r="D2824" s="6">
        <f t="shared" si="91"/>
        <v>6.8404767714376309</v>
      </c>
      <c r="E2824">
        <v>-6.1509971764649488E-4</v>
      </c>
      <c r="G2824">
        <v>2818</v>
      </c>
      <c r="H2824">
        <f t="shared" ca="1" si="92"/>
        <v>1.6367386745396308E-2</v>
      </c>
    </row>
    <row r="2825" spans="2:8" x14ac:dyDescent="0.35">
      <c r="B2825" s="40">
        <v>38947</v>
      </c>
      <c r="C2825" s="41">
        <v>38.671528000000002</v>
      </c>
      <c r="D2825" s="6">
        <f t="shared" si="91"/>
        <v>-0.89744478625041546</v>
      </c>
      <c r="E2825">
        <v>-6.3623903857300615E-4</v>
      </c>
      <c r="G2825">
        <v>2819</v>
      </c>
      <c r="H2825">
        <f t="shared" ca="1" si="92"/>
        <v>1.0448567998763151E-2</v>
      </c>
    </row>
    <row r="2826" spans="2:8" x14ac:dyDescent="0.35">
      <c r="B2826" s="40">
        <v>43640</v>
      </c>
      <c r="C2826" s="41">
        <v>377.08007800000001</v>
      </c>
      <c r="D2826" s="6">
        <f t="shared" si="91"/>
        <v>1.7011474645121674</v>
      </c>
      <c r="E2826">
        <v>-6.3684872738942189E-4</v>
      </c>
      <c r="G2826">
        <v>2820</v>
      </c>
      <c r="H2826">
        <f t="shared" ca="1" si="92"/>
        <v>7.4448664938634706E-3</v>
      </c>
    </row>
    <row r="2827" spans="2:8" x14ac:dyDescent="0.35">
      <c r="B2827" s="40">
        <v>41456</v>
      </c>
      <c r="C2827" s="41">
        <v>139.59996000000001</v>
      </c>
      <c r="D2827" s="6">
        <f t="shared" si="91"/>
        <v>6.444266641253332E-4</v>
      </c>
      <c r="E2827">
        <v>-6.4349700425619266E-4</v>
      </c>
      <c r="G2827">
        <v>2821</v>
      </c>
      <c r="H2827">
        <f t="shared" ca="1" si="92"/>
        <v>-5.6075230961678225E-3</v>
      </c>
    </row>
    <row r="2828" spans="2:8" x14ac:dyDescent="0.35">
      <c r="B2828" s="40">
        <v>41457</v>
      </c>
      <c r="C2828" s="41">
        <v>139.51005599999999</v>
      </c>
      <c r="D2828" s="6">
        <f t="shared" si="91"/>
        <v>-0.73190536630271463</v>
      </c>
      <c r="E2828">
        <v>-6.4401164584874102E-4</v>
      </c>
      <c r="G2828">
        <v>2822</v>
      </c>
      <c r="H2828">
        <f t="shared" ca="1" si="92"/>
        <v>4.0666311850439483E-3</v>
      </c>
    </row>
    <row r="2829" spans="2:8" x14ac:dyDescent="0.35">
      <c r="B2829" s="40">
        <v>44221</v>
      </c>
      <c r="C2829" s="41">
        <v>520.37616000000003</v>
      </c>
      <c r="D2829" s="6">
        <f t="shared" si="91"/>
        <v>42.395910590321506</v>
      </c>
      <c r="E2829">
        <v>-6.5686392245005215E-4</v>
      </c>
      <c r="G2829">
        <v>2823</v>
      </c>
      <c r="H2829">
        <f t="shared" ca="1" si="92"/>
        <v>1.2911410028999362E-2</v>
      </c>
    </row>
    <row r="2830" spans="2:8" x14ac:dyDescent="0.35">
      <c r="B2830" s="40">
        <v>38358</v>
      </c>
      <c r="C2830" s="41">
        <v>11.991364000000001</v>
      </c>
      <c r="D2830" s="6">
        <f t="shared" si="91"/>
        <v>1.1386733564987677</v>
      </c>
      <c r="E2830">
        <v>-6.645366602723448E-4</v>
      </c>
      <c r="G2830">
        <v>2824</v>
      </c>
      <c r="H2830">
        <f t="shared" ca="1" si="92"/>
        <v>1.3764740047412767E-2</v>
      </c>
    </row>
    <row r="2831" spans="2:8" x14ac:dyDescent="0.35">
      <c r="B2831" s="40">
        <v>37599</v>
      </c>
      <c r="C2831" s="41">
        <v>5.6069170000000002</v>
      </c>
      <c r="D2831" s="6">
        <f t="shared" si="91"/>
        <v>-0.97932823123276269</v>
      </c>
      <c r="E2831">
        <v>-6.7193197553174378E-4</v>
      </c>
      <c r="G2831">
        <v>2825</v>
      </c>
      <c r="H2831">
        <f t="shared" ca="1" si="92"/>
        <v>1.519191639292327E-2</v>
      </c>
    </row>
    <row r="2832" spans="2:8" x14ac:dyDescent="0.35">
      <c r="B2832" s="40">
        <v>42212</v>
      </c>
      <c r="C2832" s="41">
        <v>271.23547400000001</v>
      </c>
      <c r="D2832" s="6">
        <f t="shared" si="91"/>
        <v>47.702666373627004</v>
      </c>
      <c r="E2832">
        <v>-6.7417301690716927E-4</v>
      </c>
      <c r="G2832">
        <v>2826</v>
      </c>
      <c r="H2832">
        <f t="shared" ca="1" si="92"/>
        <v>-2.7789316721574215E-2</v>
      </c>
    </row>
    <row r="2833" spans="2:8" x14ac:dyDescent="0.35">
      <c r="B2833" s="40">
        <v>37673</v>
      </c>
      <c r="C2833" s="41">
        <v>5.5692120000000003</v>
      </c>
      <c r="D2833" s="6">
        <f t="shared" si="91"/>
        <v>-0.91191651439537624</v>
      </c>
      <c r="E2833">
        <v>-6.7629873491406719E-4</v>
      </c>
      <c r="G2833">
        <v>2827</v>
      </c>
      <c r="H2833">
        <f t="shared" ca="1" si="92"/>
        <v>1.4697116400597503E-2</v>
      </c>
    </row>
    <row r="2834" spans="2:8" x14ac:dyDescent="0.35">
      <c r="B2834" s="40">
        <v>40101</v>
      </c>
      <c r="C2834" s="41">
        <v>63.226517000000001</v>
      </c>
      <c r="D2834" s="6">
        <f t="shared" si="91"/>
        <v>0.52918131567869653</v>
      </c>
      <c r="E2834">
        <v>-6.7918993308131346E-4</v>
      </c>
      <c r="G2834">
        <v>2828</v>
      </c>
      <c r="H2834">
        <f t="shared" ca="1" si="92"/>
        <v>-5.7057823695623889E-4</v>
      </c>
    </row>
    <row r="2835" spans="2:8" x14ac:dyDescent="0.35">
      <c r="B2835" s="40">
        <v>39027</v>
      </c>
      <c r="C2835" s="41">
        <v>41.346645000000002</v>
      </c>
      <c r="D2835" s="6">
        <f t="shared" si="91"/>
        <v>-0.89531335114651356</v>
      </c>
      <c r="E2835">
        <v>-6.988666570586265E-4</v>
      </c>
      <c r="G2835">
        <v>2829</v>
      </c>
      <c r="H2835">
        <f t="shared" ca="1" si="92"/>
        <v>3.0668306248849538E-2</v>
      </c>
    </row>
    <row r="2836" spans="2:8" x14ac:dyDescent="0.35">
      <c r="B2836" s="40">
        <v>43552</v>
      </c>
      <c r="C2836" s="41">
        <v>394.95623799999998</v>
      </c>
      <c r="D2836" s="6">
        <f t="shared" si="91"/>
        <v>0.58387377050657541</v>
      </c>
      <c r="E2836">
        <v>-7.2941931642687063E-4</v>
      </c>
      <c r="G2836">
        <v>2830</v>
      </c>
      <c r="H2836">
        <f t="shared" ca="1" si="92"/>
        <v>-2.7445811580285088E-2</v>
      </c>
    </row>
    <row r="2837" spans="2:8" x14ac:dyDescent="0.35">
      <c r="B2837" s="40">
        <v>42296</v>
      </c>
      <c r="C2837" s="41">
        <v>249.36093099999999</v>
      </c>
      <c r="D2837" s="6">
        <f t="shared" si="91"/>
        <v>-7.2767386420457729E-3</v>
      </c>
      <c r="E2837">
        <v>-7.3314960506103892E-4</v>
      </c>
      <c r="G2837">
        <v>2831</v>
      </c>
      <c r="H2837">
        <f t="shared" ca="1" si="92"/>
        <v>1.7908394949375218E-2</v>
      </c>
    </row>
    <row r="2838" spans="2:8" x14ac:dyDescent="0.35">
      <c r="B2838" s="40">
        <v>42720</v>
      </c>
      <c r="C2838" s="41">
        <v>251.18876599999999</v>
      </c>
      <c r="D2838" s="6">
        <f t="shared" si="91"/>
        <v>2.0319859803731095E-2</v>
      </c>
      <c r="E2838">
        <v>-7.368582477027606E-4</v>
      </c>
      <c r="G2838">
        <v>2832</v>
      </c>
      <c r="H2838">
        <f t="shared" ca="1" si="92"/>
        <v>2.264702848760894E-3</v>
      </c>
    </row>
    <row r="2839" spans="2:8" x14ac:dyDescent="0.35">
      <c r="B2839" s="40">
        <v>42775</v>
      </c>
      <c r="C2839" s="41">
        <v>246.186295</v>
      </c>
      <c r="D2839" s="6">
        <f t="shared" si="91"/>
        <v>-0.35461240933516663</v>
      </c>
      <c r="E2839">
        <v>-7.5194152285896674E-4</v>
      </c>
      <c r="G2839">
        <v>2833</v>
      </c>
      <c r="H2839">
        <f t="shared" ca="1" si="92"/>
        <v>1.4073616573819293E-2</v>
      </c>
    </row>
    <row r="2840" spans="2:8" x14ac:dyDescent="0.35">
      <c r="B2840" s="40">
        <v>43399</v>
      </c>
      <c r="C2840" s="41">
        <v>381.45495599999998</v>
      </c>
      <c r="D2840" s="6">
        <f t="shared" si="91"/>
        <v>76.999189039809636</v>
      </c>
      <c r="E2840">
        <v>-7.5258371519688341E-4</v>
      </c>
      <c r="G2840">
        <v>2834</v>
      </c>
      <c r="H2840">
        <f t="shared" ca="1" si="92"/>
        <v>1.7096958299866252E-2</v>
      </c>
    </row>
    <row r="2841" spans="2:8" x14ac:dyDescent="0.35">
      <c r="B2841" s="40">
        <v>37728</v>
      </c>
      <c r="C2841" s="41">
        <v>4.8904990000000002</v>
      </c>
      <c r="D2841" s="6">
        <f t="shared" si="91"/>
        <v>-0.97229054462023545</v>
      </c>
      <c r="E2841">
        <v>-7.7049284162899166E-4</v>
      </c>
      <c r="G2841">
        <v>2835</v>
      </c>
      <c r="H2841">
        <f t="shared" ca="1" si="92"/>
        <v>1.1935250235355921E-3</v>
      </c>
    </row>
    <row r="2842" spans="2:8" x14ac:dyDescent="0.35">
      <c r="B2842" s="40">
        <v>41836</v>
      </c>
      <c r="C2842" s="41">
        <v>176.492065</v>
      </c>
      <c r="D2842" s="6">
        <f t="shared" si="91"/>
        <v>0.54377874460478648</v>
      </c>
      <c r="E2842">
        <v>-7.7059620171357653E-4</v>
      </c>
      <c r="G2842">
        <v>2836</v>
      </c>
      <c r="H2842">
        <f t="shared" ca="1" si="92"/>
        <v>3.3284252447670928E-2</v>
      </c>
    </row>
    <row r="2843" spans="2:8" x14ac:dyDescent="0.35">
      <c r="B2843" s="40">
        <v>41281</v>
      </c>
      <c r="C2843" s="41">
        <v>114.324715</v>
      </c>
      <c r="D2843" s="6">
        <f t="shared" si="91"/>
        <v>23.510793780792667</v>
      </c>
      <c r="E2843">
        <v>-7.8111012293637094E-4</v>
      </c>
      <c r="G2843">
        <v>2837</v>
      </c>
      <c r="H2843">
        <f t="shared" ca="1" si="92"/>
        <v>5.8411404626888527E-2</v>
      </c>
    </row>
    <row r="2844" spans="2:8" x14ac:dyDescent="0.35">
      <c r="B2844" s="40">
        <v>37740</v>
      </c>
      <c r="C2844" s="41">
        <v>4.6642599999999996</v>
      </c>
      <c r="D2844" s="6">
        <f t="shared" si="91"/>
        <v>-0.98883728695475026</v>
      </c>
      <c r="E2844">
        <v>-8.0826335203729117E-4</v>
      </c>
      <c r="G2844">
        <v>2838</v>
      </c>
      <c r="H2844">
        <f t="shared" ca="1" si="92"/>
        <v>-8.0155918412803864E-3</v>
      </c>
    </row>
    <row r="2845" spans="2:8" x14ac:dyDescent="0.35">
      <c r="B2845" s="40">
        <v>43697</v>
      </c>
      <c r="C2845" s="41">
        <v>417.84286500000002</v>
      </c>
      <c r="D2845" s="6">
        <f t="shared" si="91"/>
        <v>42.31072088471678</v>
      </c>
      <c r="E2845">
        <v>-8.0997111350523672E-4</v>
      </c>
      <c r="G2845">
        <v>2839</v>
      </c>
      <c r="H2845">
        <f t="shared" ca="1" si="92"/>
        <v>-1.0215877971204929E-2</v>
      </c>
    </row>
    <row r="2846" spans="2:8" x14ac:dyDescent="0.35">
      <c r="B2846" s="40">
        <v>38281</v>
      </c>
      <c r="C2846" s="41">
        <v>9.6475620000000006</v>
      </c>
      <c r="D2846" s="6">
        <f t="shared" si="91"/>
        <v>-0.97616468672313217</v>
      </c>
      <c r="E2846">
        <v>-8.1539568129245529E-4</v>
      </c>
      <c r="G2846">
        <v>2840</v>
      </c>
      <c r="H2846">
        <f t="shared" ca="1" si="92"/>
        <v>9.5974121209365156E-3</v>
      </c>
    </row>
    <row r="2847" spans="2:8" x14ac:dyDescent="0.35">
      <c r="B2847" s="40">
        <v>43475</v>
      </c>
      <c r="C2847" s="41">
        <v>404.759186</v>
      </c>
      <c r="D2847" s="6">
        <f t="shared" si="91"/>
        <v>-0.30445403470535953</v>
      </c>
      <c r="E2847">
        <v>-8.3040895970667679E-4</v>
      </c>
      <c r="G2847">
        <v>2841</v>
      </c>
      <c r="H2847">
        <f t="shared" ca="1" si="92"/>
        <v>7.5882805639243094E-3</v>
      </c>
    </row>
    <row r="2848" spans="2:8" x14ac:dyDescent="0.35">
      <c r="B2848" s="40">
        <v>44386</v>
      </c>
      <c r="C2848" s="41">
        <v>581.93017599999996</v>
      </c>
      <c r="D2848" s="6">
        <f t="shared" si="91"/>
        <v>-1.2317102798978541E-2</v>
      </c>
      <c r="E2848">
        <v>-8.3889124437247237E-4</v>
      </c>
      <c r="G2848">
        <v>2842</v>
      </c>
      <c r="H2848">
        <f t="shared" ca="1" si="92"/>
        <v>-8.919393914667088E-3</v>
      </c>
    </row>
    <row r="2849" spans="2:8" x14ac:dyDescent="0.35">
      <c r="B2849" s="40">
        <v>45113</v>
      </c>
      <c r="C2849" s="41">
        <v>589.18725600000005</v>
      </c>
      <c r="D2849" s="6">
        <f t="shared" si="91"/>
        <v>2.7370131370333186</v>
      </c>
      <c r="E2849">
        <v>-8.4397780708436721E-4</v>
      </c>
      <c r="G2849">
        <v>2843</v>
      </c>
      <c r="H2849">
        <f t="shared" ca="1" si="92"/>
        <v>-9.9816950352107445E-3</v>
      </c>
    </row>
    <row r="2850" spans="2:8" x14ac:dyDescent="0.35">
      <c r="B2850" s="40">
        <v>41680</v>
      </c>
      <c r="C2850" s="41">
        <v>157.66261299999999</v>
      </c>
      <c r="D2850" s="6">
        <f t="shared" si="91"/>
        <v>-0.59323778650906289</v>
      </c>
      <c r="E2850">
        <v>-8.579070041254324E-4</v>
      </c>
      <c r="G2850">
        <v>2844</v>
      </c>
      <c r="H2850">
        <f t="shared" ca="1" si="92"/>
        <v>-1.96633227130226E-2</v>
      </c>
    </row>
    <row r="2851" spans="2:8" x14ac:dyDescent="0.35">
      <c r="B2851" s="40">
        <v>43565</v>
      </c>
      <c r="C2851" s="41">
        <v>387.603882</v>
      </c>
      <c r="D2851" s="6">
        <f t="shared" si="91"/>
        <v>2.7904630518633029</v>
      </c>
      <c r="E2851">
        <v>-8.6728800035225601E-4</v>
      </c>
      <c r="G2851">
        <v>2845</v>
      </c>
      <c r="H2851">
        <f t="shared" ca="1" si="92"/>
        <v>6.3967460235011195E-3</v>
      </c>
    </row>
    <row r="2852" spans="2:8" x14ac:dyDescent="0.35">
      <c r="B2852" s="40">
        <v>41099</v>
      </c>
      <c r="C2852" s="41">
        <v>102.25766</v>
      </c>
      <c r="D2852" s="6">
        <f t="shared" si="91"/>
        <v>1.1058709776681339</v>
      </c>
      <c r="E2852">
        <v>-8.6882237912763434E-4</v>
      </c>
      <c r="G2852">
        <v>2846</v>
      </c>
      <c r="H2852">
        <f t="shared" ca="1" si="92"/>
        <v>2.0196525229613467E-2</v>
      </c>
    </row>
    <row r="2853" spans="2:8" x14ac:dyDescent="0.35">
      <c r="B2853" s="40">
        <v>39975</v>
      </c>
      <c r="C2853" s="41">
        <v>48.558368999999999</v>
      </c>
      <c r="D2853" s="6">
        <f t="shared" si="91"/>
        <v>-0.50801272664685382</v>
      </c>
      <c r="E2853">
        <v>-8.7695744469411046E-4</v>
      </c>
      <c r="G2853">
        <v>2847</v>
      </c>
      <c r="H2853">
        <f t="shared" ca="1" si="92"/>
        <v>-1.4780855372110904E-4</v>
      </c>
    </row>
    <row r="2854" spans="2:8" x14ac:dyDescent="0.35">
      <c r="B2854" s="40">
        <v>40708</v>
      </c>
      <c r="C2854" s="41">
        <v>98.698425</v>
      </c>
      <c r="D2854" s="6">
        <f t="shared" si="91"/>
        <v>-0.79883124837957975</v>
      </c>
      <c r="E2854">
        <v>-8.8422650816101544E-4</v>
      </c>
      <c r="G2854">
        <v>2848</v>
      </c>
      <c r="H2854">
        <f t="shared" ca="1" si="92"/>
        <v>-3.2997663409090961E-3</v>
      </c>
    </row>
    <row r="2855" spans="2:8" x14ac:dyDescent="0.35">
      <c r="B2855" s="40">
        <v>44174</v>
      </c>
      <c r="C2855" s="41">
        <v>490.62503099999998</v>
      </c>
      <c r="D2855" s="6">
        <f t="shared" si="91"/>
        <v>0.90268966054905575</v>
      </c>
      <c r="E2855">
        <v>-8.9539519930664573E-4</v>
      </c>
      <c r="G2855">
        <v>2849</v>
      </c>
      <c r="H2855">
        <f t="shared" ca="1" si="92"/>
        <v>-7.7795810217508084E-3</v>
      </c>
    </row>
    <row r="2856" spans="2:8" x14ac:dyDescent="0.35">
      <c r="B2856" s="40">
        <v>42885</v>
      </c>
      <c r="C2856" s="41">
        <v>257.85867300000001</v>
      </c>
      <c r="D2856" s="6">
        <f t="shared" si="91"/>
        <v>2.6128471887515992</v>
      </c>
      <c r="E2856">
        <v>-8.9747269930351003E-4</v>
      </c>
      <c r="G2856">
        <v>2850</v>
      </c>
      <c r="H2856">
        <f t="shared" ca="1" si="92"/>
        <v>-5.0621568933737556E-4</v>
      </c>
    </row>
    <row r="2857" spans="2:8" x14ac:dyDescent="0.35">
      <c r="B2857" s="40">
        <v>40158</v>
      </c>
      <c r="C2857" s="41">
        <v>71.372703999999999</v>
      </c>
      <c r="D2857" s="6">
        <f t="shared" si="91"/>
        <v>3.3384445846188254E-3</v>
      </c>
      <c r="E2857">
        <v>-9.0638728530279976E-4</v>
      </c>
      <c r="G2857">
        <v>2851</v>
      </c>
      <c r="H2857">
        <f t="shared" ca="1" si="92"/>
        <v>-4.0767935249511941E-3</v>
      </c>
    </row>
    <row r="2858" spans="2:8" x14ac:dyDescent="0.35">
      <c r="B2858" s="40">
        <v>40255</v>
      </c>
      <c r="C2858" s="41">
        <v>71.135222999999996</v>
      </c>
      <c r="D2858" s="6">
        <f t="shared" si="91"/>
        <v>-0.71918767009131634</v>
      </c>
      <c r="E2858">
        <v>-9.096349719942495E-4</v>
      </c>
      <c r="G2858">
        <v>2852</v>
      </c>
      <c r="H2858">
        <f t="shared" ca="1" si="92"/>
        <v>3.6428785921389151E-2</v>
      </c>
    </row>
    <row r="2859" spans="2:8" x14ac:dyDescent="0.35">
      <c r="B2859" s="40">
        <v>42864</v>
      </c>
      <c r="C2859" s="41">
        <v>253.31944300000001</v>
      </c>
      <c r="D2859" s="6">
        <f t="shared" si="91"/>
        <v>4.4362555996860644</v>
      </c>
      <c r="E2859">
        <v>-9.1341766567620245E-4</v>
      </c>
      <c r="G2859">
        <v>2853</v>
      </c>
      <c r="H2859">
        <f t="shared" ca="1" si="92"/>
        <v>7.2605621960013357E-3</v>
      </c>
    </row>
    <row r="2860" spans="2:8" x14ac:dyDescent="0.35">
      <c r="B2860" s="40">
        <v>39946</v>
      </c>
      <c r="C2860" s="41">
        <v>46.598148000000002</v>
      </c>
      <c r="D2860" s="6">
        <f t="shared" si="91"/>
        <v>-0.3342266956473397</v>
      </c>
      <c r="E2860">
        <v>-9.1351437171196593E-4</v>
      </c>
      <c r="G2860">
        <v>2854</v>
      </c>
      <c r="H2860">
        <f t="shared" ca="1" si="92"/>
        <v>-1.217933853982741E-2</v>
      </c>
    </row>
    <row r="2861" spans="2:8" x14ac:dyDescent="0.35">
      <c r="B2861" s="40">
        <v>40191</v>
      </c>
      <c r="C2861" s="41">
        <v>69.991012999999995</v>
      </c>
      <c r="D2861" s="6">
        <f t="shared" si="91"/>
        <v>-0.51605692484894594</v>
      </c>
      <c r="E2861">
        <v>-9.2449189666431197E-4</v>
      </c>
      <c r="G2861">
        <v>2855</v>
      </c>
      <c r="H2861">
        <f t="shared" ca="1" si="92"/>
        <v>1.5084452932520252E-2</v>
      </c>
    </row>
    <row r="2862" spans="2:8" x14ac:dyDescent="0.35">
      <c r="B2862" s="40">
        <v>41402</v>
      </c>
      <c r="C2862" s="41">
        <v>144.626541</v>
      </c>
      <c r="D2862" s="6">
        <f t="shared" si="91"/>
        <v>-0.51799468876966215</v>
      </c>
      <c r="E2862">
        <v>-9.2642578679749535E-4</v>
      </c>
      <c r="G2862">
        <v>2856</v>
      </c>
      <c r="H2862">
        <f t="shared" ca="1" si="92"/>
        <v>-7.4323912534580826E-3</v>
      </c>
    </row>
    <row r="2863" spans="2:8" x14ac:dyDescent="0.35">
      <c r="B2863" s="40">
        <v>43034</v>
      </c>
      <c r="C2863" s="41">
        <v>300.05175800000001</v>
      </c>
      <c r="D2863" s="6">
        <f t="shared" si="91"/>
        <v>-0.27394789235494743</v>
      </c>
      <c r="E2863">
        <v>-9.287429195380878E-4</v>
      </c>
      <c r="G2863">
        <v>2857</v>
      </c>
      <c r="H2863">
        <f t="shared" ca="1" si="92"/>
        <v>1.778213234543578E-2</v>
      </c>
    </row>
    <row r="2864" spans="2:8" x14ac:dyDescent="0.35">
      <c r="B2864" s="40">
        <v>43490</v>
      </c>
      <c r="C2864" s="41">
        <v>413.264771</v>
      </c>
      <c r="D2864" s="6">
        <f t="shared" si="91"/>
        <v>0.68613885542832664</v>
      </c>
      <c r="E2864">
        <v>-9.2935995041211602E-4</v>
      </c>
      <c r="G2864">
        <v>2858</v>
      </c>
      <c r="H2864">
        <f t="shared" ca="1" si="92"/>
        <v>9.4512178125790644E-3</v>
      </c>
    </row>
    <row r="2865" spans="2:8" x14ac:dyDescent="0.35">
      <c r="B2865" s="40">
        <v>42486</v>
      </c>
      <c r="C2865" s="41">
        <v>245.095337</v>
      </c>
      <c r="D2865" s="6">
        <f t="shared" si="91"/>
        <v>18.974470087845333</v>
      </c>
      <c r="E2865">
        <v>-9.3707852122792219E-4</v>
      </c>
      <c r="G2865">
        <v>2859</v>
      </c>
      <c r="H2865">
        <f t="shared" ca="1" si="92"/>
        <v>5.9570991591949103E-3</v>
      </c>
    </row>
    <row r="2866" spans="2:8" x14ac:dyDescent="0.35">
      <c r="B2866" s="40">
        <v>38005</v>
      </c>
      <c r="C2866" s="41">
        <v>12.270429999999999</v>
      </c>
      <c r="D2866" s="6">
        <f t="shared" si="91"/>
        <v>-0.95823223741685326</v>
      </c>
      <c r="E2866">
        <v>-9.451200199837135E-4</v>
      </c>
      <c r="G2866">
        <v>2860</v>
      </c>
      <c r="H2866">
        <f t="shared" ca="1" si="92"/>
        <v>-1.7876530976633716E-2</v>
      </c>
    </row>
    <row r="2867" spans="2:8" x14ac:dyDescent="0.35">
      <c r="B2867" s="40">
        <v>43014</v>
      </c>
      <c r="C2867" s="41">
        <v>293.77752700000002</v>
      </c>
      <c r="D2867" s="6">
        <f t="shared" si="91"/>
        <v>-0.42689704707144394</v>
      </c>
      <c r="E2867">
        <v>-9.4825017323381096E-4</v>
      </c>
      <c r="G2867">
        <v>2861</v>
      </c>
      <c r="H2867">
        <f t="shared" ca="1" si="92"/>
        <v>3.4221870069273286E-3</v>
      </c>
    </row>
    <row r="2868" spans="2:8" x14ac:dyDescent="0.35">
      <c r="B2868" s="40">
        <v>44237</v>
      </c>
      <c r="C2868" s="41">
        <v>512.60864300000003</v>
      </c>
      <c r="D2868" s="6">
        <f t="shared" si="91"/>
        <v>-1.6119391250049339E-2</v>
      </c>
      <c r="E2868">
        <v>-9.5199133523865629E-4</v>
      </c>
      <c r="G2868">
        <v>2862</v>
      </c>
      <c r="H2868">
        <f t="shared" ca="1" si="92"/>
        <v>1.5322804674056001E-2</v>
      </c>
    </row>
    <row r="2869" spans="2:8" x14ac:dyDescent="0.35">
      <c r="B2869" s="40">
        <v>45064</v>
      </c>
      <c r="C2869" s="41">
        <v>521.00695800000005</v>
      </c>
      <c r="D2869" s="6">
        <f t="shared" si="91"/>
        <v>2.7149327191887633</v>
      </c>
      <c r="E2869">
        <v>-9.5431749361666403E-4</v>
      </c>
      <c r="G2869">
        <v>2863</v>
      </c>
      <c r="H2869">
        <f t="shared" ca="1" si="92"/>
        <v>-1.3861192924083852E-2</v>
      </c>
    </row>
    <row r="2870" spans="2:8" x14ac:dyDescent="0.35">
      <c r="B2870" s="40">
        <v>41424</v>
      </c>
      <c r="C2870" s="41">
        <v>140.24667400000001</v>
      </c>
      <c r="D2870" s="6">
        <f t="shared" si="91"/>
        <v>2.313027688945978</v>
      </c>
      <c r="E2870">
        <v>-9.5521631567064929E-4</v>
      </c>
      <c r="G2870">
        <v>2864</v>
      </c>
      <c r="H2870">
        <f t="shared" ca="1" si="92"/>
        <v>-2.1388508243633669E-2</v>
      </c>
    </row>
    <row r="2871" spans="2:8" x14ac:dyDescent="0.35">
      <c r="B2871" s="40">
        <v>38845</v>
      </c>
      <c r="C2871" s="41">
        <v>42.331874999999997</v>
      </c>
      <c r="D2871" s="6">
        <f t="shared" si="91"/>
        <v>-0.90596689316705292</v>
      </c>
      <c r="E2871">
        <v>-9.6059767711090423E-4</v>
      </c>
      <c r="G2871">
        <v>2865</v>
      </c>
      <c r="H2871">
        <f t="shared" ca="1" si="92"/>
        <v>-1.4500898889452916E-2</v>
      </c>
    </row>
    <row r="2872" spans="2:8" x14ac:dyDescent="0.35">
      <c r="B2872" s="40">
        <v>43791</v>
      </c>
      <c r="C2872" s="41">
        <v>450.180542</v>
      </c>
      <c r="D2872" s="6">
        <f t="shared" si="91"/>
        <v>56.17343527628968</v>
      </c>
      <c r="E2872">
        <v>-9.6926591657114176E-4</v>
      </c>
      <c r="G2872">
        <v>2866</v>
      </c>
      <c r="H2872">
        <f t="shared" ca="1" si="92"/>
        <v>-3.8028191280624297E-2</v>
      </c>
    </row>
    <row r="2873" spans="2:8" x14ac:dyDescent="0.35">
      <c r="B2873" s="40">
        <v>37914</v>
      </c>
      <c r="C2873" s="41">
        <v>7.8739460000000001</v>
      </c>
      <c r="D2873" s="6">
        <f t="shared" si="91"/>
        <v>-0.33481195214431686</v>
      </c>
      <c r="E2873">
        <v>-9.732774378658853E-4</v>
      </c>
      <c r="G2873">
        <v>2867</v>
      </c>
      <c r="H2873">
        <f t="shared" ca="1" si="92"/>
        <v>1.5467996616478685E-2</v>
      </c>
    </row>
    <row r="2874" spans="2:8" x14ac:dyDescent="0.35">
      <c r="B2874" s="40">
        <v>37999</v>
      </c>
      <c r="C2874" s="41">
        <v>11.837173</v>
      </c>
      <c r="D2874" s="6">
        <f t="shared" si="91"/>
        <v>-0.71832620679941606</v>
      </c>
      <c r="E2874">
        <v>-9.7942589522729022E-4</v>
      </c>
      <c r="G2874">
        <v>2868</v>
      </c>
      <c r="H2874">
        <f t="shared" ca="1" si="92"/>
        <v>-9.4325302990964106E-3</v>
      </c>
    </row>
    <row r="2875" spans="2:8" x14ac:dyDescent="0.35">
      <c r="B2875" s="40">
        <v>39317</v>
      </c>
      <c r="C2875" s="41">
        <v>42.024403</v>
      </c>
      <c r="D2875" s="6">
        <f t="shared" si="91"/>
        <v>-0.52280845063791792</v>
      </c>
      <c r="E2875">
        <v>-9.9006203363377577E-4</v>
      </c>
      <c r="G2875">
        <v>2869</v>
      </c>
      <c r="H2875">
        <f t="shared" ca="1" si="92"/>
        <v>2.0177635206071694E-2</v>
      </c>
    </row>
    <row r="2876" spans="2:8" x14ac:dyDescent="0.35">
      <c r="B2876" s="40">
        <v>40855</v>
      </c>
      <c r="C2876" s="41">
        <v>88.066108999999997</v>
      </c>
      <c r="D2876" s="6">
        <f t="shared" si="91"/>
        <v>1.1192995014625184</v>
      </c>
      <c r="E2876">
        <v>-1.0021048398816752E-3</v>
      </c>
      <c r="G2876">
        <v>2870</v>
      </c>
      <c r="H2876">
        <f t="shared" ca="1" si="92"/>
        <v>-7.9307040565964101E-3</v>
      </c>
    </row>
    <row r="2877" spans="2:8" x14ac:dyDescent="0.35">
      <c r="B2877" s="40">
        <v>39498</v>
      </c>
      <c r="C2877" s="41">
        <v>41.554347999999997</v>
      </c>
      <c r="D2877" s="6">
        <f t="shared" si="91"/>
        <v>-0.89080161434194549</v>
      </c>
      <c r="E2877">
        <v>-1.0080468976565251E-3</v>
      </c>
      <c r="G2877">
        <v>2871</v>
      </c>
      <c r="H2877">
        <f t="shared" ca="1" si="92"/>
        <v>-4.047241409969371E-2</v>
      </c>
    </row>
    <row r="2878" spans="2:8" x14ac:dyDescent="0.35">
      <c r="B2878" s="40">
        <v>43616</v>
      </c>
      <c r="C2878" s="41">
        <v>380.53994799999998</v>
      </c>
      <c r="D2878" s="6">
        <f t="shared" si="91"/>
        <v>-0.33784600719895852</v>
      </c>
      <c r="E2878">
        <v>-1.0092003116933927E-3</v>
      </c>
      <c r="G2878">
        <v>2872</v>
      </c>
      <c r="H2878">
        <f t="shared" ca="1" si="92"/>
        <v>8.6917044020737265E-3</v>
      </c>
    </row>
    <row r="2879" spans="2:8" x14ac:dyDescent="0.35">
      <c r="B2879" s="40">
        <v>44397</v>
      </c>
      <c r="C2879" s="41">
        <v>574.70007299999997</v>
      </c>
      <c r="D2879" s="6">
        <f t="shared" si="91"/>
        <v>1.139090745778726</v>
      </c>
      <c r="E2879">
        <v>-1.0190456190167425E-3</v>
      </c>
      <c r="G2879">
        <v>2873</v>
      </c>
      <c r="H2879">
        <f t="shared" ca="1" si="92"/>
        <v>-5.2379214691331853E-2</v>
      </c>
    </row>
    <row r="2880" spans="2:8" x14ac:dyDescent="0.35">
      <c r="B2880" s="40">
        <v>42675</v>
      </c>
      <c r="C2880" s="41">
        <v>268.66558800000001</v>
      </c>
      <c r="D2880" s="6">
        <f t="shared" si="91"/>
        <v>22.239311315525605</v>
      </c>
      <c r="E2880">
        <v>-1.0289715577006741E-3</v>
      </c>
      <c r="G2880">
        <v>2874</v>
      </c>
      <c r="H2880">
        <f t="shared" ca="1" si="92"/>
        <v>-4.4923838834566791E-2</v>
      </c>
    </row>
    <row r="2881" spans="2:8" x14ac:dyDescent="0.35">
      <c r="B2881" s="40">
        <v>38302</v>
      </c>
      <c r="C2881" s="41">
        <v>11.560824</v>
      </c>
      <c r="D2881" s="6">
        <f t="shared" si="91"/>
        <v>-0.86291034746892148</v>
      </c>
      <c r="E2881">
        <v>-1.0334591918418413E-3</v>
      </c>
      <c r="G2881">
        <v>2875</v>
      </c>
      <c r="H2881">
        <f t="shared" ca="1" si="92"/>
        <v>2.1981334137615133E-2</v>
      </c>
    </row>
    <row r="2882" spans="2:8" x14ac:dyDescent="0.35">
      <c r="B2882" s="40">
        <v>40522</v>
      </c>
      <c r="C2882" s="41">
        <v>84.330391000000006</v>
      </c>
      <c r="D2882" s="6">
        <f t="shared" si="91"/>
        <v>-0.68273703063455271</v>
      </c>
      <c r="E2882">
        <v>-1.034451097510612E-3</v>
      </c>
      <c r="G2882">
        <v>2876</v>
      </c>
      <c r="H2882">
        <f t="shared" ca="1" si="92"/>
        <v>3.0823011032721174E-2</v>
      </c>
    </row>
    <row r="2883" spans="2:8" x14ac:dyDescent="0.35">
      <c r="B2883" s="40">
        <v>42611</v>
      </c>
      <c r="C2883" s="41">
        <v>265.805969</v>
      </c>
      <c r="D2883" s="6">
        <f t="shared" si="91"/>
        <v>2.1362175472339686</v>
      </c>
      <c r="E2883">
        <v>-1.0400300240484865E-3</v>
      </c>
      <c r="G2883">
        <v>2877</v>
      </c>
      <c r="H2883">
        <f t="shared" ca="1" si="92"/>
        <v>1.1162784190000063E-2</v>
      </c>
    </row>
    <row r="2884" spans="2:8" x14ac:dyDescent="0.35">
      <c r="B2884" s="40">
        <v>40876</v>
      </c>
      <c r="C2884" s="41">
        <v>84.753676999999996</v>
      </c>
      <c r="D2884" s="6">
        <f t="shared" si="91"/>
        <v>-0.84997122351636556</v>
      </c>
      <c r="E2884">
        <v>-1.0411469506675498E-3</v>
      </c>
      <c r="G2884">
        <v>2878</v>
      </c>
      <c r="H2884">
        <f t="shared" ca="1" si="92"/>
        <v>2.1334189807182023E-2</v>
      </c>
    </row>
    <row r="2885" spans="2:8" x14ac:dyDescent="0.35">
      <c r="B2885" s="40">
        <v>44809</v>
      </c>
      <c r="C2885" s="41">
        <v>564.91613800000005</v>
      </c>
      <c r="D2885" s="6">
        <f t="shared" si="91"/>
        <v>13.057965490011989</v>
      </c>
      <c r="E2885">
        <v>-1.0513382328139096E-3</v>
      </c>
      <c r="G2885">
        <v>2879</v>
      </c>
      <c r="H2885">
        <f t="shared" ca="1" si="92"/>
        <v>-2.1660221265702131E-2</v>
      </c>
    </row>
    <row r="2886" spans="2:8" x14ac:dyDescent="0.35">
      <c r="B2886" s="40">
        <v>39889</v>
      </c>
      <c r="C2886" s="41">
        <v>40.184772000000002</v>
      </c>
      <c r="D2886" s="6">
        <f t="shared" si="91"/>
        <v>1.7884137050106174E-2</v>
      </c>
      <c r="E2886">
        <v>-1.0592535935037295E-3</v>
      </c>
      <c r="G2886">
        <v>2880</v>
      </c>
      <c r="H2886">
        <f t="shared" ca="1" si="92"/>
        <v>-1.8574745548272313E-3</v>
      </c>
    </row>
    <row r="2887" spans="2:8" x14ac:dyDescent="0.35">
      <c r="B2887" s="40">
        <v>39491</v>
      </c>
      <c r="C2887" s="41">
        <v>39.478729000000001</v>
      </c>
      <c r="D2887" s="6">
        <f t="shared" ref="D2887:D2950" si="93">(C2887-C2888)/C2888</f>
        <v>-0.92874498945906281</v>
      </c>
      <c r="E2887">
        <v>-1.0607113258691049E-3</v>
      </c>
      <c r="G2887">
        <v>2881</v>
      </c>
      <c r="H2887">
        <f t="shared" ref="H2887:H2950" ca="1" si="94">_xlfn.NORM.INV(RAND(),K$9,K$10)</f>
        <v>-7.5630236316487492E-3</v>
      </c>
    </row>
    <row r="2888" spans="2:8" x14ac:dyDescent="0.35">
      <c r="B2888" s="40">
        <v>44608</v>
      </c>
      <c r="C2888" s="41">
        <v>554.04846199999997</v>
      </c>
      <c r="D2888" s="6">
        <f t="shared" si="93"/>
        <v>0.24224217161888367</v>
      </c>
      <c r="E2888">
        <v>-1.0667727784727727E-3</v>
      </c>
      <c r="G2888">
        <v>2882</v>
      </c>
      <c r="H2888">
        <f t="shared" ca="1" si="94"/>
        <v>-6.8220223410207746E-3</v>
      </c>
    </row>
    <row r="2889" spans="2:8" x14ac:dyDescent="0.35">
      <c r="B2889" s="40">
        <v>43815</v>
      </c>
      <c r="C2889" s="41">
        <v>446.00680499999999</v>
      </c>
      <c r="D2889" s="6">
        <f t="shared" si="93"/>
        <v>0.77491916550479878</v>
      </c>
      <c r="E2889">
        <v>-1.0870336519708103E-3</v>
      </c>
      <c r="G2889">
        <v>2883</v>
      </c>
      <c r="H2889">
        <f t="shared" ca="1" si="94"/>
        <v>4.293790417911178E-2</v>
      </c>
    </row>
    <row r="2890" spans="2:8" x14ac:dyDescent="0.35">
      <c r="B2890" s="40">
        <v>42275</v>
      </c>
      <c r="C2890" s="41">
        <v>251.282883</v>
      </c>
      <c r="D2890" s="6">
        <f t="shared" si="93"/>
        <v>-0.15657684003155903</v>
      </c>
      <c r="E2890">
        <v>-1.0913452725479422E-3</v>
      </c>
      <c r="G2890">
        <v>2884</v>
      </c>
      <c r="H2890">
        <f t="shared" ca="1" si="94"/>
        <v>1.9224858939528564E-2</v>
      </c>
    </row>
    <row r="2891" spans="2:8" x14ac:dyDescent="0.35">
      <c r="B2891" s="40">
        <v>43179</v>
      </c>
      <c r="C2891" s="41">
        <v>297.93215900000001</v>
      </c>
      <c r="D2891" s="6">
        <f t="shared" si="93"/>
        <v>1.0146951430090905E-2</v>
      </c>
      <c r="E2891">
        <v>-1.0947142065782444E-3</v>
      </c>
      <c r="G2891">
        <v>2885</v>
      </c>
      <c r="H2891">
        <f t="shared" ca="1" si="94"/>
        <v>-1.8734312392999272E-2</v>
      </c>
    </row>
    <row r="2892" spans="2:8" x14ac:dyDescent="0.35">
      <c r="B2892" s="40">
        <v>43018</v>
      </c>
      <c r="C2892" s="41">
        <v>294.93942299999998</v>
      </c>
      <c r="D2892" s="6">
        <f t="shared" si="93"/>
        <v>-0.43791512573832181</v>
      </c>
      <c r="E2892">
        <v>-1.101780727356883E-3</v>
      </c>
      <c r="G2892">
        <v>2886</v>
      </c>
      <c r="H2892">
        <f t="shared" ca="1" si="94"/>
        <v>3.4373463457867239E-3</v>
      </c>
    </row>
    <row r="2893" spans="2:8" x14ac:dyDescent="0.35">
      <c r="B2893" s="40">
        <v>44217</v>
      </c>
      <c r="C2893" s="41">
        <v>524.72399900000005</v>
      </c>
      <c r="D2893" s="6">
        <f t="shared" si="93"/>
        <v>0.22863334171483488</v>
      </c>
      <c r="E2893">
        <v>-1.1161098433660978E-3</v>
      </c>
      <c r="G2893">
        <v>2887</v>
      </c>
      <c r="H2893">
        <f t="shared" ca="1" si="94"/>
        <v>2.7985217989622689E-2</v>
      </c>
    </row>
    <row r="2894" spans="2:8" x14ac:dyDescent="0.35">
      <c r="B2894" s="40">
        <v>44000</v>
      </c>
      <c r="C2894" s="41">
        <v>427.079407</v>
      </c>
      <c r="D2894" s="6">
        <f t="shared" si="93"/>
        <v>23.644963953198971</v>
      </c>
      <c r="E2894">
        <v>-1.1350095164662775E-3</v>
      </c>
      <c r="G2894">
        <v>2888</v>
      </c>
      <c r="H2894">
        <f t="shared" ca="1" si="94"/>
        <v>1.0826748989276995E-3</v>
      </c>
    </row>
    <row r="2895" spans="2:8" x14ac:dyDescent="0.35">
      <c r="B2895" s="40">
        <v>38527</v>
      </c>
      <c r="C2895" s="41">
        <v>17.329277000000001</v>
      </c>
      <c r="D2895" s="6">
        <f t="shared" si="93"/>
        <v>-0.9727535275418393</v>
      </c>
      <c r="E2895">
        <v>-1.1488708217185679E-3</v>
      </c>
      <c r="G2895">
        <v>2889</v>
      </c>
      <c r="H2895">
        <f t="shared" ca="1" si="94"/>
        <v>4.9364032290064197E-2</v>
      </c>
    </row>
    <row r="2896" spans="2:8" x14ac:dyDescent="0.35">
      <c r="B2896" s="40">
        <v>44462</v>
      </c>
      <c r="C2896" s="41">
        <v>636.01910399999997</v>
      </c>
      <c r="D2896" s="6">
        <f t="shared" si="93"/>
        <v>0.26695107257025363</v>
      </c>
      <c r="E2896">
        <v>-1.1567576509518601E-3</v>
      </c>
      <c r="G2896">
        <v>2890</v>
      </c>
      <c r="H2896">
        <f t="shared" ca="1" si="94"/>
        <v>-1.2839924138171159E-2</v>
      </c>
    </row>
    <row r="2897" spans="2:8" x14ac:dyDescent="0.35">
      <c r="B2897" s="40">
        <v>44176</v>
      </c>
      <c r="C2897" s="41">
        <v>502.00762900000001</v>
      </c>
      <c r="D2897" s="6">
        <f t="shared" si="93"/>
        <v>0.39710778814723063</v>
      </c>
      <c r="E2897">
        <v>-1.1664964427553015E-3</v>
      </c>
      <c r="G2897">
        <v>2891</v>
      </c>
      <c r="H2897">
        <f t="shared" ca="1" si="94"/>
        <v>9.3778329997323689E-3</v>
      </c>
    </row>
    <row r="2898" spans="2:8" x14ac:dyDescent="0.35">
      <c r="B2898" s="40">
        <v>43273</v>
      </c>
      <c r="C2898" s="41">
        <v>359.31918300000001</v>
      </c>
      <c r="D2898" s="6">
        <f t="shared" si="93"/>
        <v>-0.12452919307436891</v>
      </c>
      <c r="E2898">
        <v>-1.1668739137070078E-3</v>
      </c>
      <c r="G2898">
        <v>2892</v>
      </c>
      <c r="H2898">
        <f t="shared" ca="1" si="94"/>
        <v>1.799192562386883E-2</v>
      </c>
    </row>
    <row r="2899" spans="2:8" x14ac:dyDescent="0.35">
      <c r="B2899" s="40">
        <v>43543</v>
      </c>
      <c r="C2899" s="41">
        <v>410.42965700000002</v>
      </c>
      <c r="D2899" s="6">
        <f t="shared" si="93"/>
        <v>1.6897697412834261</v>
      </c>
      <c r="E2899">
        <v>-1.1692046650739801E-3</v>
      </c>
      <c r="G2899">
        <v>2893</v>
      </c>
      <c r="H2899">
        <f t="shared" ca="1" si="94"/>
        <v>5.9794967378903226E-3</v>
      </c>
    </row>
    <row r="2900" spans="2:8" x14ac:dyDescent="0.35">
      <c r="B2900" s="40">
        <v>41529</v>
      </c>
      <c r="C2900" s="41">
        <v>152.58914200000001</v>
      </c>
      <c r="D2900" s="6">
        <f t="shared" si="93"/>
        <v>14.49919669646564</v>
      </c>
      <c r="E2900">
        <v>-1.1767054219788508E-3</v>
      </c>
      <c r="G2900">
        <v>2894</v>
      </c>
      <c r="H2900">
        <f t="shared" ca="1" si="94"/>
        <v>4.7945158336326803E-3</v>
      </c>
    </row>
    <row r="2901" spans="2:8" x14ac:dyDescent="0.35">
      <c r="B2901" s="40">
        <v>37967</v>
      </c>
      <c r="C2901" s="41">
        <v>9.8449709999999993</v>
      </c>
      <c r="D2901" s="6">
        <f t="shared" si="93"/>
        <v>-0.98182983320874662</v>
      </c>
      <c r="E2901">
        <v>-1.1770825417718603E-3</v>
      </c>
      <c r="G2901">
        <v>2895</v>
      </c>
      <c r="H2901">
        <f t="shared" ca="1" si="94"/>
        <v>7.2270475634069516E-3</v>
      </c>
    </row>
    <row r="2902" spans="2:8" x14ac:dyDescent="0.35">
      <c r="B2902" s="40">
        <v>44761</v>
      </c>
      <c r="C2902" s="41">
        <v>541.82061799999997</v>
      </c>
      <c r="D2902" s="6">
        <f t="shared" si="93"/>
        <v>1.3640896131095532</v>
      </c>
      <c r="E2902">
        <v>-1.1815215333935997E-3</v>
      </c>
      <c r="G2902">
        <v>2896</v>
      </c>
      <c r="H2902">
        <f t="shared" ca="1" si="94"/>
        <v>-5.3849746050636848E-3</v>
      </c>
    </row>
    <row r="2903" spans="2:8" x14ac:dyDescent="0.35">
      <c r="B2903" s="40">
        <v>42389</v>
      </c>
      <c r="C2903" s="41">
        <v>229.18785099999999</v>
      </c>
      <c r="D2903" s="6">
        <f t="shared" si="93"/>
        <v>1.0769296274474021</v>
      </c>
      <c r="E2903">
        <v>-1.2019463439730471E-3</v>
      </c>
      <c r="G2903">
        <v>2897</v>
      </c>
      <c r="H2903">
        <f t="shared" ca="1" si="94"/>
        <v>4.3191915421976305E-2</v>
      </c>
    </row>
    <row r="2904" spans="2:8" x14ac:dyDescent="0.35">
      <c r="B2904" s="40">
        <v>41179</v>
      </c>
      <c r="C2904" s="41">
        <v>110.349358</v>
      </c>
      <c r="D2904" s="6">
        <f t="shared" si="93"/>
        <v>0.54797359398395729</v>
      </c>
      <c r="E2904">
        <v>-1.2071479734565372E-3</v>
      </c>
      <c r="G2904">
        <v>2898</v>
      </c>
      <c r="H2904">
        <f t="shared" ca="1" si="94"/>
        <v>-2.4036217691026641E-2</v>
      </c>
    </row>
    <row r="2905" spans="2:8" x14ac:dyDescent="0.35">
      <c r="B2905" s="40">
        <v>40161</v>
      </c>
      <c r="C2905" s="41">
        <v>71.286331000000004</v>
      </c>
      <c r="D2905" s="6">
        <f t="shared" si="93"/>
        <v>-0.86345864256742877</v>
      </c>
      <c r="E2905">
        <v>-1.210168526051566E-3</v>
      </c>
      <c r="G2905">
        <v>2899</v>
      </c>
      <c r="H2905">
        <f t="shared" ca="1" si="94"/>
        <v>4.0473992909864998E-3</v>
      </c>
    </row>
    <row r="2906" spans="2:8" x14ac:dyDescent="0.35">
      <c r="B2906" s="40">
        <v>44333</v>
      </c>
      <c r="C2906" s="41">
        <v>522.08599900000002</v>
      </c>
      <c r="D2906" s="6">
        <f t="shared" si="93"/>
        <v>3.7774063249578091</v>
      </c>
      <c r="E2906">
        <v>-1.214930940539612E-3</v>
      </c>
      <c r="G2906">
        <v>2900</v>
      </c>
      <c r="H2906">
        <f t="shared" ca="1" si="94"/>
        <v>1.4457985171669996E-2</v>
      </c>
    </row>
    <row r="2907" spans="2:8" x14ac:dyDescent="0.35">
      <c r="B2907" s="40">
        <v>41148</v>
      </c>
      <c r="C2907" s="41">
        <v>109.28231</v>
      </c>
      <c r="D2907" s="6">
        <f t="shared" si="93"/>
        <v>-0.72215584395238264</v>
      </c>
      <c r="E2907">
        <v>-1.2190664236972958E-3</v>
      </c>
      <c r="G2907">
        <v>2901</v>
      </c>
      <c r="H2907">
        <f t="shared" ca="1" si="94"/>
        <v>-1.0982959687364307E-2</v>
      </c>
    </row>
    <row r="2908" spans="2:8" x14ac:dyDescent="0.35">
      <c r="B2908" s="40">
        <v>43657</v>
      </c>
      <c r="C2908" s="41">
        <v>393.32232699999997</v>
      </c>
      <c r="D2908" s="6">
        <f t="shared" si="93"/>
        <v>4.5902974517536252</v>
      </c>
      <c r="E2908">
        <v>-1.2202273108960053E-3</v>
      </c>
      <c r="G2908">
        <v>2902</v>
      </c>
      <c r="H2908">
        <f t="shared" ca="1" si="94"/>
        <v>-1.0027497790181793E-2</v>
      </c>
    </row>
    <row r="2909" spans="2:8" x14ac:dyDescent="0.35">
      <c r="B2909" s="40">
        <v>40171</v>
      </c>
      <c r="C2909" s="41">
        <v>70.358031999999994</v>
      </c>
      <c r="D2909" s="6">
        <f t="shared" si="93"/>
        <v>10.6489623755806</v>
      </c>
      <c r="E2909">
        <v>-1.2257897301165923E-3</v>
      </c>
      <c r="G2909">
        <v>2903</v>
      </c>
      <c r="H2909">
        <f t="shared" ca="1" si="94"/>
        <v>-5.2124526675190255E-3</v>
      </c>
    </row>
    <row r="2910" spans="2:8" x14ac:dyDescent="0.35">
      <c r="B2910" s="40">
        <v>37494</v>
      </c>
      <c r="C2910" s="41">
        <v>6.0398540000000001</v>
      </c>
      <c r="D2910" s="6">
        <f t="shared" si="93"/>
        <v>-0.98440779343447271</v>
      </c>
      <c r="E2910">
        <v>-1.2331100550310053E-3</v>
      </c>
      <c r="G2910">
        <v>2904</v>
      </c>
      <c r="H2910">
        <f t="shared" ca="1" si="94"/>
        <v>7.0505024155693673E-3</v>
      </c>
    </row>
    <row r="2911" spans="2:8" x14ac:dyDescent="0.35">
      <c r="B2911" s="40">
        <v>43578</v>
      </c>
      <c r="C2911" s="41">
        <v>387.36364700000001</v>
      </c>
      <c r="D2911" s="6">
        <f t="shared" si="93"/>
        <v>63.734008664542763</v>
      </c>
      <c r="E2911">
        <v>-1.2388997067938384E-3</v>
      </c>
      <c r="G2911">
        <v>2905</v>
      </c>
      <c r="H2911">
        <f t="shared" ca="1" si="94"/>
        <v>-5.3920007381521237E-2</v>
      </c>
    </row>
    <row r="2912" spans="2:8" x14ac:dyDescent="0.35">
      <c r="B2912" s="40">
        <v>37503</v>
      </c>
      <c r="C2912" s="41">
        <v>5.9839279999999997</v>
      </c>
      <c r="D2912" s="6">
        <f t="shared" si="93"/>
        <v>-0.98928057845073591</v>
      </c>
      <c r="E2912">
        <v>-1.2446204007922194E-3</v>
      </c>
      <c r="G2912">
        <v>2906</v>
      </c>
      <c r="H2912">
        <f t="shared" ca="1" si="94"/>
        <v>-1.5154538679391556E-2</v>
      </c>
    </row>
    <row r="2913" spans="2:8" x14ac:dyDescent="0.35">
      <c r="B2913" s="40">
        <v>44929</v>
      </c>
      <c r="C2913" s="41">
        <v>558.23236099999997</v>
      </c>
      <c r="D2913" s="6">
        <f t="shared" si="93"/>
        <v>15.735257990285179</v>
      </c>
      <c r="E2913">
        <v>-1.2466285126827605E-3</v>
      </c>
      <c r="G2913">
        <v>2907</v>
      </c>
      <c r="H2913">
        <f t="shared" ca="1" si="94"/>
        <v>1.1751054822434277E-2</v>
      </c>
    </row>
    <row r="2914" spans="2:8" x14ac:dyDescent="0.35">
      <c r="B2914" s="40">
        <v>39630</v>
      </c>
      <c r="C2914" s="41">
        <v>33.356662999999998</v>
      </c>
      <c r="D2914" s="6">
        <f t="shared" si="93"/>
        <v>-0.93907267272848027</v>
      </c>
      <c r="E2914">
        <v>-1.2650411327745645E-3</v>
      </c>
      <c r="G2914">
        <v>2908</v>
      </c>
      <c r="H2914">
        <f t="shared" ca="1" si="94"/>
        <v>9.4064795984465481E-3</v>
      </c>
    </row>
    <row r="2915" spans="2:8" x14ac:dyDescent="0.35">
      <c r="B2915" s="40">
        <v>44881</v>
      </c>
      <c r="C2915" s="41">
        <v>547.48278800000003</v>
      </c>
      <c r="D2915" s="6">
        <f t="shared" si="93"/>
        <v>15.517609426417863</v>
      </c>
      <c r="E2915">
        <v>-1.2709632427262804E-3</v>
      </c>
      <c r="G2915">
        <v>2909</v>
      </c>
      <c r="H2915">
        <f t="shared" ca="1" si="94"/>
        <v>-1.6994562495948589E-2</v>
      </c>
    </row>
    <row r="2916" spans="2:8" x14ac:dyDescent="0.35">
      <c r="B2916" s="40">
        <v>39735</v>
      </c>
      <c r="C2916" s="41">
        <v>33.145401</v>
      </c>
      <c r="D2916" s="6">
        <f t="shared" si="93"/>
        <v>4.7356157964336996</v>
      </c>
      <c r="E2916">
        <v>-1.2734551006662713E-3</v>
      </c>
      <c r="G2916">
        <v>2910</v>
      </c>
      <c r="H2916">
        <f t="shared" ca="1" si="94"/>
        <v>-9.0005743728677617E-3</v>
      </c>
    </row>
    <row r="2917" spans="2:8" x14ac:dyDescent="0.35">
      <c r="B2917" s="40">
        <v>37526</v>
      </c>
      <c r="C2917" s="41">
        <v>5.7788740000000001</v>
      </c>
      <c r="D2917" s="6">
        <f t="shared" si="93"/>
        <v>-0.97642457162800267</v>
      </c>
      <c r="E2917">
        <v>-1.2885542304017141E-3</v>
      </c>
      <c r="G2917">
        <v>2911</v>
      </c>
      <c r="H2917">
        <f t="shared" ca="1" si="94"/>
        <v>1.2342135888520228E-2</v>
      </c>
    </row>
    <row r="2918" spans="2:8" x14ac:dyDescent="0.35">
      <c r="B2918" s="40">
        <v>42115</v>
      </c>
      <c r="C2918" s="41">
        <v>245.12275700000001</v>
      </c>
      <c r="D2918" s="6">
        <f t="shared" si="93"/>
        <v>-0.13453732835476162</v>
      </c>
      <c r="E2918">
        <v>-1.301499905069327E-3</v>
      </c>
      <c r="G2918">
        <v>2912</v>
      </c>
      <c r="H2918">
        <f t="shared" ca="1" si="94"/>
        <v>-3.1733995645730088E-2</v>
      </c>
    </row>
    <row r="2919" spans="2:8" x14ac:dyDescent="0.35">
      <c r="B2919" s="40">
        <v>42928</v>
      </c>
      <c r="C2919" s="41">
        <v>283.227417</v>
      </c>
      <c r="D2919" s="6">
        <f t="shared" si="93"/>
        <v>-0.46637508357571628</v>
      </c>
      <c r="E2919">
        <v>-1.3108817782132465E-3</v>
      </c>
      <c r="G2919">
        <v>2913</v>
      </c>
      <c r="H2919">
        <f t="shared" ca="1" si="94"/>
        <v>1.7790523046573595E-2</v>
      </c>
    </row>
    <row r="2920" spans="2:8" x14ac:dyDescent="0.35">
      <c r="B2920" s="40">
        <v>44966</v>
      </c>
      <c r="C2920" s="41">
        <v>530.76122999999995</v>
      </c>
      <c r="D2920" s="6">
        <f t="shared" si="93"/>
        <v>2.8794539730158704</v>
      </c>
      <c r="E2920">
        <v>-1.3109541477983302E-3</v>
      </c>
      <c r="G2920">
        <v>2914</v>
      </c>
      <c r="H2920">
        <f t="shared" ca="1" si="94"/>
        <v>9.3869390495647364E-3</v>
      </c>
    </row>
    <row r="2921" spans="2:8" x14ac:dyDescent="0.35">
      <c r="B2921" s="40">
        <v>41451</v>
      </c>
      <c r="C2921" s="41">
        <v>136.81338500000001</v>
      </c>
      <c r="D2921" s="6">
        <f t="shared" si="93"/>
        <v>1.8274282856193627</v>
      </c>
      <c r="E2921">
        <v>-1.3121022547012235E-3</v>
      </c>
      <c r="G2921">
        <v>2915</v>
      </c>
      <c r="H2921">
        <f t="shared" ca="1" si="94"/>
        <v>1.1751986857716055E-2</v>
      </c>
    </row>
    <row r="2922" spans="2:8" x14ac:dyDescent="0.35">
      <c r="B2922" s="40">
        <v>39953</v>
      </c>
      <c r="C2922" s="41">
        <v>48.387923999999998</v>
      </c>
      <c r="D2922" s="6">
        <f t="shared" si="93"/>
        <v>-0.89898682043562705</v>
      </c>
      <c r="E2922">
        <v>-1.3191449761071298E-3</v>
      </c>
      <c r="G2922">
        <v>2916</v>
      </c>
      <c r="H2922">
        <f t="shared" ca="1" si="94"/>
        <v>-6.0526496312032808E-3</v>
      </c>
    </row>
    <row r="2923" spans="2:8" x14ac:dyDescent="0.35">
      <c r="B2923" s="40">
        <v>44064</v>
      </c>
      <c r="C2923" s="41">
        <v>479.025848</v>
      </c>
      <c r="D2923" s="6">
        <f t="shared" si="93"/>
        <v>0.35908482883634685</v>
      </c>
      <c r="E2923">
        <v>-1.3194880680505051E-3</v>
      </c>
      <c r="G2923">
        <v>2917</v>
      </c>
      <c r="H2923">
        <f t="shared" ca="1" si="94"/>
        <v>2.0960102479902444E-3</v>
      </c>
    </row>
    <row r="2924" spans="2:8" x14ac:dyDescent="0.35">
      <c r="B2924" s="40">
        <v>43248</v>
      </c>
      <c r="C2924" s="41">
        <v>352.46206699999999</v>
      </c>
      <c r="D2924" s="6">
        <f t="shared" si="93"/>
        <v>0.11330465137162161</v>
      </c>
      <c r="E2924">
        <v>-1.3215991453362367E-3</v>
      </c>
      <c r="G2924">
        <v>2918</v>
      </c>
      <c r="H2924">
        <f t="shared" ca="1" si="94"/>
        <v>1.0760867610420582E-2</v>
      </c>
    </row>
    <row r="2925" spans="2:8" x14ac:dyDescent="0.35">
      <c r="B2925" s="40">
        <v>43061</v>
      </c>
      <c r="C2925" s="41">
        <v>316.59085099999999</v>
      </c>
      <c r="D2925" s="6">
        <f t="shared" si="93"/>
        <v>13.898709892558655</v>
      </c>
      <c r="E2925">
        <v>-1.32395590015667E-3</v>
      </c>
      <c r="G2925">
        <v>2919</v>
      </c>
      <c r="H2925">
        <f t="shared" ca="1" si="94"/>
        <v>-1.8934933207755231E-2</v>
      </c>
    </row>
    <row r="2926" spans="2:8" x14ac:dyDescent="0.35">
      <c r="B2926" s="40">
        <v>38607</v>
      </c>
      <c r="C2926" s="41">
        <v>21.249548000000001</v>
      </c>
      <c r="D2926" s="6">
        <f t="shared" si="93"/>
        <v>2.7870563324582225</v>
      </c>
      <c r="E2926">
        <v>-1.3267832136050533E-3</v>
      </c>
      <c r="G2926">
        <v>2920</v>
      </c>
      <c r="H2926">
        <f t="shared" ca="1" si="94"/>
        <v>2.8485963035278283E-2</v>
      </c>
    </row>
    <row r="2927" spans="2:8" x14ac:dyDescent="0.35">
      <c r="B2927" s="40">
        <v>37551</v>
      </c>
      <c r="C2927" s="41">
        <v>5.6110990000000003</v>
      </c>
      <c r="D2927" s="6">
        <f t="shared" si="93"/>
        <v>0</v>
      </c>
      <c r="E2927">
        <v>-1.3272093399086177E-3</v>
      </c>
      <c r="G2927">
        <v>2921</v>
      </c>
      <c r="H2927">
        <f t="shared" ca="1" si="94"/>
        <v>-9.3043499121258574E-3</v>
      </c>
    </row>
    <row r="2928" spans="2:8" x14ac:dyDescent="0.35">
      <c r="B2928" s="40">
        <v>37545</v>
      </c>
      <c r="C2928" s="41">
        <v>5.6110990000000003</v>
      </c>
      <c r="D2928" s="6">
        <f t="shared" si="93"/>
        <v>-0.9436598831959756</v>
      </c>
      <c r="E2928">
        <v>-1.3272093399086177E-3</v>
      </c>
      <c r="G2928">
        <v>2922</v>
      </c>
      <c r="H2928">
        <f t="shared" ca="1" si="94"/>
        <v>-2.8171209531446762E-3</v>
      </c>
    </row>
    <row r="2929" spans="2:8" x14ac:dyDescent="0.35">
      <c r="B2929" s="40">
        <v>41019</v>
      </c>
      <c r="C2929" s="41">
        <v>99.593315000000004</v>
      </c>
      <c r="D2929" s="6">
        <f t="shared" si="93"/>
        <v>16.772964934762953</v>
      </c>
      <c r="E2929">
        <v>-1.3286429396439947E-3</v>
      </c>
      <c r="G2929">
        <v>2923</v>
      </c>
      <c r="H2929">
        <f t="shared" ca="1" si="94"/>
        <v>-1.76826917999518E-2</v>
      </c>
    </row>
    <row r="2930" spans="2:8" x14ac:dyDescent="0.35">
      <c r="B2930" s="40">
        <v>37565</v>
      </c>
      <c r="C2930" s="41">
        <v>5.6036409999999997</v>
      </c>
      <c r="D2930" s="6">
        <f t="shared" si="93"/>
        <v>0</v>
      </c>
      <c r="E2930">
        <v>-1.3291513837129999E-3</v>
      </c>
      <c r="G2930">
        <v>2924</v>
      </c>
      <c r="H2930">
        <f t="shared" ca="1" si="94"/>
        <v>4.219594918641538E-2</v>
      </c>
    </row>
    <row r="2931" spans="2:8" x14ac:dyDescent="0.35">
      <c r="B2931" s="40">
        <v>37547</v>
      </c>
      <c r="C2931" s="41">
        <v>5.6036409999999997</v>
      </c>
      <c r="D2931" s="6">
        <f t="shared" si="93"/>
        <v>-7.9233127286601202E-3</v>
      </c>
      <c r="E2931">
        <v>-1.3291513837129999E-3</v>
      </c>
      <c r="G2931">
        <v>2925</v>
      </c>
      <c r="H2931">
        <f t="shared" ca="1" si="94"/>
        <v>-1.2058574187557857E-2</v>
      </c>
    </row>
    <row r="2932" spans="2:8" x14ac:dyDescent="0.35">
      <c r="B2932" s="40">
        <v>37586</v>
      </c>
      <c r="C2932" s="41">
        <v>5.6483949999999998</v>
      </c>
      <c r="D2932" s="6">
        <f t="shared" si="93"/>
        <v>6.7207456056628014E-3</v>
      </c>
      <c r="E2932">
        <v>-1.3332894855952752E-3</v>
      </c>
      <c r="G2932">
        <v>2926</v>
      </c>
      <c r="H2932">
        <f t="shared" ca="1" si="94"/>
        <v>2.270346322066936E-3</v>
      </c>
    </row>
    <row r="2933" spans="2:8" x14ac:dyDescent="0.35">
      <c r="B2933" s="40">
        <v>37596</v>
      </c>
      <c r="C2933" s="41">
        <v>5.6106870000000004</v>
      </c>
      <c r="D2933" s="6">
        <f t="shared" si="93"/>
        <v>2.0196886154141905E-3</v>
      </c>
      <c r="E2933">
        <v>-1.3424159107789904E-3</v>
      </c>
      <c r="G2933">
        <v>2927</v>
      </c>
      <c r="H2933">
        <f t="shared" ca="1" si="94"/>
        <v>-2.0089487578935639E-2</v>
      </c>
    </row>
    <row r="2934" spans="2:8" x14ac:dyDescent="0.35">
      <c r="B2934" s="40">
        <v>37589</v>
      </c>
      <c r="C2934" s="41">
        <v>5.5993779999999997</v>
      </c>
      <c r="D2934" s="6">
        <f t="shared" si="93"/>
        <v>4.7366032649311628E-3</v>
      </c>
      <c r="E2934">
        <v>-1.3445891922424403E-3</v>
      </c>
      <c r="G2934">
        <v>2928</v>
      </c>
      <c r="H2934">
        <f t="shared" ca="1" si="94"/>
        <v>9.0943330999922259E-3</v>
      </c>
    </row>
    <row r="2935" spans="2:8" x14ac:dyDescent="0.35">
      <c r="B2935" s="40">
        <v>37672</v>
      </c>
      <c r="C2935" s="41">
        <v>5.5729810000000004</v>
      </c>
      <c r="D2935" s="6">
        <f t="shared" si="93"/>
        <v>-0.94245726350510328</v>
      </c>
      <c r="E2935">
        <v>-1.3511283265486606E-3</v>
      </c>
      <c r="G2935">
        <v>2929</v>
      </c>
      <c r="H2935">
        <f t="shared" ca="1" si="94"/>
        <v>1.1674028431025896E-3</v>
      </c>
    </row>
    <row r="2936" spans="2:8" x14ac:dyDescent="0.35">
      <c r="B2936" s="40">
        <v>40736</v>
      </c>
      <c r="C2936" s="41">
        <v>96.849425999999994</v>
      </c>
      <c r="D2936" s="6">
        <f t="shared" si="93"/>
        <v>16.556565831983118</v>
      </c>
      <c r="E2936">
        <v>-1.3585316523996632E-3</v>
      </c>
      <c r="G2936">
        <v>2930</v>
      </c>
      <c r="H2936">
        <f t="shared" ca="1" si="94"/>
        <v>3.9674617063909817E-2</v>
      </c>
    </row>
    <row r="2937" spans="2:8" x14ac:dyDescent="0.35">
      <c r="B2937" s="40">
        <v>37623</v>
      </c>
      <c r="C2937" s="41">
        <v>5.5164220000000004</v>
      </c>
      <c r="D2937" s="6">
        <f t="shared" si="93"/>
        <v>-0.97614977861999264</v>
      </c>
      <c r="E2937">
        <v>-1.3651431046876668E-3</v>
      </c>
      <c r="G2937">
        <v>2931</v>
      </c>
      <c r="H2937">
        <f t="shared" ca="1" si="94"/>
        <v>1.5570872994390455E-2</v>
      </c>
    </row>
    <row r="2938" spans="2:8" x14ac:dyDescent="0.35">
      <c r="B2938" s="40">
        <v>42165</v>
      </c>
      <c r="C2938" s="41">
        <v>231.29437300000001</v>
      </c>
      <c r="D2938" s="6">
        <f t="shared" si="93"/>
        <v>4.5441987058475517</v>
      </c>
      <c r="E2938">
        <v>-1.3792699625092655E-3</v>
      </c>
      <c r="G2938">
        <v>2932</v>
      </c>
      <c r="H2938">
        <f t="shared" ca="1" si="94"/>
        <v>9.1800933070599038E-4</v>
      </c>
    </row>
    <row r="2939" spans="2:8" x14ac:dyDescent="0.35">
      <c r="B2939" s="40">
        <v>39090</v>
      </c>
      <c r="C2939" s="41">
        <v>41.718268999999999</v>
      </c>
      <c r="D2939" s="6">
        <f t="shared" si="93"/>
        <v>1.424116344748052</v>
      </c>
      <c r="E2939">
        <v>-1.3841409248108397E-3</v>
      </c>
      <c r="G2939">
        <v>2933</v>
      </c>
      <c r="H2939">
        <f t="shared" ca="1" si="94"/>
        <v>4.9638893926099131E-2</v>
      </c>
    </row>
    <row r="2940" spans="2:8" x14ac:dyDescent="0.35">
      <c r="B2940" s="40">
        <v>38505</v>
      </c>
      <c r="C2940" s="41">
        <v>17.209681</v>
      </c>
      <c r="D2940" s="6">
        <f t="shared" si="93"/>
        <v>-0.96794516346571891</v>
      </c>
      <c r="E2940">
        <v>-1.3879861788607258E-3</v>
      </c>
      <c r="G2940">
        <v>2934</v>
      </c>
      <c r="H2940">
        <f t="shared" ca="1" si="94"/>
        <v>-3.942436179279734E-2</v>
      </c>
    </row>
    <row r="2941" spans="2:8" x14ac:dyDescent="0.35">
      <c r="B2941" s="40">
        <v>45008</v>
      </c>
      <c r="C2941" s="41">
        <v>536.88250700000003</v>
      </c>
      <c r="D2941" s="6">
        <f t="shared" si="93"/>
        <v>1.3266746003843013</v>
      </c>
      <c r="E2941">
        <v>-1.3885429564266685E-3</v>
      </c>
      <c r="G2941">
        <v>2935</v>
      </c>
      <c r="H2941">
        <f t="shared" ca="1" si="94"/>
        <v>9.3819960086105741E-3</v>
      </c>
    </row>
    <row r="2942" spans="2:8" x14ac:dyDescent="0.35">
      <c r="B2942" s="40">
        <v>42408</v>
      </c>
      <c r="C2942" s="41">
        <v>230.75100699999999</v>
      </c>
      <c r="D2942" s="6">
        <f t="shared" si="93"/>
        <v>10.457190759730327</v>
      </c>
      <c r="E2942">
        <v>-1.3926692328563371E-3</v>
      </c>
      <c r="G2942">
        <v>2936</v>
      </c>
      <c r="H2942">
        <f t="shared" ca="1" si="94"/>
        <v>2.3908415476165865E-3</v>
      </c>
    </row>
    <row r="2943" spans="2:8" x14ac:dyDescent="0.35">
      <c r="B2943" s="40">
        <v>38593</v>
      </c>
      <c r="C2943" s="41">
        <v>20.140277999999999</v>
      </c>
      <c r="D2943" s="6">
        <f t="shared" si="93"/>
        <v>-0.54315986380454306</v>
      </c>
      <c r="E2943">
        <v>-1.4000039864116764E-3</v>
      </c>
      <c r="G2943">
        <v>2937</v>
      </c>
      <c r="H2943">
        <f t="shared" ca="1" si="94"/>
        <v>1.9323593683485789E-2</v>
      </c>
    </row>
    <row r="2944" spans="2:8" x14ac:dyDescent="0.35">
      <c r="B2944" s="40">
        <v>39367</v>
      </c>
      <c r="C2944" s="41">
        <v>44.086052000000002</v>
      </c>
      <c r="D2944" s="6">
        <f t="shared" si="93"/>
        <v>-0.52421354245781515</v>
      </c>
      <c r="E2944">
        <v>-1.4151547382247145E-3</v>
      </c>
      <c r="G2944">
        <v>2938</v>
      </c>
      <c r="H2944">
        <f t="shared" ca="1" si="94"/>
        <v>3.357716154895983E-2</v>
      </c>
    </row>
    <row r="2945" spans="2:8" x14ac:dyDescent="0.35">
      <c r="B2945" s="40">
        <v>40961</v>
      </c>
      <c r="C2945" s="41">
        <v>92.659324999999995</v>
      </c>
      <c r="D2945" s="6">
        <f t="shared" si="93"/>
        <v>-0.83168718990770441</v>
      </c>
      <c r="E2945">
        <v>-1.4279167526657296E-3</v>
      </c>
      <c r="G2945">
        <v>2939</v>
      </c>
      <c r="H2945">
        <f t="shared" ca="1" si="94"/>
        <v>1.6179622655491922E-2</v>
      </c>
    </row>
    <row r="2946" spans="2:8" x14ac:dyDescent="0.35">
      <c r="B2946" s="40">
        <v>44876</v>
      </c>
      <c r="C2946" s="41">
        <v>550.51855499999999</v>
      </c>
      <c r="D2946" s="6">
        <f t="shared" si="93"/>
        <v>5.0868151257730778</v>
      </c>
      <c r="E2946">
        <v>-1.4443000125488458E-3</v>
      </c>
      <c r="G2946">
        <v>2940</v>
      </c>
      <c r="H2946">
        <f t="shared" ca="1" si="94"/>
        <v>8.7662974348912334E-3</v>
      </c>
    </row>
    <row r="2947" spans="2:8" x14ac:dyDescent="0.35">
      <c r="B2947" s="40">
        <v>40682</v>
      </c>
      <c r="C2947" s="41">
        <v>90.444434999999999</v>
      </c>
      <c r="D2947" s="6">
        <f t="shared" si="93"/>
        <v>-7.3434761743659581E-3</v>
      </c>
      <c r="E2947">
        <v>-1.4466059251235519E-3</v>
      </c>
      <c r="G2947">
        <v>2941</v>
      </c>
      <c r="H2947">
        <f t="shared" ca="1" si="94"/>
        <v>2.4275891731697721E-2</v>
      </c>
    </row>
    <row r="2948" spans="2:8" x14ac:dyDescent="0.35">
      <c r="B2948" s="40">
        <v>40954</v>
      </c>
      <c r="C2948" s="41">
        <v>91.113524999999996</v>
      </c>
      <c r="D2948" s="6">
        <f t="shared" si="93"/>
        <v>-0.84044176891526423</v>
      </c>
      <c r="E2948">
        <v>-1.4521180511699813E-3</v>
      </c>
      <c r="G2948">
        <v>2942</v>
      </c>
      <c r="H2948">
        <f t="shared" ca="1" si="94"/>
        <v>-1.524502518994994E-2</v>
      </c>
    </row>
    <row r="2949" spans="2:8" x14ac:dyDescent="0.35">
      <c r="B2949" s="40">
        <v>44392</v>
      </c>
      <c r="C2949" s="41">
        <v>571.03619400000002</v>
      </c>
      <c r="D2949" s="6">
        <f t="shared" si="93"/>
        <v>2.7089577245564174</v>
      </c>
      <c r="E2949">
        <v>-1.4521637473105104E-3</v>
      </c>
      <c r="G2949">
        <v>2943</v>
      </c>
      <c r="H2949">
        <f t="shared" ca="1" si="94"/>
        <v>-2.3057485840758275E-2</v>
      </c>
    </row>
    <row r="2950" spans="2:8" x14ac:dyDescent="0.35">
      <c r="B2950" s="40">
        <v>41689</v>
      </c>
      <c r="C2950" s="41">
        <v>153.961365</v>
      </c>
      <c r="D2950" s="6">
        <f t="shared" si="93"/>
        <v>5.9339859851496195</v>
      </c>
      <c r="E2950">
        <v>-1.4638581277173434E-3</v>
      </c>
      <c r="G2950">
        <v>2944</v>
      </c>
      <c r="H2950">
        <f t="shared" ca="1" si="94"/>
        <v>1.6192836016078606E-2</v>
      </c>
    </row>
    <row r="2951" spans="2:8" x14ac:dyDescent="0.35">
      <c r="B2951" s="40">
        <v>38666</v>
      </c>
      <c r="C2951" s="41">
        <v>22.203876000000001</v>
      </c>
      <c r="D2951" s="6">
        <f t="shared" ref="D2951:D3014" si="95">(C2951-C2952)/C2952</f>
        <v>1.373633184372066E-2</v>
      </c>
      <c r="E2951">
        <v>-1.4643981439653928E-3</v>
      </c>
      <c r="G2951">
        <v>2945</v>
      </c>
      <c r="H2951">
        <f t="shared" ref="H2951:H3014" ca="1" si="96">_xlfn.NORM.INV(RAND(),K$9,K$10)</f>
        <v>-2.897076504036503E-2</v>
      </c>
    </row>
    <row r="2952" spans="2:8" x14ac:dyDescent="0.35">
      <c r="B2952" s="40">
        <v>38609</v>
      </c>
      <c r="C2952" s="41">
        <v>21.903009000000001</v>
      </c>
      <c r="D2952" s="6">
        <f t="shared" si="95"/>
        <v>-0.47973179321529014</v>
      </c>
      <c r="E2952">
        <v>-1.4710095282138658E-3</v>
      </c>
      <c r="G2952">
        <v>2946</v>
      </c>
      <c r="H2952">
        <f t="shared" ca="1" si="96"/>
        <v>2.5214658633177938E-2</v>
      </c>
    </row>
    <row r="2953" spans="2:8" x14ac:dyDescent="0.35">
      <c r="B2953" s="40">
        <v>39580</v>
      </c>
      <c r="C2953" s="41">
        <v>42.099457000000001</v>
      </c>
      <c r="D2953" s="6">
        <f t="shared" si="95"/>
        <v>-0.72074561114062408</v>
      </c>
      <c r="E2953">
        <v>-1.4916863030642867E-3</v>
      </c>
      <c r="G2953">
        <v>2947</v>
      </c>
      <c r="H2953">
        <f t="shared" ca="1" si="96"/>
        <v>-2.020741555097055E-2</v>
      </c>
    </row>
    <row r="2954" spans="2:8" x14ac:dyDescent="0.35">
      <c r="B2954" s="40">
        <v>41628</v>
      </c>
      <c r="C2954" s="41">
        <v>150.756653</v>
      </c>
      <c r="D2954" s="6">
        <f t="shared" si="95"/>
        <v>-0.60833567327827409</v>
      </c>
      <c r="E2954">
        <v>-1.4951279980723504E-3</v>
      </c>
      <c r="G2954">
        <v>2948</v>
      </c>
      <c r="H2954">
        <f t="shared" ca="1" si="96"/>
        <v>-3.6605173512132869E-2</v>
      </c>
    </row>
    <row r="2955" spans="2:8" x14ac:dyDescent="0.35">
      <c r="B2955" s="40">
        <v>43644</v>
      </c>
      <c r="C2955" s="41">
        <v>384.91290300000003</v>
      </c>
      <c r="D2955" s="6">
        <f t="shared" si="95"/>
        <v>-0.20728074899535465</v>
      </c>
      <c r="E2955">
        <v>-1.4958356897742389E-3</v>
      </c>
      <c r="G2955">
        <v>2949</v>
      </c>
      <c r="H2955">
        <f t="shared" ca="1" si="96"/>
        <v>3.6289688402249961E-3</v>
      </c>
    </row>
    <row r="2956" spans="2:8" x14ac:dyDescent="0.35">
      <c r="B2956" s="40">
        <v>43886</v>
      </c>
      <c r="C2956" s="41">
        <v>485.560181</v>
      </c>
      <c r="D2956" s="6">
        <f t="shared" si="95"/>
        <v>3.1119409973439898</v>
      </c>
      <c r="E2956">
        <v>-1.4969212202586546E-3</v>
      </c>
      <c r="G2956">
        <v>2950</v>
      </c>
      <c r="H2956">
        <f t="shared" ca="1" si="96"/>
        <v>-2.6711408273223363E-2</v>
      </c>
    </row>
    <row r="2957" spans="2:8" x14ac:dyDescent="0.35">
      <c r="B2957" s="40">
        <v>41207</v>
      </c>
      <c r="C2957" s="41">
        <v>118.085396</v>
      </c>
      <c r="D2957" s="6">
        <f t="shared" si="95"/>
        <v>-0.75604232139279037</v>
      </c>
      <c r="E2957">
        <v>-1.5037724698842871E-3</v>
      </c>
      <c r="G2957">
        <v>2951</v>
      </c>
      <c r="H2957">
        <f t="shared" ca="1" si="96"/>
        <v>-2.0868379820463117E-2</v>
      </c>
    </row>
    <row r="2958" spans="2:8" x14ac:dyDescent="0.35">
      <c r="B2958" s="40">
        <v>44057</v>
      </c>
      <c r="C2958" s="41">
        <v>484.04049700000002</v>
      </c>
      <c r="D2958" s="6">
        <f t="shared" si="95"/>
        <v>10.648371838249034</v>
      </c>
      <c r="E2958">
        <v>-1.5065180914676053E-3</v>
      </c>
      <c r="G2958">
        <v>2952</v>
      </c>
      <c r="H2958">
        <f t="shared" ca="1" si="96"/>
        <v>1.8451755949303501E-2</v>
      </c>
    </row>
    <row r="2959" spans="2:8" x14ac:dyDescent="0.35">
      <c r="B2959" s="40">
        <v>39517</v>
      </c>
      <c r="C2959" s="41">
        <v>41.554347999999997</v>
      </c>
      <c r="D2959" s="6">
        <f t="shared" si="95"/>
        <v>-0.64211962347241558</v>
      </c>
      <c r="E2959">
        <v>-1.5111286700749864E-3</v>
      </c>
      <c r="G2959">
        <v>2953</v>
      </c>
      <c r="H2959">
        <f t="shared" ca="1" si="96"/>
        <v>6.2746885948868644E-4</v>
      </c>
    </row>
    <row r="2960" spans="2:8" x14ac:dyDescent="0.35">
      <c r="B2960" s="40">
        <v>41257</v>
      </c>
      <c r="C2960" s="41">
        <v>116.112396</v>
      </c>
      <c r="D2960" s="6">
        <f t="shared" si="95"/>
        <v>0.37190165429777106</v>
      </c>
      <c r="E2960">
        <v>-1.5375454164850604E-3</v>
      </c>
      <c r="G2960">
        <v>2954</v>
      </c>
      <c r="H2960">
        <f t="shared" ca="1" si="96"/>
        <v>-4.1374668413693659E-3</v>
      </c>
    </row>
    <row r="2961" spans="2:8" x14ac:dyDescent="0.35">
      <c r="B2961" s="40">
        <v>40617</v>
      </c>
      <c r="C2961" s="41">
        <v>84.636093000000002</v>
      </c>
      <c r="D2961" s="6">
        <f t="shared" si="95"/>
        <v>10.392587799595884</v>
      </c>
      <c r="E2961">
        <v>-1.5452814572524695E-3</v>
      </c>
      <c r="G2961">
        <v>2955</v>
      </c>
      <c r="H2961">
        <f t="shared" ca="1" si="96"/>
        <v>-3.7121865922356674E-2</v>
      </c>
    </row>
    <row r="2962" spans="2:8" x14ac:dyDescent="0.35">
      <c r="B2962" s="40">
        <v>37839</v>
      </c>
      <c r="C2962" s="41">
        <v>7.429049</v>
      </c>
      <c r="D2962" s="6">
        <f t="shared" si="95"/>
        <v>-0.93554711217786723</v>
      </c>
      <c r="E2962">
        <v>-1.5462558298749872E-3</v>
      </c>
      <c r="G2962">
        <v>2956</v>
      </c>
      <c r="H2962">
        <f t="shared" ca="1" si="96"/>
        <v>3.3985451572949629E-3</v>
      </c>
    </row>
    <row r="2963" spans="2:8" x14ac:dyDescent="0.35">
      <c r="B2963" s="40">
        <v>41292</v>
      </c>
      <c r="C2963" s="41">
        <v>115.263245</v>
      </c>
      <c r="D2963" s="6">
        <f t="shared" si="95"/>
        <v>3.8756766594688993E-4</v>
      </c>
      <c r="E2963">
        <v>-1.5486474838660642E-3</v>
      </c>
      <c r="G2963">
        <v>2957</v>
      </c>
      <c r="H2963">
        <f t="shared" ca="1" si="96"/>
        <v>-1.6762838904615079E-2</v>
      </c>
    </row>
    <row r="2964" spans="2:8" x14ac:dyDescent="0.35">
      <c r="B2964" s="40">
        <v>41274</v>
      </c>
      <c r="C2964" s="41">
        <v>115.21859000000001</v>
      </c>
      <c r="D2964" s="6">
        <f t="shared" si="95"/>
        <v>-0.65008798563580539</v>
      </c>
      <c r="E2964">
        <v>-1.5489871911170869E-3</v>
      </c>
      <c r="G2964">
        <v>2958</v>
      </c>
      <c r="H2964">
        <f t="shared" ca="1" si="96"/>
        <v>-2.6417000666818565E-2</v>
      </c>
    </row>
    <row r="2965" spans="2:8" x14ac:dyDescent="0.35">
      <c r="B2965" s="40">
        <v>43096</v>
      </c>
      <c r="C2965" s="41">
        <v>329.27874800000001</v>
      </c>
      <c r="D2965" s="6">
        <f t="shared" si="95"/>
        <v>-0.3385189309829848</v>
      </c>
      <c r="E2965">
        <v>-1.5556209483318024E-3</v>
      </c>
      <c r="G2965">
        <v>2959</v>
      </c>
      <c r="H2965">
        <f t="shared" ca="1" si="96"/>
        <v>-1.6036645862099366E-2</v>
      </c>
    </row>
    <row r="2966" spans="2:8" x14ac:dyDescent="0.35">
      <c r="B2966" s="40">
        <v>43871</v>
      </c>
      <c r="C2966" s="41">
        <v>497.79013099999997</v>
      </c>
      <c r="D2966" s="6">
        <f t="shared" si="95"/>
        <v>-0.20698802528974566</v>
      </c>
      <c r="E2966">
        <v>-1.5575649749447315E-3</v>
      </c>
      <c r="G2966">
        <v>2960</v>
      </c>
      <c r="H2966">
        <f t="shared" ca="1" si="96"/>
        <v>-6.45553585252392E-4</v>
      </c>
    </row>
    <row r="2967" spans="2:8" x14ac:dyDescent="0.35">
      <c r="B2967" s="40">
        <v>44453</v>
      </c>
      <c r="C2967" s="41">
        <v>627.72082499999999</v>
      </c>
      <c r="D2967" s="6">
        <f t="shared" si="95"/>
        <v>1.119952823040119</v>
      </c>
      <c r="E2967">
        <v>-1.5619382779291232E-3</v>
      </c>
      <c r="G2967">
        <v>2961</v>
      </c>
      <c r="H2967">
        <f t="shared" ca="1" si="96"/>
        <v>1.3371016469740048E-2</v>
      </c>
    </row>
    <row r="2968" spans="2:8" x14ac:dyDescent="0.35">
      <c r="B2968" s="40">
        <v>43027</v>
      </c>
      <c r="C2968" s="41">
        <v>296.10131799999999</v>
      </c>
      <c r="D2968" s="6">
        <f t="shared" si="95"/>
        <v>39.740619895836012</v>
      </c>
      <c r="E2968">
        <v>-1.567114533476185E-3</v>
      </c>
      <c r="G2968">
        <v>2962</v>
      </c>
      <c r="H2968">
        <f t="shared" ca="1" si="96"/>
        <v>1.8786660098787416E-2</v>
      </c>
    </row>
    <row r="2969" spans="2:8" x14ac:dyDescent="0.35">
      <c r="B2969" s="40">
        <v>37834</v>
      </c>
      <c r="C2969" s="41">
        <v>7.267963</v>
      </c>
      <c r="D2969" s="6">
        <f t="shared" si="95"/>
        <v>-0.81980519126333362</v>
      </c>
      <c r="E2969">
        <v>-1.580609794478113E-3</v>
      </c>
      <c r="G2969">
        <v>2963</v>
      </c>
      <c r="H2969">
        <f t="shared" ca="1" si="96"/>
        <v>-6.8592869329723687E-3</v>
      </c>
    </row>
    <row r="2970" spans="2:8" x14ac:dyDescent="0.35">
      <c r="B2970" s="40">
        <v>39891</v>
      </c>
      <c r="C2970" s="41">
        <v>40.333919999999999</v>
      </c>
      <c r="D2970" s="6">
        <f t="shared" si="95"/>
        <v>-0.88862792428696236</v>
      </c>
      <c r="E2970">
        <v>-1.582040382316501E-3</v>
      </c>
      <c r="G2970">
        <v>2964</v>
      </c>
      <c r="H2970">
        <f t="shared" ca="1" si="96"/>
        <v>-1.2174616788292352E-3</v>
      </c>
    </row>
    <row r="2971" spans="2:8" x14ac:dyDescent="0.35">
      <c r="B2971" s="40">
        <v>43293</v>
      </c>
      <c r="C2971" s="41">
        <v>362.15469400000001</v>
      </c>
      <c r="D2971" s="6">
        <f t="shared" si="95"/>
        <v>-0.31657993776219545</v>
      </c>
      <c r="E2971">
        <v>-1.58422806382294E-3</v>
      </c>
      <c r="G2971">
        <v>2965</v>
      </c>
      <c r="H2971">
        <f t="shared" ca="1" si="96"/>
        <v>2.9860545215765019E-2</v>
      </c>
    </row>
    <row r="2972" spans="2:8" x14ac:dyDescent="0.35">
      <c r="B2972" s="40">
        <v>44967</v>
      </c>
      <c r="C2972" s="41">
        <v>529.91522199999997</v>
      </c>
      <c r="D2972" s="6">
        <f t="shared" si="95"/>
        <v>0.83900069372651187</v>
      </c>
      <c r="E2972">
        <v>-1.5939521430379975E-3</v>
      </c>
      <c r="G2972">
        <v>2966</v>
      </c>
      <c r="H2972">
        <f t="shared" ca="1" si="96"/>
        <v>1.3268227727676187E-2</v>
      </c>
    </row>
    <row r="2973" spans="2:8" x14ac:dyDescent="0.35">
      <c r="B2973" s="40">
        <v>42947</v>
      </c>
      <c r="C2973" s="41">
        <v>288.15390000000002</v>
      </c>
      <c r="D2973" s="6">
        <f t="shared" si="95"/>
        <v>6.4432882196698893</v>
      </c>
      <c r="E2973">
        <v>-1.610052209006728E-3</v>
      </c>
      <c r="G2973">
        <v>2967</v>
      </c>
      <c r="H2973">
        <f t="shared" ca="1" si="96"/>
        <v>-5.5855820915238297E-3</v>
      </c>
    </row>
    <row r="2974" spans="2:8" x14ac:dyDescent="0.35">
      <c r="B2974" s="40">
        <v>39175</v>
      </c>
      <c r="C2974" s="41">
        <v>38.713253000000002</v>
      </c>
      <c r="D2974" s="6">
        <f t="shared" si="95"/>
        <v>2.9754290658619129</v>
      </c>
      <c r="E2974">
        <v>-1.6115487873836006E-3</v>
      </c>
      <c r="G2974">
        <v>2968</v>
      </c>
      <c r="H2974">
        <f t="shared" ca="1" si="96"/>
        <v>-2.6189320327409213E-2</v>
      </c>
    </row>
    <row r="2975" spans="2:8" x14ac:dyDescent="0.35">
      <c r="B2975" s="40">
        <v>38253</v>
      </c>
      <c r="C2975" s="41">
        <v>9.7381320000000002</v>
      </c>
      <c r="D2975" s="6">
        <f t="shared" si="95"/>
        <v>-0.43322902126066593</v>
      </c>
      <c r="E2975">
        <v>-1.6147416997663695E-3</v>
      </c>
      <c r="G2975">
        <v>2969</v>
      </c>
      <c r="H2975">
        <f t="shared" ca="1" si="96"/>
        <v>-6.275997123234062E-3</v>
      </c>
    </row>
    <row r="2976" spans="2:8" x14ac:dyDescent="0.35">
      <c r="B2976" s="40">
        <v>38506</v>
      </c>
      <c r="C2976" s="41">
        <v>17.181775999999999</v>
      </c>
      <c r="D2976" s="6">
        <f t="shared" si="95"/>
        <v>0.8106891489281205</v>
      </c>
      <c r="E2976">
        <v>-1.6214710778195431E-3</v>
      </c>
      <c r="G2976">
        <v>2970</v>
      </c>
      <c r="H2976">
        <f t="shared" ca="1" si="96"/>
        <v>-1.0132310819135393E-2</v>
      </c>
    </row>
    <row r="2977" spans="2:8" x14ac:dyDescent="0.35">
      <c r="B2977" s="40">
        <v>38089</v>
      </c>
      <c r="C2977" s="41">
        <v>9.4890810000000005</v>
      </c>
      <c r="D2977" s="6">
        <f t="shared" si="95"/>
        <v>-0.9816679617957248</v>
      </c>
      <c r="E2977">
        <v>-1.6281665340283729E-3</v>
      </c>
      <c r="G2977">
        <v>2971</v>
      </c>
      <c r="H2977">
        <f t="shared" ca="1" si="96"/>
        <v>6.0159815580023094E-3</v>
      </c>
    </row>
    <row r="2978" spans="2:8" x14ac:dyDescent="0.35">
      <c r="B2978" s="40">
        <v>45035</v>
      </c>
      <c r="C2978" s="41">
        <v>517.62280299999998</v>
      </c>
      <c r="D2978" s="6">
        <f t="shared" si="95"/>
        <v>12.260749886452146</v>
      </c>
      <c r="E2978">
        <v>-1.6318607455377894E-3</v>
      </c>
      <c r="G2978">
        <v>2972</v>
      </c>
      <c r="H2978">
        <f t="shared" ca="1" si="96"/>
        <v>2.118696039726467E-2</v>
      </c>
    </row>
    <row r="2979" spans="2:8" x14ac:dyDescent="0.35">
      <c r="B2979" s="40">
        <v>39862</v>
      </c>
      <c r="C2979" s="41">
        <v>39.034202999999998</v>
      </c>
      <c r="D2979" s="6">
        <f t="shared" si="95"/>
        <v>1.6738436648716009</v>
      </c>
      <c r="E2979">
        <v>-1.6347334160688118E-3</v>
      </c>
      <c r="G2979">
        <v>2973</v>
      </c>
      <c r="H2979">
        <f t="shared" ca="1" si="96"/>
        <v>-1.1357396977495968E-2</v>
      </c>
    </row>
    <row r="2980" spans="2:8" x14ac:dyDescent="0.35">
      <c r="B2980" s="40">
        <v>38439</v>
      </c>
      <c r="C2980" s="41">
        <v>14.598535999999999</v>
      </c>
      <c r="D2980" s="6">
        <f t="shared" si="95"/>
        <v>-0.97300246271821011</v>
      </c>
      <c r="E2980">
        <v>-1.6355670033999651E-3</v>
      </c>
      <c r="G2980">
        <v>2974</v>
      </c>
      <c r="H2980">
        <f t="shared" ca="1" si="96"/>
        <v>-1.811668186556243E-2</v>
      </c>
    </row>
    <row r="2981" spans="2:8" x14ac:dyDescent="0.35">
      <c r="B2981" s="40">
        <v>44757</v>
      </c>
      <c r="C2981" s="41">
        <v>540.73584000000005</v>
      </c>
      <c r="D2981" s="6">
        <f t="shared" si="95"/>
        <v>43.884862643328198</v>
      </c>
      <c r="E2981">
        <v>-1.6387271648464997E-3</v>
      </c>
      <c r="G2981">
        <v>2975</v>
      </c>
      <c r="H2981">
        <f t="shared" ca="1" si="96"/>
        <v>-1.6672984991335953E-2</v>
      </c>
    </row>
    <row r="2982" spans="2:8" x14ac:dyDescent="0.35">
      <c r="B2982" s="40">
        <v>38296</v>
      </c>
      <c r="C2982" s="41">
        <v>12.047176</v>
      </c>
      <c r="D2982" s="6">
        <f t="shared" si="95"/>
        <v>-0.68588191100218321</v>
      </c>
      <c r="E2982">
        <v>-1.6520109908660207E-3</v>
      </c>
      <c r="G2982">
        <v>2976</v>
      </c>
      <c r="H2982">
        <f t="shared" ca="1" si="96"/>
        <v>-4.7102979839376367E-3</v>
      </c>
    </row>
    <row r="2983" spans="2:8" x14ac:dyDescent="0.35">
      <c r="B2983" s="40">
        <v>39869</v>
      </c>
      <c r="C2983" s="41">
        <v>38.352378999999999</v>
      </c>
      <c r="D2983" s="6">
        <f t="shared" si="95"/>
        <v>-0.84423408717788229</v>
      </c>
      <c r="E2983">
        <v>-1.6638511081936763E-3</v>
      </c>
      <c r="G2983">
        <v>2977</v>
      </c>
      <c r="H2983">
        <f t="shared" ca="1" si="96"/>
        <v>-2.2120508561137616E-2</v>
      </c>
    </row>
    <row r="2984" spans="2:8" x14ac:dyDescent="0.35">
      <c r="B2984" s="40">
        <v>42178</v>
      </c>
      <c r="C2984" s="41">
        <v>246.21804800000001</v>
      </c>
      <c r="D2984" s="6">
        <f t="shared" si="95"/>
        <v>-6.231384651528408E-3</v>
      </c>
      <c r="E2984">
        <v>-1.6655272012720524E-3</v>
      </c>
      <c r="G2984">
        <v>2978</v>
      </c>
      <c r="H2984">
        <f t="shared" ca="1" si="96"/>
        <v>1.9432590670266887E-2</v>
      </c>
    </row>
    <row r="2985" spans="2:8" x14ac:dyDescent="0.35">
      <c r="B2985" s="40">
        <v>42348</v>
      </c>
      <c r="C2985" s="41">
        <v>247.76194799999999</v>
      </c>
      <c r="D2985" s="6">
        <f t="shared" si="95"/>
        <v>5.53021881385106</v>
      </c>
      <c r="E2985">
        <v>-1.6672541536296253E-3</v>
      </c>
      <c r="G2985">
        <v>2979</v>
      </c>
      <c r="H2985">
        <f t="shared" ca="1" si="96"/>
        <v>-2.7644704578161271E-2</v>
      </c>
    </row>
    <row r="2986" spans="2:8" x14ac:dyDescent="0.35">
      <c r="B2986" s="40">
        <v>39703</v>
      </c>
      <c r="C2986" s="41">
        <v>37.940834000000002</v>
      </c>
      <c r="D2986" s="6">
        <f t="shared" si="95"/>
        <v>-0.76546438900133762</v>
      </c>
      <c r="E2986">
        <v>-1.6673420306175352E-3</v>
      </c>
      <c r="G2986">
        <v>2980</v>
      </c>
      <c r="H2986">
        <f t="shared" ca="1" si="96"/>
        <v>1.874500143233682E-2</v>
      </c>
    </row>
    <row r="2987" spans="2:8" x14ac:dyDescent="0.35">
      <c r="B2987" s="40">
        <v>41765</v>
      </c>
      <c r="C2987" s="41">
        <v>161.77003500000001</v>
      </c>
      <c r="D2987" s="6">
        <f t="shared" si="95"/>
        <v>-0.2572060763771522</v>
      </c>
      <c r="E2987">
        <v>-1.6713561936534151E-3</v>
      </c>
      <c r="G2987">
        <v>2981</v>
      </c>
      <c r="H2987">
        <f t="shared" ca="1" si="96"/>
        <v>2.0855138689803116E-2</v>
      </c>
    </row>
    <row r="2988" spans="2:8" x14ac:dyDescent="0.35">
      <c r="B2988" s="40">
        <v>42396</v>
      </c>
      <c r="C2988" s="41">
        <v>217.785889</v>
      </c>
      <c r="D2988" s="6">
        <f t="shared" si="95"/>
        <v>-0.62564401673383407</v>
      </c>
      <c r="E2988">
        <v>-1.6862373595342029E-3</v>
      </c>
      <c r="G2988">
        <v>2982</v>
      </c>
      <c r="H2988">
        <f t="shared" ca="1" si="96"/>
        <v>-2.2746670427270528E-2</v>
      </c>
    </row>
    <row r="2989" spans="2:8" x14ac:dyDescent="0.35">
      <c r="B2989" s="40">
        <v>44797</v>
      </c>
      <c r="C2989" s="41">
        <v>581.76147500000002</v>
      </c>
      <c r="D2989" s="6">
        <f t="shared" si="95"/>
        <v>-3.541445877861122E-2</v>
      </c>
      <c r="E2989">
        <v>-1.7004922335451147E-3</v>
      </c>
      <c r="G2989">
        <v>2983</v>
      </c>
      <c r="H2989">
        <f t="shared" ca="1" si="96"/>
        <v>2.1901939985694953E-3</v>
      </c>
    </row>
    <row r="2990" spans="2:8" x14ac:dyDescent="0.35">
      <c r="B2990" s="40">
        <v>44487</v>
      </c>
      <c r="C2990" s="41">
        <v>603.12066700000003</v>
      </c>
      <c r="D2990" s="6">
        <f t="shared" si="95"/>
        <v>15.258690243071355</v>
      </c>
      <c r="E2990">
        <v>-1.7068357755848143E-3</v>
      </c>
      <c r="G2990">
        <v>2984</v>
      </c>
      <c r="H2990">
        <f t="shared" ca="1" si="96"/>
        <v>-1.6701254334523824E-2</v>
      </c>
    </row>
    <row r="2991" spans="2:8" x14ac:dyDescent="0.35">
      <c r="B2991" s="40">
        <v>39846</v>
      </c>
      <c r="C2991" s="41">
        <v>37.095280000000002</v>
      </c>
      <c r="D2991" s="6">
        <f t="shared" si="95"/>
        <v>-0.91737641855121255</v>
      </c>
      <c r="E2991">
        <v>-1.7199244192371516E-3</v>
      </c>
      <c r="G2991">
        <v>2985</v>
      </c>
      <c r="H2991">
        <f t="shared" ca="1" si="96"/>
        <v>7.6013905003043938E-3</v>
      </c>
    </row>
    <row r="2992" spans="2:8" x14ac:dyDescent="0.35">
      <c r="B2992" s="40">
        <v>43986</v>
      </c>
      <c r="C2992" s="41">
        <v>448.96722399999999</v>
      </c>
      <c r="D2992" s="6">
        <f t="shared" si="95"/>
        <v>0.67726370873254127</v>
      </c>
      <c r="E2992">
        <v>-1.7265832162414803E-3</v>
      </c>
      <c r="G2992">
        <v>2986</v>
      </c>
      <c r="H2992">
        <f t="shared" ca="1" si="96"/>
        <v>3.8197266060505608E-2</v>
      </c>
    </row>
    <row r="2993" spans="2:8" x14ac:dyDescent="0.35">
      <c r="B2993" s="40">
        <v>42837</v>
      </c>
      <c r="C2993" s="41">
        <v>267.67837500000002</v>
      </c>
      <c r="D2993" s="6">
        <f t="shared" si="95"/>
        <v>22.250123968697263</v>
      </c>
      <c r="E2993">
        <v>-1.7274307682786799E-3</v>
      </c>
      <c r="G2993">
        <v>2987</v>
      </c>
      <c r="H2993">
        <f t="shared" ca="1" si="96"/>
        <v>2.4730871803411117E-2</v>
      </c>
    </row>
    <row r="2994" spans="2:8" x14ac:dyDescent="0.35">
      <c r="B2994" s="40">
        <v>38328</v>
      </c>
      <c r="C2994" s="41">
        <v>11.512987000000001</v>
      </c>
      <c r="D2994" s="6">
        <f t="shared" si="95"/>
        <v>-0.88721585303518424</v>
      </c>
      <c r="E2994">
        <v>-1.728270180341937E-3</v>
      </c>
      <c r="G2994">
        <v>2988</v>
      </c>
      <c r="H2994">
        <f t="shared" ca="1" si="96"/>
        <v>-7.3789469076947327E-3</v>
      </c>
    </row>
    <row r="2995" spans="2:8" x14ac:dyDescent="0.35">
      <c r="B2995" s="40">
        <v>41100</v>
      </c>
      <c r="C2995" s="41">
        <v>102.07983400000001</v>
      </c>
      <c r="D2995" s="6">
        <f t="shared" si="95"/>
        <v>-0.33239174779660308</v>
      </c>
      <c r="E2995">
        <v>-1.7389993082180448E-3</v>
      </c>
      <c r="G2995">
        <v>2989</v>
      </c>
      <c r="H2995">
        <f t="shared" ca="1" si="96"/>
        <v>-1.0430115439914655E-2</v>
      </c>
    </row>
    <row r="2996" spans="2:8" x14ac:dyDescent="0.35">
      <c r="B2996" s="40">
        <v>41557</v>
      </c>
      <c r="C2996" s="41">
        <v>152.90379300000001</v>
      </c>
      <c r="D2996" s="6">
        <f t="shared" si="95"/>
        <v>12.553174102999797</v>
      </c>
      <c r="E2996">
        <v>-1.7601489438757395E-3</v>
      </c>
      <c r="G2996">
        <v>2990</v>
      </c>
      <c r="H2996">
        <f t="shared" ca="1" si="96"/>
        <v>2.1101499479718851E-2</v>
      </c>
    </row>
    <row r="2997" spans="2:8" x14ac:dyDescent="0.35">
      <c r="B2997" s="40">
        <v>38348</v>
      </c>
      <c r="C2997" s="41">
        <v>11.28177</v>
      </c>
      <c r="D2997" s="6">
        <f t="shared" si="95"/>
        <v>3.3093738364638352E-2</v>
      </c>
      <c r="E2997">
        <v>-1.7634515161436286E-3</v>
      </c>
      <c r="G2997">
        <v>2991</v>
      </c>
      <c r="H2997">
        <f t="shared" ca="1" si="96"/>
        <v>-1.118079645372484E-2</v>
      </c>
    </row>
    <row r="2998" spans="2:8" x14ac:dyDescent="0.35">
      <c r="B2998" s="40">
        <v>38035</v>
      </c>
      <c r="C2998" s="41">
        <v>10.920374000000001</v>
      </c>
      <c r="D2998" s="6">
        <f t="shared" si="95"/>
        <v>-0.92822139449893271</v>
      </c>
      <c r="E2998">
        <v>-1.7679619624459085E-3</v>
      </c>
      <c r="G2998">
        <v>2992</v>
      </c>
      <c r="H2998">
        <f t="shared" ca="1" si="96"/>
        <v>-7.5458469626571469E-3</v>
      </c>
    </row>
    <row r="2999" spans="2:8" x14ac:dyDescent="0.35">
      <c r="B2999" s="40">
        <v>41561</v>
      </c>
      <c r="C2999" s="41">
        <v>152.139679</v>
      </c>
      <c r="D2999" s="6">
        <f t="shared" si="95"/>
        <v>-0.72697494540837804</v>
      </c>
      <c r="E2999">
        <v>-1.7695695864594551E-3</v>
      </c>
      <c r="G2999">
        <v>2993</v>
      </c>
      <c r="H2999">
        <f t="shared" ca="1" si="96"/>
        <v>8.2190735035300843E-3</v>
      </c>
    </row>
    <row r="3000" spans="2:8" x14ac:dyDescent="0.35">
      <c r="B3000" s="40">
        <v>44930</v>
      </c>
      <c r="C3000" s="41">
        <v>557.23706100000004</v>
      </c>
      <c r="D3000" s="6">
        <f t="shared" si="95"/>
        <v>1.5515303747270294E-2</v>
      </c>
      <c r="E3000">
        <v>-1.782949304868281E-3</v>
      </c>
      <c r="G3000">
        <v>2994</v>
      </c>
      <c r="H3000">
        <f t="shared" ca="1" si="96"/>
        <v>-2.2787153034730953E-3</v>
      </c>
    </row>
    <row r="3001" spans="2:8" x14ac:dyDescent="0.35">
      <c r="B3001" s="40">
        <v>44595</v>
      </c>
      <c r="C3001" s="41">
        <v>548.72344999999996</v>
      </c>
      <c r="D3001" s="6">
        <f t="shared" si="95"/>
        <v>0.20187963225316571</v>
      </c>
      <c r="E3001">
        <v>-1.793827356103315E-3</v>
      </c>
      <c r="G3001">
        <v>2995</v>
      </c>
      <c r="H3001">
        <f t="shared" ca="1" si="96"/>
        <v>2.8057008250841373E-2</v>
      </c>
    </row>
    <row r="3002" spans="2:8" x14ac:dyDescent="0.35">
      <c r="B3002" s="40">
        <v>43761</v>
      </c>
      <c r="C3002" s="41">
        <v>456.55441300000001</v>
      </c>
      <c r="D3002" s="6">
        <f t="shared" si="95"/>
        <v>8.7001183485860594</v>
      </c>
      <c r="E3002">
        <v>-1.7985861096286514E-3</v>
      </c>
      <c r="G3002">
        <v>2996</v>
      </c>
      <c r="H3002">
        <f t="shared" ca="1" si="96"/>
        <v>1.3440700319303899E-2</v>
      </c>
    </row>
    <row r="3003" spans="2:8" x14ac:dyDescent="0.35">
      <c r="B3003" s="40">
        <v>39962</v>
      </c>
      <c r="C3003" s="41">
        <v>47.066890999999998</v>
      </c>
      <c r="D3003" s="6">
        <f t="shared" si="95"/>
        <v>-0.86877239299104381</v>
      </c>
      <c r="E3003">
        <v>-1.8077444221502061E-3</v>
      </c>
      <c r="G3003">
        <v>2997</v>
      </c>
      <c r="H3003">
        <f t="shared" ca="1" si="96"/>
        <v>1.8348680048697885E-2</v>
      </c>
    </row>
    <row r="3004" spans="2:8" x14ac:dyDescent="0.35">
      <c r="B3004" s="40">
        <v>43276</v>
      </c>
      <c r="C3004" s="41">
        <v>358.66607699999997</v>
      </c>
      <c r="D3004" s="6">
        <f t="shared" si="95"/>
        <v>-8.7554198797298546E-2</v>
      </c>
      <c r="E3004">
        <v>-1.8176207419464065E-3</v>
      </c>
      <c r="G3004">
        <v>2998</v>
      </c>
      <c r="H3004">
        <f t="shared" ca="1" si="96"/>
        <v>-1.0737821909824433E-2</v>
      </c>
    </row>
    <row r="3005" spans="2:8" x14ac:dyDescent="0.35">
      <c r="B3005" s="40">
        <v>43628</v>
      </c>
      <c r="C3005" s="41">
        <v>393.08206200000001</v>
      </c>
      <c r="D3005" s="6">
        <f t="shared" si="95"/>
        <v>4.5800342176328552</v>
      </c>
      <c r="E3005">
        <v>-1.8303422360146928E-3</v>
      </c>
      <c r="G3005">
        <v>2999</v>
      </c>
      <c r="H3005">
        <f t="shared" ca="1" si="96"/>
        <v>-1.1371456351096012E-2</v>
      </c>
    </row>
    <row r="3006" spans="2:8" x14ac:dyDescent="0.35">
      <c r="B3006" s="40">
        <v>40170</v>
      </c>
      <c r="C3006" s="41">
        <v>70.444382000000004</v>
      </c>
      <c r="D3006" s="6">
        <f t="shared" si="95"/>
        <v>-0.84280796366276434</v>
      </c>
      <c r="E3006">
        <v>-1.8352958953411099E-3</v>
      </c>
      <c r="G3006">
        <v>3000</v>
      </c>
      <c r="H3006">
        <f t="shared" ca="1" si="96"/>
        <v>1.7588621374989909E-2</v>
      </c>
    </row>
    <row r="3007" spans="2:8" x14ac:dyDescent="0.35">
      <c r="B3007" s="40">
        <v>43784</v>
      </c>
      <c r="C3007" s="41">
        <v>448.14218099999999</v>
      </c>
      <c r="D3007" s="6">
        <f t="shared" si="95"/>
        <v>3.7703068715364445</v>
      </c>
      <c r="E3007">
        <v>-1.8376463935371678E-3</v>
      </c>
      <c r="G3007">
        <v>3001</v>
      </c>
      <c r="H3007">
        <f t="shared" ca="1" si="96"/>
        <v>4.432011370969207E-2</v>
      </c>
    </row>
    <row r="3008" spans="2:8" x14ac:dyDescent="0.35">
      <c r="B3008" s="40">
        <v>40457</v>
      </c>
      <c r="C3008" s="41">
        <v>93.944098999999994</v>
      </c>
      <c r="D3008" s="6">
        <f t="shared" si="95"/>
        <v>1.0725307565124187</v>
      </c>
      <c r="E3008">
        <v>-1.8470018493288078E-3</v>
      </c>
      <c r="G3008">
        <v>3002</v>
      </c>
      <c r="H3008">
        <f t="shared" ca="1" si="96"/>
        <v>9.0230133870211303E-3</v>
      </c>
    </row>
    <row r="3009" spans="2:8" x14ac:dyDescent="0.35">
      <c r="B3009" s="40">
        <v>39385</v>
      </c>
      <c r="C3009" s="41">
        <v>45.328204999999997</v>
      </c>
      <c r="D3009" s="6">
        <f t="shared" si="95"/>
        <v>2.0096489194812999</v>
      </c>
      <c r="E3009">
        <v>-1.8470414581072106E-3</v>
      </c>
      <c r="G3009">
        <v>3003</v>
      </c>
      <c r="H3009">
        <f t="shared" ca="1" si="96"/>
        <v>-3.5435725553785297E-3</v>
      </c>
    </row>
    <row r="3010" spans="2:8" x14ac:dyDescent="0.35">
      <c r="B3010" s="40">
        <v>38462</v>
      </c>
      <c r="C3010" s="41">
        <v>15.060961000000001</v>
      </c>
      <c r="D3010" s="6">
        <f t="shared" si="95"/>
        <v>-0.83780621640488884</v>
      </c>
      <c r="E3010">
        <v>-1.8497076421422484E-3</v>
      </c>
      <c r="G3010">
        <v>3004</v>
      </c>
      <c r="H3010">
        <f t="shared" ca="1" si="96"/>
        <v>-2.7369576253125612E-3</v>
      </c>
    </row>
    <row r="3011" spans="2:8" x14ac:dyDescent="0.35">
      <c r="B3011" s="40">
        <v>40462</v>
      </c>
      <c r="C3011" s="41">
        <v>92.857819000000006</v>
      </c>
      <c r="D3011" s="6">
        <f t="shared" si="95"/>
        <v>-0.65806938042745444</v>
      </c>
      <c r="E3011">
        <v>-1.8681498556361025E-3</v>
      </c>
      <c r="G3011">
        <v>3005</v>
      </c>
      <c r="H3011">
        <f t="shared" ca="1" si="96"/>
        <v>6.1028860783478769E-3</v>
      </c>
    </row>
    <row r="3012" spans="2:8" x14ac:dyDescent="0.35">
      <c r="B3012" s="40">
        <v>42677</v>
      </c>
      <c r="C3012" s="41">
        <v>271.56918300000001</v>
      </c>
      <c r="D3012" s="6">
        <f t="shared" si="95"/>
        <v>6.8427800172861089</v>
      </c>
      <c r="E3012">
        <v>-1.8728108244107542E-3</v>
      </c>
      <c r="G3012">
        <v>3006</v>
      </c>
      <c r="H3012">
        <f t="shared" ca="1" si="96"/>
        <v>1.7092073761023847E-2</v>
      </c>
    </row>
    <row r="3013" spans="2:8" x14ac:dyDescent="0.35">
      <c r="B3013" s="40">
        <v>38824</v>
      </c>
      <c r="C3013" s="41">
        <v>34.626648000000003</v>
      </c>
      <c r="D3013" s="6">
        <f t="shared" si="95"/>
        <v>-0.85714160706248377</v>
      </c>
      <c r="E3013">
        <v>-1.8777928796528164E-3</v>
      </c>
      <c r="G3013">
        <v>3007</v>
      </c>
      <c r="H3013">
        <f t="shared" ca="1" si="96"/>
        <v>-2.3631874446147307E-2</v>
      </c>
    </row>
    <row r="3014" spans="2:8" x14ac:dyDescent="0.35">
      <c r="B3014" s="40">
        <v>42094</v>
      </c>
      <c r="C3014" s="41">
        <v>242.38441499999999</v>
      </c>
      <c r="D3014" s="6">
        <f t="shared" si="95"/>
        <v>27.993666677472206</v>
      </c>
      <c r="E3014">
        <v>-1.8792560680965453E-3</v>
      </c>
      <c r="G3014">
        <v>3008</v>
      </c>
      <c r="H3014">
        <f t="shared" ca="1" si="96"/>
        <v>3.6782924983149307E-2</v>
      </c>
    </row>
    <row r="3015" spans="2:8" x14ac:dyDescent="0.35">
      <c r="B3015" s="40">
        <v>38170</v>
      </c>
      <c r="C3015" s="41">
        <v>8.359909</v>
      </c>
      <c r="D3015" s="6">
        <f t="shared" ref="D3015:D3078" si="97">(C3015-C3016)/C3016</f>
        <v>-0.7234997964261628</v>
      </c>
      <c r="E3015">
        <v>-1.8803298797538737E-3</v>
      </c>
      <c r="G3015">
        <v>3009</v>
      </c>
      <c r="H3015">
        <f t="shared" ref="H3015:H3078" ca="1" si="98">_xlfn.NORM.INV(RAND(),K$9,K$10)</f>
        <v>-1.4061885789978057E-3</v>
      </c>
    </row>
    <row r="3016" spans="2:8" x14ac:dyDescent="0.35">
      <c r="B3016" s="40">
        <v>38729</v>
      </c>
      <c r="C3016" s="41">
        <v>30.234729999999999</v>
      </c>
      <c r="D3016" s="6">
        <f t="shared" si="97"/>
        <v>-0.67647580248521022</v>
      </c>
      <c r="E3016">
        <v>-1.881108601587174E-3</v>
      </c>
      <c r="G3016">
        <v>3010</v>
      </c>
      <c r="H3016">
        <f t="shared" ca="1" si="98"/>
        <v>2.7387001089215161E-2</v>
      </c>
    </row>
    <row r="3017" spans="2:8" x14ac:dyDescent="0.35">
      <c r="B3017" s="40">
        <v>40990</v>
      </c>
      <c r="C3017" s="41">
        <v>93.454307999999997</v>
      </c>
      <c r="D3017" s="6">
        <f t="shared" si="97"/>
        <v>-0.83784063953203314</v>
      </c>
      <c r="E3017">
        <v>-1.8869074969961926E-3</v>
      </c>
      <c r="G3017">
        <v>3011</v>
      </c>
      <c r="H3017">
        <f t="shared" ca="1" si="98"/>
        <v>1.1535868268414141E-2</v>
      </c>
    </row>
    <row r="3018" spans="2:8" x14ac:dyDescent="0.35">
      <c r="B3018" s="40">
        <v>44785</v>
      </c>
      <c r="C3018" s="41">
        <v>576.31152299999997</v>
      </c>
      <c r="D3018" s="6">
        <f t="shared" si="97"/>
        <v>23.424174329599907</v>
      </c>
      <c r="E3018">
        <v>-1.8878144681116239E-3</v>
      </c>
      <c r="G3018">
        <v>3012</v>
      </c>
      <c r="H3018">
        <f t="shared" ca="1" si="98"/>
        <v>-6.7014287169413905E-3</v>
      </c>
    </row>
    <row r="3019" spans="2:8" x14ac:dyDescent="0.35">
      <c r="B3019" s="40">
        <v>38692</v>
      </c>
      <c r="C3019" s="41">
        <v>23.595946999999999</v>
      </c>
      <c r="D3019" s="6">
        <f t="shared" si="97"/>
        <v>-0.92608936713314627</v>
      </c>
      <c r="E3019">
        <v>-1.8938088090218234E-3</v>
      </c>
      <c r="G3019">
        <v>3013</v>
      </c>
      <c r="H3019">
        <f t="shared" ca="1" si="98"/>
        <v>-1.7591465654433848E-2</v>
      </c>
    </row>
    <row r="3020" spans="2:8" x14ac:dyDescent="0.35">
      <c r="B3020" s="40">
        <v>43199</v>
      </c>
      <c r="C3020" s="41">
        <v>319.24969499999997</v>
      </c>
      <c r="D3020" s="6">
        <f t="shared" si="97"/>
        <v>-6.9729384267030362E-2</v>
      </c>
      <c r="E3020">
        <v>-1.8957090287825393E-3</v>
      </c>
      <c r="G3020">
        <v>3014</v>
      </c>
      <c r="H3020">
        <f t="shared" ca="1" si="98"/>
        <v>-1.4799776865593566E-2</v>
      </c>
    </row>
    <row r="3021" spans="2:8" x14ac:dyDescent="0.35">
      <c r="B3021" s="40">
        <v>43230</v>
      </c>
      <c r="C3021" s="41">
        <v>343.17938199999998</v>
      </c>
      <c r="D3021" s="6">
        <f t="shared" si="97"/>
        <v>27.145465851437958</v>
      </c>
      <c r="E3021">
        <v>-1.8994018301785769E-3</v>
      </c>
      <c r="G3021">
        <v>3015</v>
      </c>
      <c r="H3021">
        <f t="shared" ca="1" si="98"/>
        <v>-4.2041774429565863E-3</v>
      </c>
    </row>
    <row r="3022" spans="2:8" x14ac:dyDescent="0.35">
      <c r="B3022" s="40">
        <v>37991</v>
      </c>
      <c r="C3022" s="41">
        <v>12.193061</v>
      </c>
      <c r="D3022" s="6">
        <f t="shared" si="97"/>
        <v>-0.72133822710292939</v>
      </c>
      <c r="E3022">
        <v>-1.8997617030208109E-3</v>
      </c>
      <c r="G3022">
        <v>3016</v>
      </c>
      <c r="H3022">
        <f t="shared" ca="1" si="98"/>
        <v>-1.4611840370509485E-2</v>
      </c>
    </row>
    <row r="3023" spans="2:8" x14ac:dyDescent="0.35">
      <c r="B3023" s="40">
        <v>39392</v>
      </c>
      <c r="C3023" s="41">
        <v>43.755772</v>
      </c>
      <c r="D3023" s="6">
        <f t="shared" si="97"/>
        <v>-0.89775644825828349</v>
      </c>
      <c r="E3023">
        <v>-1.9126533527136298E-3</v>
      </c>
      <c r="G3023">
        <v>3017</v>
      </c>
      <c r="H3023">
        <f t="shared" ca="1" si="98"/>
        <v>-3.7523854745612442E-2</v>
      </c>
    </row>
    <row r="3024" spans="2:8" x14ac:dyDescent="0.35">
      <c r="B3024" s="40">
        <v>43712</v>
      </c>
      <c r="C3024" s="41">
        <v>427.956299</v>
      </c>
      <c r="D3024" s="6">
        <f t="shared" si="97"/>
        <v>0.26334702724871456</v>
      </c>
      <c r="E3024">
        <v>-1.9184037683572938E-3</v>
      </c>
      <c r="G3024">
        <v>3018</v>
      </c>
      <c r="H3024">
        <f t="shared" ca="1" si="98"/>
        <v>-5.9710396047764607E-3</v>
      </c>
    </row>
    <row r="3025" spans="2:8" x14ac:dyDescent="0.35">
      <c r="B3025" s="40">
        <v>43122</v>
      </c>
      <c r="C3025" s="41">
        <v>338.74801600000001</v>
      </c>
      <c r="D3025" s="6">
        <f t="shared" si="97"/>
        <v>2.7580738571064671</v>
      </c>
      <c r="E3025">
        <v>-1.9240218513065807E-3</v>
      </c>
      <c r="G3025">
        <v>3019</v>
      </c>
      <c r="H3025">
        <f t="shared" ca="1" si="98"/>
        <v>-2.7315495073748947E-2</v>
      </c>
    </row>
    <row r="3026" spans="2:8" x14ac:dyDescent="0.35">
      <c r="B3026" s="40">
        <v>40648</v>
      </c>
      <c r="C3026" s="41">
        <v>90.138733000000002</v>
      </c>
      <c r="D3026" s="6">
        <f t="shared" si="97"/>
        <v>2.4283818576729373E-3</v>
      </c>
      <c r="E3026">
        <v>-1.9340982016755859E-3</v>
      </c>
      <c r="G3026">
        <v>3020</v>
      </c>
      <c r="H3026">
        <f t="shared" ca="1" si="98"/>
        <v>3.1554582785869083E-2</v>
      </c>
    </row>
    <row r="3027" spans="2:8" x14ac:dyDescent="0.35">
      <c r="B3027" s="40">
        <v>40658</v>
      </c>
      <c r="C3027" s="41">
        <v>89.920372</v>
      </c>
      <c r="D3027" s="6">
        <f t="shared" si="97"/>
        <v>-0.44290338423394354</v>
      </c>
      <c r="E3027">
        <v>-1.9390406156519601E-3</v>
      </c>
      <c r="G3027">
        <v>3021</v>
      </c>
      <c r="H3027">
        <f t="shared" ca="1" si="98"/>
        <v>1.2809720444248204E-2</v>
      </c>
    </row>
    <row r="3028" spans="2:8" x14ac:dyDescent="0.35">
      <c r="B3028" s="40">
        <v>41744</v>
      </c>
      <c r="C3028" s="41">
        <v>161.40893600000001</v>
      </c>
      <c r="D3028" s="6">
        <f t="shared" si="97"/>
        <v>-0.51523579112379558</v>
      </c>
      <c r="E3028">
        <v>-1.9536140152680011E-3</v>
      </c>
      <c r="G3028">
        <v>3022</v>
      </c>
      <c r="H3028">
        <f t="shared" ca="1" si="98"/>
        <v>3.0599630017979128E-2</v>
      </c>
    </row>
    <row r="3029" spans="2:8" x14ac:dyDescent="0.35">
      <c r="B3029" s="40">
        <v>43214</v>
      </c>
      <c r="C3029" s="41">
        <v>332.96380599999998</v>
      </c>
      <c r="D3029" s="6">
        <f t="shared" si="97"/>
        <v>0.28825627228659606</v>
      </c>
      <c r="E3029">
        <v>-1.9572905729436174E-3</v>
      </c>
      <c r="G3029">
        <v>3023</v>
      </c>
      <c r="H3029">
        <f t="shared" ca="1" si="98"/>
        <v>1.8971472175245242E-2</v>
      </c>
    </row>
    <row r="3030" spans="2:8" x14ac:dyDescent="0.35">
      <c r="B3030" s="40">
        <v>42712</v>
      </c>
      <c r="C3030" s="41">
        <v>258.460846</v>
      </c>
      <c r="D3030" s="6">
        <f t="shared" si="97"/>
        <v>1.6952010429362296E-2</v>
      </c>
      <c r="E3030">
        <v>-1.96737203921532E-3</v>
      </c>
      <c r="G3030">
        <v>3024</v>
      </c>
      <c r="H3030">
        <f t="shared" ca="1" si="98"/>
        <v>5.0929182699392672E-4</v>
      </c>
    </row>
    <row r="3031" spans="2:8" x14ac:dyDescent="0.35">
      <c r="B3031" s="40">
        <v>42370</v>
      </c>
      <c r="C3031" s="41">
        <v>254.15245100000001</v>
      </c>
      <c r="D3031" s="6">
        <f t="shared" si="97"/>
        <v>-0.48131090073763955</v>
      </c>
      <c r="E3031">
        <v>-1.9861246662064721E-3</v>
      </c>
      <c r="G3031">
        <v>3025</v>
      </c>
      <c r="H3031">
        <f t="shared" ca="1" si="98"/>
        <v>-5.185494689054173E-2</v>
      </c>
    </row>
    <row r="3032" spans="2:8" x14ac:dyDescent="0.35">
      <c r="B3032" s="40">
        <v>44168</v>
      </c>
      <c r="C3032" s="41">
        <v>489.98996</v>
      </c>
      <c r="D3032" s="6">
        <f t="shared" si="97"/>
        <v>86.499535260803057</v>
      </c>
      <c r="E3032">
        <v>-1.9899912617341023E-3</v>
      </c>
      <c r="G3032">
        <v>3026</v>
      </c>
      <c r="H3032">
        <f t="shared" ca="1" si="98"/>
        <v>1.8577271455059437E-2</v>
      </c>
    </row>
    <row r="3033" spans="2:8" x14ac:dyDescent="0.35">
      <c r="B3033" s="40">
        <v>37552</v>
      </c>
      <c r="C3033" s="41">
        <v>5.5999150000000002</v>
      </c>
      <c r="D3033" s="6">
        <f t="shared" si="97"/>
        <v>-0.64881937553116886</v>
      </c>
      <c r="E3033">
        <v>-1.9931924209499927E-3</v>
      </c>
      <c r="G3033">
        <v>3027</v>
      </c>
      <c r="H3033">
        <f t="shared" ca="1" si="98"/>
        <v>-1.0860579336726954E-2</v>
      </c>
    </row>
    <row r="3034" spans="2:8" x14ac:dyDescent="0.35">
      <c r="B3034" s="40">
        <v>38427</v>
      </c>
      <c r="C3034" s="41">
        <v>15.945968000000001</v>
      </c>
      <c r="D3034" s="6">
        <f t="shared" si="97"/>
        <v>-0.95102493836273727</v>
      </c>
      <c r="E3034">
        <v>-1.9957621347944671E-3</v>
      </c>
      <c r="G3034">
        <v>3028</v>
      </c>
      <c r="H3034">
        <f t="shared" ca="1" si="98"/>
        <v>8.7977097737625843E-3</v>
      </c>
    </row>
    <row r="3035" spans="2:8" x14ac:dyDescent="0.35">
      <c r="B3035" s="40">
        <v>43101</v>
      </c>
      <c r="C3035" s="41">
        <v>325.59362800000002</v>
      </c>
      <c r="D3035" s="6">
        <f t="shared" si="97"/>
        <v>56.875378859182149</v>
      </c>
      <c r="E3035">
        <v>-2.0015991398261903E-3</v>
      </c>
      <c r="G3035">
        <v>3029</v>
      </c>
      <c r="H3035">
        <f t="shared" ca="1" si="98"/>
        <v>-3.0142823840420236E-2</v>
      </c>
    </row>
    <row r="3036" spans="2:8" x14ac:dyDescent="0.35">
      <c r="B3036" s="40">
        <v>37777</v>
      </c>
      <c r="C3036" s="41">
        <v>5.6257710000000003</v>
      </c>
      <c r="D3036" s="6">
        <f t="shared" si="97"/>
        <v>-0.94908008561374479</v>
      </c>
      <c r="E3036">
        <v>-2.0065345865112605E-3</v>
      </c>
      <c r="G3036">
        <v>3030</v>
      </c>
      <c r="H3036">
        <f t="shared" ca="1" si="98"/>
        <v>1.0005554572123029E-2</v>
      </c>
    </row>
    <row r="3037" spans="2:8" x14ac:dyDescent="0.35">
      <c r="B3037" s="40">
        <v>41178</v>
      </c>
      <c r="C3037" s="41">
        <v>110.482727</v>
      </c>
      <c r="D3037" s="6">
        <f t="shared" si="97"/>
        <v>18.771199291919345</v>
      </c>
      <c r="E3037">
        <v>-2.0082282065403915E-3</v>
      </c>
      <c r="G3037">
        <v>3031</v>
      </c>
      <c r="H3037">
        <f t="shared" ca="1" si="98"/>
        <v>-1.3672666584262664E-2</v>
      </c>
    </row>
    <row r="3038" spans="2:8" x14ac:dyDescent="0.35">
      <c r="B3038" s="40">
        <v>37609</v>
      </c>
      <c r="C3038" s="41">
        <v>5.5880640000000001</v>
      </c>
      <c r="D3038" s="6">
        <f t="shared" si="97"/>
        <v>3.3850390324519641E-3</v>
      </c>
      <c r="E3038">
        <v>-2.02058157173879E-3</v>
      </c>
      <c r="G3038">
        <v>3032</v>
      </c>
      <c r="H3038">
        <f t="shared" ca="1" si="98"/>
        <v>1.7351280367650938E-2</v>
      </c>
    </row>
    <row r="3039" spans="2:8" x14ac:dyDescent="0.35">
      <c r="B3039" s="40">
        <v>37582</v>
      </c>
      <c r="C3039" s="41">
        <v>5.5692120000000003</v>
      </c>
      <c r="D3039" s="6">
        <f t="shared" si="97"/>
        <v>-0.99077802080220478</v>
      </c>
      <c r="E3039">
        <v>-2.0265132950847762E-3</v>
      </c>
      <c r="G3039">
        <v>3033</v>
      </c>
      <c r="H3039">
        <f t="shared" ca="1" si="98"/>
        <v>-2.111108456899053E-2</v>
      </c>
    </row>
    <row r="3040" spans="2:8" x14ac:dyDescent="0.35">
      <c r="B3040" s="40">
        <v>44475</v>
      </c>
      <c r="C3040" s="41">
        <v>603.90637200000003</v>
      </c>
      <c r="D3040" s="6">
        <f t="shared" si="97"/>
        <v>19.122928570621724</v>
      </c>
      <c r="E3040">
        <v>-2.0284404846961034E-3</v>
      </c>
      <c r="G3040">
        <v>3034</v>
      </c>
      <c r="H3040">
        <f t="shared" ca="1" si="98"/>
        <v>1.3062178825835545E-2</v>
      </c>
    </row>
    <row r="3041" spans="2:8" x14ac:dyDescent="0.35">
      <c r="B3041" s="40">
        <v>38733</v>
      </c>
      <c r="C3041" s="41">
        <v>30.010859</v>
      </c>
      <c r="D3041" s="6">
        <f t="shared" si="97"/>
        <v>-0.64771213009687911</v>
      </c>
      <c r="E3041">
        <v>-2.0305652561881729E-3</v>
      </c>
      <c r="G3041">
        <v>3035</v>
      </c>
      <c r="H3041">
        <f t="shared" ca="1" si="98"/>
        <v>3.9748742671838573E-3</v>
      </c>
    </row>
    <row r="3042" spans="2:8" x14ac:dyDescent="0.35">
      <c r="B3042" s="40">
        <v>40393</v>
      </c>
      <c r="C3042" s="41">
        <v>85.188453999999993</v>
      </c>
      <c r="D3042" s="6">
        <f t="shared" si="97"/>
        <v>14.400586856348546</v>
      </c>
      <c r="E3042">
        <v>-2.0360871658750448E-3</v>
      </c>
      <c r="G3042">
        <v>3036</v>
      </c>
      <c r="H3042">
        <f t="shared" ca="1" si="98"/>
        <v>-4.2814261987451037E-2</v>
      </c>
    </row>
    <row r="3043" spans="2:8" x14ac:dyDescent="0.35">
      <c r="B3043" s="40">
        <v>37606</v>
      </c>
      <c r="C3043" s="41">
        <v>5.5315070000000004</v>
      </c>
      <c r="D3043" s="6">
        <f t="shared" si="97"/>
        <v>-0.42546928863808914</v>
      </c>
      <c r="E3043">
        <v>-2.040658740734259E-3</v>
      </c>
      <c r="G3043">
        <v>3037</v>
      </c>
      <c r="H3043">
        <f t="shared" ca="1" si="98"/>
        <v>5.6550260584474097E-3</v>
      </c>
    </row>
    <row r="3044" spans="2:8" x14ac:dyDescent="0.35">
      <c r="B3044" s="40">
        <v>38285</v>
      </c>
      <c r="C3044" s="41">
        <v>9.6278699999999997</v>
      </c>
      <c r="D3044" s="6">
        <f t="shared" si="97"/>
        <v>-0.98190142650284451</v>
      </c>
      <c r="E3044">
        <v>-2.0411374396972965E-3</v>
      </c>
      <c r="G3044">
        <v>3038</v>
      </c>
      <c r="H3044">
        <f t="shared" ca="1" si="98"/>
        <v>2.5813029754766497E-2</v>
      </c>
    </row>
    <row r="3045" spans="2:8" x14ac:dyDescent="0.35">
      <c r="B3045" s="40">
        <v>44858</v>
      </c>
      <c r="C3045" s="41">
        <v>531.96844499999997</v>
      </c>
      <c r="D3045" s="6">
        <f t="shared" si="97"/>
        <v>95.499551395589634</v>
      </c>
      <c r="E3045">
        <v>-2.0448544714248107E-3</v>
      </c>
      <c r="G3045">
        <v>3039</v>
      </c>
      <c r="H3045">
        <f t="shared" ca="1" si="98"/>
        <v>3.2160314644653805E-2</v>
      </c>
    </row>
    <row r="3046" spans="2:8" x14ac:dyDescent="0.35">
      <c r="B3046" s="40">
        <v>37685</v>
      </c>
      <c r="C3046" s="41">
        <v>5.5126520000000001</v>
      </c>
      <c r="D3046" s="6">
        <f t="shared" si="97"/>
        <v>0</v>
      </c>
      <c r="E3046">
        <v>-2.0476241423050935E-3</v>
      </c>
      <c r="G3046">
        <v>3040</v>
      </c>
      <c r="H3046">
        <f t="shared" ca="1" si="98"/>
        <v>4.4429767557497167E-3</v>
      </c>
    </row>
    <row r="3047" spans="2:8" x14ac:dyDescent="0.35">
      <c r="B3047" s="40">
        <v>37627</v>
      </c>
      <c r="C3047" s="41">
        <v>5.5126520000000001</v>
      </c>
      <c r="D3047" s="6">
        <f t="shared" si="97"/>
        <v>-0.98963797679403498</v>
      </c>
      <c r="E3047">
        <v>-2.0476241423050935E-3</v>
      </c>
      <c r="G3047">
        <v>3041</v>
      </c>
      <c r="H3047">
        <f t="shared" ca="1" si="98"/>
        <v>3.7134645161385392E-2</v>
      </c>
    </row>
    <row r="3048" spans="2:8" x14ac:dyDescent="0.35">
      <c r="B3048" s="40">
        <v>44974</v>
      </c>
      <c r="C3048" s="41">
        <v>532.00537099999997</v>
      </c>
      <c r="D3048" s="6">
        <f t="shared" si="97"/>
        <v>2.020544434351903</v>
      </c>
      <c r="E3048">
        <v>-2.0537395388808269E-3</v>
      </c>
      <c r="G3048">
        <v>3042</v>
      </c>
      <c r="H3048">
        <f t="shared" ca="1" si="98"/>
        <v>-4.4362508259093089E-2</v>
      </c>
    </row>
    <row r="3049" spans="2:8" x14ac:dyDescent="0.35">
      <c r="B3049" s="40">
        <v>41837</v>
      </c>
      <c r="C3049" s="41">
        <v>176.12896699999999</v>
      </c>
      <c r="D3049" s="6">
        <f t="shared" si="97"/>
        <v>-0.5782483069861537</v>
      </c>
      <c r="E3049">
        <v>-2.0573049558914045E-3</v>
      </c>
      <c r="G3049">
        <v>3043</v>
      </c>
      <c r="H3049">
        <f t="shared" ca="1" si="98"/>
        <v>3.2659282241323591E-2</v>
      </c>
    </row>
    <row r="3050" spans="2:8" x14ac:dyDescent="0.35">
      <c r="B3050" s="40">
        <v>43318</v>
      </c>
      <c r="C3050" s="41">
        <v>417.61294600000002</v>
      </c>
      <c r="D3050" s="6">
        <f t="shared" si="97"/>
        <v>9.4228968270775475</v>
      </c>
      <c r="E3050">
        <v>-2.0599320137125814E-3</v>
      </c>
      <c r="G3050">
        <v>3044</v>
      </c>
      <c r="H3050">
        <f t="shared" ca="1" si="98"/>
        <v>-1.1238391403534363E-3</v>
      </c>
    </row>
    <row r="3051" spans="2:8" x14ac:dyDescent="0.35">
      <c r="B3051" s="40">
        <v>39206</v>
      </c>
      <c r="C3051" s="41">
        <v>40.066879</v>
      </c>
      <c r="D3051" s="6">
        <f t="shared" si="97"/>
        <v>-0.90354144372429845</v>
      </c>
      <c r="E3051">
        <v>-2.0747602607321574E-3</v>
      </c>
      <c r="G3051">
        <v>3045</v>
      </c>
      <c r="H3051">
        <f t="shared" ca="1" si="98"/>
        <v>4.3011702406861455E-3</v>
      </c>
    </row>
    <row r="3052" spans="2:8" x14ac:dyDescent="0.35">
      <c r="B3052" s="40">
        <v>43532</v>
      </c>
      <c r="C3052" s="41">
        <v>415.379211</v>
      </c>
      <c r="D3052" s="6">
        <f t="shared" si="97"/>
        <v>2.8928300574959662</v>
      </c>
      <c r="E3052">
        <v>-2.0778648375348301E-3</v>
      </c>
      <c r="G3052">
        <v>3046</v>
      </c>
      <c r="H3052">
        <f t="shared" ca="1" si="98"/>
        <v>-1.5190001968739104E-2</v>
      </c>
    </row>
    <row r="3053" spans="2:8" x14ac:dyDescent="0.35">
      <c r="B3053" s="40">
        <v>41131</v>
      </c>
      <c r="C3053" s="41">
        <v>106.703659</v>
      </c>
      <c r="D3053" s="6">
        <f t="shared" si="97"/>
        <v>-0.81404032549404648</v>
      </c>
      <c r="E3053">
        <v>-2.0787753885787544E-3</v>
      </c>
      <c r="G3053">
        <v>3047</v>
      </c>
      <c r="H3053">
        <f t="shared" ca="1" si="98"/>
        <v>-1.0016448815065096E-2</v>
      </c>
    </row>
    <row r="3054" spans="2:8" x14ac:dyDescent="0.35">
      <c r="B3054" s="40">
        <v>45134</v>
      </c>
      <c r="C3054" s="41">
        <v>573.79998799999998</v>
      </c>
      <c r="D3054" s="6">
        <f t="shared" si="97"/>
        <v>1.6330477519647673</v>
      </c>
      <c r="E3054">
        <v>-2.0869773913043742E-3</v>
      </c>
      <c r="G3054">
        <v>3048</v>
      </c>
      <c r="H3054">
        <f t="shared" ca="1" si="98"/>
        <v>-3.1106366247252364E-2</v>
      </c>
    </row>
    <row r="3055" spans="2:8" x14ac:dyDescent="0.35">
      <c r="B3055" s="40">
        <v>41983</v>
      </c>
      <c r="C3055" s="41">
        <v>217.92236299999999</v>
      </c>
      <c r="D3055" s="6">
        <f t="shared" si="97"/>
        <v>9.4055068274893401</v>
      </c>
      <c r="E3055">
        <v>-2.0897640288885556E-3</v>
      </c>
      <c r="G3055">
        <v>3049</v>
      </c>
      <c r="H3055">
        <f t="shared" ca="1" si="98"/>
        <v>-1.257637643331329E-2</v>
      </c>
    </row>
    <row r="3056" spans="2:8" x14ac:dyDescent="0.35">
      <c r="B3056" s="40">
        <v>38581</v>
      </c>
      <c r="C3056" s="41">
        <v>20.942983999999999</v>
      </c>
      <c r="D3056" s="6">
        <f t="shared" si="97"/>
        <v>-0.92643018246733821</v>
      </c>
      <c r="E3056">
        <v>-2.1140351579371319E-3</v>
      </c>
      <c r="G3056">
        <v>3050</v>
      </c>
      <c r="H3056">
        <f t="shared" ca="1" si="98"/>
        <v>1.1830541607386768E-2</v>
      </c>
    </row>
    <row r="3057" spans="2:8" x14ac:dyDescent="0.35">
      <c r="B3057" s="40">
        <v>42942</v>
      </c>
      <c r="C3057" s="41">
        <v>284.66815200000002</v>
      </c>
      <c r="D3057" s="6">
        <f t="shared" si="97"/>
        <v>52.54346186016916</v>
      </c>
      <c r="E3057">
        <v>-2.1179305435567227E-3</v>
      </c>
      <c r="G3057">
        <v>3051</v>
      </c>
      <c r="H3057">
        <f t="shared" ca="1" si="98"/>
        <v>3.7685416492730849E-2</v>
      </c>
    </row>
    <row r="3058" spans="2:8" x14ac:dyDescent="0.35">
      <c r="B3058" s="40">
        <v>37768</v>
      </c>
      <c r="C3058" s="41">
        <v>5.3165810000000002</v>
      </c>
      <c r="D3058" s="6">
        <f t="shared" si="97"/>
        <v>-0.97953665739992035</v>
      </c>
      <c r="E3058">
        <v>-2.1229784687827888E-3</v>
      </c>
      <c r="G3058">
        <v>3052</v>
      </c>
      <c r="H3058">
        <f t="shared" ca="1" si="98"/>
        <v>-2.7223757301700353E-2</v>
      </c>
    </row>
    <row r="3059" spans="2:8" x14ac:dyDescent="0.35">
      <c r="B3059" s="40">
        <v>42639</v>
      </c>
      <c r="C3059" s="41">
        <v>259.80999800000001</v>
      </c>
      <c r="D3059" s="6">
        <f t="shared" si="97"/>
        <v>0.77155615168224667</v>
      </c>
      <c r="E3059">
        <v>-2.12586253691207E-3</v>
      </c>
      <c r="G3059">
        <v>3053</v>
      </c>
      <c r="H3059">
        <f t="shared" ca="1" si="98"/>
        <v>4.5079434873342315E-3</v>
      </c>
    </row>
    <row r="3060" spans="2:8" x14ac:dyDescent="0.35">
      <c r="B3060" s="40">
        <v>41523</v>
      </c>
      <c r="C3060" s="41">
        <v>146.656372</v>
      </c>
      <c r="D3060" s="6">
        <f t="shared" si="97"/>
        <v>15.004905265772468</v>
      </c>
      <c r="E3060">
        <v>-2.140911803131992E-3</v>
      </c>
      <c r="G3060">
        <v>3054</v>
      </c>
      <c r="H3060">
        <f t="shared" ca="1" si="98"/>
        <v>1.4699088236771823E-4</v>
      </c>
    </row>
    <row r="3061" spans="2:8" x14ac:dyDescent="0.35">
      <c r="B3061" s="40">
        <v>38191</v>
      </c>
      <c r="C3061" s="41">
        <v>9.163214</v>
      </c>
      <c r="D3061" s="6">
        <f t="shared" si="97"/>
        <v>-0.91066283005160065</v>
      </c>
      <c r="E3061">
        <v>-2.143984548675394E-3</v>
      </c>
      <c r="G3061">
        <v>3055</v>
      </c>
      <c r="H3061">
        <f t="shared" ca="1" si="98"/>
        <v>2.9026593237218259E-2</v>
      </c>
    </row>
    <row r="3062" spans="2:8" x14ac:dyDescent="0.35">
      <c r="B3062" s="40">
        <v>41109</v>
      </c>
      <c r="C3062" s="41">
        <v>102.56888600000001</v>
      </c>
      <c r="D3062" s="6">
        <f t="shared" si="97"/>
        <v>-0.65757933946500757</v>
      </c>
      <c r="E3062">
        <v>-2.1626853219357243E-3</v>
      </c>
      <c r="G3062">
        <v>3056</v>
      </c>
      <c r="H3062">
        <f t="shared" ca="1" si="98"/>
        <v>3.345652797876246E-2</v>
      </c>
    </row>
    <row r="3063" spans="2:8" x14ac:dyDescent="0.35">
      <c r="B3063" s="40">
        <v>43038</v>
      </c>
      <c r="C3063" s="41">
        <v>299.54058800000001</v>
      </c>
      <c r="D3063" s="6">
        <f t="shared" si="97"/>
        <v>9.0027812980348116</v>
      </c>
      <c r="E3063">
        <v>-2.1676045730894111E-3</v>
      </c>
      <c r="G3063">
        <v>3057</v>
      </c>
      <c r="H3063">
        <f t="shared" ca="1" si="98"/>
        <v>2.7055744480933598E-2</v>
      </c>
    </row>
    <row r="3064" spans="2:8" x14ac:dyDescent="0.35">
      <c r="B3064" s="40">
        <v>38734</v>
      </c>
      <c r="C3064" s="41">
        <v>29.945730000000001</v>
      </c>
      <c r="D3064" s="6">
        <f t="shared" si="97"/>
        <v>2.3107192051195109</v>
      </c>
      <c r="E3064">
        <v>-2.1701811334356967E-3</v>
      </c>
      <c r="G3064">
        <v>3058</v>
      </c>
      <c r="H3064">
        <f t="shared" ca="1" si="98"/>
        <v>-2.3991675323973758E-2</v>
      </c>
    </row>
    <row r="3065" spans="2:8" x14ac:dyDescent="0.35">
      <c r="B3065" s="40">
        <v>38197</v>
      </c>
      <c r="C3065" s="41">
        <v>9.045083</v>
      </c>
      <c r="D3065" s="6">
        <f t="shared" si="97"/>
        <v>-0.76713395634619153</v>
      </c>
      <c r="E3065">
        <v>-2.1720347737372351E-3</v>
      </c>
      <c r="G3065">
        <v>3059</v>
      </c>
      <c r="H3065">
        <f t="shared" ca="1" si="98"/>
        <v>1.5306401601850061E-3</v>
      </c>
    </row>
    <row r="3066" spans="2:8" x14ac:dyDescent="0.35">
      <c r="B3066" s="40">
        <v>39871</v>
      </c>
      <c r="C3066" s="41">
        <v>38.84243</v>
      </c>
      <c r="D3066" s="6">
        <f t="shared" si="97"/>
        <v>0</v>
      </c>
      <c r="E3066">
        <v>-2.1895995511264882E-3</v>
      </c>
      <c r="G3066">
        <v>3060</v>
      </c>
      <c r="H3066">
        <f t="shared" ca="1" si="98"/>
        <v>-1.6559684211176558E-4</v>
      </c>
    </row>
    <row r="3067" spans="2:8" x14ac:dyDescent="0.35">
      <c r="B3067" s="40">
        <v>39853</v>
      </c>
      <c r="C3067" s="41">
        <v>38.84243</v>
      </c>
      <c r="D3067" s="6">
        <f t="shared" si="97"/>
        <v>-0.81147742822472768</v>
      </c>
      <c r="E3067">
        <v>-2.1895995511264882E-3</v>
      </c>
      <c r="G3067">
        <v>3061</v>
      </c>
      <c r="H3067">
        <f t="shared" ca="1" si="98"/>
        <v>2.9031909354392326E-2</v>
      </c>
    </row>
    <row r="3068" spans="2:8" x14ac:dyDescent="0.35">
      <c r="B3068" s="40">
        <v>41884</v>
      </c>
      <c r="C3068" s="41">
        <v>206.035965</v>
      </c>
      <c r="D3068" s="6">
        <f t="shared" si="97"/>
        <v>4.4571375878756996</v>
      </c>
      <c r="E3068">
        <v>-2.1978180887507978E-3</v>
      </c>
      <c r="G3068">
        <v>3062</v>
      </c>
      <c r="H3068">
        <f t="shared" ca="1" si="98"/>
        <v>1.2960305163761971E-2</v>
      </c>
    </row>
    <row r="3069" spans="2:8" x14ac:dyDescent="0.35">
      <c r="B3069" s="40">
        <v>39170</v>
      </c>
      <c r="C3069" s="41">
        <v>37.755318000000003</v>
      </c>
      <c r="D3069" s="6">
        <f t="shared" si="97"/>
        <v>-0.10896811612453684</v>
      </c>
      <c r="E3069">
        <v>-2.2015864583654577E-3</v>
      </c>
      <c r="G3069">
        <v>3063</v>
      </c>
      <c r="H3069">
        <f t="shared" ca="1" si="98"/>
        <v>1.7515284022038849E-2</v>
      </c>
    </row>
    <row r="3070" spans="2:8" x14ac:dyDescent="0.35">
      <c r="B3070" s="40">
        <v>38842</v>
      </c>
      <c r="C3070" s="41">
        <v>42.372577999999997</v>
      </c>
      <c r="D3070" s="6">
        <f t="shared" si="97"/>
        <v>-0.4551062376599424</v>
      </c>
      <c r="E3070">
        <v>-2.2045769202131394E-3</v>
      </c>
      <c r="G3070">
        <v>3064</v>
      </c>
      <c r="H3070">
        <f t="shared" ca="1" si="98"/>
        <v>-1.3674557843882051E-2</v>
      </c>
    </row>
    <row r="3071" spans="2:8" x14ac:dyDescent="0.35">
      <c r="B3071" s="40">
        <v>40325</v>
      </c>
      <c r="C3071" s="41">
        <v>77.763007999999999</v>
      </c>
      <c r="D3071" s="6">
        <f t="shared" si="97"/>
        <v>-0.8609951939410091</v>
      </c>
      <c r="E3071">
        <v>-2.2157242152928318E-3</v>
      </c>
      <c r="G3071">
        <v>3065</v>
      </c>
      <c r="H3071">
        <f t="shared" ca="1" si="98"/>
        <v>4.3959199450367706E-2</v>
      </c>
    </row>
    <row r="3072" spans="2:8" x14ac:dyDescent="0.35">
      <c r="B3072" s="40">
        <v>44953</v>
      </c>
      <c r="C3072" s="41">
        <v>559.42675799999995</v>
      </c>
      <c r="D3072" s="6">
        <f t="shared" si="97"/>
        <v>4.7140587066629189</v>
      </c>
      <c r="E3072">
        <v>-2.2191286707968928E-3</v>
      </c>
      <c r="G3072">
        <v>3066</v>
      </c>
      <c r="H3072">
        <f t="shared" ca="1" si="98"/>
        <v>-1.4250026299600638E-2</v>
      </c>
    </row>
    <row r="3073" spans="2:8" x14ac:dyDescent="0.35">
      <c r="B3073" s="40">
        <v>40742</v>
      </c>
      <c r="C3073" s="41">
        <v>97.903571999999997</v>
      </c>
      <c r="D3073" s="6">
        <f t="shared" si="97"/>
        <v>-4.6068044466974741E-3</v>
      </c>
      <c r="E3073">
        <v>-2.237972970481695E-3</v>
      </c>
      <c r="G3073">
        <v>3067</v>
      </c>
      <c r="H3073">
        <f t="shared" ca="1" si="98"/>
        <v>2.0797746324044367E-2</v>
      </c>
    </row>
    <row r="3074" spans="2:8" x14ac:dyDescent="0.35">
      <c r="B3074" s="40">
        <v>41023</v>
      </c>
      <c r="C3074" s="41">
        <v>98.356682000000006</v>
      </c>
      <c r="D3074" s="6">
        <f t="shared" si="97"/>
        <v>-0.17545243104163488</v>
      </c>
      <c r="E3074">
        <v>-2.240034513352755E-3</v>
      </c>
      <c r="G3074">
        <v>3068</v>
      </c>
      <c r="H3074">
        <f t="shared" ca="1" si="98"/>
        <v>2.8310819897943578E-2</v>
      </c>
    </row>
    <row r="3075" spans="2:8" x14ac:dyDescent="0.35">
      <c r="B3075" s="40">
        <v>41318</v>
      </c>
      <c r="C3075" s="41">
        <v>119.28563699999999</v>
      </c>
      <c r="D3075" s="6">
        <f t="shared" si="97"/>
        <v>-0.50516398458972267</v>
      </c>
      <c r="E3075">
        <v>-2.2428650938515629E-3</v>
      </c>
      <c r="G3075">
        <v>3069</v>
      </c>
      <c r="H3075">
        <f t="shared" ca="1" si="98"/>
        <v>-1.9718632085508923E-2</v>
      </c>
    </row>
    <row r="3076" spans="2:8" x14ac:dyDescent="0.35">
      <c r="B3076" s="40">
        <v>42144</v>
      </c>
      <c r="C3076" s="41">
        <v>241.06094400000001</v>
      </c>
      <c r="D3076" s="6">
        <f t="shared" si="97"/>
        <v>16.193474978406602</v>
      </c>
      <c r="E3076">
        <v>-2.2665669891852669E-3</v>
      </c>
      <c r="G3076">
        <v>3070</v>
      </c>
      <c r="H3076">
        <f t="shared" ca="1" si="98"/>
        <v>1.0507840663818378E-2</v>
      </c>
    </row>
    <row r="3077" spans="2:8" x14ac:dyDescent="0.35">
      <c r="B3077" s="40">
        <v>38404</v>
      </c>
      <c r="C3077" s="41">
        <v>14.020490000000001</v>
      </c>
      <c r="D3077" s="6">
        <f t="shared" si="97"/>
        <v>0.37444249776685412</v>
      </c>
      <c r="E3077">
        <v>-2.269508471944411E-3</v>
      </c>
      <c r="G3077">
        <v>3071</v>
      </c>
      <c r="H3077">
        <f t="shared" ca="1" si="98"/>
        <v>2.1267523927977081E-2</v>
      </c>
    </row>
    <row r="3078" spans="2:8" x14ac:dyDescent="0.35">
      <c r="B3078" s="40">
        <v>38055</v>
      </c>
      <c r="C3078" s="41">
        <v>10.200856</v>
      </c>
      <c r="D3078" s="6">
        <f t="shared" si="97"/>
        <v>-0.96432307036752041</v>
      </c>
      <c r="E3078">
        <v>-2.2704267743107122E-3</v>
      </c>
      <c r="G3078">
        <v>3072</v>
      </c>
      <c r="H3078">
        <f t="shared" ca="1" si="98"/>
        <v>-2.7867142913786117E-2</v>
      </c>
    </row>
    <row r="3079" spans="2:8" x14ac:dyDescent="0.35">
      <c r="B3079" s="40">
        <v>42992</v>
      </c>
      <c r="C3079" s="41">
        <v>285.92303500000003</v>
      </c>
      <c r="D3079" s="6">
        <f t="shared" ref="D3079:D3142" si="99">(C3079-C3080)/C3080</f>
        <v>1.4396962958487405</v>
      </c>
      <c r="E3079">
        <v>-2.270497955674044E-3</v>
      </c>
      <c r="G3079">
        <v>3073</v>
      </c>
      <c r="H3079">
        <f t="shared" ref="H3079:H3142" ca="1" si="100">_xlfn.NORM.INV(RAND(),K$9,K$10)</f>
        <v>-4.657217821897465E-2</v>
      </c>
    </row>
    <row r="3080" spans="2:8" x14ac:dyDescent="0.35">
      <c r="B3080" s="40">
        <v>41200</v>
      </c>
      <c r="C3080" s="41">
        <v>117.19615899999999</v>
      </c>
      <c r="D3080" s="6">
        <f t="shared" si="99"/>
        <v>22.600123280452156</v>
      </c>
      <c r="E3080">
        <v>-2.2710315538637077E-3</v>
      </c>
      <c r="G3080">
        <v>3074</v>
      </c>
      <c r="H3080">
        <f t="shared" ca="1" si="100"/>
        <v>1.4900350343021637E-2</v>
      </c>
    </row>
    <row r="3081" spans="2:8" x14ac:dyDescent="0.35">
      <c r="B3081" s="40">
        <v>37719</v>
      </c>
      <c r="C3081" s="41">
        <v>4.9659129999999996</v>
      </c>
      <c r="D3081" s="6">
        <f t="shared" si="99"/>
        <v>-0.94825608004055639</v>
      </c>
      <c r="E3081">
        <v>-2.2723514698860829E-3</v>
      </c>
      <c r="G3081">
        <v>3075</v>
      </c>
      <c r="H3081">
        <f t="shared" ca="1" si="100"/>
        <v>-7.9348466026813516E-3</v>
      </c>
    </row>
    <row r="3082" spans="2:8" x14ac:dyDescent="0.35">
      <c r="B3082" s="40">
        <v>40798</v>
      </c>
      <c r="C3082" s="41">
        <v>95.970946999999995</v>
      </c>
      <c r="D3082" s="6">
        <f t="shared" si="99"/>
        <v>1.6019263337045364</v>
      </c>
      <c r="E3082">
        <v>-2.2832590407116308E-3</v>
      </c>
      <c r="G3082">
        <v>3076</v>
      </c>
      <c r="H3082">
        <f t="shared" ca="1" si="100"/>
        <v>-3.0211147289410821E-3</v>
      </c>
    </row>
    <row r="3083" spans="2:8" x14ac:dyDescent="0.35">
      <c r="B3083" s="40">
        <v>39625</v>
      </c>
      <c r="C3083" s="41">
        <v>36.884574999999998</v>
      </c>
      <c r="D3083" s="6">
        <f t="shared" si="99"/>
        <v>-0.68452321752837086</v>
      </c>
      <c r="E3083">
        <v>-2.2855592526402199E-3</v>
      </c>
      <c r="G3083">
        <v>3077</v>
      </c>
      <c r="H3083">
        <f t="shared" ca="1" si="100"/>
        <v>-2.5177769514905021E-3</v>
      </c>
    </row>
    <row r="3084" spans="2:8" x14ac:dyDescent="0.35">
      <c r="B3084" s="40">
        <v>41316</v>
      </c>
      <c r="C3084" s="41">
        <v>116.91692399999999</v>
      </c>
      <c r="D3084" s="6">
        <f t="shared" si="99"/>
        <v>-0.78395224657277796</v>
      </c>
      <c r="E3084">
        <v>-2.2881925927320094E-3</v>
      </c>
      <c r="G3084">
        <v>3078</v>
      </c>
      <c r="H3084">
        <f t="shared" ca="1" si="100"/>
        <v>4.058431173574828E-2</v>
      </c>
    </row>
    <row r="3085" spans="2:8" x14ac:dyDescent="0.35">
      <c r="B3085" s="40">
        <v>44939</v>
      </c>
      <c r="C3085" s="41">
        <v>541.16241500000001</v>
      </c>
      <c r="D3085" s="6">
        <f t="shared" si="99"/>
        <v>4.7524900779927925</v>
      </c>
      <c r="E3085">
        <v>-2.2938529201125663E-3</v>
      </c>
      <c r="G3085">
        <v>3079</v>
      </c>
      <c r="H3085">
        <f t="shared" ca="1" si="100"/>
        <v>8.6400520003756254E-3</v>
      </c>
    </row>
    <row r="3086" spans="2:8" x14ac:dyDescent="0.35">
      <c r="B3086" s="40">
        <v>40434</v>
      </c>
      <c r="C3086" s="41">
        <v>94.074462999999994</v>
      </c>
      <c r="D3086" s="6">
        <f t="shared" si="99"/>
        <v>0.26232641101290022</v>
      </c>
      <c r="E3086">
        <v>-2.30439041176757E-3</v>
      </c>
      <c r="G3086">
        <v>3080</v>
      </c>
      <c r="H3086">
        <f t="shared" ca="1" si="100"/>
        <v>-1.7637781213512175E-2</v>
      </c>
    </row>
    <row r="3087" spans="2:8" x14ac:dyDescent="0.35">
      <c r="B3087" s="40">
        <v>40247</v>
      </c>
      <c r="C3087" s="41">
        <v>74.524673000000007</v>
      </c>
      <c r="D3087" s="6">
        <f t="shared" si="99"/>
        <v>8.0083738052142301</v>
      </c>
      <c r="E3087">
        <v>-2.3119822742893067E-3</v>
      </c>
      <c r="G3087">
        <v>3081</v>
      </c>
      <c r="H3087">
        <f t="shared" ca="1" si="100"/>
        <v>6.0225189141010537E-3</v>
      </c>
    </row>
    <row r="3088" spans="2:8" x14ac:dyDescent="0.35">
      <c r="B3088" s="40">
        <v>37924</v>
      </c>
      <c r="C3088" s="41">
        <v>8.2728219999999997</v>
      </c>
      <c r="D3088" s="6">
        <f t="shared" si="99"/>
        <v>-0.97562523020149572</v>
      </c>
      <c r="E3088">
        <v>-2.3124706870975239E-3</v>
      </c>
      <c r="G3088">
        <v>3082</v>
      </c>
      <c r="H3088">
        <f t="shared" ca="1" si="100"/>
        <v>-2.8157690421731621E-2</v>
      </c>
    </row>
    <row r="3089" spans="2:8" x14ac:dyDescent="0.35">
      <c r="B3089" s="40">
        <v>43119</v>
      </c>
      <c r="C3089" s="41">
        <v>339.40103099999999</v>
      </c>
      <c r="D3089" s="6">
        <f t="shared" si="99"/>
        <v>-0.17111810547891076</v>
      </c>
      <c r="E3089">
        <v>-2.3309317624650282E-3</v>
      </c>
      <c r="G3089">
        <v>3083</v>
      </c>
      <c r="H3089">
        <f t="shared" ca="1" si="100"/>
        <v>4.0752422163585003E-3</v>
      </c>
    </row>
    <row r="3090" spans="2:8" x14ac:dyDescent="0.35">
      <c r="B3090" s="40">
        <v>43544</v>
      </c>
      <c r="C3090" s="41">
        <v>409.46850599999999</v>
      </c>
      <c r="D3090" s="6">
        <f t="shared" si="99"/>
        <v>1.6658059693724747</v>
      </c>
      <c r="E3090">
        <v>-2.3418166392396673E-3</v>
      </c>
      <c r="G3090">
        <v>3084</v>
      </c>
      <c r="H3090">
        <f t="shared" ca="1" si="100"/>
        <v>1.0358960376677748E-2</v>
      </c>
    </row>
    <row r="3091" spans="2:8" x14ac:dyDescent="0.35">
      <c r="B3091" s="40">
        <v>41690</v>
      </c>
      <c r="C3091" s="41">
        <v>153.600266</v>
      </c>
      <c r="D3091" s="6">
        <f t="shared" si="99"/>
        <v>-0.62399641058195054</v>
      </c>
      <c r="E3091">
        <v>-2.3453871040958608E-3</v>
      </c>
      <c r="G3091">
        <v>3085</v>
      </c>
      <c r="H3091">
        <f t="shared" ca="1" si="100"/>
        <v>-5.5600461097827243E-2</v>
      </c>
    </row>
    <row r="3092" spans="2:8" x14ac:dyDescent="0.35">
      <c r="B3092" s="40">
        <v>43546</v>
      </c>
      <c r="C3092" s="41">
        <v>408.50744600000002</v>
      </c>
      <c r="D3092" s="6">
        <f t="shared" si="99"/>
        <v>4.5669777803276537</v>
      </c>
      <c r="E3092">
        <v>-2.347091378011805E-3</v>
      </c>
      <c r="G3092">
        <v>3086</v>
      </c>
      <c r="H3092">
        <f t="shared" ca="1" si="100"/>
        <v>-1.7429506528333062E-2</v>
      </c>
    </row>
    <row r="3093" spans="2:8" x14ac:dyDescent="0.35">
      <c r="B3093" s="40">
        <v>40242</v>
      </c>
      <c r="C3093" s="41">
        <v>73.380470000000003</v>
      </c>
      <c r="D3093" s="6">
        <f t="shared" si="99"/>
        <v>1.0493224460587325</v>
      </c>
      <c r="E3093">
        <v>-2.3482597464973805E-3</v>
      </c>
      <c r="G3093">
        <v>3087</v>
      </c>
      <c r="H3093">
        <f t="shared" ca="1" si="100"/>
        <v>2.4092796427421072E-3</v>
      </c>
    </row>
    <row r="3094" spans="2:8" x14ac:dyDescent="0.35">
      <c r="B3094" s="40">
        <v>39818</v>
      </c>
      <c r="C3094" s="41">
        <v>35.807186000000002</v>
      </c>
      <c r="D3094" s="6">
        <f t="shared" si="99"/>
        <v>-0.92082739902132449</v>
      </c>
      <c r="E3094">
        <v>-2.354277878009934E-3</v>
      </c>
      <c r="G3094">
        <v>3088</v>
      </c>
      <c r="H3094">
        <f t="shared" ca="1" si="100"/>
        <v>6.3843702700602523E-2</v>
      </c>
    </row>
    <row r="3095" spans="2:8" x14ac:dyDescent="0.35">
      <c r="B3095" s="40">
        <v>44018</v>
      </c>
      <c r="C3095" s="41">
        <v>452.26739500000002</v>
      </c>
      <c r="D3095" s="6">
        <f t="shared" si="99"/>
        <v>-8.8617212798857467E-2</v>
      </c>
      <c r="E3095">
        <v>-2.3551850276718501E-3</v>
      </c>
      <c r="G3095">
        <v>3089</v>
      </c>
      <c r="H3095">
        <f t="shared" ca="1" si="100"/>
        <v>-1.8605556130488685E-2</v>
      </c>
    </row>
    <row r="3096" spans="2:8" x14ac:dyDescent="0.35">
      <c r="B3096" s="40">
        <v>44159</v>
      </c>
      <c r="C3096" s="41">
        <v>496.24307299999998</v>
      </c>
      <c r="D3096" s="6">
        <f t="shared" si="99"/>
        <v>4.312518642918536</v>
      </c>
      <c r="E3096">
        <v>-2.3570916796089802E-3</v>
      </c>
      <c r="G3096">
        <v>3090</v>
      </c>
      <c r="H3096">
        <f t="shared" ca="1" si="100"/>
        <v>1.4935530135976524E-2</v>
      </c>
    </row>
    <row r="3097" spans="2:8" x14ac:dyDescent="0.35">
      <c r="B3097" s="40">
        <v>41003</v>
      </c>
      <c r="C3097" s="41">
        <v>93.410133000000002</v>
      </c>
      <c r="D3097" s="6">
        <f t="shared" si="99"/>
        <v>-0.7417145842437205</v>
      </c>
      <c r="E3097">
        <v>-2.3587064627679558E-3</v>
      </c>
      <c r="G3097">
        <v>3091</v>
      </c>
      <c r="H3097">
        <f t="shared" ca="1" si="100"/>
        <v>2.6845473318595513E-2</v>
      </c>
    </row>
    <row r="3098" spans="2:8" x14ac:dyDescent="0.35">
      <c r="B3098" s="40">
        <v>43416</v>
      </c>
      <c r="C3098" s="41">
        <v>361.65469400000001</v>
      </c>
      <c r="D3098" s="6">
        <f t="shared" si="99"/>
        <v>0.72682211986257983</v>
      </c>
      <c r="E3098">
        <v>-2.3861323028628876E-3</v>
      </c>
      <c r="G3098">
        <v>3092</v>
      </c>
      <c r="H3098">
        <f t="shared" ca="1" si="100"/>
        <v>6.3820585135354949E-2</v>
      </c>
    </row>
    <row r="3099" spans="2:8" x14ac:dyDescent="0.35">
      <c r="B3099" s="40">
        <v>42013</v>
      </c>
      <c r="C3099" s="41">
        <v>209.43367000000001</v>
      </c>
      <c r="D3099" s="6">
        <f t="shared" si="99"/>
        <v>-0.54327970775507717</v>
      </c>
      <c r="E3099">
        <v>-2.3913465046266056E-3</v>
      </c>
      <c r="G3099">
        <v>3093</v>
      </c>
      <c r="H3099">
        <f t="shared" ca="1" si="100"/>
        <v>2.1941005748316179E-2</v>
      </c>
    </row>
    <row r="3100" spans="2:8" x14ac:dyDescent="0.35">
      <c r="B3100" s="40">
        <v>43343</v>
      </c>
      <c r="C3100" s="41">
        <v>458.56002799999999</v>
      </c>
      <c r="D3100" s="6">
        <f t="shared" si="99"/>
        <v>1.0127655662745665</v>
      </c>
      <c r="E3100">
        <v>-2.3963327973085739E-3</v>
      </c>
      <c r="G3100">
        <v>3094</v>
      </c>
      <c r="H3100">
        <f t="shared" ca="1" si="100"/>
        <v>4.5946288784732274E-2</v>
      </c>
    </row>
    <row r="3101" spans="2:8" x14ac:dyDescent="0.35">
      <c r="B3101" s="40">
        <v>42027</v>
      </c>
      <c r="C3101" s="41">
        <v>227.825851</v>
      </c>
      <c r="D3101" s="6">
        <f t="shared" si="99"/>
        <v>-7.8752816035794773E-2</v>
      </c>
      <c r="E3101">
        <v>-2.3981282943837503E-3</v>
      </c>
      <c r="G3101">
        <v>3095</v>
      </c>
      <c r="H3101">
        <f t="shared" ca="1" si="100"/>
        <v>-2.5908423605239851E-3</v>
      </c>
    </row>
    <row r="3102" spans="2:8" x14ac:dyDescent="0.35">
      <c r="B3102" s="40">
        <v>42311</v>
      </c>
      <c r="C3102" s="41">
        <v>247.30154400000001</v>
      </c>
      <c r="D3102" s="6">
        <f t="shared" si="99"/>
        <v>-0.40843170447068666</v>
      </c>
      <c r="E3102">
        <v>-2.3999533611778852E-3</v>
      </c>
      <c r="G3102">
        <v>3096</v>
      </c>
      <c r="H3102">
        <f t="shared" ca="1" si="100"/>
        <v>-2.4335380168483009E-2</v>
      </c>
    </row>
    <row r="3103" spans="2:8" x14ac:dyDescent="0.35">
      <c r="B3103" s="40">
        <v>43369</v>
      </c>
      <c r="C3103" s="41">
        <v>418.04394500000001</v>
      </c>
      <c r="D3103" s="6">
        <f t="shared" si="99"/>
        <v>4.8678470813392938</v>
      </c>
      <c r="E3103">
        <v>-2.4001161886012057E-3</v>
      </c>
      <c r="G3103">
        <v>3097</v>
      </c>
      <c r="H3103">
        <f t="shared" ca="1" si="100"/>
        <v>-1.2358219558340881E-3</v>
      </c>
    </row>
    <row r="3104" spans="2:8" x14ac:dyDescent="0.35">
      <c r="B3104" s="40">
        <v>40151</v>
      </c>
      <c r="C3104" s="41">
        <v>71.243155999999999</v>
      </c>
      <c r="D3104" s="6">
        <f t="shared" si="99"/>
        <v>-0.85772424473573072</v>
      </c>
      <c r="E3104">
        <v>-2.4186495424841662E-3</v>
      </c>
      <c r="G3104">
        <v>3098</v>
      </c>
      <c r="H3104">
        <f t="shared" ca="1" si="100"/>
        <v>-2.6448983977472199E-2</v>
      </c>
    </row>
    <row r="3105" spans="2:8" x14ac:dyDescent="0.35">
      <c r="B3105" s="40">
        <v>44117</v>
      </c>
      <c r="C3105" s="41">
        <v>500.73996</v>
      </c>
      <c r="D3105" s="6">
        <f t="shared" si="99"/>
        <v>4.5693691656212563</v>
      </c>
      <c r="E3105">
        <v>-2.4248942219974876E-3</v>
      </c>
      <c r="G3105">
        <v>3099</v>
      </c>
      <c r="H3105">
        <f t="shared" ca="1" si="100"/>
        <v>-8.7175493258920111E-3</v>
      </c>
    </row>
    <row r="3106" spans="2:8" x14ac:dyDescent="0.35">
      <c r="B3106" s="40">
        <v>40814</v>
      </c>
      <c r="C3106" s="41">
        <v>89.909637000000004</v>
      </c>
      <c r="D3106" s="6">
        <f t="shared" si="99"/>
        <v>-0.68236092205495935</v>
      </c>
      <c r="E3106">
        <v>-2.4367226282581245E-3</v>
      </c>
      <c r="G3106">
        <v>3100</v>
      </c>
      <c r="H3106">
        <f t="shared" ca="1" si="100"/>
        <v>2.906703233279688E-2</v>
      </c>
    </row>
    <row r="3107" spans="2:8" x14ac:dyDescent="0.35">
      <c r="B3107" s="40">
        <v>42576</v>
      </c>
      <c r="C3107" s="41">
        <v>283.055969</v>
      </c>
      <c r="D3107" s="6">
        <f t="shared" si="99"/>
        <v>35.230783753693721</v>
      </c>
      <c r="E3107">
        <v>-2.4380913905466474E-3</v>
      </c>
      <c r="G3107">
        <v>3101</v>
      </c>
      <c r="H3107">
        <f t="shared" ca="1" si="100"/>
        <v>8.8487591192932917E-3</v>
      </c>
    </row>
    <row r="3108" spans="2:8" x14ac:dyDescent="0.35">
      <c r="B3108" s="40">
        <v>37895</v>
      </c>
      <c r="C3108" s="41">
        <v>7.8125819999999999</v>
      </c>
      <c r="D3108" s="6">
        <f t="shared" si="99"/>
        <v>-0.97771127039658035</v>
      </c>
      <c r="E3108">
        <v>-2.4483650348190986E-3</v>
      </c>
      <c r="G3108">
        <v>3102</v>
      </c>
      <c r="H3108">
        <f t="shared" ca="1" si="100"/>
        <v>6.109034377929006E-3</v>
      </c>
    </row>
    <row r="3109" spans="2:8" x14ac:dyDescent="0.35">
      <c r="B3109" s="40">
        <v>43410</v>
      </c>
      <c r="C3109" s="41">
        <v>350.51715100000001</v>
      </c>
      <c r="D3109" s="6">
        <f t="shared" si="99"/>
        <v>3.9941679521329934</v>
      </c>
      <c r="E3109">
        <v>-2.4531025064892524E-3</v>
      </c>
      <c r="G3109">
        <v>3103</v>
      </c>
      <c r="H3109">
        <f t="shared" ca="1" si="100"/>
        <v>-3.215103638276607E-2</v>
      </c>
    </row>
    <row r="3110" spans="2:8" x14ac:dyDescent="0.35">
      <c r="B3110" s="40">
        <v>40176</v>
      </c>
      <c r="C3110" s="41">
        <v>70.185294999999996</v>
      </c>
      <c r="D3110" s="6">
        <f t="shared" si="99"/>
        <v>10.598881349321768</v>
      </c>
      <c r="E3110">
        <v>-2.4551141510040808E-3</v>
      </c>
      <c r="G3110">
        <v>3104</v>
      </c>
      <c r="H3110">
        <f t="shared" ca="1" si="100"/>
        <v>9.3358716897271547E-3</v>
      </c>
    </row>
    <row r="3111" spans="2:8" x14ac:dyDescent="0.35">
      <c r="B3111" s="40">
        <v>37474</v>
      </c>
      <c r="C3111" s="41">
        <v>6.0510400000000004</v>
      </c>
      <c r="D3111" s="6">
        <f t="shared" si="99"/>
        <v>-0.98519963032731694</v>
      </c>
      <c r="E3111">
        <v>-2.4584760218221199E-3</v>
      </c>
      <c r="G3111">
        <v>3105</v>
      </c>
      <c r="H3111">
        <f t="shared" ca="1" si="100"/>
        <v>-1.2126831289003824E-2</v>
      </c>
    </row>
    <row r="3112" spans="2:8" x14ac:dyDescent="0.35">
      <c r="B3112" s="40">
        <v>43678</v>
      </c>
      <c r="C3112" s="41">
        <v>408.843842</v>
      </c>
      <c r="D3112" s="6">
        <f t="shared" si="99"/>
        <v>3.5989490863414768</v>
      </c>
      <c r="E3112">
        <v>-2.4621610277671766E-3</v>
      </c>
      <c r="G3112">
        <v>3106</v>
      </c>
      <c r="H3112">
        <f t="shared" ca="1" si="100"/>
        <v>-2.9790749087909001E-4</v>
      </c>
    </row>
    <row r="3113" spans="2:8" x14ac:dyDescent="0.35">
      <c r="B3113" s="40">
        <v>40767</v>
      </c>
      <c r="C3113" s="41">
        <v>88.899405999999999</v>
      </c>
      <c r="D3113" s="6">
        <f t="shared" si="99"/>
        <v>13.782678376488567</v>
      </c>
      <c r="E3113">
        <v>-2.4645126062341348E-3</v>
      </c>
      <c r="G3113">
        <v>3107</v>
      </c>
      <c r="H3113">
        <f t="shared" ca="1" si="100"/>
        <v>-7.9575346273443102E-4</v>
      </c>
    </row>
    <row r="3114" spans="2:8" x14ac:dyDescent="0.35">
      <c r="B3114" s="40">
        <v>37488</v>
      </c>
      <c r="C3114" s="41">
        <v>6.0137549999999997</v>
      </c>
      <c r="D3114" s="6">
        <f t="shared" si="99"/>
        <v>-0.84912837984448664</v>
      </c>
      <c r="E3114">
        <v>-2.4738462171335156E-3</v>
      </c>
      <c r="G3114">
        <v>3108</v>
      </c>
      <c r="H3114">
        <f t="shared" ca="1" si="100"/>
        <v>-3.0428730238593122E-2</v>
      </c>
    </row>
    <row r="3115" spans="2:8" x14ac:dyDescent="0.35">
      <c r="B3115" s="40">
        <v>39058</v>
      </c>
      <c r="C3115" s="41">
        <v>39.860081000000001</v>
      </c>
      <c r="D3115" s="6">
        <f t="shared" si="99"/>
        <v>1.4996965377078393</v>
      </c>
      <c r="E3115">
        <v>-2.4805550421151228E-3</v>
      </c>
      <c r="G3115">
        <v>3109</v>
      </c>
      <c r="H3115">
        <f t="shared" ca="1" si="100"/>
        <v>2.0746374766513802E-2</v>
      </c>
    </row>
    <row r="3116" spans="2:8" x14ac:dyDescent="0.35">
      <c r="B3116" s="40">
        <v>38476</v>
      </c>
      <c r="C3116" s="41">
        <v>15.945968000000001</v>
      </c>
      <c r="D3116" s="6">
        <f t="shared" si="99"/>
        <v>-0.81559024435509697</v>
      </c>
      <c r="E3116">
        <v>-2.4935833797806806E-3</v>
      </c>
      <c r="G3116">
        <v>3110</v>
      </c>
      <c r="H3116">
        <f t="shared" ca="1" si="100"/>
        <v>9.0665082715653484E-4</v>
      </c>
    </row>
    <row r="3117" spans="2:8" x14ac:dyDescent="0.35">
      <c r="B3117" s="40">
        <v>40483</v>
      </c>
      <c r="C3117" s="41">
        <v>86.470305999999994</v>
      </c>
      <c r="D3117" s="6">
        <f t="shared" si="99"/>
        <v>1.081946942635498</v>
      </c>
      <c r="E3117">
        <v>-2.5061842494335331E-3</v>
      </c>
      <c r="G3117">
        <v>3111</v>
      </c>
      <c r="H3117">
        <f t="shared" ca="1" si="100"/>
        <v>1.6950973963198352E-2</v>
      </c>
    </row>
    <row r="3118" spans="2:8" x14ac:dyDescent="0.35">
      <c r="B3118" s="40">
        <v>39584</v>
      </c>
      <c r="C3118" s="41">
        <v>41.533386</v>
      </c>
      <c r="D3118" s="6">
        <f t="shared" si="99"/>
        <v>1.1369934634984301E-2</v>
      </c>
      <c r="E3118">
        <v>-2.5174953486233123E-3</v>
      </c>
      <c r="G3118">
        <v>3112</v>
      </c>
      <c r="H3118">
        <f t="shared" ca="1" si="100"/>
        <v>-1.9261247312789234E-2</v>
      </c>
    </row>
    <row r="3119" spans="2:8" x14ac:dyDescent="0.35">
      <c r="B3119" s="40">
        <v>39244</v>
      </c>
      <c r="C3119" s="41">
        <v>41.066462999999999</v>
      </c>
      <c r="D3119" s="6">
        <f t="shared" si="99"/>
        <v>2.8673934828383403</v>
      </c>
      <c r="E3119">
        <v>-2.5290628605578094E-3</v>
      </c>
      <c r="G3119">
        <v>3113</v>
      </c>
      <c r="H3119">
        <f t="shared" ca="1" si="100"/>
        <v>-2.7091646110359718E-2</v>
      </c>
    </row>
    <row r="3120" spans="2:8" x14ac:dyDescent="0.35">
      <c r="B3120" s="40">
        <v>38117</v>
      </c>
      <c r="C3120" s="41">
        <v>10.618641</v>
      </c>
      <c r="D3120" s="6">
        <f t="shared" si="99"/>
        <v>-0.97458204086197497</v>
      </c>
      <c r="E3120">
        <v>-2.5436513453294392E-3</v>
      </c>
      <c r="G3120">
        <v>3114</v>
      </c>
      <c r="H3120">
        <f t="shared" ca="1" si="100"/>
        <v>6.744167266722785E-3</v>
      </c>
    </row>
    <row r="3121" spans="2:8" x14ac:dyDescent="0.35">
      <c r="B3121" s="40">
        <v>43907</v>
      </c>
      <c r="C3121" s="41">
        <v>417.76135299999999</v>
      </c>
      <c r="D3121" s="6">
        <f t="shared" si="99"/>
        <v>11.636116326906787</v>
      </c>
      <c r="E3121">
        <v>-2.5492215092124721E-3</v>
      </c>
      <c r="G3121">
        <v>3115</v>
      </c>
      <c r="H3121">
        <f t="shared" ca="1" si="100"/>
        <v>-1.3641589629690998E-2</v>
      </c>
    </row>
    <row r="3122" spans="2:8" x14ac:dyDescent="0.35">
      <c r="B3122" s="40">
        <v>39736</v>
      </c>
      <c r="C3122" s="41">
        <v>33.060898000000002</v>
      </c>
      <c r="D3122" s="6">
        <f t="shared" si="99"/>
        <v>-0.61611914427780512</v>
      </c>
      <c r="E3122">
        <v>-2.5494638004228097E-3</v>
      </c>
      <c r="G3122">
        <v>3116</v>
      </c>
      <c r="H3122">
        <f t="shared" ca="1" si="100"/>
        <v>6.6897917668050297E-2</v>
      </c>
    </row>
    <row r="3123" spans="2:8" x14ac:dyDescent="0.35">
      <c r="B3123" s="40">
        <v>40918</v>
      </c>
      <c r="C3123" s="41">
        <v>86.122810000000001</v>
      </c>
      <c r="D3123" s="6">
        <f t="shared" si="99"/>
        <v>0.76450289232171253</v>
      </c>
      <c r="E3123">
        <v>-2.5574324951922823E-3</v>
      </c>
      <c r="G3123">
        <v>3117</v>
      </c>
      <c r="H3123">
        <f t="shared" ca="1" si="100"/>
        <v>2.0981999342549986E-2</v>
      </c>
    </row>
    <row r="3124" spans="2:8" x14ac:dyDescent="0.35">
      <c r="B3124" s="40">
        <v>39449</v>
      </c>
      <c r="C3124" s="41">
        <v>48.808540000000001</v>
      </c>
      <c r="D3124" s="6">
        <f t="shared" si="99"/>
        <v>0.21000154074667593</v>
      </c>
      <c r="E3124">
        <v>-2.5708121827982258E-3</v>
      </c>
      <c r="G3124">
        <v>3118</v>
      </c>
      <c r="H3124">
        <f t="shared" ca="1" si="100"/>
        <v>4.8486308329756533E-2</v>
      </c>
    </row>
    <row r="3125" spans="2:8" x14ac:dyDescent="0.35">
      <c r="B3125" s="40">
        <v>39195</v>
      </c>
      <c r="C3125" s="41">
        <v>40.337584999999997</v>
      </c>
      <c r="D3125" s="6">
        <f t="shared" si="99"/>
        <v>-0.92234025955939669</v>
      </c>
      <c r="E3125">
        <v>-2.5746439789338595E-3</v>
      </c>
      <c r="G3125">
        <v>3119</v>
      </c>
      <c r="H3125">
        <f t="shared" ca="1" si="100"/>
        <v>-3.2590848310366044E-2</v>
      </c>
    </row>
    <row r="3126" spans="2:8" x14ac:dyDescent="0.35">
      <c r="B3126" s="40">
        <v>45027</v>
      </c>
      <c r="C3126" s="41">
        <v>519.41436799999997</v>
      </c>
      <c r="D3126" s="6">
        <f t="shared" si="99"/>
        <v>11.896558335511047</v>
      </c>
      <c r="E3126">
        <v>-2.5803726404894953E-3</v>
      </c>
      <c r="G3126">
        <v>3120</v>
      </c>
      <c r="H3126">
        <f t="shared" ca="1" si="100"/>
        <v>-9.2679852031940478E-3</v>
      </c>
    </row>
    <row r="3127" spans="2:8" x14ac:dyDescent="0.35">
      <c r="B3127" s="40">
        <v>39605</v>
      </c>
      <c r="C3127" s="41">
        <v>40.275424999999998</v>
      </c>
      <c r="D3127" s="6">
        <f t="shared" si="99"/>
        <v>-0.8485420590578352</v>
      </c>
      <c r="E3127">
        <v>-2.5962930802036943E-3</v>
      </c>
      <c r="G3127">
        <v>3121</v>
      </c>
      <c r="H3127">
        <f t="shared" ca="1" si="100"/>
        <v>1.614982927810437E-2</v>
      </c>
    </row>
    <row r="3128" spans="2:8" x14ac:dyDescent="0.35">
      <c r="B3128" s="40">
        <v>42906</v>
      </c>
      <c r="C3128" s="41">
        <v>265.91821299999998</v>
      </c>
      <c r="D3128" s="6">
        <f t="shared" si="99"/>
        <v>7.5432444094656264</v>
      </c>
      <c r="E3128">
        <v>-2.6061141188682365E-3</v>
      </c>
      <c r="G3128">
        <v>3122</v>
      </c>
      <c r="H3128">
        <f t="shared" ca="1" si="100"/>
        <v>1.8930130153011499E-2</v>
      </c>
    </row>
    <row r="3129" spans="2:8" x14ac:dyDescent="0.35">
      <c r="B3129" s="40">
        <v>38750</v>
      </c>
      <c r="C3129" s="41">
        <v>31.126138999999998</v>
      </c>
      <c r="D3129" s="6">
        <f t="shared" si="99"/>
        <v>-0.16738158218620769</v>
      </c>
      <c r="E3129">
        <v>-2.6086956521740022E-3</v>
      </c>
      <c r="G3129">
        <v>3123</v>
      </c>
      <c r="H3129">
        <f t="shared" ca="1" si="100"/>
        <v>-1.6638639399857613E-2</v>
      </c>
    </row>
    <row r="3130" spans="2:8" x14ac:dyDescent="0.35">
      <c r="B3130" s="40">
        <v>38985</v>
      </c>
      <c r="C3130" s="41">
        <v>37.383437999999998</v>
      </c>
      <c r="D3130" s="6">
        <f t="shared" si="99"/>
        <v>-0.8582073609775458</v>
      </c>
      <c r="E3130">
        <v>-2.6268946512021806E-3</v>
      </c>
      <c r="G3130">
        <v>3124</v>
      </c>
      <c r="H3130">
        <f t="shared" ca="1" si="100"/>
        <v>-6.4387439472656516E-2</v>
      </c>
    </row>
    <row r="3131" spans="2:8" x14ac:dyDescent="0.35">
      <c r="B3131" s="40">
        <v>42888</v>
      </c>
      <c r="C3131" s="41">
        <v>263.64865099999997</v>
      </c>
      <c r="D3131" s="6">
        <f t="shared" si="99"/>
        <v>-0.54495603648739122</v>
      </c>
      <c r="E3131">
        <v>-2.628376126368489E-3</v>
      </c>
      <c r="G3131">
        <v>3125</v>
      </c>
      <c r="H3131">
        <f t="shared" ca="1" si="100"/>
        <v>-5.487192092673715E-2</v>
      </c>
    </row>
    <row r="3132" spans="2:8" x14ac:dyDescent="0.35">
      <c r="B3132" s="40">
        <v>44572</v>
      </c>
      <c r="C3132" s="41">
        <v>579.39160200000003</v>
      </c>
      <c r="D3132" s="6">
        <f t="shared" si="99"/>
        <v>2.7803666364145956</v>
      </c>
      <c r="E3132">
        <v>-2.6310712046973667E-3</v>
      </c>
      <c r="G3132">
        <v>3126</v>
      </c>
      <c r="H3132">
        <f t="shared" ca="1" si="100"/>
        <v>1.8708859989922215E-2</v>
      </c>
    </row>
    <row r="3133" spans="2:8" x14ac:dyDescent="0.35">
      <c r="B3133" s="40">
        <v>41478</v>
      </c>
      <c r="C3133" s="41">
        <v>153.26333600000001</v>
      </c>
      <c r="D3133" s="6">
        <f t="shared" si="99"/>
        <v>-0.73759031541620146</v>
      </c>
      <c r="E3133">
        <v>-2.6321712023289132E-3</v>
      </c>
      <c r="G3133">
        <v>3127</v>
      </c>
      <c r="H3133">
        <f t="shared" ca="1" si="100"/>
        <v>3.0167970992626327E-2</v>
      </c>
    </row>
    <row r="3134" spans="2:8" x14ac:dyDescent="0.35">
      <c r="B3134" s="40">
        <v>44896</v>
      </c>
      <c r="C3134" s="41">
        <v>584.06127900000001</v>
      </c>
      <c r="D3134" s="6">
        <f t="shared" si="99"/>
        <v>0.11221967021248903</v>
      </c>
      <c r="E3134">
        <v>-2.6344167551149776E-3</v>
      </c>
      <c r="G3134">
        <v>3128</v>
      </c>
      <c r="H3134">
        <f t="shared" ca="1" si="100"/>
        <v>-1.2733280544378729E-2</v>
      </c>
    </row>
    <row r="3135" spans="2:8" x14ac:dyDescent="0.35">
      <c r="B3135" s="40">
        <v>44851</v>
      </c>
      <c r="C3135" s="41">
        <v>525.13122599999997</v>
      </c>
      <c r="D3135" s="6">
        <f t="shared" si="99"/>
        <v>-9.402510945996452E-2</v>
      </c>
      <c r="E3135">
        <v>-2.634794438958611E-3</v>
      </c>
      <c r="G3135">
        <v>3129</v>
      </c>
      <c r="H3135">
        <f t="shared" ca="1" si="100"/>
        <v>-2.4807541746539229E-2</v>
      </c>
    </row>
    <row r="3136" spans="2:8" x14ac:dyDescent="0.35">
      <c r="B3136" s="40">
        <v>44783</v>
      </c>
      <c r="C3136" s="41">
        <v>579.63110400000005</v>
      </c>
      <c r="D3136" s="6">
        <f t="shared" si="99"/>
        <v>0.83626376718816275</v>
      </c>
      <c r="E3136">
        <v>-2.6427653688907366E-3</v>
      </c>
      <c r="G3136">
        <v>3130</v>
      </c>
      <c r="H3136">
        <f t="shared" ca="1" si="100"/>
        <v>-2.3811885704772651E-2</v>
      </c>
    </row>
    <row r="3137" spans="2:8" x14ac:dyDescent="0.35">
      <c r="B3137" s="40">
        <v>43138</v>
      </c>
      <c r="C3137" s="41">
        <v>315.65786700000001</v>
      </c>
      <c r="D3137" s="6">
        <f t="shared" si="99"/>
        <v>8.9881384754041136</v>
      </c>
      <c r="E3137">
        <v>-2.6530757540534889E-3</v>
      </c>
      <c r="G3137">
        <v>3131</v>
      </c>
      <c r="H3137">
        <f t="shared" ca="1" si="100"/>
        <v>4.4231429114652061E-2</v>
      </c>
    </row>
    <row r="3138" spans="2:8" x14ac:dyDescent="0.35">
      <c r="B3138" s="40">
        <v>39773</v>
      </c>
      <c r="C3138" s="41">
        <v>31.603273000000002</v>
      </c>
      <c r="D3138" s="6">
        <f t="shared" si="99"/>
        <v>-0.81380274793025476</v>
      </c>
      <c r="E3138">
        <v>-2.6662660072447782E-3</v>
      </c>
      <c r="G3138">
        <v>3132</v>
      </c>
      <c r="H3138">
        <f t="shared" ca="1" si="100"/>
        <v>-1.1832066276149852E-2</v>
      </c>
    </row>
    <row r="3139" spans="2:8" x14ac:dyDescent="0.35">
      <c r="B3139" s="40">
        <v>41821</v>
      </c>
      <c r="C3139" s="41">
        <v>169.73007200000001</v>
      </c>
      <c r="D3139" s="6">
        <f t="shared" si="99"/>
        <v>0.72976549503818</v>
      </c>
      <c r="E3139">
        <v>-2.6666858772579289E-3</v>
      </c>
      <c r="G3139">
        <v>3133</v>
      </c>
      <c r="H3139">
        <f t="shared" ca="1" si="100"/>
        <v>-2.4107180363074007E-3</v>
      </c>
    </row>
    <row r="3140" spans="2:8" x14ac:dyDescent="0.35">
      <c r="B3140" s="40">
        <v>40739</v>
      </c>
      <c r="C3140" s="41">
        <v>98.123169000000004</v>
      </c>
      <c r="D3140" s="6">
        <f t="shared" si="99"/>
        <v>16.488619308116814</v>
      </c>
      <c r="E3140">
        <v>-2.6786341094378187E-3</v>
      </c>
      <c r="G3140">
        <v>3134</v>
      </c>
      <c r="H3140">
        <f t="shared" ca="1" si="100"/>
        <v>-1.6992612443824363E-2</v>
      </c>
    </row>
    <row r="3141" spans="2:8" x14ac:dyDescent="0.35">
      <c r="B3141" s="40">
        <v>37580</v>
      </c>
      <c r="C3141" s="41">
        <v>5.6106870000000004</v>
      </c>
      <c r="D3141" s="6">
        <f t="shared" si="99"/>
        <v>-0.62145647198125731</v>
      </c>
      <c r="E3141">
        <v>-2.6812324923996861E-3</v>
      </c>
      <c r="G3141">
        <v>3135</v>
      </c>
      <c r="H3141">
        <f t="shared" ca="1" si="100"/>
        <v>-6.0559864732397687E-3</v>
      </c>
    </row>
    <row r="3142" spans="2:8" x14ac:dyDescent="0.35">
      <c r="B3142" s="40">
        <v>38448</v>
      </c>
      <c r="C3142" s="41">
        <v>14.821775000000001</v>
      </c>
      <c r="D3142" s="6">
        <f t="shared" si="99"/>
        <v>-0.95698581812909922</v>
      </c>
      <c r="E3142">
        <v>-2.6822749955286661E-3</v>
      </c>
      <c r="G3142">
        <v>3136</v>
      </c>
      <c r="H3142">
        <f t="shared" ca="1" si="100"/>
        <v>4.3686765975989396E-2</v>
      </c>
    </row>
    <row r="3143" spans="2:8" x14ac:dyDescent="0.35">
      <c r="B3143" s="40">
        <v>43227</v>
      </c>
      <c r="C3143" s="41">
        <v>344.57879600000001</v>
      </c>
      <c r="D3143" s="6">
        <f t="shared" ref="D3143:D3206" si="101">(C3143-C3144)/C3144</f>
        <v>1.3035935061139237</v>
      </c>
      <c r="E3143">
        <v>-2.700206296023808E-3</v>
      </c>
      <c r="G3143">
        <v>3137</v>
      </c>
      <c r="H3143">
        <f t="shared" ref="H3143:H3206" ca="1" si="102">_xlfn.NORM.INV(RAND(),K$9,K$10)</f>
        <v>1.2314539882812732E-2</v>
      </c>
    </row>
    <row r="3144" spans="2:8" x14ac:dyDescent="0.35">
      <c r="B3144" s="40">
        <v>41625</v>
      </c>
      <c r="C3144" s="41">
        <v>149.58315999999999</v>
      </c>
      <c r="D3144" s="6">
        <f t="shared" si="101"/>
        <v>-0.41528113086477686</v>
      </c>
      <c r="E3144">
        <v>-2.7081189611671153E-3</v>
      </c>
      <c r="G3144">
        <v>3138</v>
      </c>
      <c r="H3144">
        <f t="shared" ca="1" si="102"/>
        <v>-2.2489992905104766E-2</v>
      </c>
    </row>
    <row r="3145" spans="2:8" x14ac:dyDescent="0.35">
      <c r="B3145" s="40">
        <v>42795</v>
      </c>
      <c r="C3145" s="41">
        <v>255.82064800000001</v>
      </c>
      <c r="D3145" s="6">
        <f t="shared" si="101"/>
        <v>1.6366444100512771</v>
      </c>
      <c r="E3145">
        <v>-2.70858547377433E-3</v>
      </c>
      <c r="G3145">
        <v>3139</v>
      </c>
      <c r="H3145">
        <f t="shared" ca="1" si="102"/>
        <v>-2.6155741801502205E-2</v>
      </c>
    </row>
    <row r="3146" spans="2:8" x14ac:dyDescent="0.35">
      <c r="B3146" s="40">
        <v>40745</v>
      </c>
      <c r="C3146" s="41">
        <v>97.025085000000004</v>
      </c>
      <c r="D3146" s="6">
        <f t="shared" si="101"/>
        <v>0.37480111983599168</v>
      </c>
      <c r="E3146">
        <v>-2.7091135223983862E-3</v>
      </c>
      <c r="G3146">
        <v>3140</v>
      </c>
      <c r="H3146">
        <f t="shared" ca="1" si="102"/>
        <v>8.8085869277685254E-3</v>
      </c>
    </row>
    <row r="3147" spans="2:8" x14ac:dyDescent="0.35">
      <c r="B3147" s="40">
        <v>40169</v>
      </c>
      <c r="C3147" s="41">
        <v>70.573905999999994</v>
      </c>
      <c r="D3147" s="6">
        <f t="shared" si="101"/>
        <v>-0.8800358978273829</v>
      </c>
      <c r="E3147">
        <v>-2.7455550518139956E-3</v>
      </c>
      <c r="G3147">
        <v>3141</v>
      </c>
      <c r="H3147">
        <f t="shared" ca="1" si="102"/>
        <v>-2.8603665958335973E-2</v>
      </c>
    </row>
    <row r="3148" spans="2:8" x14ac:dyDescent="0.35">
      <c r="B3148" s="40">
        <v>44410</v>
      </c>
      <c r="C3148" s="41">
        <v>588.29187000000002</v>
      </c>
      <c r="D3148" s="6">
        <f t="shared" si="101"/>
        <v>5.5918614936127299E-2</v>
      </c>
      <c r="E3148">
        <v>-2.7468863117026936E-3</v>
      </c>
      <c r="G3148">
        <v>3142</v>
      </c>
      <c r="H3148">
        <f t="shared" ca="1" si="102"/>
        <v>1.4010579176801735E-2</v>
      </c>
    </row>
    <row r="3149" spans="2:8" x14ac:dyDescent="0.35">
      <c r="B3149" s="40">
        <v>44867</v>
      </c>
      <c r="C3149" s="41">
        <v>557.13751200000002</v>
      </c>
      <c r="D3149" s="6">
        <f t="shared" si="101"/>
        <v>2.439211477400093</v>
      </c>
      <c r="E3149">
        <v>-2.7491715146109085E-3</v>
      </c>
      <c r="G3149">
        <v>3143</v>
      </c>
      <c r="H3149">
        <f t="shared" ca="1" si="102"/>
        <v>-2.3735195160348346E-2</v>
      </c>
    </row>
    <row r="3150" spans="2:8" x14ac:dyDescent="0.35">
      <c r="B3150" s="40">
        <v>41722</v>
      </c>
      <c r="C3150" s="41">
        <v>161.995712</v>
      </c>
      <c r="D3150" s="6">
        <f t="shared" si="101"/>
        <v>-0.68258759871211405</v>
      </c>
      <c r="E3150">
        <v>-2.7785725152109668E-3</v>
      </c>
      <c r="G3150">
        <v>3144</v>
      </c>
      <c r="H3150">
        <f t="shared" ca="1" si="102"/>
        <v>3.2630266173525489E-3</v>
      </c>
    </row>
    <row r="3151" spans="2:8" x14ac:dyDescent="0.35">
      <c r="B3151" s="40">
        <v>44713</v>
      </c>
      <c r="C3151" s="41">
        <v>510.36352499999998</v>
      </c>
      <c r="D3151" s="6">
        <f t="shared" si="101"/>
        <v>3.6101197210085663</v>
      </c>
      <c r="E3151">
        <v>-2.7940234362654557E-3</v>
      </c>
      <c r="G3151">
        <v>3145</v>
      </c>
      <c r="H3151">
        <f t="shared" ca="1" si="102"/>
        <v>1.7434779342434044E-2</v>
      </c>
    </row>
    <row r="3152" spans="2:8" x14ac:dyDescent="0.35">
      <c r="B3152" s="40">
        <v>41177</v>
      </c>
      <c r="C3152" s="41">
        <v>110.70504800000001</v>
      </c>
      <c r="D3152" s="6">
        <f t="shared" si="101"/>
        <v>-0.51638597239558282</v>
      </c>
      <c r="E3152">
        <v>-2.8032831011110862E-3</v>
      </c>
      <c r="G3152">
        <v>3146</v>
      </c>
      <c r="H3152">
        <f t="shared" ca="1" si="102"/>
        <v>2.065506620357161E-3</v>
      </c>
    </row>
    <row r="3153" spans="2:8" x14ac:dyDescent="0.35">
      <c r="B3153" s="40">
        <v>42452</v>
      </c>
      <c r="C3153" s="41">
        <v>228.91198700000001</v>
      </c>
      <c r="D3153" s="6">
        <f t="shared" si="101"/>
        <v>-0.22812482821070926</v>
      </c>
      <c r="E3153">
        <v>-2.8038823913160292E-3</v>
      </c>
      <c r="G3153">
        <v>3147</v>
      </c>
      <c r="H3153">
        <f t="shared" ca="1" si="102"/>
        <v>8.1328914588705246E-3</v>
      </c>
    </row>
    <row r="3154" spans="2:8" x14ac:dyDescent="0.35">
      <c r="B3154" s="40">
        <v>43026</v>
      </c>
      <c r="C3154" s="41">
        <v>296.56607100000002</v>
      </c>
      <c r="D3154" s="6">
        <f t="shared" si="101"/>
        <v>-0.47208243261927318</v>
      </c>
      <c r="E3154">
        <v>-2.8131519043656022E-3</v>
      </c>
      <c r="G3154">
        <v>3148</v>
      </c>
      <c r="H3154">
        <f t="shared" ca="1" si="102"/>
        <v>2.3214439810019024E-2</v>
      </c>
    </row>
    <row r="3155" spans="2:8" x14ac:dyDescent="0.35">
      <c r="B3155" s="40">
        <v>44949</v>
      </c>
      <c r="C3155" s="41">
        <v>561.76586899999995</v>
      </c>
      <c r="D3155" s="6">
        <f t="shared" si="101"/>
        <v>2.9865011127860681</v>
      </c>
      <c r="E3155">
        <v>-2.8267408067133184E-3</v>
      </c>
      <c r="G3155">
        <v>3149</v>
      </c>
      <c r="H3155">
        <f t="shared" ca="1" si="102"/>
        <v>-2.2014337170367633E-3</v>
      </c>
    </row>
    <row r="3156" spans="2:8" x14ac:dyDescent="0.35">
      <c r="B3156" s="40">
        <v>41431</v>
      </c>
      <c r="C3156" s="41">
        <v>140.917023</v>
      </c>
      <c r="D3156" s="6">
        <f t="shared" si="101"/>
        <v>11.63804979973936</v>
      </c>
      <c r="E3156">
        <v>-2.8465116121089685E-3</v>
      </c>
      <c r="G3156">
        <v>3150</v>
      </c>
      <c r="H3156">
        <f t="shared" ca="1" si="102"/>
        <v>5.6261918506539171E-3</v>
      </c>
    </row>
    <row r="3157" spans="2:8" x14ac:dyDescent="0.35">
      <c r="B3157" s="40">
        <v>38344</v>
      </c>
      <c r="C3157" s="41">
        <v>11.150219</v>
      </c>
      <c r="D3157" s="6">
        <f t="shared" si="101"/>
        <v>-0.97516473719248609</v>
      </c>
      <c r="E3157">
        <v>-2.8519662210441405E-3</v>
      </c>
      <c r="G3157">
        <v>3151</v>
      </c>
      <c r="H3157">
        <f t="shared" ca="1" si="102"/>
        <v>2.9626682787407609E-2</v>
      </c>
    </row>
    <row r="3158" spans="2:8" x14ac:dyDescent="0.35">
      <c r="B3158" s="40">
        <v>43783</v>
      </c>
      <c r="C3158" s="41">
        <v>448.96722399999999</v>
      </c>
      <c r="D3158" s="6">
        <f t="shared" si="101"/>
        <v>69.339528781621027</v>
      </c>
      <c r="E3158">
        <v>-2.9101248539156535E-3</v>
      </c>
      <c r="G3158">
        <v>3152</v>
      </c>
      <c r="H3158">
        <f t="shared" ca="1" si="102"/>
        <v>-6.4643133918824924E-2</v>
      </c>
    </row>
    <row r="3159" spans="2:8" x14ac:dyDescent="0.35">
      <c r="B3159" s="40">
        <v>37441</v>
      </c>
      <c r="C3159" s="41">
        <v>6.3828579999999997</v>
      </c>
      <c r="D3159" s="6">
        <f t="shared" si="101"/>
        <v>-0.95835365347913348</v>
      </c>
      <c r="E3159">
        <v>-2.911818452493531E-3</v>
      </c>
      <c r="G3159">
        <v>3153</v>
      </c>
      <c r="H3159">
        <f t="shared" ca="1" si="102"/>
        <v>-4.0193367038655711E-2</v>
      </c>
    </row>
    <row r="3160" spans="2:8" x14ac:dyDescent="0.35">
      <c r="B3160" s="40">
        <v>41554</v>
      </c>
      <c r="C3160" s="41">
        <v>153.26333600000001</v>
      </c>
      <c r="D3160" s="6">
        <f t="shared" si="101"/>
        <v>-0.70265653010967422</v>
      </c>
      <c r="E3160">
        <v>-2.9238494818865637E-3</v>
      </c>
      <c r="G3160">
        <v>3154</v>
      </c>
      <c r="H3160">
        <f t="shared" ca="1" si="102"/>
        <v>-6.6975854223476836E-3</v>
      </c>
    </row>
    <row r="3161" spans="2:8" x14ac:dyDescent="0.35">
      <c r="B3161" s="40">
        <v>44272</v>
      </c>
      <c r="C3161" s="41">
        <v>515.44207800000004</v>
      </c>
      <c r="D3161" s="6">
        <f t="shared" si="101"/>
        <v>4.1961997961192037E-2</v>
      </c>
      <c r="E3161">
        <v>-2.9294612849056277E-3</v>
      </c>
      <c r="G3161">
        <v>3155</v>
      </c>
      <c r="H3161">
        <f t="shared" ca="1" si="102"/>
        <v>-1.2378403677823746E-2</v>
      </c>
    </row>
    <row r="3162" spans="2:8" x14ac:dyDescent="0.35">
      <c r="B3162" s="40">
        <v>43867</v>
      </c>
      <c r="C3162" s="41">
        <v>494.68414300000001</v>
      </c>
      <c r="D3162" s="6">
        <f t="shared" si="101"/>
        <v>1.9231321771414611</v>
      </c>
      <c r="E3162">
        <v>-2.9345803380789316E-3</v>
      </c>
      <c r="G3162">
        <v>3156</v>
      </c>
      <c r="H3162">
        <f t="shared" ca="1" si="102"/>
        <v>1.2581687497097388E-4</v>
      </c>
    </row>
    <row r="3163" spans="2:8" x14ac:dyDescent="0.35">
      <c r="B3163" s="40">
        <v>41822</v>
      </c>
      <c r="C3163" s="41">
        <v>169.23085</v>
      </c>
      <c r="D3163" s="6">
        <f t="shared" si="101"/>
        <v>0.11069802980892987</v>
      </c>
      <c r="E3163">
        <v>-2.9412701834004001E-3</v>
      </c>
      <c r="G3163">
        <v>3157</v>
      </c>
      <c r="H3163">
        <f t="shared" ca="1" si="102"/>
        <v>-2.5844143003891248E-2</v>
      </c>
    </row>
    <row r="3164" spans="2:8" x14ac:dyDescent="0.35">
      <c r="B3164" s="40">
        <v>41547</v>
      </c>
      <c r="C3164" s="41">
        <v>152.36440999999999</v>
      </c>
      <c r="D3164" s="6">
        <f t="shared" si="101"/>
        <v>-0.74561285025972912</v>
      </c>
      <c r="E3164">
        <v>-2.9413491335201648E-3</v>
      </c>
      <c r="G3164">
        <v>3158</v>
      </c>
      <c r="H3164">
        <f t="shared" ca="1" si="102"/>
        <v>-3.0112019554066867E-3</v>
      </c>
    </row>
    <row r="3165" spans="2:8" x14ac:dyDescent="0.35">
      <c r="B3165" s="40">
        <v>44431</v>
      </c>
      <c r="C3165" s="41">
        <v>598.94695999999999</v>
      </c>
      <c r="D3165" s="6">
        <f t="shared" si="101"/>
        <v>93.889902123250565</v>
      </c>
      <c r="E3165">
        <v>-2.9426633221458671E-3</v>
      </c>
      <c r="G3165">
        <v>3159</v>
      </c>
      <c r="H3165">
        <f t="shared" ca="1" si="102"/>
        <v>-1.7710554015209472E-2</v>
      </c>
    </row>
    <row r="3166" spans="2:8" x14ac:dyDescent="0.35">
      <c r="B3166" s="40">
        <v>37456</v>
      </c>
      <c r="C3166" s="41">
        <v>6.3120200000000004</v>
      </c>
      <c r="D3166" s="6">
        <f t="shared" si="101"/>
        <v>-0.9867842621294608</v>
      </c>
      <c r="E3166">
        <v>-2.9445582380733522E-3</v>
      </c>
      <c r="G3166">
        <v>3160</v>
      </c>
      <c r="H3166">
        <f t="shared" ca="1" si="102"/>
        <v>2.315867048843484E-2</v>
      </c>
    </row>
    <row r="3167" spans="2:8" x14ac:dyDescent="0.35">
      <c r="B3167" s="40">
        <v>44067</v>
      </c>
      <c r="C3167" s="41">
        <v>477.61389200000002</v>
      </c>
      <c r="D3167" s="6">
        <f t="shared" si="101"/>
        <v>0.93094498746133125</v>
      </c>
      <c r="E3167">
        <v>-2.9475570178417077E-3</v>
      </c>
      <c r="G3167">
        <v>3161</v>
      </c>
      <c r="H3167">
        <f t="shared" ca="1" si="102"/>
        <v>1.3377637327948921E-2</v>
      </c>
    </row>
    <row r="3168" spans="2:8" x14ac:dyDescent="0.35">
      <c r="B3168" s="40">
        <v>42298</v>
      </c>
      <c r="C3168" s="41">
        <v>247.347229</v>
      </c>
      <c r="D3168" s="6">
        <f t="shared" si="101"/>
        <v>4.8974901254976588</v>
      </c>
      <c r="E3168">
        <v>-2.9515705196270416E-3</v>
      </c>
      <c r="G3168">
        <v>3162</v>
      </c>
      <c r="H3168">
        <f t="shared" ca="1" si="102"/>
        <v>-1.1303628717065678E-4</v>
      </c>
    </row>
    <row r="3169" spans="2:8" x14ac:dyDescent="0.35">
      <c r="B3169" s="40">
        <v>39328</v>
      </c>
      <c r="C3169" s="41">
        <v>41.941101000000003</v>
      </c>
      <c r="D3169" s="6">
        <f t="shared" si="101"/>
        <v>-0.52196670591208627</v>
      </c>
      <c r="E3169">
        <v>-2.9703287337334884E-3</v>
      </c>
      <c r="G3169">
        <v>3163</v>
      </c>
      <c r="H3169">
        <f t="shared" ca="1" si="102"/>
        <v>-3.3205138865446515E-2</v>
      </c>
    </row>
    <row r="3170" spans="2:8" x14ac:dyDescent="0.35">
      <c r="B3170" s="40">
        <v>40667</v>
      </c>
      <c r="C3170" s="41">
        <v>87.736778000000001</v>
      </c>
      <c r="D3170" s="6">
        <f t="shared" si="101"/>
        <v>-0.68411802380233255</v>
      </c>
      <c r="E3170">
        <v>-2.9775859903183309E-3</v>
      </c>
      <c r="G3170">
        <v>3164</v>
      </c>
      <c r="H3170">
        <f t="shared" ca="1" si="102"/>
        <v>-4.598131990848587E-2</v>
      </c>
    </row>
    <row r="3171" spans="2:8" x14ac:dyDescent="0.35">
      <c r="B3171" s="40">
        <v>42584</v>
      </c>
      <c r="C3171" s="41">
        <v>277.75177000000002</v>
      </c>
      <c r="D3171" s="6">
        <f t="shared" si="101"/>
        <v>2.8868669068844723</v>
      </c>
      <c r="E3171">
        <v>-2.980092358453746E-3</v>
      </c>
      <c r="G3171">
        <v>3165</v>
      </c>
      <c r="H3171">
        <f t="shared" ca="1" si="102"/>
        <v>4.4038834110932554E-2</v>
      </c>
    </row>
    <row r="3172" spans="2:8" x14ac:dyDescent="0.35">
      <c r="B3172" s="40">
        <v>40141</v>
      </c>
      <c r="C3172" s="41">
        <v>71.459038000000007</v>
      </c>
      <c r="D3172" s="6">
        <f t="shared" si="101"/>
        <v>-0.30149007974019376</v>
      </c>
      <c r="E3172">
        <v>-3.0122661278190466E-3</v>
      </c>
      <c r="G3172">
        <v>3166</v>
      </c>
      <c r="H3172">
        <f t="shared" ca="1" si="102"/>
        <v>-1.6829033639753566E-2</v>
      </c>
    </row>
    <row r="3173" spans="2:8" x14ac:dyDescent="0.35">
      <c r="B3173" s="40">
        <v>41102</v>
      </c>
      <c r="C3173" s="41">
        <v>102.302109</v>
      </c>
      <c r="D3173" s="6">
        <f t="shared" si="101"/>
        <v>-0.5993742558520424</v>
      </c>
      <c r="E3173">
        <v>-3.0330656222073093E-3</v>
      </c>
      <c r="G3173">
        <v>3167</v>
      </c>
      <c r="H3173">
        <f t="shared" ca="1" si="102"/>
        <v>-1.550124970626517E-2</v>
      </c>
    </row>
    <row r="3174" spans="2:8" x14ac:dyDescent="0.35">
      <c r="B3174" s="40">
        <v>42289</v>
      </c>
      <c r="C3174" s="41">
        <v>255.35580400000001</v>
      </c>
      <c r="D3174" s="6">
        <f t="shared" si="101"/>
        <v>27.317760748694152</v>
      </c>
      <c r="E3174">
        <v>-3.0371790785788779E-3</v>
      </c>
      <c r="G3174">
        <v>3168</v>
      </c>
      <c r="H3174">
        <f t="shared" ca="1" si="102"/>
        <v>-2.4350385038807036E-2</v>
      </c>
    </row>
    <row r="3175" spans="2:8" x14ac:dyDescent="0.35">
      <c r="B3175" s="40">
        <v>38231</v>
      </c>
      <c r="C3175" s="41">
        <v>9.0175140000000003</v>
      </c>
      <c r="D3175" s="6">
        <f t="shared" si="101"/>
        <v>-0.97304582738771939</v>
      </c>
      <c r="E3175">
        <v>-3.0479543416019215E-3</v>
      </c>
      <c r="G3175">
        <v>3169</v>
      </c>
      <c r="H3175">
        <f t="shared" ca="1" si="102"/>
        <v>-2.8445422887383692E-2</v>
      </c>
    </row>
    <row r="3176" spans="2:8" x14ac:dyDescent="0.35">
      <c r="B3176" s="40">
        <v>43130</v>
      </c>
      <c r="C3176" s="41">
        <v>334.54983499999997</v>
      </c>
      <c r="D3176" s="6">
        <f t="shared" si="101"/>
        <v>-0.36236770197764895</v>
      </c>
      <c r="E3176">
        <v>-3.057888626233087E-3</v>
      </c>
      <c r="G3176">
        <v>3170</v>
      </c>
      <c r="H3176">
        <f t="shared" ca="1" si="102"/>
        <v>2.0485195153873755E-2</v>
      </c>
    </row>
    <row r="3177" spans="2:8" x14ac:dyDescent="0.35">
      <c r="B3177" s="40">
        <v>44291</v>
      </c>
      <c r="C3177" s="41">
        <v>524.67517099999998</v>
      </c>
      <c r="D3177" s="6">
        <f t="shared" si="101"/>
        <v>-7.3819858090837034E-2</v>
      </c>
      <c r="E3177">
        <v>-3.0634287540393349E-3</v>
      </c>
      <c r="G3177">
        <v>3171</v>
      </c>
      <c r="H3177">
        <f t="shared" ca="1" si="102"/>
        <v>-3.6909022147752872E-3</v>
      </c>
    </row>
    <row r="3178" spans="2:8" x14ac:dyDescent="0.35">
      <c r="B3178" s="40">
        <v>45096</v>
      </c>
      <c r="C3178" s="41">
        <v>566.493652</v>
      </c>
      <c r="D3178" s="6">
        <f t="shared" si="101"/>
        <v>0.19608903092293861</v>
      </c>
      <c r="E3178">
        <v>-3.0654242698848985E-3</v>
      </c>
      <c r="G3178">
        <v>3172</v>
      </c>
      <c r="H3178">
        <f t="shared" ca="1" si="102"/>
        <v>-4.4987068644984925E-2</v>
      </c>
    </row>
    <row r="3179" spans="2:8" x14ac:dyDescent="0.35">
      <c r="B3179" s="40">
        <v>44082</v>
      </c>
      <c r="C3179" s="41">
        <v>473.62164300000001</v>
      </c>
      <c r="D3179" s="6">
        <f t="shared" si="101"/>
        <v>7.501977983827234</v>
      </c>
      <c r="E3179">
        <v>-3.0743542000922302E-3</v>
      </c>
      <c r="G3179">
        <v>3173</v>
      </c>
      <c r="H3179">
        <f t="shared" ca="1" si="102"/>
        <v>1.6985455873294781E-3</v>
      </c>
    </row>
    <row r="3180" spans="2:8" x14ac:dyDescent="0.35">
      <c r="B3180" s="40">
        <v>40009</v>
      </c>
      <c r="C3180" s="41">
        <v>55.707230000000003</v>
      </c>
      <c r="D3180" s="6">
        <f t="shared" si="101"/>
        <v>-0.87350108476113075</v>
      </c>
      <c r="E3180">
        <v>-3.0756225767657819E-3</v>
      </c>
      <c r="G3180">
        <v>3174</v>
      </c>
      <c r="H3180">
        <f t="shared" ca="1" si="102"/>
        <v>1.0140883122020345E-2</v>
      </c>
    </row>
    <row r="3181" spans="2:8" x14ac:dyDescent="0.35">
      <c r="B3181" s="40">
        <v>43788</v>
      </c>
      <c r="C3181" s="41">
        <v>440.37713600000001</v>
      </c>
      <c r="D3181" s="6">
        <f t="shared" si="101"/>
        <v>0.7261171358278955</v>
      </c>
      <c r="E3181">
        <v>-3.0762422108372663E-3</v>
      </c>
      <c r="G3181">
        <v>3175</v>
      </c>
      <c r="H3181">
        <f t="shared" ca="1" si="102"/>
        <v>-2.597890287722204E-2</v>
      </c>
    </row>
    <row r="3182" spans="2:8" x14ac:dyDescent="0.35">
      <c r="B3182" s="40">
        <v>42699</v>
      </c>
      <c r="C3182" s="41">
        <v>255.12586999999999</v>
      </c>
      <c r="D3182" s="6">
        <f t="shared" si="101"/>
        <v>24.464085556241027</v>
      </c>
      <c r="E3182">
        <v>-3.0769989439588929E-3</v>
      </c>
      <c r="G3182">
        <v>3176</v>
      </c>
      <c r="H3182">
        <f t="shared" ca="1" si="102"/>
        <v>3.0121067525160493E-2</v>
      </c>
    </row>
    <row r="3183" spans="2:8" x14ac:dyDescent="0.35">
      <c r="B3183" s="40">
        <v>38093</v>
      </c>
      <c r="C3183" s="41">
        <v>10.019047</v>
      </c>
      <c r="D3183" s="6">
        <f t="shared" si="101"/>
        <v>-0.70687870733501945</v>
      </c>
      <c r="E3183">
        <v>-3.0791069286422428E-3</v>
      </c>
      <c r="G3183">
        <v>3177</v>
      </c>
      <c r="H3183">
        <f t="shared" ca="1" si="102"/>
        <v>5.642181558759304E-3</v>
      </c>
    </row>
    <row r="3184" spans="2:8" x14ac:dyDescent="0.35">
      <c r="B3184" s="40">
        <v>39637</v>
      </c>
      <c r="C3184" s="41">
        <v>34.180549999999997</v>
      </c>
      <c r="D3184" s="6">
        <f t="shared" si="101"/>
        <v>4.6696677160414675</v>
      </c>
      <c r="E3184">
        <v>-3.0803388527320856E-3</v>
      </c>
      <c r="G3184">
        <v>3178</v>
      </c>
      <c r="H3184">
        <f t="shared" ca="1" si="102"/>
        <v>3.2639592856741888E-2</v>
      </c>
    </row>
    <row r="3185" spans="2:8" x14ac:dyDescent="0.35">
      <c r="B3185" s="40">
        <v>37487</v>
      </c>
      <c r="C3185" s="41">
        <v>6.0286689999999998</v>
      </c>
      <c r="D3185" s="6">
        <f t="shared" si="101"/>
        <v>-0.98947208797485442</v>
      </c>
      <c r="E3185">
        <v>-3.0826924562007522E-3</v>
      </c>
      <c r="G3185">
        <v>3179</v>
      </c>
      <c r="H3185">
        <f t="shared" ca="1" si="102"/>
        <v>3.3476914374775249E-2</v>
      </c>
    </row>
    <row r="3186" spans="2:8" x14ac:dyDescent="0.35">
      <c r="B3186" s="40">
        <v>44574</v>
      </c>
      <c r="C3186" s="41">
        <v>572.63671899999997</v>
      </c>
      <c r="D3186" s="6">
        <f t="shared" si="101"/>
        <v>94.576685357392307</v>
      </c>
      <c r="E3186">
        <v>-3.0901596661822256E-3</v>
      </c>
      <c r="G3186">
        <v>3180</v>
      </c>
      <c r="H3186">
        <f t="shared" ca="1" si="102"/>
        <v>1.1348313622200783E-2</v>
      </c>
    </row>
    <row r="3187" spans="2:8" x14ac:dyDescent="0.35">
      <c r="B3187" s="40">
        <v>37502</v>
      </c>
      <c r="C3187" s="41">
        <v>5.9913850000000002</v>
      </c>
      <c r="D3187" s="6">
        <f t="shared" si="101"/>
        <v>-0.87265215776743965</v>
      </c>
      <c r="E3187">
        <v>-3.1019822203823284E-3</v>
      </c>
      <c r="G3187">
        <v>3181</v>
      </c>
      <c r="H3187">
        <f t="shared" ca="1" si="102"/>
        <v>6.0057524313695421E-3</v>
      </c>
    </row>
    <row r="3188" spans="2:8" x14ac:dyDescent="0.35">
      <c r="B3188" s="40">
        <v>39464</v>
      </c>
      <c r="C3188" s="41">
        <v>47.047401000000001</v>
      </c>
      <c r="D3188" s="6">
        <f t="shared" si="101"/>
        <v>-0.86316765649856131</v>
      </c>
      <c r="E3188">
        <v>-3.1098545905078141E-3</v>
      </c>
      <c r="G3188">
        <v>3182</v>
      </c>
      <c r="H3188">
        <f t="shared" ca="1" si="102"/>
        <v>-8.621632051075712E-3</v>
      </c>
    </row>
    <row r="3189" spans="2:8" x14ac:dyDescent="0.35">
      <c r="B3189" s="40">
        <v>43229</v>
      </c>
      <c r="C3189" s="41">
        <v>343.83245799999997</v>
      </c>
      <c r="D3189" s="6">
        <f t="shared" si="101"/>
        <v>33.720047621956788</v>
      </c>
      <c r="E3189">
        <v>-3.1106390485686371E-3</v>
      </c>
      <c r="G3189">
        <v>3183</v>
      </c>
      <c r="H3189">
        <f t="shared" ca="1" si="102"/>
        <v>-3.6115817734146734E-3</v>
      </c>
    </row>
    <row r="3190" spans="2:8" x14ac:dyDescent="0.35">
      <c r="B3190" s="40">
        <v>38082</v>
      </c>
      <c r="C3190" s="41">
        <v>9.9029950000000007</v>
      </c>
      <c r="D3190" s="6">
        <f t="shared" si="101"/>
        <v>-0.97947698592326737</v>
      </c>
      <c r="E3190">
        <v>-3.1152789094197842E-3</v>
      </c>
      <c r="G3190">
        <v>3184</v>
      </c>
      <c r="H3190">
        <f t="shared" ca="1" si="102"/>
        <v>-1.7651187776833586E-2</v>
      </c>
    </row>
    <row r="3191" spans="2:8" x14ac:dyDescent="0.35">
      <c r="B3191" s="40">
        <v>44060</v>
      </c>
      <c r="C3191" s="41">
        <v>482.53121900000002</v>
      </c>
      <c r="D3191" s="6">
        <f t="shared" si="101"/>
        <v>47.782943694881368</v>
      </c>
      <c r="E3191">
        <v>-3.1180820806404443E-3</v>
      </c>
      <c r="G3191">
        <v>3185</v>
      </c>
      <c r="H3191">
        <f t="shared" ca="1" si="102"/>
        <v>-2.5793148236162855E-2</v>
      </c>
    </row>
    <row r="3192" spans="2:8" x14ac:dyDescent="0.35">
      <c r="B3192" s="40">
        <v>38132</v>
      </c>
      <c r="C3192" s="41">
        <v>9.8913919999999997</v>
      </c>
      <c r="D3192" s="6">
        <f t="shared" si="101"/>
        <v>-0.97618406505742239</v>
      </c>
      <c r="E3192">
        <v>-3.1187209222989388E-3</v>
      </c>
      <c r="G3192">
        <v>3186</v>
      </c>
      <c r="H3192">
        <f t="shared" ca="1" si="102"/>
        <v>-2.442011962647106E-2</v>
      </c>
    </row>
    <row r="3193" spans="2:8" x14ac:dyDescent="0.35">
      <c r="B3193" s="40">
        <v>43684</v>
      </c>
      <c r="C3193" s="41">
        <v>415.32663000000002</v>
      </c>
      <c r="D3193" s="6">
        <f t="shared" si="101"/>
        <v>1.3907308472213196</v>
      </c>
      <c r="E3193">
        <v>-3.1250158939519863E-3</v>
      </c>
      <c r="G3193">
        <v>3187</v>
      </c>
      <c r="H3193">
        <f t="shared" ca="1" si="102"/>
        <v>1.3493495271793554E-4</v>
      </c>
    </row>
    <row r="3194" spans="2:8" x14ac:dyDescent="0.35">
      <c r="B3194" s="40">
        <v>41824</v>
      </c>
      <c r="C3194" s="41">
        <v>173.72370900000001</v>
      </c>
      <c r="D3194" s="6">
        <f t="shared" si="101"/>
        <v>0.53172414505153254</v>
      </c>
      <c r="E3194">
        <v>-3.1250776281408817E-3</v>
      </c>
      <c r="G3194">
        <v>3188</v>
      </c>
      <c r="H3194">
        <f t="shared" ca="1" si="102"/>
        <v>-9.0586204931502046E-3</v>
      </c>
    </row>
    <row r="3195" spans="2:8" x14ac:dyDescent="0.35">
      <c r="B3195" s="40">
        <v>41157</v>
      </c>
      <c r="C3195" s="41">
        <v>113.41709899999999</v>
      </c>
      <c r="D3195" s="6">
        <f t="shared" si="101"/>
        <v>-0.81875210380263164</v>
      </c>
      <c r="E3195">
        <v>-3.1259156685710943E-3</v>
      </c>
      <c r="G3195">
        <v>3189</v>
      </c>
      <c r="H3195">
        <f t="shared" ca="1" si="102"/>
        <v>-6.8613455099153804E-3</v>
      </c>
    </row>
    <row r="3196" spans="2:8" x14ac:dyDescent="0.35">
      <c r="B3196" s="40">
        <v>44454</v>
      </c>
      <c r="C3196" s="41">
        <v>625.75677499999995</v>
      </c>
      <c r="D3196" s="6">
        <f t="shared" si="101"/>
        <v>0.22049739152835929</v>
      </c>
      <c r="E3196">
        <v>-3.128859075210772E-3</v>
      </c>
      <c r="G3196">
        <v>3190</v>
      </c>
      <c r="H3196">
        <f t="shared" ca="1" si="102"/>
        <v>2.3382744459275129E-2</v>
      </c>
    </row>
    <row r="3197" spans="2:8" x14ac:dyDescent="0.35">
      <c r="B3197" s="40">
        <v>44230</v>
      </c>
      <c r="C3197" s="41">
        <v>512.70636000000002</v>
      </c>
      <c r="D3197" s="6">
        <f t="shared" si="101"/>
        <v>84.787920568097391</v>
      </c>
      <c r="E3197">
        <v>-3.1344800149228974E-3</v>
      </c>
      <c r="G3197">
        <v>3191</v>
      </c>
      <c r="H3197">
        <f t="shared" ca="1" si="102"/>
        <v>-2.660648501522634E-3</v>
      </c>
    </row>
    <row r="3198" spans="2:8" x14ac:dyDescent="0.35">
      <c r="B3198" s="40">
        <v>37795</v>
      </c>
      <c r="C3198" s="41">
        <v>5.9764400000000002</v>
      </c>
      <c r="D3198" s="6">
        <f t="shared" si="101"/>
        <v>-0.98653286457271638</v>
      </c>
      <c r="E3198">
        <v>-3.1441348124944066E-3</v>
      </c>
      <c r="G3198">
        <v>3192</v>
      </c>
      <c r="H3198">
        <f t="shared" ca="1" si="102"/>
        <v>-2.2543860655328297E-2</v>
      </c>
    </row>
    <row r="3199" spans="2:8" x14ac:dyDescent="0.35">
      <c r="B3199" s="40">
        <v>43727</v>
      </c>
      <c r="C3199" s="41">
        <v>443.77960200000001</v>
      </c>
      <c r="D3199" s="6">
        <f t="shared" si="101"/>
        <v>8.5690605159202704</v>
      </c>
      <c r="E3199">
        <v>-3.1522323311405191E-3</v>
      </c>
      <c r="G3199">
        <v>3193</v>
      </c>
      <c r="H3199">
        <f t="shared" ca="1" si="102"/>
        <v>-8.5255700859905876E-3</v>
      </c>
    </row>
    <row r="3200" spans="2:8" x14ac:dyDescent="0.35">
      <c r="B3200" s="40">
        <v>39413</v>
      </c>
      <c r="C3200" s="41">
        <v>46.376506999999997</v>
      </c>
      <c r="D3200" s="6">
        <f t="shared" si="101"/>
        <v>4.32910531164974</v>
      </c>
      <c r="E3200">
        <v>-3.1542077745169896E-3</v>
      </c>
      <c r="G3200">
        <v>3194</v>
      </c>
      <c r="H3200">
        <f t="shared" ca="1" si="102"/>
        <v>-1.8885060209577021E-2</v>
      </c>
    </row>
    <row r="3201" spans="2:8" x14ac:dyDescent="0.35">
      <c r="B3201" s="40">
        <v>38215</v>
      </c>
      <c r="C3201" s="41">
        <v>8.7024939999999997</v>
      </c>
      <c r="D3201" s="6">
        <f t="shared" si="101"/>
        <v>0.47919488229662993</v>
      </c>
      <c r="E3201">
        <v>-3.1573673393693285E-3</v>
      </c>
      <c r="G3201">
        <v>3195</v>
      </c>
      <c r="H3201">
        <f t="shared" ca="1" si="102"/>
        <v>3.3026470359401199E-2</v>
      </c>
    </row>
    <row r="3202" spans="2:8" x14ac:dyDescent="0.35">
      <c r="B3202" s="40">
        <v>37510</v>
      </c>
      <c r="C3202" s="41">
        <v>5.8832639999999996</v>
      </c>
      <c r="D3202" s="6">
        <f t="shared" si="101"/>
        <v>-0.98607819890844206</v>
      </c>
      <c r="E3202">
        <v>-3.1586406154216471E-3</v>
      </c>
      <c r="G3202">
        <v>3196</v>
      </c>
      <c r="H3202">
        <f t="shared" ca="1" si="102"/>
        <v>1.6273056963439041E-2</v>
      </c>
    </row>
    <row r="3203" spans="2:8" x14ac:dyDescent="0.35">
      <c r="B3203" s="40">
        <v>43325</v>
      </c>
      <c r="C3203" s="41">
        <v>422.59359699999999</v>
      </c>
      <c r="D3203" s="6">
        <f t="shared" si="101"/>
        <v>2.0084239853105248</v>
      </c>
      <c r="E3203">
        <v>-3.1633037311359353E-3</v>
      </c>
      <c r="G3203">
        <v>3197</v>
      </c>
      <c r="H3203">
        <f t="shared" ca="1" si="102"/>
        <v>1.514022332485144E-2</v>
      </c>
    </row>
    <row r="3204" spans="2:8" x14ac:dyDescent="0.35">
      <c r="B3204" s="40">
        <v>41432</v>
      </c>
      <c r="C3204" s="41">
        <v>140.47009299999999</v>
      </c>
      <c r="D3204" s="6">
        <f t="shared" si="101"/>
        <v>-0.73568916639043125</v>
      </c>
      <c r="E3204">
        <v>-3.1715827547677397E-3</v>
      </c>
      <c r="G3204">
        <v>3198</v>
      </c>
      <c r="H3204">
        <f t="shared" ca="1" si="102"/>
        <v>3.0240407209256762E-2</v>
      </c>
    </row>
    <row r="3205" spans="2:8" x14ac:dyDescent="0.35">
      <c r="B3205" s="40">
        <v>44965</v>
      </c>
      <c r="C3205" s="41">
        <v>531.45794699999999</v>
      </c>
      <c r="D3205" s="6">
        <f t="shared" si="101"/>
        <v>2.4099049002683657</v>
      </c>
      <c r="E3205">
        <v>-3.1737352036582487E-3</v>
      </c>
      <c r="G3205">
        <v>3199</v>
      </c>
      <c r="H3205">
        <f t="shared" ca="1" si="102"/>
        <v>2.3638311808911812E-3</v>
      </c>
    </row>
    <row r="3206" spans="2:8" x14ac:dyDescent="0.35">
      <c r="B3206" s="40">
        <v>41694</v>
      </c>
      <c r="C3206" s="41">
        <v>155.85711699999999</v>
      </c>
      <c r="D3206" s="6">
        <f t="shared" si="101"/>
        <v>-0.6305113536767788</v>
      </c>
      <c r="E3206">
        <v>-3.1755260520924377E-3</v>
      </c>
      <c r="G3206">
        <v>3200</v>
      </c>
      <c r="H3206">
        <f t="shared" ca="1" si="102"/>
        <v>7.5899570764520682E-3</v>
      </c>
    </row>
    <row r="3207" spans="2:8" x14ac:dyDescent="0.35">
      <c r="B3207" s="40">
        <v>43538</v>
      </c>
      <c r="C3207" s="41">
        <v>421.81842</v>
      </c>
      <c r="D3207" s="6">
        <f t="shared" ref="D3207:D3270" si="103">(C3207-C3208)/C3208</f>
        <v>1.7103681879536283</v>
      </c>
      <c r="E3207">
        <v>-3.1795223240214348E-3</v>
      </c>
      <c r="G3207">
        <v>3201</v>
      </c>
      <c r="H3207">
        <f t="shared" ref="H3207:H3270" ca="1" si="104">_xlfn.NORM.INV(RAND(),K$9,K$10)</f>
        <v>-5.3448006189244857E-3</v>
      </c>
    </row>
    <row r="3208" spans="2:8" x14ac:dyDescent="0.35">
      <c r="B3208" s="40">
        <v>41635</v>
      </c>
      <c r="C3208" s="41">
        <v>155.63140899999999</v>
      </c>
      <c r="D3208" s="6">
        <f t="shared" si="103"/>
        <v>-0.43529743751850225</v>
      </c>
      <c r="E3208">
        <v>-3.1803147091958475E-3</v>
      </c>
      <c r="G3208">
        <v>3202</v>
      </c>
      <c r="H3208">
        <f t="shared" ca="1" si="104"/>
        <v>4.8388910061643767E-2</v>
      </c>
    </row>
    <row r="3209" spans="2:8" x14ac:dyDescent="0.35">
      <c r="B3209" s="40">
        <v>42684</v>
      </c>
      <c r="C3209" s="41">
        <v>275.598907</v>
      </c>
      <c r="D3209" s="6">
        <f t="shared" si="103"/>
        <v>2.1458361548662013</v>
      </c>
      <c r="E3209">
        <v>-3.1833408387849614E-3</v>
      </c>
      <c r="G3209">
        <v>3203</v>
      </c>
      <c r="H3209">
        <f t="shared" ca="1" si="104"/>
        <v>-9.633581190574645E-3</v>
      </c>
    </row>
    <row r="3210" spans="2:8" x14ac:dyDescent="0.35">
      <c r="B3210" s="40">
        <v>40386</v>
      </c>
      <c r="C3210" s="41">
        <v>87.607521000000006</v>
      </c>
      <c r="D3210" s="6">
        <f t="shared" si="103"/>
        <v>-0.85359076135941059</v>
      </c>
      <c r="E3210">
        <v>-3.1930583408664543E-3</v>
      </c>
      <c r="G3210">
        <v>3204</v>
      </c>
      <c r="H3210">
        <f t="shared" ca="1" si="104"/>
        <v>-5.9569759627959911E-3</v>
      </c>
    </row>
    <row r="3211" spans="2:8" x14ac:dyDescent="0.35">
      <c r="B3211" s="40">
        <v>44522</v>
      </c>
      <c r="C3211" s="41">
        <v>598.37426800000003</v>
      </c>
      <c r="D3211" s="6">
        <f t="shared" si="103"/>
        <v>1.3105899885360233</v>
      </c>
      <c r="E3211">
        <v>-3.2032667553094228E-3</v>
      </c>
      <c r="G3211">
        <v>3205</v>
      </c>
      <c r="H3211">
        <f t="shared" ca="1" si="104"/>
        <v>6.8629898773497943E-4</v>
      </c>
    </row>
    <row r="3212" spans="2:8" x14ac:dyDescent="0.35">
      <c r="B3212" s="40">
        <v>42711</v>
      </c>
      <c r="C3212" s="41">
        <v>258.97033699999997</v>
      </c>
      <c r="D3212" s="6">
        <f t="shared" si="103"/>
        <v>54.477400652480377</v>
      </c>
      <c r="E3212">
        <v>-3.2093445717175251E-3</v>
      </c>
      <c r="G3212">
        <v>3206</v>
      </c>
      <c r="H3212">
        <f t="shared" ca="1" si="104"/>
        <v>3.8049494344482286E-2</v>
      </c>
    </row>
    <row r="3213" spans="2:8" x14ac:dyDescent="0.35">
      <c r="B3213" s="40">
        <v>37739</v>
      </c>
      <c r="C3213" s="41">
        <v>4.6680330000000003</v>
      </c>
      <c r="D3213" s="6">
        <f t="shared" si="103"/>
        <v>-0.9870674311038955</v>
      </c>
      <c r="E3213">
        <v>-3.2202931639074891E-3</v>
      </c>
      <c r="G3213">
        <v>3207</v>
      </c>
      <c r="H3213">
        <f t="shared" ca="1" si="104"/>
        <v>1.5949220745718588E-2</v>
      </c>
    </row>
    <row r="3214" spans="2:8" x14ac:dyDescent="0.35">
      <c r="B3214" s="40">
        <v>43265</v>
      </c>
      <c r="C3214" s="41">
        <v>360.95172100000002</v>
      </c>
      <c r="D3214" s="6">
        <f t="shared" si="103"/>
        <v>8.3539146548697936</v>
      </c>
      <c r="E3214">
        <v>-3.2206630468315954E-3</v>
      </c>
      <c r="G3214">
        <v>3208</v>
      </c>
      <c r="H3214">
        <f t="shared" ca="1" si="104"/>
        <v>3.9070413021724072E-2</v>
      </c>
    </row>
    <row r="3215" spans="2:8" x14ac:dyDescent="0.35">
      <c r="B3215" s="40">
        <v>39176</v>
      </c>
      <c r="C3215" s="41">
        <v>38.588306000000003</v>
      </c>
      <c r="D3215" s="6">
        <f t="shared" si="103"/>
        <v>-0.8172624636744662</v>
      </c>
      <c r="E3215">
        <v>-3.2274993785719533E-3</v>
      </c>
      <c r="G3215">
        <v>3209</v>
      </c>
      <c r="H3215">
        <f t="shared" ca="1" si="104"/>
        <v>5.4004008633863759E-2</v>
      </c>
    </row>
    <row r="3216" spans="2:8" x14ac:dyDescent="0.35">
      <c r="B3216" s="40">
        <v>41957</v>
      </c>
      <c r="C3216" s="41">
        <v>211.167923</v>
      </c>
      <c r="D3216" s="6">
        <f t="shared" si="103"/>
        <v>0.38553103339874528</v>
      </c>
      <c r="E3216">
        <v>-3.2313521087524227E-3</v>
      </c>
      <c r="G3216">
        <v>3210</v>
      </c>
      <c r="H3216">
        <f t="shared" ca="1" si="104"/>
        <v>3.7253353722088586E-2</v>
      </c>
    </row>
    <row r="3217" spans="2:8" x14ac:dyDescent="0.35">
      <c r="B3217" s="40">
        <v>41558</v>
      </c>
      <c r="C3217" s="41">
        <v>152.409378</v>
      </c>
      <c r="D3217" s="6">
        <f t="shared" si="103"/>
        <v>31.782005335136663</v>
      </c>
      <c r="E3217">
        <v>-3.2335038281228485E-3</v>
      </c>
      <c r="G3217">
        <v>3211</v>
      </c>
      <c r="H3217">
        <f t="shared" ca="1" si="104"/>
        <v>9.465932266307233E-3</v>
      </c>
    </row>
    <row r="3218" spans="2:8" x14ac:dyDescent="0.35">
      <c r="B3218" s="40">
        <v>37741</v>
      </c>
      <c r="C3218" s="41">
        <v>4.649178</v>
      </c>
      <c r="D3218" s="6">
        <f t="shared" si="103"/>
        <v>-0.98686188578548528</v>
      </c>
      <c r="E3218">
        <v>-3.2335247177472091E-3</v>
      </c>
      <c r="G3218">
        <v>3212</v>
      </c>
      <c r="H3218">
        <f t="shared" ca="1" si="104"/>
        <v>-3.5858059359139542E-2</v>
      </c>
    </row>
    <row r="3219" spans="2:8" x14ac:dyDescent="0.35">
      <c r="B3219" s="40">
        <v>43406</v>
      </c>
      <c r="C3219" s="41">
        <v>353.869507</v>
      </c>
      <c r="D3219" s="6">
        <f t="shared" si="103"/>
        <v>-0.26224736747845268</v>
      </c>
      <c r="E3219">
        <v>-3.2375263186699733E-3</v>
      </c>
      <c r="G3219">
        <v>3213</v>
      </c>
      <c r="H3219">
        <f t="shared" ca="1" si="104"/>
        <v>-5.138075024995698E-3</v>
      </c>
    </row>
    <row r="3220" spans="2:8" x14ac:dyDescent="0.35">
      <c r="B3220" s="40">
        <v>44063</v>
      </c>
      <c r="C3220" s="41">
        <v>479.65875199999999</v>
      </c>
      <c r="D3220" s="6">
        <f t="shared" si="103"/>
        <v>0.47044355846390862</v>
      </c>
      <c r="E3220">
        <v>-3.2375931330867781E-3</v>
      </c>
      <c r="G3220">
        <v>3214</v>
      </c>
      <c r="H3220">
        <f t="shared" ca="1" si="104"/>
        <v>-3.8036057434957804E-2</v>
      </c>
    </row>
    <row r="3221" spans="2:8" x14ac:dyDescent="0.35">
      <c r="B3221" s="40">
        <v>43090</v>
      </c>
      <c r="C3221" s="41">
        <v>326.20004299999999</v>
      </c>
      <c r="D3221" s="6">
        <f t="shared" si="103"/>
        <v>-0.45593211769670511</v>
      </c>
      <c r="E3221">
        <v>-3.2781358900711302E-3</v>
      </c>
      <c r="G3221">
        <v>3215</v>
      </c>
      <c r="H3221">
        <f t="shared" ca="1" si="104"/>
        <v>1.6629218317129196E-2</v>
      </c>
    </row>
    <row r="3222" spans="2:8" x14ac:dyDescent="0.35">
      <c r="B3222" s="40">
        <v>44517</v>
      </c>
      <c r="C3222" s="41">
        <v>599.55761700000005</v>
      </c>
      <c r="D3222" s="6">
        <f t="shared" si="103"/>
        <v>104.9370119657564</v>
      </c>
      <c r="E3222">
        <v>-3.2786885191395309E-3</v>
      </c>
      <c r="G3222">
        <v>3216</v>
      </c>
      <c r="H3222">
        <f t="shared" ca="1" si="104"/>
        <v>-9.3758026176444277E-3</v>
      </c>
    </row>
    <row r="3223" spans="2:8" x14ac:dyDescent="0.35">
      <c r="B3223" s="40">
        <v>37530</v>
      </c>
      <c r="C3223" s="41">
        <v>5.659567</v>
      </c>
      <c r="D3223" s="6">
        <f t="shared" si="103"/>
        <v>-0.9902271262194936</v>
      </c>
      <c r="E3223">
        <v>-3.2829019296228119E-3</v>
      </c>
      <c r="G3223">
        <v>3217</v>
      </c>
      <c r="H3223">
        <f t="shared" ca="1" si="104"/>
        <v>7.5665521525942969E-2</v>
      </c>
    </row>
    <row r="3224" spans="2:8" x14ac:dyDescent="0.35">
      <c r="B3224" s="40">
        <v>44497</v>
      </c>
      <c r="C3224" s="41">
        <v>579.10980199999995</v>
      </c>
      <c r="D3224" s="6">
        <f t="shared" si="103"/>
        <v>1.0718811080505952</v>
      </c>
      <c r="E3224">
        <v>-3.2958628718038831E-3</v>
      </c>
      <c r="G3224">
        <v>3218</v>
      </c>
      <c r="H3224">
        <f t="shared" ca="1" si="104"/>
        <v>-1.2047116627390154E-2</v>
      </c>
    </row>
    <row r="3225" spans="2:8" x14ac:dyDescent="0.35">
      <c r="B3225" s="40">
        <v>42949</v>
      </c>
      <c r="C3225" s="41">
        <v>279.509186</v>
      </c>
      <c r="D3225" s="6">
        <f t="shared" si="103"/>
        <v>-0.38078634262403022</v>
      </c>
      <c r="E3225">
        <v>-3.3146810014141911E-3</v>
      </c>
      <c r="G3225">
        <v>3219</v>
      </c>
      <c r="H3225">
        <f t="shared" ca="1" si="104"/>
        <v>-6.3284582127772033E-3</v>
      </c>
    </row>
    <row r="3226" spans="2:8" x14ac:dyDescent="0.35">
      <c r="B3226" s="40">
        <v>44014</v>
      </c>
      <c r="C3226" s="41">
        <v>451.39376800000002</v>
      </c>
      <c r="D3226" s="6">
        <f t="shared" si="103"/>
        <v>-3.0034541991157911E-2</v>
      </c>
      <c r="E3226">
        <v>-3.3219754850693779E-3</v>
      </c>
      <c r="G3226">
        <v>3220</v>
      </c>
      <c r="H3226">
        <f t="shared" ca="1" si="104"/>
        <v>-2.9046956878885921E-3</v>
      </c>
    </row>
    <row r="3227" spans="2:8" x14ac:dyDescent="0.35">
      <c r="B3227" s="40">
        <v>44035</v>
      </c>
      <c r="C3227" s="41">
        <v>465.37097199999999</v>
      </c>
      <c r="D3227" s="6">
        <f t="shared" si="103"/>
        <v>82.325136736770503</v>
      </c>
      <c r="E3227">
        <v>-3.3260424891306479E-3</v>
      </c>
      <c r="G3227">
        <v>3221</v>
      </c>
      <c r="H3227">
        <f t="shared" ca="1" si="104"/>
        <v>-2.0453011129315704E-2</v>
      </c>
    </row>
    <row r="3228" spans="2:8" x14ac:dyDescent="0.35">
      <c r="B3228" s="40">
        <v>37567</v>
      </c>
      <c r="C3228" s="41">
        <v>5.5850010000000001</v>
      </c>
      <c r="D3228" s="6">
        <f t="shared" si="103"/>
        <v>-0.87075672836070572</v>
      </c>
      <c r="E3228">
        <v>-3.3264086689349919E-3</v>
      </c>
      <c r="G3228">
        <v>3222</v>
      </c>
      <c r="H3228">
        <f t="shared" ca="1" si="104"/>
        <v>1.067764064487417E-2</v>
      </c>
    </row>
    <row r="3229" spans="2:8" x14ac:dyDescent="0.35">
      <c r="B3229" s="40">
        <v>39132</v>
      </c>
      <c r="C3229" s="41">
        <v>43.213088999999997</v>
      </c>
      <c r="D3229" s="6">
        <f t="shared" si="103"/>
        <v>0.14277798487293283</v>
      </c>
      <c r="E3229">
        <v>-3.3333705432513545E-3</v>
      </c>
      <c r="G3229">
        <v>3223</v>
      </c>
      <c r="H3229">
        <f t="shared" ca="1" si="104"/>
        <v>-3.6976567739728329E-2</v>
      </c>
    </row>
    <row r="3230" spans="2:8" x14ac:dyDescent="0.35">
      <c r="B3230" s="40">
        <v>39706</v>
      </c>
      <c r="C3230" s="41">
        <v>37.814072000000003</v>
      </c>
      <c r="D3230" s="6">
        <f t="shared" si="103"/>
        <v>1.099559717380056</v>
      </c>
      <c r="E3230">
        <v>-3.3410441109438809E-3</v>
      </c>
      <c r="G3230">
        <v>3224</v>
      </c>
      <c r="H3230">
        <f t="shared" ca="1" si="104"/>
        <v>-3.0949241813274343E-2</v>
      </c>
    </row>
    <row r="3231" spans="2:8" x14ac:dyDescent="0.35">
      <c r="B3231" s="40">
        <v>38538</v>
      </c>
      <c r="C3231" s="41">
        <v>18.010477000000002</v>
      </c>
      <c r="D3231" s="6">
        <f t="shared" si="103"/>
        <v>-0.96836868280314503</v>
      </c>
      <c r="E3231">
        <v>-3.3484061135346846E-3</v>
      </c>
      <c r="G3231">
        <v>3225</v>
      </c>
      <c r="H3231">
        <f t="shared" ca="1" si="104"/>
        <v>3.8531226572113423E-3</v>
      </c>
    </row>
    <row r="3232" spans="2:8" x14ac:dyDescent="0.35">
      <c r="B3232" s="40">
        <v>44418</v>
      </c>
      <c r="C3232" s="41">
        <v>569.38751200000002</v>
      </c>
      <c r="D3232" s="6">
        <f t="shared" si="103"/>
        <v>9.1315711718281414E-2</v>
      </c>
      <c r="E3232">
        <v>-3.352057498514441E-3</v>
      </c>
      <c r="G3232">
        <v>3226</v>
      </c>
      <c r="H3232">
        <f t="shared" ca="1" si="104"/>
        <v>2.8537017644861228E-2</v>
      </c>
    </row>
    <row r="3233" spans="2:8" x14ac:dyDescent="0.35">
      <c r="B3233" s="40">
        <v>44239</v>
      </c>
      <c r="C3233" s="41">
        <v>521.74408000000005</v>
      </c>
      <c r="D3233" s="6">
        <f t="shared" si="103"/>
        <v>-8.4301128330897215E-2</v>
      </c>
      <c r="E3233">
        <v>-3.3594226774896862E-3</v>
      </c>
      <c r="G3233">
        <v>3227</v>
      </c>
      <c r="H3233">
        <f t="shared" ca="1" si="104"/>
        <v>-3.8527054718229474E-2</v>
      </c>
    </row>
    <row r="3234" spans="2:8" x14ac:dyDescent="0.35">
      <c r="B3234" s="40">
        <v>44540</v>
      </c>
      <c r="C3234" s="41">
        <v>569.77691700000003</v>
      </c>
      <c r="D3234" s="6">
        <f t="shared" si="103"/>
        <v>101.10102551356765</v>
      </c>
      <c r="E3234">
        <v>-3.3636056847937408E-3</v>
      </c>
      <c r="G3234">
        <v>3228</v>
      </c>
      <c r="H3234">
        <f t="shared" ca="1" si="104"/>
        <v>2.2743729896019405E-3</v>
      </c>
    </row>
    <row r="3235" spans="2:8" x14ac:dyDescent="0.35">
      <c r="B3235" s="40">
        <v>37671</v>
      </c>
      <c r="C3235" s="41">
        <v>5.5805210000000001</v>
      </c>
      <c r="D3235" s="6">
        <f t="shared" si="103"/>
        <v>-0.9824145365289999</v>
      </c>
      <c r="E3235">
        <v>-3.3676954833196972E-3</v>
      </c>
      <c r="G3235">
        <v>3229</v>
      </c>
      <c r="H3235">
        <f t="shared" ca="1" si="104"/>
        <v>-1.6863687435544842E-2</v>
      </c>
    </row>
    <row r="3236" spans="2:8" x14ac:dyDescent="0.35">
      <c r="B3236" s="40">
        <v>43046</v>
      </c>
      <c r="C3236" s="41">
        <v>317.33715799999999</v>
      </c>
      <c r="D3236" s="6">
        <f t="shared" si="103"/>
        <v>55.980620956788854</v>
      </c>
      <c r="E3236">
        <v>-3.3691944098617871E-3</v>
      </c>
      <c r="G3236">
        <v>3230</v>
      </c>
      <c r="H3236">
        <f t="shared" ca="1" si="104"/>
        <v>-6.281270842958131E-2</v>
      </c>
    </row>
    <row r="3237" spans="2:8" x14ac:dyDescent="0.35">
      <c r="B3237" s="40">
        <v>37610</v>
      </c>
      <c r="C3237" s="41">
        <v>5.5692120000000003</v>
      </c>
      <c r="D3237" s="6">
        <f t="shared" si="103"/>
        <v>-0.98242175201425519</v>
      </c>
      <c r="E3237">
        <v>-3.3736191997800792E-3</v>
      </c>
      <c r="G3237">
        <v>3231</v>
      </c>
      <c r="H3237">
        <f t="shared" ca="1" si="104"/>
        <v>-1.5260704618130252E-2</v>
      </c>
    </row>
    <row r="3238" spans="2:8" x14ac:dyDescent="0.35">
      <c r="B3238" s="40">
        <v>43146</v>
      </c>
      <c r="C3238" s="41">
        <v>316.82406600000002</v>
      </c>
      <c r="D3238" s="6">
        <f t="shared" si="103"/>
        <v>56.159384630705901</v>
      </c>
      <c r="E3238">
        <v>-3.3748235969022879E-3</v>
      </c>
      <c r="G3238">
        <v>3232</v>
      </c>
      <c r="H3238">
        <f t="shared" ca="1" si="104"/>
        <v>-1.2657426575076444E-2</v>
      </c>
    </row>
    <row r="3239" spans="2:8" x14ac:dyDescent="0.35">
      <c r="B3239" s="40">
        <v>37601</v>
      </c>
      <c r="C3239" s="41">
        <v>5.5428179999999996</v>
      </c>
      <c r="D3239" s="6">
        <f t="shared" si="103"/>
        <v>-0.29674101139398179</v>
      </c>
      <c r="E3239">
        <v>-3.3898085665261413E-3</v>
      </c>
      <c r="G3239">
        <v>3233</v>
      </c>
      <c r="H3239">
        <f t="shared" ca="1" si="104"/>
        <v>4.5650063492543115E-2</v>
      </c>
    </row>
    <row r="3240" spans="2:8" x14ac:dyDescent="0.35">
      <c r="B3240" s="40">
        <v>37911</v>
      </c>
      <c r="C3240" s="41">
        <v>7.8816170000000003</v>
      </c>
      <c r="D3240" s="6">
        <f t="shared" si="103"/>
        <v>0.42485890373093621</v>
      </c>
      <c r="E3240">
        <v>-3.3952214259449155E-3</v>
      </c>
      <c r="G3240">
        <v>3234</v>
      </c>
      <c r="H3240">
        <f t="shared" ca="1" si="104"/>
        <v>-1.885545462597538E-2</v>
      </c>
    </row>
    <row r="3241" spans="2:8" x14ac:dyDescent="0.35">
      <c r="B3241" s="40">
        <v>37575</v>
      </c>
      <c r="C3241" s="41">
        <v>5.5315070000000004</v>
      </c>
      <c r="D3241" s="6">
        <f t="shared" si="103"/>
        <v>-0.15557659169374799</v>
      </c>
      <c r="E3241">
        <v>-3.3967166093730869E-3</v>
      </c>
      <c r="G3241">
        <v>3235</v>
      </c>
      <c r="H3241">
        <f t="shared" ca="1" si="104"/>
        <v>3.7212319117871297E-2</v>
      </c>
    </row>
    <row r="3242" spans="2:8" x14ac:dyDescent="0.35">
      <c r="B3242" s="40">
        <v>37449</v>
      </c>
      <c r="C3242" s="41">
        <v>6.5506320000000002</v>
      </c>
      <c r="D3242" s="6">
        <f t="shared" si="103"/>
        <v>-0.97275877736570615</v>
      </c>
      <c r="E3242">
        <v>-3.403163942923395E-3</v>
      </c>
      <c r="G3242">
        <v>3236</v>
      </c>
      <c r="H3242">
        <f t="shared" ca="1" si="104"/>
        <v>2.5986023101649443E-2</v>
      </c>
    </row>
    <row r="3243" spans="2:8" x14ac:dyDescent="0.35">
      <c r="B3243" s="40">
        <v>42061</v>
      </c>
      <c r="C3243" s="41">
        <v>240.46762100000001</v>
      </c>
      <c r="D3243" s="6">
        <f t="shared" si="103"/>
        <v>5.9095431943244695E-2</v>
      </c>
      <c r="E3243">
        <v>-3.4045755600372583E-3</v>
      </c>
      <c r="G3243">
        <v>3237</v>
      </c>
      <c r="H3243">
        <f t="shared" ca="1" si="104"/>
        <v>7.0449844481656762E-3</v>
      </c>
    </row>
    <row r="3244" spans="2:8" x14ac:dyDescent="0.35">
      <c r="B3244" s="40">
        <v>42031</v>
      </c>
      <c r="C3244" s="41">
        <v>227.050003</v>
      </c>
      <c r="D3244" s="6">
        <f t="shared" si="103"/>
        <v>-0.59829334029990511</v>
      </c>
      <c r="E3244">
        <v>-3.4054432216298241E-3</v>
      </c>
      <c r="G3244">
        <v>3238</v>
      </c>
      <c r="H3244">
        <f t="shared" ca="1" si="104"/>
        <v>2.7697927920532E-3</v>
      </c>
    </row>
    <row r="3245" spans="2:8" x14ac:dyDescent="0.35">
      <c r="B3245" s="40">
        <v>44812</v>
      </c>
      <c r="C3245" s="41">
        <v>565.21343999999999</v>
      </c>
      <c r="D3245" s="6">
        <f t="shared" si="103"/>
        <v>101.53022320291576</v>
      </c>
      <c r="E3245">
        <v>-3.4068674742323089E-3</v>
      </c>
      <c r="G3245">
        <v>3239</v>
      </c>
      <c r="H3245">
        <f t="shared" ca="1" si="104"/>
        <v>-1.8109424707974553E-2</v>
      </c>
    </row>
    <row r="3246" spans="2:8" x14ac:dyDescent="0.35">
      <c r="B3246" s="40">
        <v>37636</v>
      </c>
      <c r="C3246" s="41">
        <v>5.5126520000000001</v>
      </c>
      <c r="D3246" s="6">
        <f t="shared" si="103"/>
        <v>-0.9793163272819384</v>
      </c>
      <c r="E3246">
        <v>-3.408655182032724E-3</v>
      </c>
      <c r="G3246">
        <v>3240</v>
      </c>
      <c r="H3246">
        <f t="shared" ca="1" si="104"/>
        <v>2.0875083732959893E-2</v>
      </c>
    </row>
    <row r="3247" spans="2:8" x14ac:dyDescent="0.35">
      <c r="B3247" s="40">
        <v>42201</v>
      </c>
      <c r="C3247" s="41">
        <v>266.52191199999999</v>
      </c>
      <c r="D3247" s="6">
        <f t="shared" si="103"/>
        <v>-0.49358106539560709</v>
      </c>
      <c r="E3247">
        <v>-3.422079396365556E-3</v>
      </c>
      <c r="G3247">
        <v>3241</v>
      </c>
      <c r="H3247">
        <f t="shared" ca="1" si="104"/>
        <v>9.0720201936660676E-3</v>
      </c>
    </row>
    <row r="3248" spans="2:8" x14ac:dyDescent="0.35">
      <c r="B3248" s="40">
        <v>44287</v>
      </c>
      <c r="C3248" s="41">
        <v>526.28741500000001</v>
      </c>
      <c r="D3248" s="6">
        <f t="shared" si="103"/>
        <v>1.0741309977426627</v>
      </c>
      <c r="E3248">
        <v>-3.4225556326150492E-3</v>
      </c>
      <c r="G3248">
        <v>3242</v>
      </c>
      <c r="H3248">
        <f t="shared" ca="1" si="104"/>
        <v>-2.5219804689175989E-2</v>
      </c>
    </row>
    <row r="3249" spans="2:8" x14ac:dyDescent="0.35">
      <c r="B3249" s="40">
        <v>42374</v>
      </c>
      <c r="C3249" s="41">
        <v>253.738754</v>
      </c>
      <c r="D3249" s="6">
        <f t="shared" si="103"/>
        <v>-0.55820019633600293</v>
      </c>
      <c r="E3249">
        <v>-3.4307851160388808E-3</v>
      </c>
      <c r="G3249">
        <v>3243</v>
      </c>
      <c r="H3249">
        <f t="shared" ca="1" si="104"/>
        <v>1.7722151344579464E-2</v>
      </c>
    </row>
    <row r="3250" spans="2:8" x14ac:dyDescent="0.35">
      <c r="B3250" s="40">
        <v>44789</v>
      </c>
      <c r="C3250" s="41">
        <v>574.32971199999997</v>
      </c>
      <c r="D3250" s="6">
        <f t="shared" si="103"/>
        <v>0.48082603912545296</v>
      </c>
      <c r="E3250">
        <v>-3.4387842701524354E-3</v>
      </c>
      <c r="G3250">
        <v>3244</v>
      </c>
      <c r="H3250">
        <f t="shared" ca="1" si="104"/>
        <v>9.2031853058824747E-3</v>
      </c>
    </row>
    <row r="3251" spans="2:8" x14ac:dyDescent="0.35">
      <c r="B3251" s="40">
        <v>43577</v>
      </c>
      <c r="C3251" s="41">
        <v>387.84414700000002</v>
      </c>
      <c r="D3251" s="6">
        <f t="shared" si="103"/>
        <v>3.4263432696586134</v>
      </c>
      <c r="E3251">
        <v>-3.457311461151046E-3</v>
      </c>
      <c r="G3251">
        <v>3245</v>
      </c>
      <c r="H3251">
        <f t="shared" ca="1" si="104"/>
        <v>-1.0705144041956429E-2</v>
      </c>
    </row>
    <row r="3252" spans="2:8" x14ac:dyDescent="0.35">
      <c r="B3252" s="40">
        <v>40401</v>
      </c>
      <c r="C3252" s="41">
        <v>87.621796000000003</v>
      </c>
      <c r="D3252" s="6">
        <f t="shared" si="103"/>
        <v>1.0954055766634285</v>
      </c>
      <c r="E3252">
        <v>-3.4592856350712619E-3</v>
      </c>
      <c r="G3252">
        <v>3246</v>
      </c>
      <c r="H3252">
        <f t="shared" ca="1" si="104"/>
        <v>2.8591123394078276E-2</v>
      </c>
    </row>
    <row r="3253" spans="2:8" x14ac:dyDescent="0.35">
      <c r="B3253" s="40">
        <v>39322</v>
      </c>
      <c r="C3253" s="41">
        <v>41.816150999999998</v>
      </c>
      <c r="D3253" s="6">
        <f t="shared" si="103"/>
        <v>-0.73076638569168872</v>
      </c>
      <c r="E3253">
        <v>-3.4738875878946494E-3</v>
      </c>
      <c r="G3253">
        <v>3247</v>
      </c>
      <c r="H3253">
        <f t="shared" ca="1" si="104"/>
        <v>-1.3822373222293878E-2</v>
      </c>
    </row>
    <row r="3254" spans="2:8" x14ac:dyDescent="0.35">
      <c r="B3254" s="40">
        <v>41695</v>
      </c>
      <c r="C3254" s="41">
        <v>155.31549100000001</v>
      </c>
      <c r="D3254" s="6">
        <f t="shared" si="103"/>
        <v>0.78266641955918681</v>
      </c>
      <c r="E3254">
        <v>-3.4751444812108232E-3</v>
      </c>
      <c r="G3254">
        <v>3248</v>
      </c>
      <c r="H3254">
        <f t="shared" ca="1" si="104"/>
        <v>2.126067802886631E-2</v>
      </c>
    </row>
    <row r="3255" spans="2:8" x14ac:dyDescent="0.35">
      <c r="B3255" s="40">
        <v>40640</v>
      </c>
      <c r="C3255" s="41">
        <v>87.125381000000004</v>
      </c>
      <c r="D3255" s="6">
        <f t="shared" si="103"/>
        <v>1.4160765041421286</v>
      </c>
      <c r="E3255">
        <v>-3.4965024567234471E-3</v>
      </c>
      <c r="G3255">
        <v>3249</v>
      </c>
      <c r="H3255">
        <f t="shared" ca="1" si="104"/>
        <v>-1.1426430732026946E-2</v>
      </c>
    </row>
    <row r="3256" spans="2:8" x14ac:dyDescent="0.35">
      <c r="B3256" s="40">
        <v>39766</v>
      </c>
      <c r="C3256" s="41">
        <v>36.060687999999999</v>
      </c>
      <c r="D3256" s="6">
        <f t="shared" si="103"/>
        <v>-0.85373143184144973</v>
      </c>
      <c r="E3256">
        <v>-3.5027343600928873E-3</v>
      </c>
      <c r="G3256">
        <v>3250</v>
      </c>
      <c r="H3256">
        <f t="shared" ca="1" si="104"/>
        <v>-3.7852715545285361E-2</v>
      </c>
    </row>
    <row r="3257" spans="2:8" x14ac:dyDescent="0.35">
      <c r="B3257" s="40">
        <v>42118</v>
      </c>
      <c r="C3257" s="41">
        <v>246.53750600000001</v>
      </c>
      <c r="D3257" s="6">
        <f t="shared" si="103"/>
        <v>0.76406886521118911</v>
      </c>
      <c r="E3257">
        <v>-3.5046482487801158E-3</v>
      </c>
      <c r="G3257">
        <v>3251</v>
      </c>
      <c r="H3257">
        <f t="shared" ca="1" si="104"/>
        <v>-4.9220911406094078E-3</v>
      </c>
    </row>
    <row r="3258" spans="2:8" x14ac:dyDescent="0.35">
      <c r="B3258" s="40">
        <v>41425</v>
      </c>
      <c r="C3258" s="41">
        <v>139.75503499999999</v>
      </c>
      <c r="D3258" s="6">
        <f t="shared" si="103"/>
        <v>2.3564131359153047</v>
      </c>
      <c r="E3258">
        <v>-3.5055305482682643E-3</v>
      </c>
      <c r="G3258">
        <v>3252</v>
      </c>
      <c r="H3258">
        <f t="shared" ca="1" si="104"/>
        <v>-4.6179883432977735E-2</v>
      </c>
    </row>
    <row r="3259" spans="2:8" x14ac:dyDescent="0.35">
      <c r="B3259" s="40">
        <v>39583</v>
      </c>
      <c r="C3259" s="41">
        <v>41.638210000000001</v>
      </c>
      <c r="D3259" s="6">
        <f t="shared" si="103"/>
        <v>-0.91929495960916063</v>
      </c>
      <c r="E3259">
        <v>-3.5123392325753081E-3</v>
      </c>
      <c r="G3259">
        <v>3253</v>
      </c>
      <c r="H3259">
        <f t="shared" ca="1" si="104"/>
        <v>6.6030839131837951E-2</v>
      </c>
    </row>
    <row r="3260" spans="2:8" x14ac:dyDescent="0.35">
      <c r="B3260" s="40">
        <v>45058</v>
      </c>
      <c r="C3260" s="41">
        <v>515.93072500000005</v>
      </c>
      <c r="D3260" s="6">
        <f t="shared" si="103"/>
        <v>0.80238845532288006</v>
      </c>
      <c r="E3260">
        <v>-3.5563330233159504E-3</v>
      </c>
      <c r="G3260">
        <v>3254</v>
      </c>
      <c r="H3260">
        <f t="shared" ca="1" si="104"/>
        <v>3.4339721263008306E-2</v>
      </c>
    </row>
    <row r="3261" spans="2:8" x14ac:dyDescent="0.35">
      <c r="B3261" s="40">
        <v>42964</v>
      </c>
      <c r="C3261" s="41">
        <v>286.24835200000001</v>
      </c>
      <c r="D3261" s="6">
        <f t="shared" si="103"/>
        <v>0.16185634938890997</v>
      </c>
      <c r="E3261">
        <v>-3.5591158727725598E-3</v>
      </c>
      <c r="G3261">
        <v>3255</v>
      </c>
      <c r="H3261">
        <f t="shared" ca="1" si="104"/>
        <v>1.1918916246579371E-2</v>
      </c>
    </row>
    <row r="3262" spans="2:8" x14ac:dyDescent="0.35">
      <c r="B3262" s="40">
        <v>42774</v>
      </c>
      <c r="C3262" s="41">
        <v>246.37155200000001</v>
      </c>
      <c r="D3262" s="6">
        <f t="shared" si="103"/>
        <v>-0.55373635510224906</v>
      </c>
      <c r="E3262">
        <v>-3.559269368814981E-3</v>
      </c>
      <c r="G3262">
        <v>3256</v>
      </c>
      <c r="H3262">
        <f t="shared" ca="1" si="104"/>
        <v>5.259710567230581E-3</v>
      </c>
    </row>
    <row r="3263" spans="2:8" x14ac:dyDescent="0.35">
      <c r="B3263" s="40">
        <v>44673</v>
      </c>
      <c r="C3263" s="41">
        <v>552.076233</v>
      </c>
      <c r="D3263" s="6">
        <f t="shared" si="103"/>
        <v>3.0177731315879506E-2</v>
      </c>
      <c r="E3263">
        <v>-3.5596687569181816E-3</v>
      </c>
      <c r="G3263">
        <v>3257</v>
      </c>
      <c r="H3263">
        <f t="shared" ca="1" si="104"/>
        <v>1.1502448082454314E-2</v>
      </c>
    </row>
    <row r="3264" spans="2:8" x14ac:dyDescent="0.35">
      <c r="B3264" s="40">
        <v>44754</v>
      </c>
      <c r="C3264" s="41">
        <v>535.90386999999998</v>
      </c>
      <c r="D3264" s="6">
        <f t="shared" si="103"/>
        <v>1.0872837899350174</v>
      </c>
      <c r="E3264">
        <v>-3.5754500263945914E-3</v>
      </c>
      <c r="G3264">
        <v>3258</v>
      </c>
      <c r="H3264">
        <f t="shared" ca="1" si="104"/>
        <v>1.5191402841569921E-2</v>
      </c>
    </row>
    <row r="3265" spans="2:8" x14ac:dyDescent="0.35">
      <c r="B3265" s="40">
        <v>42737</v>
      </c>
      <c r="C3265" s="41">
        <v>256.74700899999999</v>
      </c>
      <c r="D3265" s="6">
        <f t="shared" si="103"/>
        <v>4.5306090693600989E-3</v>
      </c>
      <c r="E3265">
        <v>-3.5952178082984247E-3</v>
      </c>
      <c r="G3265">
        <v>3259</v>
      </c>
      <c r="H3265">
        <f t="shared" ca="1" si="104"/>
        <v>2.5089366374771053E-2</v>
      </c>
    </row>
    <row r="3266" spans="2:8" x14ac:dyDescent="0.35">
      <c r="B3266" s="40">
        <v>42755</v>
      </c>
      <c r="C3266" s="41">
        <v>255.589035</v>
      </c>
      <c r="D3266" s="6">
        <f t="shared" si="103"/>
        <v>6.5992444136021611</v>
      </c>
      <c r="E3266">
        <v>-3.6115057743775587E-3</v>
      </c>
      <c r="G3266">
        <v>3260</v>
      </c>
      <c r="H3266">
        <f t="shared" ca="1" si="104"/>
        <v>3.1439593687108372E-2</v>
      </c>
    </row>
    <row r="3267" spans="2:8" x14ac:dyDescent="0.35">
      <c r="B3267" s="40">
        <v>38880</v>
      </c>
      <c r="C3267" s="41">
        <v>33.633479999999999</v>
      </c>
      <c r="D3267" s="6">
        <f t="shared" si="103"/>
        <v>-0.86629899394857446</v>
      </c>
      <c r="E3267">
        <v>-3.6178881586595062E-3</v>
      </c>
      <c r="G3267">
        <v>3261</v>
      </c>
      <c r="H3267">
        <f t="shared" ca="1" si="104"/>
        <v>1.8708452023109647E-2</v>
      </c>
    </row>
    <row r="3268" spans="2:8" x14ac:dyDescent="0.35">
      <c r="B3268" s="40">
        <v>42271</v>
      </c>
      <c r="C3268" s="41">
        <v>251.55741900000001</v>
      </c>
      <c r="D3268" s="6">
        <f t="shared" si="103"/>
        <v>0.56646339941201973</v>
      </c>
      <c r="E3268">
        <v>-3.6251567060690774E-3</v>
      </c>
      <c r="G3268">
        <v>3262</v>
      </c>
      <c r="H3268">
        <f t="shared" ca="1" si="104"/>
        <v>-1.4226269543555586E-2</v>
      </c>
    </row>
    <row r="3269" spans="2:8" x14ac:dyDescent="0.35">
      <c r="B3269" s="40">
        <v>41578</v>
      </c>
      <c r="C3269" s="41">
        <v>160.58940100000001</v>
      </c>
      <c r="D3269" s="6">
        <f t="shared" si="103"/>
        <v>2.9374556654544342</v>
      </c>
      <c r="E3269">
        <v>-3.6252194534651537E-3</v>
      </c>
      <c r="G3269">
        <v>3263</v>
      </c>
      <c r="H3269">
        <f t="shared" ca="1" si="104"/>
        <v>3.509598007311724E-2</v>
      </c>
    </row>
    <row r="3270" spans="2:8" x14ac:dyDescent="0.35">
      <c r="B3270" s="40">
        <v>39029</v>
      </c>
      <c r="C3270" s="41">
        <v>40.785069</v>
      </c>
      <c r="D3270" s="6">
        <f t="shared" si="103"/>
        <v>-0.92315019612937443</v>
      </c>
      <c r="E3270">
        <v>-3.6312126915060529E-3</v>
      </c>
      <c r="G3270">
        <v>3264</v>
      </c>
      <c r="H3270">
        <f t="shared" ca="1" si="104"/>
        <v>5.676587100395372E-3</v>
      </c>
    </row>
    <row r="3271" spans="2:8" x14ac:dyDescent="0.35">
      <c r="B3271" s="40">
        <v>44979</v>
      </c>
      <c r="C3271" s="41">
        <v>530.71142599999996</v>
      </c>
      <c r="D3271" s="6">
        <f t="shared" ref="D3271:D3334" si="105">(C3271-C3272)/C3272</f>
        <v>12.075055732857356</v>
      </c>
      <c r="E3271">
        <v>-3.6438739486707502E-3</v>
      </c>
      <c r="G3271">
        <v>3265</v>
      </c>
      <c r="H3271">
        <f t="shared" ref="H3271:H3334" ca="1" si="106">_xlfn.NORM.INV(RAND(),K$9,K$10)</f>
        <v>-3.0587068571021597E-2</v>
      </c>
    </row>
    <row r="3272" spans="2:8" x14ac:dyDescent="0.35">
      <c r="B3272" s="40">
        <v>39909</v>
      </c>
      <c r="C3272" s="41">
        <v>40.589610999999998</v>
      </c>
      <c r="D3272" s="6">
        <f t="shared" si="105"/>
        <v>-0.83683611379212341</v>
      </c>
      <c r="E3272">
        <v>-3.660790058172349E-3</v>
      </c>
      <c r="G3272">
        <v>3266</v>
      </c>
      <c r="H3272">
        <f t="shared" ca="1" si="106"/>
        <v>1.2328778921025879E-2</v>
      </c>
    </row>
    <row r="3273" spans="2:8" x14ac:dyDescent="0.35">
      <c r="B3273" s="40">
        <v>42292</v>
      </c>
      <c r="C3273" s="41">
        <v>248.76589999999999</v>
      </c>
      <c r="D3273" s="6">
        <f t="shared" si="105"/>
        <v>-0.60314095350166308</v>
      </c>
      <c r="E3273">
        <v>-3.6659265989709283E-3</v>
      </c>
      <c r="G3273">
        <v>3267</v>
      </c>
      <c r="H3273">
        <f t="shared" ca="1" si="106"/>
        <v>-4.0403895503834629E-2</v>
      </c>
    </row>
    <row r="3274" spans="2:8" x14ac:dyDescent="0.35">
      <c r="B3274" s="40">
        <v>44448</v>
      </c>
      <c r="C3274" s="41">
        <v>626.83691399999998</v>
      </c>
      <c r="D3274" s="6">
        <f t="shared" si="105"/>
        <v>0.54995435828780781</v>
      </c>
      <c r="E3274">
        <v>-3.6682510794117341E-3</v>
      </c>
      <c r="G3274">
        <v>3268</v>
      </c>
      <c r="H3274">
        <f t="shared" ca="1" si="106"/>
        <v>-3.1632336989568348E-2</v>
      </c>
    </row>
    <row r="3275" spans="2:8" x14ac:dyDescent="0.35">
      <c r="B3275" s="40">
        <v>43515</v>
      </c>
      <c r="C3275" s="41">
        <v>404.422821</v>
      </c>
      <c r="D3275" s="6">
        <f t="shared" si="105"/>
        <v>9.7008115038557143</v>
      </c>
      <c r="E3275">
        <v>-3.6699657635086724E-3</v>
      </c>
      <c r="G3275">
        <v>3269</v>
      </c>
      <c r="H3275">
        <f t="shared" ca="1" si="106"/>
        <v>-2.5362953265791041E-3</v>
      </c>
    </row>
    <row r="3276" spans="2:8" x14ac:dyDescent="0.35">
      <c r="B3276" s="40">
        <v>38958</v>
      </c>
      <c r="C3276" s="41">
        <v>37.793658999999998</v>
      </c>
      <c r="D3276" s="6">
        <f t="shared" si="105"/>
        <v>-0.7377084332475613</v>
      </c>
      <c r="E3276">
        <v>-3.6769171945077099E-3</v>
      </c>
      <c r="G3276">
        <v>3270</v>
      </c>
      <c r="H3276">
        <f t="shared" ca="1" si="106"/>
        <v>-1.0427765057799156E-2</v>
      </c>
    </row>
    <row r="3277" spans="2:8" x14ac:dyDescent="0.35">
      <c r="B3277" s="40">
        <v>41409</v>
      </c>
      <c r="C3277" s="41">
        <v>144.09025600000001</v>
      </c>
      <c r="D3277" s="6">
        <f t="shared" si="105"/>
        <v>0.7549910857841019</v>
      </c>
      <c r="E3277">
        <v>-3.708067663735333E-3</v>
      </c>
      <c r="G3277">
        <v>3271</v>
      </c>
      <c r="H3277">
        <f t="shared" ca="1" si="106"/>
        <v>-1.1106336858428871E-2</v>
      </c>
    </row>
    <row r="3278" spans="2:8" x14ac:dyDescent="0.35">
      <c r="B3278" s="40">
        <v>40507</v>
      </c>
      <c r="C3278" s="41">
        <v>82.103127000000001</v>
      </c>
      <c r="D3278" s="6">
        <f t="shared" si="105"/>
        <v>2.9926021019252556</v>
      </c>
      <c r="E3278">
        <v>-3.7093848202860826E-3</v>
      </c>
      <c r="G3278">
        <v>3272</v>
      </c>
      <c r="H3278">
        <f t="shared" ca="1" si="106"/>
        <v>-1.0738409032361068E-2</v>
      </c>
    </row>
    <row r="3279" spans="2:8" x14ac:dyDescent="0.35">
      <c r="B3279" s="40">
        <v>38596</v>
      </c>
      <c r="C3279" s="41">
        <v>20.563814000000001</v>
      </c>
      <c r="D3279" s="6">
        <f t="shared" si="105"/>
        <v>-0.9516352848662214</v>
      </c>
      <c r="E3279">
        <v>-3.7130483521849119E-3</v>
      </c>
      <c r="G3279">
        <v>3273</v>
      </c>
      <c r="H3279">
        <f t="shared" ca="1" si="106"/>
        <v>-2.5791758954910017E-2</v>
      </c>
    </row>
    <row r="3280" spans="2:8" x14ac:dyDescent="0.35">
      <c r="B3280" s="40">
        <v>43451</v>
      </c>
      <c r="C3280" s="41">
        <v>425.18215900000001</v>
      </c>
      <c r="D3280" s="6">
        <f t="shared" si="105"/>
        <v>2.9731128860876996</v>
      </c>
      <c r="E3280">
        <v>-3.7157315439604625E-3</v>
      </c>
      <c r="G3280">
        <v>3274</v>
      </c>
      <c r="H3280">
        <f t="shared" ca="1" si="106"/>
        <v>2.3996242819590511E-2</v>
      </c>
    </row>
    <row r="3281" spans="2:8" x14ac:dyDescent="0.35">
      <c r="B3281" s="40">
        <v>41123</v>
      </c>
      <c r="C3281" s="41">
        <v>107.01487</v>
      </c>
      <c r="D3281" s="6">
        <f t="shared" si="105"/>
        <v>-0.56353820444892944</v>
      </c>
      <c r="E3281">
        <v>-3.7251684259505652E-3</v>
      </c>
      <c r="G3281">
        <v>3275</v>
      </c>
      <c r="H3281">
        <f t="shared" ca="1" si="106"/>
        <v>-5.6221403792656E-2</v>
      </c>
    </row>
    <row r="3282" spans="2:8" x14ac:dyDescent="0.35">
      <c r="B3282" s="40">
        <v>42317</v>
      </c>
      <c r="C3282" s="41">
        <v>245.18725599999999</v>
      </c>
      <c r="D3282" s="6">
        <f t="shared" si="105"/>
        <v>-0.29568974304242901</v>
      </c>
      <c r="E3282">
        <v>-3.7364101892474236E-3</v>
      </c>
      <c r="G3282">
        <v>3276</v>
      </c>
      <c r="H3282">
        <f t="shared" ca="1" si="106"/>
        <v>1.7421683290309541E-2</v>
      </c>
    </row>
    <row r="3283" spans="2:8" x14ac:dyDescent="0.35">
      <c r="B3283" s="40">
        <v>43241</v>
      </c>
      <c r="C3283" s="41">
        <v>348.12393200000002</v>
      </c>
      <c r="D3283" s="6">
        <f t="shared" si="105"/>
        <v>-0.29140408260421202</v>
      </c>
      <c r="E3283">
        <v>-3.7379494777558912E-3</v>
      </c>
      <c r="G3283">
        <v>3277</v>
      </c>
      <c r="H3283">
        <f t="shared" ca="1" si="106"/>
        <v>2.3469430057469143E-2</v>
      </c>
    </row>
    <row r="3284" spans="2:8" x14ac:dyDescent="0.35">
      <c r="B3284" s="40">
        <v>43881</v>
      </c>
      <c r="C3284" s="41">
        <v>491.28695699999997</v>
      </c>
      <c r="D3284" s="6">
        <f t="shared" si="105"/>
        <v>13.55318627263661</v>
      </c>
      <c r="E3284">
        <v>-3.7397294002532032E-3</v>
      </c>
      <c r="G3284">
        <v>3278</v>
      </c>
      <c r="H3284">
        <f t="shared" ca="1" si="106"/>
        <v>2.4735291289909016E-3</v>
      </c>
    </row>
    <row r="3285" spans="2:8" x14ac:dyDescent="0.35">
      <c r="B3285" s="40">
        <v>39742</v>
      </c>
      <c r="C3285" s="41">
        <v>33.758034000000002</v>
      </c>
      <c r="D3285" s="6">
        <f t="shared" si="105"/>
        <v>-0.71636072268943141</v>
      </c>
      <c r="E3285">
        <v>-3.7405288232494295E-3</v>
      </c>
      <c r="G3285">
        <v>3279</v>
      </c>
      <c r="H3285">
        <f t="shared" ca="1" si="106"/>
        <v>-1.3349832221377829E-3</v>
      </c>
    </row>
    <row r="3286" spans="2:8" x14ac:dyDescent="0.35">
      <c r="B3286" s="40">
        <v>41320</v>
      </c>
      <c r="C3286" s="41">
        <v>119.017487</v>
      </c>
      <c r="D3286" s="6">
        <f t="shared" si="105"/>
        <v>-0.55935018559627581</v>
      </c>
      <c r="E3286">
        <v>-3.7408554546122384E-3</v>
      </c>
      <c r="G3286">
        <v>3280</v>
      </c>
      <c r="H3286">
        <f t="shared" ca="1" si="106"/>
        <v>-9.4401295656351709E-3</v>
      </c>
    </row>
    <row r="3287" spans="2:8" x14ac:dyDescent="0.35">
      <c r="B3287" s="40">
        <v>42629</v>
      </c>
      <c r="C3287" s="41">
        <v>270.09539799999999</v>
      </c>
      <c r="D3287" s="6">
        <f t="shared" si="105"/>
        <v>5.6473117244850304</v>
      </c>
      <c r="E3287">
        <v>-3.7426827185033074E-3</v>
      </c>
      <c r="G3287">
        <v>3281</v>
      </c>
      <c r="H3287">
        <f t="shared" ca="1" si="106"/>
        <v>-1.982075437232402E-3</v>
      </c>
    </row>
    <row r="3288" spans="2:8" x14ac:dyDescent="0.35">
      <c r="B3288" s="40">
        <v>39052</v>
      </c>
      <c r="C3288" s="41">
        <v>40.632275</v>
      </c>
      <c r="D3288" s="6">
        <f t="shared" si="105"/>
        <v>-0.81393665810565252</v>
      </c>
      <c r="E3288">
        <v>-3.7463219689538858E-3</v>
      </c>
      <c r="G3288">
        <v>3282</v>
      </c>
      <c r="H3288">
        <f t="shared" ca="1" si="106"/>
        <v>1.7758911507911195E-3</v>
      </c>
    </row>
    <row r="3289" spans="2:8" x14ac:dyDescent="0.35">
      <c r="B3289" s="40">
        <v>41982</v>
      </c>
      <c r="C3289" s="41">
        <v>218.37872300000001</v>
      </c>
      <c r="D3289" s="6">
        <f t="shared" si="105"/>
        <v>35.79220923193666</v>
      </c>
      <c r="E3289">
        <v>-3.7477969743655417E-3</v>
      </c>
      <c r="G3289">
        <v>3283</v>
      </c>
      <c r="H3289">
        <f t="shared" ca="1" si="106"/>
        <v>-1.6748051221738291E-2</v>
      </c>
    </row>
    <row r="3290" spans="2:8" x14ac:dyDescent="0.35">
      <c r="B3290" s="40">
        <v>37461</v>
      </c>
      <c r="C3290" s="41">
        <v>5.9354610000000001</v>
      </c>
      <c r="D3290" s="6">
        <f t="shared" si="105"/>
        <v>-0.93654806573597293</v>
      </c>
      <c r="E3290">
        <v>-3.7545549302347172E-3</v>
      </c>
      <c r="G3290">
        <v>3284</v>
      </c>
      <c r="H3290">
        <f t="shared" ca="1" si="106"/>
        <v>-1.4469406954663378E-3</v>
      </c>
    </row>
    <row r="3291" spans="2:8" x14ac:dyDescent="0.35">
      <c r="B3291" s="40">
        <v>41039</v>
      </c>
      <c r="C3291" s="41">
        <v>93.542632999999995</v>
      </c>
      <c r="D3291" s="6">
        <f t="shared" si="105"/>
        <v>-0.61283395473652202</v>
      </c>
      <c r="E3291">
        <v>-3.7631006816448123E-3</v>
      </c>
      <c r="G3291">
        <v>3285</v>
      </c>
      <c r="H3291">
        <f t="shared" ca="1" si="106"/>
        <v>-2.7383180698474802E-2</v>
      </c>
    </row>
    <row r="3292" spans="2:8" x14ac:dyDescent="0.35">
      <c r="B3292" s="40">
        <v>42143</v>
      </c>
      <c r="C3292" s="41">
        <v>241.608566</v>
      </c>
      <c r="D3292" s="6">
        <f t="shared" si="105"/>
        <v>-0.38338846106982549</v>
      </c>
      <c r="E3292">
        <v>-3.7637756627806433E-3</v>
      </c>
      <c r="G3292">
        <v>3286</v>
      </c>
      <c r="H3292">
        <f t="shared" ca="1" si="106"/>
        <v>1.9396382537805974E-2</v>
      </c>
    </row>
    <row r="3293" spans="2:8" x14ac:dyDescent="0.35">
      <c r="B3293" s="40">
        <v>43658</v>
      </c>
      <c r="C3293" s="41">
        <v>391.83270299999998</v>
      </c>
      <c r="D3293" s="6">
        <f t="shared" si="105"/>
        <v>0.70760247285175715</v>
      </c>
      <c r="E3293">
        <v>-3.7872856376139365E-3</v>
      </c>
      <c r="G3293">
        <v>3287</v>
      </c>
      <c r="H3293">
        <f t="shared" ca="1" si="106"/>
        <v>-4.2355624288552426E-4</v>
      </c>
    </row>
    <row r="3294" spans="2:8" x14ac:dyDescent="0.35">
      <c r="B3294" s="40">
        <v>42464</v>
      </c>
      <c r="C3294" s="41">
        <v>229.46365399999999</v>
      </c>
      <c r="D3294" s="6">
        <f t="shared" si="105"/>
        <v>-8.8159779965244586E-2</v>
      </c>
      <c r="E3294">
        <v>-3.7925481769405813E-3</v>
      </c>
      <c r="G3294">
        <v>3288</v>
      </c>
      <c r="H3294">
        <f t="shared" ca="1" si="106"/>
        <v>3.6913907433396245E-2</v>
      </c>
    </row>
    <row r="3295" spans="2:8" x14ac:dyDescent="0.35">
      <c r="B3295" s="40">
        <v>42181</v>
      </c>
      <c r="C3295" s="41">
        <v>251.64897199999999</v>
      </c>
      <c r="D3295" s="6">
        <f t="shared" si="105"/>
        <v>-0.35467765104074894</v>
      </c>
      <c r="E3295">
        <v>-3.794168236721612E-3</v>
      </c>
      <c r="G3295">
        <v>3289</v>
      </c>
      <c r="H3295">
        <f t="shared" ca="1" si="106"/>
        <v>1.294227358132769E-2</v>
      </c>
    </row>
    <row r="3296" spans="2:8" x14ac:dyDescent="0.35">
      <c r="B3296" s="40">
        <v>43570</v>
      </c>
      <c r="C3296" s="41">
        <v>389.95855699999998</v>
      </c>
      <c r="D3296" s="6">
        <f t="shared" si="105"/>
        <v>0.14065220040772886</v>
      </c>
      <c r="E3296">
        <v>-3.8056522476980943E-3</v>
      </c>
      <c r="G3296">
        <v>3290</v>
      </c>
      <c r="H3296">
        <f t="shared" ca="1" si="106"/>
        <v>-8.6236464078670201E-3</v>
      </c>
    </row>
    <row r="3297" spans="2:8" x14ac:dyDescent="0.35">
      <c r="B3297" s="40">
        <v>43231</v>
      </c>
      <c r="C3297" s="41">
        <v>341.87332199999997</v>
      </c>
      <c r="D3297" s="6">
        <f t="shared" si="105"/>
        <v>0.49557349631360698</v>
      </c>
      <c r="E3297">
        <v>-3.8057647647375338E-3</v>
      </c>
      <c r="G3297">
        <v>3291</v>
      </c>
      <c r="H3297">
        <f t="shared" ca="1" si="106"/>
        <v>-1.7453835701587591E-2</v>
      </c>
    </row>
    <row r="3298" spans="2:8" x14ac:dyDescent="0.35">
      <c r="B3298" s="40">
        <v>42437</v>
      </c>
      <c r="C3298" s="41">
        <v>228.59011799999999</v>
      </c>
      <c r="D3298" s="6">
        <f t="shared" si="105"/>
        <v>-0.1426146276560363</v>
      </c>
      <c r="E3298">
        <v>-3.8068599744341272E-3</v>
      </c>
      <c r="G3298">
        <v>3292</v>
      </c>
      <c r="H3298">
        <f t="shared" ca="1" si="106"/>
        <v>-6.8777295986840233E-3</v>
      </c>
    </row>
    <row r="3299" spans="2:8" x14ac:dyDescent="0.35">
      <c r="B3299" s="40">
        <v>42905</v>
      </c>
      <c r="C3299" s="41">
        <v>266.61303700000002</v>
      </c>
      <c r="D3299" s="6">
        <f t="shared" si="105"/>
        <v>-7.9245263926740181E-2</v>
      </c>
      <c r="E3299">
        <v>-3.8073994427400481E-3</v>
      </c>
      <c r="G3299">
        <v>3293</v>
      </c>
      <c r="H3299">
        <f t="shared" ca="1" si="106"/>
        <v>2.6039417407110559E-2</v>
      </c>
    </row>
    <row r="3300" spans="2:8" x14ac:dyDescent="0.35">
      <c r="B3300" s="40">
        <v>42563</v>
      </c>
      <c r="C3300" s="41">
        <v>289.559235</v>
      </c>
      <c r="D3300" s="6">
        <f t="shared" si="105"/>
        <v>2.1354489931290432</v>
      </c>
      <c r="E3300">
        <v>-3.8084713308747888E-3</v>
      </c>
      <c r="G3300">
        <v>3294</v>
      </c>
      <c r="H3300">
        <f t="shared" ca="1" si="106"/>
        <v>1.1717536233147009E-2</v>
      </c>
    </row>
    <row r="3301" spans="2:8" x14ac:dyDescent="0.35">
      <c r="B3301" s="40">
        <v>41058</v>
      </c>
      <c r="C3301" s="41">
        <v>92.350166000000002</v>
      </c>
      <c r="D3301" s="6">
        <f t="shared" si="105"/>
        <v>4.7847377201919861E-4</v>
      </c>
      <c r="E3301">
        <v>-3.8111839517214366E-3</v>
      </c>
      <c r="G3301">
        <v>3295</v>
      </c>
      <c r="H3301">
        <f t="shared" ca="1" si="106"/>
        <v>2.236111273695562E-2</v>
      </c>
    </row>
    <row r="3302" spans="2:8" x14ac:dyDescent="0.35">
      <c r="B3302" s="40">
        <v>41052</v>
      </c>
      <c r="C3302" s="41">
        <v>92.305999999999997</v>
      </c>
      <c r="D3302" s="6">
        <f t="shared" si="105"/>
        <v>-0.81841502944882683</v>
      </c>
      <c r="E3302">
        <v>-3.8131618161474641E-3</v>
      </c>
      <c r="G3302">
        <v>3296</v>
      </c>
      <c r="H3302">
        <f t="shared" ca="1" si="106"/>
        <v>4.8858599742397108E-3</v>
      </c>
    </row>
    <row r="3303" spans="2:8" x14ac:dyDescent="0.35">
      <c r="B3303" s="40">
        <v>44112</v>
      </c>
      <c r="C3303" s="41">
        <v>508.33502199999998</v>
      </c>
      <c r="D3303" s="6">
        <f t="shared" si="105"/>
        <v>33.954604228094887</v>
      </c>
      <c r="E3303">
        <v>-3.8165327595419676E-3</v>
      </c>
      <c r="G3303">
        <v>3297</v>
      </c>
      <c r="H3303">
        <f t="shared" ca="1" si="106"/>
        <v>1.5025560890493317E-2</v>
      </c>
    </row>
    <row r="3304" spans="2:8" x14ac:dyDescent="0.35">
      <c r="B3304" s="40">
        <v>38440</v>
      </c>
      <c r="C3304" s="41">
        <v>14.542719999999999</v>
      </c>
      <c r="D3304" s="6">
        <f t="shared" si="105"/>
        <v>-0.97481350716845139</v>
      </c>
      <c r="E3304">
        <v>-3.8233970858447784E-3</v>
      </c>
      <c r="G3304">
        <v>3298</v>
      </c>
      <c r="H3304">
        <f t="shared" ca="1" si="106"/>
        <v>2.5902824824198143E-3</v>
      </c>
    </row>
    <row r="3305" spans="2:8" x14ac:dyDescent="0.35">
      <c r="B3305" s="40">
        <v>44784</v>
      </c>
      <c r="C3305" s="41">
        <v>577.40155000000004</v>
      </c>
      <c r="D3305" s="6">
        <f t="shared" si="105"/>
        <v>1.2036214738649478</v>
      </c>
      <c r="E3305">
        <v>-3.8465051040463267E-3</v>
      </c>
      <c r="G3305">
        <v>3299</v>
      </c>
      <c r="H3305">
        <f t="shared" ca="1" si="106"/>
        <v>3.3706355694666873E-2</v>
      </c>
    </row>
    <row r="3306" spans="2:8" x14ac:dyDescent="0.35">
      <c r="B3306" s="40">
        <v>42667</v>
      </c>
      <c r="C3306" s="41">
        <v>262.02392600000002</v>
      </c>
      <c r="D3306" s="6">
        <f t="shared" si="105"/>
        <v>5.1138566354067123</v>
      </c>
      <c r="E3306">
        <v>-3.8575288216723966E-3</v>
      </c>
      <c r="G3306">
        <v>3300</v>
      </c>
      <c r="H3306">
        <f t="shared" ca="1" si="106"/>
        <v>2.8820593595605026E-2</v>
      </c>
    </row>
    <row r="3307" spans="2:8" x14ac:dyDescent="0.35">
      <c r="B3307" s="40">
        <v>39253</v>
      </c>
      <c r="C3307" s="41">
        <v>42.857388</v>
      </c>
      <c r="D3307" s="6">
        <f t="shared" si="105"/>
        <v>-0.66067639281550983</v>
      </c>
      <c r="E3307">
        <v>-3.8723973418181858E-3</v>
      </c>
      <c r="G3307">
        <v>3301</v>
      </c>
      <c r="H3307">
        <f t="shared" ca="1" si="106"/>
        <v>2.997262563786501E-2</v>
      </c>
    </row>
    <row r="3308" spans="2:8" x14ac:dyDescent="0.35">
      <c r="B3308" s="40">
        <v>41366</v>
      </c>
      <c r="C3308" s="41">
        <v>126.302406</v>
      </c>
      <c r="D3308" s="6">
        <f t="shared" si="105"/>
        <v>-0.78017383921949712</v>
      </c>
      <c r="E3308">
        <v>-3.8775162733973413E-3</v>
      </c>
      <c r="G3308">
        <v>3302</v>
      </c>
      <c r="H3308">
        <f t="shared" ca="1" si="106"/>
        <v>3.5000167351414507E-2</v>
      </c>
    </row>
    <row r="3309" spans="2:8" x14ac:dyDescent="0.35">
      <c r="B3309" s="40">
        <v>44916</v>
      </c>
      <c r="C3309" s="41">
        <v>574.55584699999997</v>
      </c>
      <c r="D3309" s="6">
        <f t="shared" si="105"/>
        <v>4.9640801884820403E-2</v>
      </c>
      <c r="E3309">
        <v>-3.8826630691157255E-3</v>
      </c>
      <c r="G3309">
        <v>3303</v>
      </c>
      <c r="H3309">
        <f t="shared" ca="1" si="106"/>
        <v>7.7974125235032027E-3</v>
      </c>
    </row>
    <row r="3310" spans="2:8" x14ac:dyDescent="0.35">
      <c r="B3310" s="40">
        <v>45086</v>
      </c>
      <c r="C3310" s="41">
        <v>547.38330099999996</v>
      </c>
      <c r="D3310" s="6">
        <f t="shared" si="105"/>
        <v>10.198977343004328</v>
      </c>
      <c r="E3310">
        <v>-3.8940885976400121E-3</v>
      </c>
      <c r="G3310">
        <v>3304</v>
      </c>
      <c r="H3310">
        <f t="shared" ca="1" si="106"/>
        <v>-9.3741731285781511E-3</v>
      </c>
    </row>
    <row r="3311" spans="2:8" x14ac:dyDescent="0.35">
      <c r="B3311" s="40">
        <v>39979</v>
      </c>
      <c r="C3311" s="41">
        <v>48.877972</v>
      </c>
      <c r="D3311" s="6">
        <f t="shared" si="105"/>
        <v>0.14729897293233851</v>
      </c>
      <c r="E3311">
        <v>-3.9083140261234944E-3</v>
      </c>
      <c r="G3311">
        <v>3305</v>
      </c>
      <c r="H3311">
        <f t="shared" ca="1" si="106"/>
        <v>1.3903976079173841E-2</v>
      </c>
    </row>
    <row r="3312" spans="2:8" x14ac:dyDescent="0.35">
      <c r="B3312" s="40">
        <v>39472</v>
      </c>
      <c r="C3312" s="41">
        <v>42.602646</v>
      </c>
      <c r="D3312" s="6">
        <f t="shared" si="105"/>
        <v>-0.57157804864855499</v>
      </c>
      <c r="E3312">
        <v>-3.9215930166988204E-3</v>
      </c>
      <c r="G3312">
        <v>3306</v>
      </c>
      <c r="H3312">
        <f t="shared" ca="1" si="106"/>
        <v>-1.398938421221228E-2</v>
      </c>
    </row>
    <row r="3313" spans="2:8" x14ac:dyDescent="0.35">
      <c r="B3313" s="40">
        <v>40715</v>
      </c>
      <c r="C3313" s="41">
        <v>99.440856999999994</v>
      </c>
      <c r="D3313" s="6">
        <f t="shared" si="105"/>
        <v>-0.64751272746700228</v>
      </c>
      <c r="E3313">
        <v>-3.936819647958216E-3</v>
      </c>
      <c r="G3313">
        <v>3307</v>
      </c>
      <c r="H3313">
        <f t="shared" ca="1" si="106"/>
        <v>-1.7955057115632382E-2</v>
      </c>
    </row>
    <row r="3314" spans="2:8" x14ac:dyDescent="0.35">
      <c r="B3314" s="40">
        <v>42929</v>
      </c>
      <c r="C3314" s="41">
        <v>282.11190800000003</v>
      </c>
      <c r="D3314" s="6">
        <f t="shared" si="105"/>
        <v>0.10895329762295433</v>
      </c>
      <c r="E3314">
        <v>-3.9385629110898343E-3</v>
      </c>
      <c r="G3314">
        <v>3308</v>
      </c>
      <c r="H3314">
        <f t="shared" ca="1" si="106"/>
        <v>-3.6438718137405235E-2</v>
      </c>
    </row>
    <row r="3315" spans="2:8" x14ac:dyDescent="0.35">
      <c r="B3315" s="40">
        <v>42269</v>
      </c>
      <c r="C3315" s="41">
        <v>254.39475999999999</v>
      </c>
      <c r="D3315" s="6">
        <f t="shared" si="105"/>
        <v>2.5903798588638338</v>
      </c>
      <c r="E3315">
        <v>-3.9416922080881042E-3</v>
      </c>
      <c r="G3315">
        <v>3309</v>
      </c>
      <c r="H3315">
        <f t="shared" ca="1" si="106"/>
        <v>-1.8088245823254474E-2</v>
      </c>
    </row>
    <row r="3316" spans="2:8" x14ac:dyDescent="0.35">
      <c r="B3316" s="40">
        <v>40256</v>
      </c>
      <c r="C3316" s="41">
        <v>70.854552999999996</v>
      </c>
      <c r="D3316" s="6">
        <f t="shared" si="105"/>
        <v>2.136466895490829</v>
      </c>
      <c r="E3316">
        <v>-3.9455840322592459E-3</v>
      </c>
      <c r="G3316">
        <v>3310</v>
      </c>
      <c r="H3316">
        <f t="shared" ca="1" si="106"/>
        <v>-2.3220444528916692E-3</v>
      </c>
    </row>
    <row r="3317" spans="2:8" x14ac:dyDescent="0.35">
      <c r="B3317" s="40">
        <v>38658</v>
      </c>
      <c r="C3317" s="41">
        <v>22.590563</v>
      </c>
      <c r="D3317" s="6">
        <f t="shared" si="105"/>
        <v>-0.95441515988646641</v>
      </c>
      <c r="E3317">
        <v>-3.9484808608775211E-3</v>
      </c>
      <c r="G3317">
        <v>3311</v>
      </c>
      <c r="H3317">
        <f t="shared" ca="1" si="106"/>
        <v>-5.599139537909105E-2</v>
      </c>
    </row>
    <row r="3318" spans="2:8" x14ac:dyDescent="0.35">
      <c r="B3318" s="40">
        <v>44691</v>
      </c>
      <c r="C3318" s="41">
        <v>495.57183800000001</v>
      </c>
      <c r="D3318" s="6">
        <f t="shared" si="105"/>
        <v>0.94563870978826048</v>
      </c>
      <c r="E3318">
        <v>-3.9638682274067511E-3</v>
      </c>
      <c r="G3318">
        <v>3312</v>
      </c>
      <c r="H3318">
        <f t="shared" ca="1" si="106"/>
        <v>1.0789536002125762E-2</v>
      </c>
    </row>
    <row r="3319" spans="2:8" x14ac:dyDescent="0.35">
      <c r="B3319" s="40">
        <v>42802</v>
      </c>
      <c r="C3319" s="41">
        <v>254.70907600000001</v>
      </c>
      <c r="D3319" s="6">
        <f t="shared" si="105"/>
        <v>8.0250139597783116E-3</v>
      </c>
      <c r="E3319">
        <v>-3.9843936211645123E-3</v>
      </c>
      <c r="G3319">
        <v>3313</v>
      </c>
      <c r="H3319">
        <f t="shared" ca="1" si="106"/>
        <v>3.0047442938154711E-2</v>
      </c>
    </row>
    <row r="3320" spans="2:8" x14ac:dyDescent="0.35">
      <c r="B3320" s="40">
        <v>42331</v>
      </c>
      <c r="C3320" s="41">
        <v>252.68130500000001</v>
      </c>
      <c r="D3320" s="6">
        <f t="shared" si="105"/>
        <v>-0.54361151793158202</v>
      </c>
      <c r="E3320">
        <v>-3.986885726875793E-3</v>
      </c>
      <c r="G3320">
        <v>3314</v>
      </c>
      <c r="H3320">
        <f t="shared" ca="1" si="106"/>
        <v>-1.8138689855572099E-2</v>
      </c>
    </row>
    <row r="3321" spans="2:8" x14ac:dyDescent="0.35">
      <c r="B3321" s="40">
        <v>44557</v>
      </c>
      <c r="C3321" s="41">
        <v>553.65399200000002</v>
      </c>
      <c r="D3321" s="6">
        <f t="shared" si="105"/>
        <v>55.39813936886695</v>
      </c>
      <c r="E3321">
        <v>-3.9914711270372018E-3</v>
      </c>
      <c r="G3321">
        <v>3315</v>
      </c>
      <c r="H3321">
        <f t="shared" ca="1" si="106"/>
        <v>-3.6501314095304122E-3</v>
      </c>
    </row>
    <row r="3322" spans="2:8" x14ac:dyDescent="0.35">
      <c r="B3322" s="40">
        <v>38287</v>
      </c>
      <c r="C3322" s="41">
        <v>9.8168839999999999</v>
      </c>
      <c r="D3322" s="6">
        <f t="shared" si="105"/>
        <v>4.0100075930286032E-4</v>
      </c>
      <c r="E3322">
        <v>-3.9955297468159141E-3</v>
      </c>
      <c r="G3322">
        <v>3316</v>
      </c>
      <c r="H3322">
        <f t="shared" ca="1" si="106"/>
        <v>-2.5452573810953148E-2</v>
      </c>
    </row>
    <row r="3323" spans="2:8" x14ac:dyDescent="0.35">
      <c r="B3323" s="40">
        <v>38267</v>
      </c>
      <c r="C3323" s="41">
        <v>9.8129489999999997</v>
      </c>
      <c r="D3323" s="6">
        <f t="shared" si="105"/>
        <v>-0.96978777710433561</v>
      </c>
      <c r="E3323">
        <v>-3.9969233667413711E-3</v>
      </c>
      <c r="G3323">
        <v>3317</v>
      </c>
      <c r="H3323">
        <f t="shared" ca="1" si="106"/>
        <v>-6.7099769715711667E-3</v>
      </c>
    </row>
    <row r="3324" spans="2:8" x14ac:dyDescent="0.35">
      <c r="B3324" s="40">
        <v>43081</v>
      </c>
      <c r="C3324" s="41">
        <v>324.80062900000001</v>
      </c>
      <c r="D3324" s="6">
        <f t="shared" si="105"/>
        <v>0.5161612698968765</v>
      </c>
      <c r="E3324">
        <v>-4.0050083118656982E-3</v>
      </c>
      <c r="G3324">
        <v>3318</v>
      </c>
      <c r="H3324">
        <f t="shared" ca="1" si="106"/>
        <v>-2.313675705777718E-2</v>
      </c>
    </row>
    <row r="3325" spans="2:8" x14ac:dyDescent="0.35">
      <c r="B3325" s="40">
        <v>41985</v>
      </c>
      <c r="C3325" s="41">
        <v>214.22564700000001</v>
      </c>
      <c r="D3325" s="6">
        <f t="shared" si="105"/>
        <v>1.4837200396559242</v>
      </c>
      <c r="E3325">
        <v>-4.0315481683896393E-3</v>
      </c>
      <c r="G3325">
        <v>3319</v>
      </c>
      <c r="H3325">
        <f t="shared" ca="1" si="106"/>
        <v>3.0374877961432296E-3</v>
      </c>
    </row>
    <row r="3326" spans="2:8" x14ac:dyDescent="0.35">
      <c r="B3326" s="40">
        <v>40541</v>
      </c>
      <c r="C3326" s="41">
        <v>86.251930000000002</v>
      </c>
      <c r="D3326" s="6">
        <f t="shared" si="105"/>
        <v>-0.84565653641949312</v>
      </c>
      <c r="E3326">
        <v>-4.0342695536578696E-3</v>
      </c>
      <c r="G3326">
        <v>3320</v>
      </c>
      <c r="H3326">
        <f t="shared" ca="1" si="106"/>
        <v>1.8059631171063885E-2</v>
      </c>
    </row>
    <row r="3327" spans="2:8" x14ac:dyDescent="0.35">
      <c r="B3327" s="40">
        <v>44599</v>
      </c>
      <c r="C3327" s="41">
        <v>558.83111599999995</v>
      </c>
      <c r="D3327" s="6">
        <f t="shared" si="105"/>
        <v>14.536083784314782</v>
      </c>
      <c r="E3327">
        <v>-4.0420754820608903E-3</v>
      </c>
      <c r="G3327">
        <v>3321</v>
      </c>
      <c r="H3327">
        <f t="shared" ca="1" si="106"/>
        <v>-6.2177749483984055E-3</v>
      </c>
    </row>
    <row r="3328" spans="2:8" x14ac:dyDescent="0.35">
      <c r="B3328" s="40">
        <v>38826</v>
      </c>
      <c r="C3328" s="41">
        <v>35.969883000000003</v>
      </c>
      <c r="D3328" s="6">
        <f t="shared" si="105"/>
        <v>-0.22298904449872184</v>
      </c>
      <c r="E3328">
        <v>-4.0574890787223993E-3</v>
      </c>
      <c r="G3328">
        <v>3322</v>
      </c>
      <c r="H3328">
        <f t="shared" ca="1" si="106"/>
        <v>-1.5366686295413528E-2</v>
      </c>
    </row>
    <row r="3329" spans="2:8" x14ac:dyDescent="0.35">
      <c r="B3329" s="40">
        <v>39419</v>
      </c>
      <c r="C3329" s="41">
        <v>46.292633000000002</v>
      </c>
      <c r="D3329" s="6">
        <f t="shared" si="105"/>
        <v>-0.45834930803876822</v>
      </c>
      <c r="E3329">
        <v>-4.0594799765058566E-3</v>
      </c>
      <c r="G3329">
        <v>3323</v>
      </c>
      <c r="H3329">
        <f t="shared" ca="1" si="106"/>
        <v>1.8236002011958647E-2</v>
      </c>
    </row>
    <row r="3330" spans="2:8" x14ac:dyDescent="0.35">
      <c r="B3330" s="40">
        <v>40567</v>
      </c>
      <c r="C3330" s="41">
        <v>85.465843000000007</v>
      </c>
      <c r="D3330" s="6">
        <f t="shared" si="105"/>
        <v>-0.48194590654532116</v>
      </c>
      <c r="E3330">
        <v>-4.0712243851952767E-3</v>
      </c>
      <c r="G3330">
        <v>3324</v>
      </c>
      <c r="H3330">
        <f t="shared" ca="1" si="106"/>
        <v>3.6075252363634444E-2</v>
      </c>
    </row>
    <row r="3331" spans="2:8" x14ac:dyDescent="0.35">
      <c r="B3331" s="40">
        <v>41738</v>
      </c>
      <c r="C3331" s="41">
        <v>164.97474700000001</v>
      </c>
      <c r="D3331" s="6">
        <f t="shared" si="105"/>
        <v>1.0930346478549917</v>
      </c>
      <c r="E3331">
        <v>-4.0873561157566147E-3</v>
      </c>
      <c r="G3331">
        <v>3325</v>
      </c>
      <c r="H3331">
        <f t="shared" ca="1" si="106"/>
        <v>1.9553528562139635E-3</v>
      </c>
    </row>
    <row r="3332" spans="2:8" x14ac:dyDescent="0.35">
      <c r="B3332" s="40">
        <v>40322</v>
      </c>
      <c r="C3332" s="41">
        <v>78.820839000000007</v>
      </c>
      <c r="D3332" s="6">
        <f t="shared" si="105"/>
        <v>-0.48405182007390946</v>
      </c>
      <c r="E3332">
        <v>-4.0919986315191654E-3</v>
      </c>
      <c r="G3332">
        <v>3326</v>
      </c>
      <c r="H3332">
        <f t="shared" ca="1" si="106"/>
        <v>-6.4680106021357195E-3</v>
      </c>
    </row>
    <row r="3333" spans="2:8" x14ac:dyDescent="0.35">
      <c r="B3333" s="40">
        <v>41528</v>
      </c>
      <c r="C3333" s="41">
        <v>152.76890599999999</v>
      </c>
      <c r="D3333" s="6">
        <f t="shared" si="105"/>
        <v>-0.13240704765618808</v>
      </c>
      <c r="E3333">
        <v>-4.1022130002092627E-3</v>
      </c>
      <c r="G3333">
        <v>3327</v>
      </c>
      <c r="H3333">
        <f t="shared" ca="1" si="106"/>
        <v>3.9820147488497312E-3</v>
      </c>
    </row>
    <row r="3334" spans="2:8" x14ac:dyDescent="0.35">
      <c r="B3334" s="40">
        <v>41830</v>
      </c>
      <c r="C3334" s="41">
        <v>176.083618</v>
      </c>
      <c r="D3334" s="6">
        <f t="shared" si="105"/>
        <v>-0.69616471639355315</v>
      </c>
      <c r="E3334">
        <v>-4.1066183990304383E-3</v>
      </c>
      <c r="G3334">
        <v>3328</v>
      </c>
      <c r="H3334">
        <f t="shared" ca="1" si="106"/>
        <v>4.6756881705403423E-2</v>
      </c>
    </row>
    <row r="3335" spans="2:8" x14ac:dyDescent="0.35">
      <c r="B3335" s="40">
        <v>44389</v>
      </c>
      <c r="C3335" s="41">
        <v>579.53643799999998</v>
      </c>
      <c r="D3335" s="6">
        <f t="shared" ref="D3335:D3398" si="107">(C3335-C3336)/C3336</f>
        <v>1.0789315848839915</v>
      </c>
      <c r="E3335">
        <v>-4.1134453903967768E-3</v>
      </c>
      <c r="G3335">
        <v>3329</v>
      </c>
      <c r="H3335">
        <f t="shared" ref="H3335:H3398" ca="1" si="108">_xlfn.NORM.INV(RAND(),K$9,K$10)</f>
        <v>-2.677379073787007E-4</v>
      </c>
    </row>
    <row r="3336" spans="2:8" x14ac:dyDescent="0.35">
      <c r="B3336" s="40">
        <v>42600</v>
      </c>
      <c r="C3336" s="41">
        <v>278.766479</v>
      </c>
      <c r="D3336" s="6">
        <f t="shared" si="107"/>
        <v>0.83447377553481794</v>
      </c>
      <c r="E3336">
        <v>-4.119315622235397E-3</v>
      </c>
      <c r="G3336">
        <v>3330</v>
      </c>
      <c r="H3336">
        <f t="shared" ca="1" si="108"/>
        <v>3.7885897867246943E-2</v>
      </c>
    </row>
    <row r="3337" spans="2:8" x14ac:dyDescent="0.35">
      <c r="B3337" s="40">
        <v>41530</v>
      </c>
      <c r="C3337" s="41">
        <v>151.959915</v>
      </c>
      <c r="D3337" s="6">
        <f t="shared" si="107"/>
        <v>-0.6657776867221612</v>
      </c>
      <c r="E3337">
        <v>-4.1236682489505993E-3</v>
      </c>
      <c r="G3337">
        <v>3331</v>
      </c>
      <c r="H3337">
        <f t="shared" ca="1" si="108"/>
        <v>-3.1965113497103752E-3</v>
      </c>
    </row>
    <row r="3338" spans="2:8" x14ac:dyDescent="0.35">
      <c r="B3338" s="40">
        <v>43762</v>
      </c>
      <c r="C3338" s="41">
        <v>454.66717499999999</v>
      </c>
      <c r="D3338" s="6">
        <f t="shared" si="107"/>
        <v>1.6022303806123401</v>
      </c>
      <c r="E3338">
        <v>-4.1336540536298025E-3</v>
      </c>
      <c r="G3338">
        <v>3332</v>
      </c>
      <c r="H3338">
        <f t="shared" ca="1" si="108"/>
        <v>1.8821326135346664E-2</v>
      </c>
    </row>
    <row r="3339" spans="2:8" x14ac:dyDescent="0.35">
      <c r="B3339" s="40">
        <v>41828</v>
      </c>
      <c r="C3339" s="41">
        <v>174.72210699999999</v>
      </c>
      <c r="D3339" s="6">
        <f t="shared" si="107"/>
        <v>-0.34647686342420619</v>
      </c>
      <c r="E3339">
        <v>-4.1387419544505859E-3</v>
      </c>
      <c r="G3339">
        <v>3333</v>
      </c>
      <c r="H3339">
        <f t="shared" ca="1" si="108"/>
        <v>3.8734459583471638E-2</v>
      </c>
    </row>
    <row r="3340" spans="2:8" x14ac:dyDescent="0.35">
      <c r="B3340" s="40">
        <v>42901</v>
      </c>
      <c r="C3340" s="41">
        <v>267.35412600000001</v>
      </c>
      <c r="D3340" s="6">
        <f t="shared" si="107"/>
        <v>2.1818523178921683</v>
      </c>
      <c r="E3340">
        <v>-4.1404619222526039E-3</v>
      </c>
      <c r="G3340">
        <v>3334</v>
      </c>
      <c r="H3340">
        <f t="shared" ca="1" si="108"/>
        <v>1.1641043198459601E-2</v>
      </c>
    </row>
    <row r="3341" spans="2:8" x14ac:dyDescent="0.35">
      <c r="B3341" s="40">
        <v>40596</v>
      </c>
      <c r="C3341" s="41">
        <v>84.024681000000001</v>
      </c>
      <c r="D3341" s="6">
        <f t="shared" si="107"/>
        <v>1.3264949673175017</v>
      </c>
      <c r="E3341">
        <v>-4.1407634626635329E-3</v>
      </c>
      <c r="G3341">
        <v>3335</v>
      </c>
      <c r="H3341">
        <f t="shared" ca="1" si="108"/>
        <v>-1.5363157242262671E-2</v>
      </c>
    </row>
    <row r="3342" spans="2:8" x14ac:dyDescent="0.35">
      <c r="B3342" s="40">
        <v>38828</v>
      </c>
      <c r="C3342" s="41">
        <v>36.116425</v>
      </c>
      <c r="D3342" s="6">
        <f t="shared" si="107"/>
        <v>-0.86451262100765469</v>
      </c>
      <c r="E3342">
        <v>-4.1525325002532516E-3</v>
      </c>
      <c r="G3342">
        <v>3336</v>
      </c>
      <c r="H3342">
        <f t="shared" ca="1" si="108"/>
        <v>-2.468147950965795E-2</v>
      </c>
    </row>
    <row r="3343" spans="2:8" x14ac:dyDescent="0.35">
      <c r="B3343" s="40">
        <v>42838</v>
      </c>
      <c r="C3343" s="41">
        <v>266.566711</v>
      </c>
      <c r="D3343" s="6">
        <f t="shared" si="107"/>
        <v>-0.51977218354079979</v>
      </c>
      <c r="E3343">
        <v>-4.1529839681670915E-3</v>
      </c>
      <c r="G3343">
        <v>3337</v>
      </c>
      <c r="H3343">
        <f t="shared" ca="1" si="108"/>
        <v>2.5754263461939125E-2</v>
      </c>
    </row>
    <row r="3344" spans="2:8" x14ac:dyDescent="0.35">
      <c r="B3344" s="40">
        <v>44623</v>
      </c>
      <c r="C3344" s="41">
        <v>555.08386199999995</v>
      </c>
      <c r="D3344" s="6">
        <f t="shared" si="107"/>
        <v>2.4255795218765277</v>
      </c>
      <c r="E3344">
        <v>-4.1574772585950418E-3</v>
      </c>
      <c r="G3344">
        <v>3338</v>
      </c>
      <c r="H3344">
        <f t="shared" ca="1" si="108"/>
        <v>-2.1638422199476617E-2</v>
      </c>
    </row>
    <row r="3345" spans="2:8" x14ac:dyDescent="0.35">
      <c r="B3345" s="40">
        <v>41764</v>
      </c>
      <c r="C3345" s="41">
        <v>162.040863</v>
      </c>
      <c r="D3345" s="6">
        <f t="shared" si="107"/>
        <v>-0.35941387219111359</v>
      </c>
      <c r="E3345">
        <v>-4.1610531441028656E-3</v>
      </c>
      <c r="G3345">
        <v>3339</v>
      </c>
      <c r="H3345">
        <f t="shared" ca="1" si="108"/>
        <v>2.7734434894240424E-2</v>
      </c>
    </row>
    <row r="3346" spans="2:8" x14ac:dyDescent="0.35">
      <c r="B3346" s="40">
        <v>42346</v>
      </c>
      <c r="C3346" s="41">
        <v>252.95718400000001</v>
      </c>
      <c r="D3346" s="6">
        <f t="shared" si="107"/>
        <v>-0.29085426265180636</v>
      </c>
      <c r="E3346">
        <v>-4.1627648730267353E-3</v>
      </c>
      <c r="G3346">
        <v>3340</v>
      </c>
      <c r="H3346">
        <f t="shared" ca="1" si="108"/>
        <v>-1.0731220314126605E-2</v>
      </c>
    </row>
    <row r="3347" spans="2:8" x14ac:dyDescent="0.35">
      <c r="B3347" s="40">
        <v>43259</v>
      </c>
      <c r="C3347" s="41">
        <v>356.706909</v>
      </c>
      <c r="D3347" s="6">
        <f t="shared" si="107"/>
        <v>3.2763801147069094</v>
      </c>
      <c r="E3347">
        <v>-4.1674186099280386E-3</v>
      </c>
      <c r="G3347">
        <v>3341</v>
      </c>
      <c r="H3347">
        <f t="shared" ca="1" si="108"/>
        <v>6.4504521734936151E-3</v>
      </c>
    </row>
    <row r="3348" spans="2:8" x14ac:dyDescent="0.35">
      <c r="B3348" s="40">
        <v>40630</v>
      </c>
      <c r="C3348" s="41">
        <v>83.413284000000004</v>
      </c>
      <c r="D3348" s="6">
        <f t="shared" si="107"/>
        <v>9.1250528931554626</v>
      </c>
      <c r="E3348">
        <v>-4.170630894849924E-3</v>
      </c>
      <c r="G3348">
        <v>3342</v>
      </c>
      <c r="H3348">
        <f t="shared" ca="1" si="108"/>
        <v>-2.9107169078554117E-2</v>
      </c>
    </row>
    <row r="3349" spans="2:8" x14ac:dyDescent="0.35">
      <c r="B3349" s="40">
        <v>37922</v>
      </c>
      <c r="C3349" s="41">
        <v>8.2383059999999997</v>
      </c>
      <c r="D3349" s="6">
        <f t="shared" si="107"/>
        <v>-0.98426310836531294</v>
      </c>
      <c r="E3349">
        <v>-4.1722159620985431E-3</v>
      </c>
      <c r="G3349">
        <v>3343</v>
      </c>
      <c r="H3349">
        <f t="shared" ca="1" si="108"/>
        <v>4.9177975772329165E-2</v>
      </c>
    </row>
    <row r="3350" spans="2:8" x14ac:dyDescent="0.35">
      <c r="B3350" s="40">
        <v>44336</v>
      </c>
      <c r="C3350" s="41">
        <v>523.502747</v>
      </c>
      <c r="D3350" s="6">
        <f t="shared" si="107"/>
        <v>4.7507382021918579E-2</v>
      </c>
      <c r="E3350">
        <v>-4.1817754499666061E-3</v>
      </c>
      <c r="G3350">
        <v>3344</v>
      </c>
      <c r="H3350">
        <f t="shared" ca="1" si="108"/>
        <v>-4.1365202652448984E-3</v>
      </c>
    </row>
    <row r="3351" spans="2:8" x14ac:dyDescent="0.35">
      <c r="B3351" s="40">
        <v>44182</v>
      </c>
      <c r="C3351" s="41">
        <v>499.76043700000002</v>
      </c>
      <c r="D3351" s="6">
        <f t="shared" si="107"/>
        <v>10.853867131017044</v>
      </c>
      <c r="E3351">
        <v>-4.1857755805606882E-3</v>
      </c>
      <c r="G3351">
        <v>3345</v>
      </c>
      <c r="H3351">
        <f t="shared" ca="1" si="108"/>
        <v>-1.1347098673315022E-3</v>
      </c>
    </row>
    <row r="3352" spans="2:8" x14ac:dyDescent="0.35">
      <c r="B3352" s="40">
        <v>39097</v>
      </c>
      <c r="C3352" s="41">
        <v>42.160117999999997</v>
      </c>
      <c r="D3352" s="6">
        <f t="shared" si="107"/>
        <v>-0.49705332047784861</v>
      </c>
      <c r="E3352">
        <v>-4.1938767684396626E-3</v>
      </c>
      <c r="G3352">
        <v>3346</v>
      </c>
      <c r="H3352">
        <f t="shared" ca="1" si="108"/>
        <v>1.2052624051131972E-2</v>
      </c>
    </row>
    <row r="3353" spans="2:8" x14ac:dyDescent="0.35">
      <c r="B3353" s="40">
        <v>40932</v>
      </c>
      <c r="C3353" s="41">
        <v>83.826217999999997</v>
      </c>
      <c r="D3353" s="6">
        <f t="shared" si="107"/>
        <v>-0.83155918011132746</v>
      </c>
      <c r="E3353">
        <v>-4.1974561092373861E-3</v>
      </c>
      <c r="G3353">
        <v>3347</v>
      </c>
      <c r="H3353">
        <f t="shared" ca="1" si="108"/>
        <v>-1.0560275530262302E-2</v>
      </c>
    </row>
    <row r="3354" spans="2:8" x14ac:dyDescent="0.35">
      <c r="B3354" s="40">
        <v>44183</v>
      </c>
      <c r="C3354" s="41">
        <v>497.65976000000001</v>
      </c>
      <c r="D3354" s="6">
        <f t="shared" si="107"/>
        <v>44.298893559928032</v>
      </c>
      <c r="E3354">
        <v>-4.2033679428690324E-3</v>
      </c>
      <c r="G3354">
        <v>3348</v>
      </c>
      <c r="H3354">
        <f t="shared" ca="1" si="108"/>
        <v>-2.1806902306748376E-2</v>
      </c>
    </row>
    <row r="3355" spans="2:8" x14ac:dyDescent="0.35">
      <c r="B3355" s="40">
        <v>38030</v>
      </c>
      <c r="C3355" s="41">
        <v>10.986135000000001</v>
      </c>
      <c r="D3355" s="6">
        <f t="shared" si="107"/>
        <v>-0.89516234263880634</v>
      </c>
      <c r="E3355">
        <v>-4.2075475717093152E-3</v>
      </c>
      <c r="G3355">
        <v>3349</v>
      </c>
      <c r="H3355">
        <f t="shared" ca="1" si="108"/>
        <v>-3.8637311934167293E-2</v>
      </c>
    </row>
    <row r="3356" spans="2:8" x14ac:dyDescent="0.35">
      <c r="B3356" s="40">
        <v>41113</v>
      </c>
      <c r="C3356" s="41">
        <v>104.791878</v>
      </c>
      <c r="D3356" s="6">
        <f t="shared" si="107"/>
        <v>1.3781083695387546</v>
      </c>
      <c r="E3356">
        <v>-4.2245815608883564E-3</v>
      </c>
      <c r="G3356">
        <v>3350</v>
      </c>
      <c r="H3356">
        <f t="shared" ca="1" si="108"/>
        <v>3.4358894505538071E-2</v>
      </c>
    </row>
    <row r="3357" spans="2:8" x14ac:dyDescent="0.35">
      <c r="B3357" s="40">
        <v>39339</v>
      </c>
      <c r="C3357" s="41">
        <v>44.065224000000001</v>
      </c>
      <c r="D3357" s="6">
        <f t="shared" si="107"/>
        <v>-0.92294516818281747</v>
      </c>
      <c r="E3357">
        <v>-4.2351371579186893E-3</v>
      </c>
      <c r="G3357">
        <v>3351</v>
      </c>
      <c r="H3357">
        <f t="shared" ca="1" si="108"/>
        <v>3.4318481522360868E-2</v>
      </c>
    </row>
    <row r="3358" spans="2:8" x14ac:dyDescent="0.35">
      <c r="B3358" s="40">
        <v>45126</v>
      </c>
      <c r="C3358" s="41">
        <v>571.86840800000004</v>
      </c>
      <c r="D3358" s="6">
        <f t="shared" si="107"/>
        <v>13.866694819366051</v>
      </c>
      <c r="E3358">
        <v>-4.2461592323911066E-3</v>
      </c>
      <c r="G3358">
        <v>3352</v>
      </c>
      <c r="H3358">
        <f t="shared" ca="1" si="108"/>
        <v>2.2280921375699501E-2</v>
      </c>
    </row>
    <row r="3359" spans="2:8" x14ac:dyDescent="0.35">
      <c r="B3359" s="40">
        <v>38967</v>
      </c>
      <c r="C3359" s="41">
        <v>38.466411999999998</v>
      </c>
      <c r="D3359" s="6">
        <f t="shared" si="107"/>
        <v>-0.84595350881357878</v>
      </c>
      <c r="E3359">
        <v>-4.2476539457773051E-3</v>
      </c>
      <c r="G3359">
        <v>3353</v>
      </c>
      <c r="H3359">
        <f t="shared" ca="1" si="108"/>
        <v>9.5343928819181193E-3</v>
      </c>
    </row>
    <row r="3360" spans="2:8" x14ac:dyDescent="0.35">
      <c r="B3360" s="40">
        <v>42789</v>
      </c>
      <c r="C3360" s="41">
        <v>249.706512</v>
      </c>
      <c r="D3360" s="6">
        <f t="shared" si="107"/>
        <v>4.6472952829691563</v>
      </c>
      <c r="E3360">
        <v>-4.2485417436697427E-3</v>
      </c>
      <c r="G3360">
        <v>3354</v>
      </c>
      <c r="H3360">
        <f t="shared" ca="1" si="108"/>
        <v>2.5172201627036796E-2</v>
      </c>
    </row>
    <row r="3361" spans="2:8" x14ac:dyDescent="0.35">
      <c r="B3361" s="40">
        <v>39399</v>
      </c>
      <c r="C3361" s="41">
        <v>44.217010000000002</v>
      </c>
      <c r="D3361" s="6">
        <f t="shared" si="107"/>
        <v>0.15072347978160275</v>
      </c>
      <c r="E3361">
        <v>-4.2494086571031623E-3</v>
      </c>
      <c r="G3361">
        <v>3355</v>
      </c>
      <c r="H3361">
        <f t="shared" ca="1" si="108"/>
        <v>2.3405017732253279E-2</v>
      </c>
    </row>
    <row r="3362" spans="2:8" x14ac:dyDescent="0.35">
      <c r="B3362" s="40">
        <v>39003</v>
      </c>
      <c r="C3362" s="41">
        <v>38.425400000000003</v>
      </c>
      <c r="D3362" s="6">
        <f t="shared" si="107"/>
        <v>-0.93306861574356192</v>
      </c>
      <c r="E3362">
        <v>-4.2516779836570774E-3</v>
      </c>
      <c r="G3362">
        <v>3356</v>
      </c>
      <c r="H3362">
        <f t="shared" ca="1" si="108"/>
        <v>-7.2399933235300505E-4</v>
      </c>
    </row>
    <row r="3363" spans="2:8" x14ac:dyDescent="0.35">
      <c r="B3363" s="40">
        <v>44406</v>
      </c>
      <c r="C3363" s="41">
        <v>574.10137899999995</v>
      </c>
      <c r="D3363" s="6">
        <f t="shared" si="107"/>
        <v>61.384747579812299</v>
      </c>
      <c r="E3363">
        <v>-4.2580691447224846E-3</v>
      </c>
      <c r="G3363">
        <v>3357</v>
      </c>
      <c r="H3363">
        <f t="shared" ca="1" si="108"/>
        <v>1.3770193888886118E-2</v>
      </c>
    </row>
    <row r="3364" spans="2:8" x14ac:dyDescent="0.35">
      <c r="B3364" s="40">
        <v>38239</v>
      </c>
      <c r="C3364" s="41">
        <v>9.2025919999999992</v>
      </c>
      <c r="D3364" s="6">
        <f t="shared" si="107"/>
        <v>-0.95198991780093534</v>
      </c>
      <c r="E3364">
        <v>-4.2603489344150876E-3</v>
      </c>
      <c r="G3364">
        <v>3358</v>
      </c>
      <c r="H3364">
        <f t="shared" ca="1" si="108"/>
        <v>-2.7269775296742356E-2</v>
      </c>
    </row>
    <row r="3365" spans="2:8" x14ac:dyDescent="0.35">
      <c r="B3365" s="40">
        <v>41926</v>
      </c>
      <c r="C3365" s="41">
        <v>191.68040500000001</v>
      </c>
      <c r="D3365" s="6">
        <f t="shared" si="107"/>
        <v>7.4272729594890752</v>
      </c>
      <c r="E3365">
        <v>-4.2672678147912205E-3</v>
      </c>
      <c r="G3365">
        <v>3359</v>
      </c>
      <c r="H3365">
        <f t="shared" ca="1" si="108"/>
        <v>-1.4193063956518509E-2</v>
      </c>
    </row>
    <row r="3366" spans="2:8" x14ac:dyDescent="0.35">
      <c r="B3366" s="40">
        <v>38664</v>
      </c>
      <c r="C3366" s="41">
        <v>22.745246999999999</v>
      </c>
      <c r="D3366" s="6">
        <f t="shared" si="107"/>
        <v>-0.93186035688380386</v>
      </c>
      <c r="E3366">
        <v>-4.2764646608006015E-3</v>
      </c>
      <c r="G3366">
        <v>3360</v>
      </c>
      <c r="H3366">
        <f t="shared" ca="1" si="108"/>
        <v>-4.6620763252077618E-2</v>
      </c>
    </row>
    <row r="3367" spans="2:8" x14ac:dyDescent="0.35">
      <c r="B3367" s="40">
        <v>43110</v>
      </c>
      <c r="C3367" s="41">
        <v>333.80343599999998</v>
      </c>
      <c r="D3367" s="6">
        <f t="shared" si="107"/>
        <v>-0.36812309777290708</v>
      </c>
      <c r="E3367">
        <v>-4.3133400108083279E-3</v>
      </c>
      <c r="G3367">
        <v>3361</v>
      </c>
      <c r="H3367">
        <f t="shared" ca="1" si="108"/>
        <v>3.5542035213520132E-2</v>
      </c>
    </row>
    <row r="3368" spans="2:8" x14ac:dyDescent="0.35">
      <c r="B3368" s="40">
        <v>45062</v>
      </c>
      <c r="C3368" s="41">
        <v>528.27288799999997</v>
      </c>
      <c r="D3368" s="6">
        <f t="shared" si="107"/>
        <v>8.0826236943235916E-2</v>
      </c>
      <c r="E3368">
        <v>-4.3147557153033617E-3</v>
      </c>
      <c r="G3368">
        <v>3362</v>
      </c>
      <c r="H3368">
        <f t="shared" ca="1" si="108"/>
        <v>2.4846562821322703E-2</v>
      </c>
    </row>
    <row r="3369" spans="2:8" x14ac:dyDescent="0.35">
      <c r="B3369" s="40">
        <v>44726</v>
      </c>
      <c r="C3369" s="41">
        <v>488.76763899999997</v>
      </c>
      <c r="D3369" s="6">
        <f t="shared" si="107"/>
        <v>0.99398565053648358</v>
      </c>
      <c r="E3369">
        <v>-4.3190074313257032E-3</v>
      </c>
      <c r="G3369">
        <v>3363</v>
      </c>
      <c r="H3369">
        <f t="shared" ca="1" si="108"/>
        <v>-3.2347196388827763E-2</v>
      </c>
    </row>
    <row r="3370" spans="2:8" x14ac:dyDescent="0.35">
      <c r="B3370" s="40">
        <v>42776</v>
      </c>
      <c r="C3370" s="41">
        <v>245.12094099999999</v>
      </c>
      <c r="D3370" s="6">
        <f t="shared" si="107"/>
        <v>1.7251861342679333</v>
      </c>
      <c r="E3370">
        <v>-4.3274301682797306E-3</v>
      </c>
      <c r="G3370">
        <v>3364</v>
      </c>
      <c r="H3370">
        <f t="shared" ca="1" si="108"/>
        <v>-1.1270499819537276E-2</v>
      </c>
    </row>
    <row r="3371" spans="2:8" x14ac:dyDescent="0.35">
      <c r="B3371" s="40">
        <v>40473</v>
      </c>
      <c r="C3371" s="41">
        <v>89.946494999999999</v>
      </c>
      <c r="D3371" s="6">
        <f t="shared" si="107"/>
        <v>3.4173419275222221</v>
      </c>
      <c r="E3371">
        <v>-4.3290405088381358E-3</v>
      </c>
      <c r="G3371">
        <v>3365</v>
      </c>
      <c r="H3371">
        <f t="shared" ca="1" si="108"/>
        <v>-2.7555941539609337E-2</v>
      </c>
    </row>
    <row r="3372" spans="2:8" x14ac:dyDescent="0.35">
      <c r="B3372" s="40">
        <v>38567</v>
      </c>
      <c r="C3372" s="41">
        <v>20.362131000000002</v>
      </c>
      <c r="D3372" s="6">
        <f t="shared" si="107"/>
        <v>-0.80009202265976997</v>
      </c>
      <c r="E3372">
        <v>-4.3390821191998889E-3</v>
      </c>
      <c r="G3372">
        <v>3366</v>
      </c>
      <c r="H3372">
        <f t="shared" ca="1" si="108"/>
        <v>-5.9038070644597707E-2</v>
      </c>
    </row>
    <row r="3373" spans="2:8" x14ac:dyDescent="0.35">
      <c r="B3373" s="40">
        <v>41103</v>
      </c>
      <c r="C3373" s="41">
        <v>101.85752100000001</v>
      </c>
      <c r="D3373" s="6">
        <f t="shared" si="107"/>
        <v>-0.63004091823056962</v>
      </c>
      <c r="E3373">
        <v>-4.3458341606622793E-3</v>
      </c>
      <c r="G3373">
        <v>3367</v>
      </c>
      <c r="H3373">
        <f t="shared" ca="1" si="108"/>
        <v>2.5212581328607018E-2</v>
      </c>
    </row>
    <row r="3374" spans="2:8" x14ac:dyDescent="0.35">
      <c r="B3374" s="40">
        <v>42681</v>
      </c>
      <c r="C3374" s="41">
        <v>275.32104500000003</v>
      </c>
      <c r="D3374" s="6">
        <f t="shared" si="107"/>
        <v>-0.13848076522293731</v>
      </c>
      <c r="E3374">
        <v>-4.3551701731803245E-3</v>
      </c>
      <c r="G3374">
        <v>3368</v>
      </c>
      <c r="H3374">
        <f t="shared" ca="1" si="108"/>
        <v>1.6665042142113829E-2</v>
      </c>
    </row>
    <row r="3375" spans="2:8" x14ac:dyDescent="0.35">
      <c r="B3375" s="40">
        <v>43075</v>
      </c>
      <c r="C3375" s="41">
        <v>319.57620200000002</v>
      </c>
      <c r="D3375" s="6">
        <f t="shared" si="107"/>
        <v>52.639698010852946</v>
      </c>
      <c r="E3375">
        <v>-4.3596871419069975E-3</v>
      </c>
      <c r="G3375">
        <v>3369</v>
      </c>
      <c r="H3375">
        <f t="shared" ca="1" si="108"/>
        <v>3.9610779901940209E-2</v>
      </c>
    </row>
    <row r="3376" spans="2:8" x14ac:dyDescent="0.35">
      <c r="B3376" s="40">
        <v>37505</v>
      </c>
      <c r="C3376" s="41">
        <v>5.9578300000000004</v>
      </c>
      <c r="D3376" s="6">
        <f t="shared" si="107"/>
        <v>-0.93426038109565468</v>
      </c>
      <c r="E3376">
        <v>-4.3613492675712824E-3</v>
      </c>
      <c r="G3376">
        <v>3370</v>
      </c>
      <c r="H3376">
        <f t="shared" ca="1" si="108"/>
        <v>-2.6458711261427469E-2</v>
      </c>
    </row>
    <row r="3377" spans="2:8" x14ac:dyDescent="0.35">
      <c r="B3377" s="40">
        <v>40966</v>
      </c>
      <c r="C3377" s="41">
        <v>90.627692999999994</v>
      </c>
      <c r="D3377" s="6">
        <f t="shared" si="107"/>
        <v>14.259270752286213</v>
      </c>
      <c r="E3377">
        <v>-4.3669994682791636E-3</v>
      </c>
      <c r="G3377">
        <v>3371</v>
      </c>
      <c r="H3377">
        <f t="shared" ca="1" si="108"/>
        <v>-5.7213650803410385E-2</v>
      </c>
    </row>
    <row r="3378" spans="2:8" x14ac:dyDescent="0.35">
      <c r="B3378" s="40">
        <v>37498</v>
      </c>
      <c r="C3378" s="41">
        <v>5.9391889999999998</v>
      </c>
      <c r="D3378" s="6">
        <f t="shared" si="107"/>
        <v>-0.97822274396016995</v>
      </c>
      <c r="E3378">
        <v>-4.375311908610036E-3</v>
      </c>
      <c r="G3378">
        <v>3372</v>
      </c>
      <c r="H3378">
        <f t="shared" ca="1" si="108"/>
        <v>9.0323754868340718E-3</v>
      </c>
    </row>
    <row r="3379" spans="2:8" x14ac:dyDescent="0.35">
      <c r="B3379" s="40">
        <v>42586</v>
      </c>
      <c r="C3379" s="41">
        <v>272.72439600000001</v>
      </c>
      <c r="D3379" s="6">
        <f t="shared" si="107"/>
        <v>2.0676401040371255</v>
      </c>
      <c r="E3379">
        <v>-4.3779321472519669E-3</v>
      </c>
      <c r="G3379">
        <v>3373</v>
      </c>
      <c r="H3379">
        <f t="shared" ca="1" si="108"/>
        <v>1.9791890304210569E-2</v>
      </c>
    </row>
    <row r="3380" spans="2:8" x14ac:dyDescent="0.35">
      <c r="B3380" s="40">
        <v>40420</v>
      </c>
      <c r="C3380" s="41">
        <v>88.903648000000004</v>
      </c>
      <c r="D3380" s="6">
        <f t="shared" si="107"/>
        <v>-1.4702135564884165E-2</v>
      </c>
      <c r="E3380">
        <v>-4.3796092588851967E-3</v>
      </c>
      <c r="G3380">
        <v>3374</v>
      </c>
      <c r="H3380">
        <f t="shared" ca="1" si="108"/>
        <v>-1.3732328851206163E-2</v>
      </c>
    </row>
    <row r="3381" spans="2:8" x14ac:dyDescent="0.35">
      <c r="B3381" s="40">
        <v>41065</v>
      </c>
      <c r="C3381" s="41">
        <v>90.230225000000004</v>
      </c>
      <c r="D3381" s="6">
        <f t="shared" si="107"/>
        <v>-0.79508433364635789</v>
      </c>
      <c r="E3381">
        <v>-4.3857234675496962E-3</v>
      </c>
      <c r="G3381">
        <v>3375</v>
      </c>
      <c r="H3381">
        <f t="shared" ca="1" si="108"/>
        <v>3.2320196434090086E-2</v>
      </c>
    </row>
    <row r="3382" spans="2:8" x14ac:dyDescent="0.35">
      <c r="B3382" s="40">
        <v>43997</v>
      </c>
      <c r="C3382" s="41">
        <v>440.32858299999998</v>
      </c>
      <c r="D3382" s="6">
        <f t="shared" si="107"/>
        <v>-0.23152752581866742</v>
      </c>
      <c r="E3382">
        <v>-4.3892954978734236E-3</v>
      </c>
      <c r="G3382">
        <v>3376</v>
      </c>
      <c r="H3382">
        <f t="shared" ca="1" si="108"/>
        <v>-7.4167108273746167E-3</v>
      </c>
    </row>
    <row r="3383" spans="2:8" x14ac:dyDescent="0.35">
      <c r="B3383" s="40">
        <v>44775</v>
      </c>
      <c r="C3383" s="41">
        <v>572.99200399999995</v>
      </c>
      <c r="D3383" s="6">
        <f t="shared" si="107"/>
        <v>1.3143039278983049</v>
      </c>
      <c r="E3383">
        <v>-4.3904647500489259E-3</v>
      </c>
      <c r="G3383">
        <v>3377</v>
      </c>
      <c r="H3383">
        <f t="shared" ca="1" si="108"/>
        <v>2.8629425045033418E-2</v>
      </c>
    </row>
    <row r="3384" spans="2:8" x14ac:dyDescent="0.35">
      <c r="B3384" s="40">
        <v>42079</v>
      </c>
      <c r="C3384" s="41">
        <v>247.587189</v>
      </c>
      <c r="D3384" s="6">
        <f t="shared" si="107"/>
        <v>5.6050353942572491</v>
      </c>
      <c r="E3384">
        <v>-4.4048037830651055E-3</v>
      </c>
      <c r="G3384">
        <v>3378</v>
      </c>
      <c r="H3384">
        <f t="shared" ca="1" si="108"/>
        <v>-3.7165457225950362E-2</v>
      </c>
    </row>
    <row r="3385" spans="2:8" x14ac:dyDescent="0.35">
      <c r="B3385" s="40">
        <v>39218</v>
      </c>
      <c r="C3385" s="41">
        <v>37.484611999999998</v>
      </c>
      <c r="D3385" s="6">
        <f t="shared" si="107"/>
        <v>-1.421994233843594E-2</v>
      </c>
      <c r="E3385">
        <v>-4.4245863804140313E-3</v>
      </c>
      <c r="G3385">
        <v>3379</v>
      </c>
      <c r="H3385">
        <f t="shared" ca="1" si="108"/>
        <v>8.3707945796725122E-3</v>
      </c>
    </row>
    <row r="3386" spans="2:8" x14ac:dyDescent="0.35">
      <c r="B3386" s="40">
        <v>39826</v>
      </c>
      <c r="C3386" s="41">
        <v>38.025329999999997</v>
      </c>
      <c r="D3386" s="6">
        <f t="shared" si="107"/>
        <v>-0.93063343353311512</v>
      </c>
      <c r="E3386">
        <v>-4.4247926629533956E-3</v>
      </c>
      <c r="G3386">
        <v>3380</v>
      </c>
      <c r="H3386">
        <f t="shared" ca="1" si="108"/>
        <v>3.3670480351421089E-2</v>
      </c>
    </row>
    <row r="3387" spans="2:8" x14ac:dyDescent="0.35">
      <c r="B3387" s="40">
        <v>44880</v>
      </c>
      <c r="C3387" s="41">
        <v>548.17950399999995</v>
      </c>
      <c r="D3387" s="6">
        <f t="shared" si="107"/>
        <v>12.03139921548614</v>
      </c>
      <c r="E3387">
        <v>-4.4288391295410554E-3</v>
      </c>
      <c r="G3387">
        <v>3381</v>
      </c>
      <c r="H3387">
        <f t="shared" ca="1" si="108"/>
        <v>1.6759715253559154E-2</v>
      </c>
    </row>
    <row r="3388" spans="2:8" x14ac:dyDescent="0.35">
      <c r="B3388" s="40">
        <v>39297</v>
      </c>
      <c r="C3388" s="41">
        <v>42.066051000000002</v>
      </c>
      <c r="D3388" s="6">
        <f t="shared" si="107"/>
        <v>-0.52197018545775198</v>
      </c>
      <c r="E3388">
        <v>-4.4358946693223173E-3</v>
      </c>
      <c r="G3388">
        <v>3382</v>
      </c>
      <c r="H3388">
        <f t="shared" ca="1" si="108"/>
        <v>2.0535724424478645E-2</v>
      </c>
    </row>
    <row r="3389" spans="2:8" x14ac:dyDescent="0.35">
      <c r="B3389" s="40">
        <v>40666</v>
      </c>
      <c r="C3389" s="41">
        <v>87.998801999999998</v>
      </c>
      <c r="D3389" s="6">
        <f t="shared" si="107"/>
        <v>8.0768961791110545</v>
      </c>
      <c r="E3389">
        <v>-4.4466880901342775E-3</v>
      </c>
      <c r="G3389">
        <v>3383</v>
      </c>
      <c r="H3389">
        <f t="shared" ca="1" si="108"/>
        <v>3.3017719801712343E-2</v>
      </c>
    </row>
    <row r="3390" spans="2:8" x14ac:dyDescent="0.35">
      <c r="B3390" s="40">
        <v>38271</v>
      </c>
      <c r="C3390" s="41">
        <v>9.6948120000000007</v>
      </c>
      <c r="D3390" s="6">
        <f t="shared" si="107"/>
        <v>-0.76884698377374505</v>
      </c>
      <c r="E3390">
        <v>-4.4484917641288476E-3</v>
      </c>
      <c r="G3390">
        <v>3384</v>
      </c>
      <c r="H3390">
        <f t="shared" ca="1" si="108"/>
        <v>-3.3746340469193975E-2</v>
      </c>
    </row>
    <row r="3391" spans="2:8" x14ac:dyDescent="0.35">
      <c r="B3391" s="40">
        <v>39332</v>
      </c>
      <c r="C3391" s="41">
        <v>41.941101000000003</v>
      </c>
      <c r="D3391" s="6">
        <f t="shared" si="107"/>
        <v>-0.93413313366365658</v>
      </c>
      <c r="E3391">
        <v>-4.4486730923853531E-3</v>
      </c>
      <c r="G3391">
        <v>3385</v>
      </c>
      <c r="H3391">
        <f t="shared" ca="1" si="108"/>
        <v>-1.1124738329581273E-3</v>
      </c>
    </row>
    <row r="3392" spans="2:8" x14ac:dyDescent="0.35">
      <c r="B3392" s="40">
        <v>44461</v>
      </c>
      <c r="C3392" s="41">
        <v>636.75567599999999</v>
      </c>
      <c r="D3392" s="6">
        <f t="shared" si="107"/>
        <v>3.5306552071627988</v>
      </c>
      <c r="E3392">
        <v>-4.4524134098057047E-3</v>
      </c>
      <c r="G3392">
        <v>3386</v>
      </c>
      <c r="H3392">
        <f t="shared" ca="1" si="108"/>
        <v>-3.2242434965079621E-2</v>
      </c>
    </row>
    <row r="3393" spans="2:8" x14ac:dyDescent="0.35">
      <c r="B3393" s="40">
        <v>41514</v>
      </c>
      <c r="C3393" s="41">
        <v>140.54383899999999</v>
      </c>
      <c r="D3393" s="6">
        <f t="shared" si="107"/>
        <v>2.3576496836205187</v>
      </c>
      <c r="E3393">
        <v>-4.4573436287038398E-3</v>
      </c>
      <c r="G3393">
        <v>3387</v>
      </c>
      <c r="H3393">
        <f t="shared" ca="1" si="108"/>
        <v>5.4270669768464536E-2</v>
      </c>
    </row>
    <row r="3394" spans="2:8" x14ac:dyDescent="0.35">
      <c r="B3394" s="40">
        <v>39315</v>
      </c>
      <c r="C3394" s="41">
        <v>41.857802999999997</v>
      </c>
      <c r="D3394" s="6">
        <f t="shared" si="107"/>
        <v>-0.92744918658495701</v>
      </c>
      <c r="E3394">
        <v>-4.4575813047775491E-3</v>
      </c>
      <c r="G3394">
        <v>3388</v>
      </c>
      <c r="H3394">
        <f t="shared" ca="1" si="108"/>
        <v>2.2932922499985874E-2</v>
      </c>
    </row>
    <row r="3395" spans="2:8" x14ac:dyDescent="0.35">
      <c r="B3395" s="40">
        <v>45111</v>
      </c>
      <c r="C3395" s="41">
        <v>576.94464100000005</v>
      </c>
      <c r="D3395" s="6">
        <f t="shared" si="107"/>
        <v>4.8632084353831901</v>
      </c>
      <c r="E3395">
        <v>-4.4654801190693117E-3</v>
      </c>
      <c r="G3395">
        <v>3389</v>
      </c>
      <c r="H3395">
        <f t="shared" ca="1" si="108"/>
        <v>1.7534896068652606E-2</v>
      </c>
    </row>
    <row r="3396" spans="2:8" x14ac:dyDescent="0.35">
      <c r="B3396" s="40">
        <v>41085</v>
      </c>
      <c r="C3396" s="41">
        <v>98.400841</v>
      </c>
      <c r="D3396" s="6">
        <f t="shared" si="107"/>
        <v>1.5065066982252864</v>
      </c>
      <c r="E3396">
        <v>-4.4683006244105976E-3</v>
      </c>
      <c r="G3396">
        <v>3390</v>
      </c>
      <c r="H3396">
        <f t="shared" ca="1" si="108"/>
        <v>-1.411727288129535E-3</v>
      </c>
    </row>
    <row r="3397" spans="2:8" x14ac:dyDescent="0.35">
      <c r="B3397" s="40">
        <v>38965</v>
      </c>
      <c r="C3397" s="41">
        <v>39.258159999999997</v>
      </c>
      <c r="D3397" s="6">
        <f t="shared" si="107"/>
        <v>-0.87774446374531656</v>
      </c>
      <c r="E3397">
        <v>-4.472627749442893E-3</v>
      </c>
      <c r="G3397">
        <v>3391</v>
      </c>
      <c r="H3397">
        <f t="shared" ca="1" si="108"/>
        <v>-3.6779330693236224E-2</v>
      </c>
    </row>
    <row r="3398" spans="2:8" x14ac:dyDescent="0.35">
      <c r="B3398" s="40">
        <v>43083</v>
      </c>
      <c r="C3398" s="41">
        <v>321.11560100000003</v>
      </c>
      <c r="D3398" s="6">
        <f t="shared" si="107"/>
        <v>0.11259499912117597</v>
      </c>
      <c r="E3398">
        <v>-4.4827195990008607E-3</v>
      </c>
      <c r="G3398">
        <v>3392</v>
      </c>
      <c r="H3398">
        <f t="shared" ca="1" si="108"/>
        <v>-1.5771641758650909E-2</v>
      </c>
    </row>
    <row r="3399" spans="2:8" x14ac:dyDescent="0.35">
      <c r="B3399" s="40">
        <v>42944</v>
      </c>
      <c r="C3399" s="41">
        <v>288.61859099999998</v>
      </c>
      <c r="D3399" s="6">
        <f t="shared" ref="D3399:D3462" si="109">(C3399-C3400)/C3400</f>
        <v>5.9596143869642617</v>
      </c>
      <c r="E3399">
        <v>-4.4886907266045717E-3</v>
      </c>
      <c r="G3399">
        <v>3393</v>
      </c>
      <c r="H3399">
        <f t="shared" ref="H3399:H3462" ca="1" si="110">_xlfn.NORM.INV(RAND(),K$9,K$10)</f>
        <v>-3.8962479364966513E-3</v>
      </c>
    </row>
    <row r="3400" spans="2:8" x14ac:dyDescent="0.35">
      <c r="B3400" s="40">
        <v>39485</v>
      </c>
      <c r="C3400" s="41">
        <v>41.470486000000001</v>
      </c>
      <c r="D3400" s="6">
        <f t="shared" si="109"/>
        <v>1.7904384429226443</v>
      </c>
      <c r="E3400">
        <v>-4.5294698551435275E-3</v>
      </c>
      <c r="G3400">
        <v>3394</v>
      </c>
      <c r="H3400">
        <f t="shared" ca="1" si="110"/>
        <v>-1.6482487234356011E-2</v>
      </c>
    </row>
    <row r="3401" spans="2:8" x14ac:dyDescent="0.35">
      <c r="B3401" s="40">
        <v>38447</v>
      </c>
      <c r="C3401" s="41">
        <v>14.861637999999999</v>
      </c>
      <c r="D3401" s="6">
        <f t="shared" si="109"/>
        <v>-0.3276703417994255</v>
      </c>
      <c r="E3401">
        <v>-4.5399629469792145E-3</v>
      </c>
      <c r="G3401">
        <v>3395</v>
      </c>
      <c r="H3401">
        <f t="shared" ca="1" si="110"/>
        <v>-2.4259708392731023E-2</v>
      </c>
    </row>
    <row r="3402" spans="2:8" x14ac:dyDescent="0.35">
      <c r="B3402" s="40">
        <v>38631</v>
      </c>
      <c r="C3402" s="41">
        <v>22.104689</v>
      </c>
      <c r="D3402" s="6">
        <f t="shared" si="109"/>
        <v>-0.93221638885180913</v>
      </c>
      <c r="E3402">
        <v>-4.5409871885932528E-3</v>
      </c>
      <c r="G3402">
        <v>3396</v>
      </c>
      <c r="H3402">
        <f t="shared" ca="1" si="110"/>
        <v>4.7133942240098975E-3</v>
      </c>
    </row>
    <row r="3403" spans="2:8" x14ac:dyDescent="0.35">
      <c r="B3403" s="40">
        <v>43080</v>
      </c>
      <c r="C3403" s="41">
        <v>326.10668900000002</v>
      </c>
      <c r="D3403" s="6">
        <f t="shared" si="109"/>
        <v>2.7557141627310311</v>
      </c>
      <c r="E3403">
        <v>-4.5565922328568943E-3</v>
      </c>
      <c r="G3403">
        <v>3397</v>
      </c>
      <c r="H3403">
        <f t="shared" ca="1" si="110"/>
        <v>-2.1656538642249992E-2</v>
      </c>
    </row>
    <row r="3404" spans="2:8" x14ac:dyDescent="0.35">
      <c r="B3404" s="40">
        <v>40948</v>
      </c>
      <c r="C3404" s="41">
        <v>86.829475000000002</v>
      </c>
      <c r="D3404" s="6">
        <f t="shared" si="109"/>
        <v>0.23259616359470647</v>
      </c>
      <c r="E3404">
        <v>-4.5567227484204992E-3</v>
      </c>
      <c r="G3404">
        <v>3398</v>
      </c>
      <c r="H3404">
        <f t="shared" ca="1" si="110"/>
        <v>1.611000979077494E-2</v>
      </c>
    </row>
    <row r="3405" spans="2:8" x14ac:dyDescent="0.35">
      <c r="B3405" s="40">
        <v>40130</v>
      </c>
      <c r="C3405" s="41">
        <v>70.444382000000004</v>
      </c>
      <c r="D3405" s="6">
        <f t="shared" si="109"/>
        <v>-0.6911683974269931</v>
      </c>
      <c r="E3405">
        <v>-4.5758120412380783E-3</v>
      </c>
      <c r="G3405">
        <v>3399</v>
      </c>
      <c r="H3405">
        <f t="shared" ca="1" si="110"/>
        <v>4.1413449062569184E-3</v>
      </c>
    </row>
    <row r="3406" spans="2:8" x14ac:dyDescent="0.35">
      <c r="B3406" s="40">
        <v>42019</v>
      </c>
      <c r="C3406" s="41">
        <v>228.09965500000001</v>
      </c>
      <c r="D3406" s="6">
        <f t="shared" si="109"/>
        <v>-0.15476304933879734</v>
      </c>
      <c r="E3406">
        <v>-4.5809116087110347E-3</v>
      </c>
      <c r="G3406">
        <v>3400</v>
      </c>
      <c r="H3406">
        <f t="shared" ca="1" si="110"/>
        <v>3.3158496381942626E-2</v>
      </c>
    </row>
    <row r="3407" spans="2:8" x14ac:dyDescent="0.35">
      <c r="B3407" s="40">
        <v>42607</v>
      </c>
      <c r="C3407" s="41">
        <v>269.86474600000003</v>
      </c>
      <c r="D3407" s="6">
        <f t="shared" si="109"/>
        <v>46.840513036425769</v>
      </c>
      <c r="E3407">
        <v>-4.5934515373988278E-3</v>
      </c>
      <c r="G3407">
        <v>3401</v>
      </c>
      <c r="H3407">
        <f t="shared" ca="1" si="110"/>
        <v>-3.0871397708393533E-3</v>
      </c>
    </row>
    <row r="3408" spans="2:8" x14ac:dyDescent="0.35">
      <c r="B3408" s="40">
        <v>37519</v>
      </c>
      <c r="C3408" s="41">
        <v>5.6409250000000002</v>
      </c>
      <c r="D3408" s="6">
        <f t="shared" si="109"/>
        <v>-0.93992667677060648</v>
      </c>
      <c r="E3408">
        <v>-4.6052398234487802E-3</v>
      </c>
      <c r="G3408">
        <v>3402</v>
      </c>
      <c r="H3408">
        <f t="shared" ca="1" si="110"/>
        <v>2.4657870785157018E-2</v>
      </c>
    </row>
    <row r="3409" spans="2:8" x14ac:dyDescent="0.35">
      <c r="B3409" s="40">
        <v>40436</v>
      </c>
      <c r="C3409" s="41">
        <v>93.900665000000004</v>
      </c>
      <c r="D3409" s="6">
        <f t="shared" si="109"/>
        <v>10.345235113531894</v>
      </c>
      <c r="E3409">
        <v>-4.6060231509614845E-3</v>
      </c>
      <c r="G3409">
        <v>3403</v>
      </c>
      <c r="H3409">
        <f t="shared" ca="1" si="110"/>
        <v>-2.4947482870585517E-2</v>
      </c>
    </row>
    <row r="3410" spans="2:8" x14ac:dyDescent="0.35">
      <c r="B3410" s="40">
        <v>37854</v>
      </c>
      <c r="C3410" s="41">
        <v>8.2766610000000007</v>
      </c>
      <c r="D3410" s="6">
        <f t="shared" si="109"/>
        <v>0.47505167882441574</v>
      </c>
      <c r="E3410">
        <v>-4.612140621341263E-3</v>
      </c>
      <c r="G3410">
        <v>3404</v>
      </c>
      <c r="H3410">
        <f t="shared" ca="1" si="110"/>
        <v>1.1052074833462294E-2</v>
      </c>
    </row>
    <row r="3411" spans="2:8" x14ac:dyDescent="0.35">
      <c r="B3411" s="40">
        <v>37539</v>
      </c>
      <c r="C3411" s="41">
        <v>5.6110990000000003</v>
      </c>
      <c r="D3411" s="6">
        <f t="shared" si="109"/>
        <v>-9.9072812438350637E-3</v>
      </c>
      <c r="E3411">
        <v>-4.6296058129597544E-3</v>
      </c>
      <c r="G3411">
        <v>3405</v>
      </c>
      <c r="H3411">
        <f t="shared" ca="1" si="110"/>
        <v>2.8675369741519113E-2</v>
      </c>
    </row>
    <row r="3412" spans="2:8" x14ac:dyDescent="0.35">
      <c r="B3412" s="40">
        <v>37658</v>
      </c>
      <c r="C3412" s="41">
        <v>5.6672459999999996</v>
      </c>
      <c r="D3412" s="6">
        <f t="shared" si="109"/>
        <v>-0.93283188692106689</v>
      </c>
      <c r="E3412">
        <v>-4.6358736000392071E-3</v>
      </c>
      <c r="G3412">
        <v>3406</v>
      </c>
      <c r="H3412">
        <f t="shared" ca="1" si="110"/>
        <v>3.4537763811326304E-2</v>
      </c>
    </row>
    <row r="3413" spans="2:8" x14ac:dyDescent="0.35">
      <c r="B3413" s="40">
        <v>40494</v>
      </c>
      <c r="C3413" s="41">
        <v>84.374054000000001</v>
      </c>
      <c r="D3413" s="6">
        <f t="shared" si="109"/>
        <v>-1.0665758294240393E-2</v>
      </c>
      <c r="E3413">
        <v>-4.6365639907246193E-3</v>
      </c>
      <c r="G3413">
        <v>3407</v>
      </c>
      <c r="H3413">
        <f t="shared" ca="1" si="110"/>
        <v>3.5357292096808289E-2</v>
      </c>
    </row>
    <row r="3414" spans="2:8" x14ac:dyDescent="0.35">
      <c r="B3414" s="40">
        <v>40920</v>
      </c>
      <c r="C3414" s="41">
        <v>85.283669000000003</v>
      </c>
      <c r="D3414" s="6">
        <f t="shared" si="109"/>
        <v>-0.76252874498869982</v>
      </c>
      <c r="E3414">
        <v>-4.6392808277309697E-3</v>
      </c>
      <c r="G3414">
        <v>3408</v>
      </c>
      <c r="H3414">
        <f t="shared" ca="1" si="110"/>
        <v>1.6810556502539202E-2</v>
      </c>
    </row>
    <row r="3415" spans="2:8" x14ac:dyDescent="0.35">
      <c r="B3415" s="40">
        <v>43255</v>
      </c>
      <c r="C3415" s="41">
        <v>359.13259900000003</v>
      </c>
      <c r="D3415" s="6">
        <f t="shared" si="109"/>
        <v>-0.37456395600041115</v>
      </c>
      <c r="E3415">
        <v>-4.6540325594479374E-3</v>
      </c>
      <c r="G3415">
        <v>3409</v>
      </c>
      <c r="H3415">
        <f t="shared" ca="1" si="110"/>
        <v>1.8038813951379573E-2</v>
      </c>
    </row>
    <row r="3416" spans="2:8" x14ac:dyDescent="0.35">
      <c r="B3416" s="40">
        <v>44382</v>
      </c>
      <c r="C3416" s="41">
        <v>574.21154799999999</v>
      </c>
      <c r="D3416" s="6">
        <f t="shared" si="109"/>
        <v>2.7339606902741052</v>
      </c>
      <c r="E3416">
        <v>-4.6574749089545323E-3</v>
      </c>
      <c r="G3416">
        <v>3410</v>
      </c>
      <c r="H3416">
        <f t="shared" ca="1" si="110"/>
        <v>-2.8147863387825843E-2</v>
      </c>
    </row>
    <row r="3417" spans="2:8" x14ac:dyDescent="0.35">
      <c r="B3417" s="40">
        <v>41639</v>
      </c>
      <c r="C3417" s="41">
        <v>153.780823</v>
      </c>
      <c r="D3417" s="6">
        <f t="shared" si="109"/>
        <v>26.682449370622773</v>
      </c>
      <c r="E3417">
        <v>-4.6743293129523451E-3</v>
      </c>
      <c r="G3417">
        <v>3411</v>
      </c>
      <c r="H3417">
        <f t="shared" ca="1" si="110"/>
        <v>2.3599962686208523E-2</v>
      </c>
    </row>
    <row r="3418" spans="2:8" x14ac:dyDescent="0.35">
      <c r="B3418" s="40">
        <v>37559</v>
      </c>
      <c r="C3418" s="41">
        <v>5.5551740000000001</v>
      </c>
      <c r="D3418" s="6">
        <f t="shared" si="109"/>
        <v>-0.95506281495894974</v>
      </c>
      <c r="E3418">
        <v>-4.6759950061563338E-3</v>
      </c>
      <c r="G3418">
        <v>3412</v>
      </c>
      <c r="H3418">
        <f t="shared" ca="1" si="110"/>
        <v>-1.8454973131263194E-2</v>
      </c>
    </row>
    <row r="3419" spans="2:8" x14ac:dyDescent="0.35">
      <c r="B3419" s="40">
        <v>41379</v>
      </c>
      <c r="C3419" s="41">
        <v>123.62087200000001</v>
      </c>
      <c r="D3419" s="6">
        <f t="shared" si="109"/>
        <v>0.46853790797998734</v>
      </c>
      <c r="E3419">
        <v>-4.6777641226770465E-3</v>
      </c>
      <c r="G3419">
        <v>3413</v>
      </c>
      <c r="H3419">
        <f t="shared" ca="1" si="110"/>
        <v>-7.1495052779405096E-3</v>
      </c>
    </row>
    <row r="3420" spans="2:8" x14ac:dyDescent="0.35">
      <c r="B3420" s="40">
        <v>40931</v>
      </c>
      <c r="C3420" s="41">
        <v>84.179558</v>
      </c>
      <c r="D3420" s="6">
        <f t="shared" si="109"/>
        <v>-7.8199370732529597E-2</v>
      </c>
      <c r="E3420">
        <v>-4.6993029819887904E-3</v>
      </c>
      <c r="G3420">
        <v>3414</v>
      </c>
      <c r="H3420">
        <f t="shared" ca="1" si="110"/>
        <v>2.8024705684119376E-2</v>
      </c>
    </row>
    <row r="3421" spans="2:8" x14ac:dyDescent="0.35">
      <c r="B3421" s="40">
        <v>40371</v>
      </c>
      <c r="C3421" s="41">
        <v>91.320785999999998</v>
      </c>
      <c r="D3421" s="6">
        <f t="shared" si="109"/>
        <v>-0.39690643002567028</v>
      </c>
      <c r="E3421">
        <v>-4.7060584531362221E-3</v>
      </c>
      <c r="G3421">
        <v>3415</v>
      </c>
      <c r="H3421">
        <f t="shared" ca="1" si="110"/>
        <v>2.0472823438920353E-2</v>
      </c>
    </row>
    <row r="3422" spans="2:8" x14ac:dyDescent="0.35">
      <c r="B3422" s="40">
        <v>41562</v>
      </c>
      <c r="C3422" s="41">
        <v>151.420593</v>
      </c>
      <c r="D3422" s="6">
        <f t="shared" si="109"/>
        <v>-0.24969507151338763</v>
      </c>
      <c r="E3422">
        <v>-4.726485586971722E-3</v>
      </c>
      <c r="G3422">
        <v>3416</v>
      </c>
      <c r="H3422">
        <f t="shared" ca="1" si="110"/>
        <v>-1.011293345250004E-2</v>
      </c>
    </row>
    <row r="3423" spans="2:8" x14ac:dyDescent="0.35">
      <c r="B3423" s="40">
        <v>41913</v>
      </c>
      <c r="C3423" s="41">
        <v>201.812073</v>
      </c>
      <c r="D3423" s="6">
        <f t="shared" si="109"/>
        <v>35.409651733107602</v>
      </c>
      <c r="E3423">
        <v>-4.7265460641984954E-3</v>
      </c>
      <c r="G3423">
        <v>3417</v>
      </c>
      <c r="H3423">
        <f t="shared" ca="1" si="110"/>
        <v>-9.8903487239988333E-3</v>
      </c>
    </row>
    <row r="3424" spans="2:8" x14ac:dyDescent="0.35">
      <c r="B3424" s="40">
        <v>37676</v>
      </c>
      <c r="C3424" s="41">
        <v>5.5428179999999996</v>
      </c>
      <c r="D3424" s="6">
        <f t="shared" si="109"/>
        <v>-0.85879860080944215</v>
      </c>
      <c r="E3424">
        <v>-4.7392701157723382E-3</v>
      </c>
      <c r="G3424">
        <v>3418</v>
      </c>
      <c r="H3424">
        <f t="shared" ca="1" si="110"/>
        <v>-4.7892941826944521E-2</v>
      </c>
    </row>
    <row r="3425" spans="2:8" x14ac:dyDescent="0.35">
      <c r="B3425" s="40">
        <v>39211</v>
      </c>
      <c r="C3425" s="41">
        <v>39.254696000000003</v>
      </c>
      <c r="D3425" s="6">
        <f t="shared" si="109"/>
        <v>-0.92893275870607883</v>
      </c>
      <c r="E3425">
        <v>-4.752151956495471E-3</v>
      </c>
      <c r="G3425">
        <v>3419</v>
      </c>
      <c r="H3425">
        <f t="shared" ca="1" si="110"/>
        <v>2.0764707990885884E-2</v>
      </c>
    </row>
    <row r="3426" spans="2:8" x14ac:dyDescent="0.35">
      <c r="B3426" s="40">
        <v>44945</v>
      </c>
      <c r="C3426" s="41">
        <v>552.35992399999998</v>
      </c>
      <c r="D3426" s="6">
        <f t="shared" si="109"/>
        <v>2.6595337263386178</v>
      </c>
      <c r="E3426">
        <v>-4.7525163980046362E-3</v>
      </c>
      <c r="G3426">
        <v>3420</v>
      </c>
      <c r="H3426">
        <f t="shared" ca="1" si="110"/>
        <v>-2.8812806082081227E-2</v>
      </c>
    </row>
    <row r="3427" spans="2:8" x14ac:dyDescent="0.35">
      <c r="B3427" s="40">
        <v>41656</v>
      </c>
      <c r="C3427" s="41">
        <v>150.937241</v>
      </c>
      <c r="D3427" s="6">
        <f t="shared" si="109"/>
        <v>26.417661227477744</v>
      </c>
      <c r="E3427">
        <v>-4.7615716846735557E-3</v>
      </c>
      <c r="G3427">
        <v>3421</v>
      </c>
      <c r="H3427">
        <f t="shared" ca="1" si="110"/>
        <v>3.3516046549404065E-2</v>
      </c>
    </row>
    <row r="3428" spans="2:8" x14ac:dyDescent="0.35">
      <c r="B3428" s="40">
        <v>37620</v>
      </c>
      <c r="C3428" s="41">
        <v>5.5051100000000002</v>
      </c>
      <c r="D3428" s="6">
        <f t="shared" si="109"/>
        <v>-0.92802767154572208</v>
      </c>
      <c r="E3428">
        <v>-4.7721172548457818E-3</v>
      </c>
      <c r="G3428">
        <v>3422</v>
      </c>
      <c r="H3428">
        <f t="shared" ca="1" si="110"/>
        <v>1.4659759459067924E-2</v>
      </c>
    </row>
    <row r="3429" spans="2:8" x14ac:dyDescent="0.35">
      <c r="B3429" s="40">
        <v>40310</v>
      </c>
      <c r="C3429" s="41">
        <v>76.489258000000007</v>
      </c>
      <c r="D3429" s="6">
        <f t="shared" si="109"/>
        <v>6.3006710223727877E-2</v>
      </c>
      <c r="E3429">
        <v>-4.7753033031656148E-3</v>
      </c>
      <c r="G3429">
        <v>3423</v>
      </c>
      <c r="H3429">
        <f t="shared" ca="1" si="110"/>
        <v>1.3804737721297039E-2</v>
      </c>
    </row>
    <row r="3430" spans="2:8" x14ac:dyDescent="0.35">
      <c r="B3430" s="40">
        <v>40252</v>
      </c>
      <c r="C3430" s="41">
        <v>71.955573999999999</v>
      </c>
      <c r="D3430" s="6">
        <f t="shared" si="109"/>
        <v>-0.70732277060669724</v>
      </c>
      <c r="E3430">
        <v>-4.7777479180443885E-3</v>
      </c>
      <c r="G3430">
        <v>3424</v>
      </c>
      <c r="H3430">
        <f t="shared" ca="1" si="110"/>
        <v>-5.5489766433332553E-3</v>
      </c>
    </row>
    <row r="3431" spans="2:8" x14ac:dyDescent="0.35">
      <c r="B3431" s="40">
        <v>42151</v>
      </c>
      <c r="C3431" s="41">
        <v>245.85299699999999</v>
      </c>
      <c r="D3431" s="6">
        <f t="shared" si="109"/>
        <v>-0.17570543893029608</v>
      </c>
      <c r="E3431">
        <v>-4.8029079397645469E-3</v>
      </c>
      <c r="G3431">
        <v>3425</v>
      </c>
      <c r="H3431">
        <f t="shared" ca="1" si="110"/>
        <v>-3.5521112678749515E-3</v>
      </c>
    </row>
    <row r="3432" spans="2:8" x14ac:dyDescent="0.35">
      <c r="B3432" s="40">
        <v>43178</v>
      </c>
      <c r="C3432" s="41">
        <v>298.258667</v>
      </c>
      <c r="D3432" s="6">
        <f t="shared" si="109"/>
        <v>-0.40771269075041489</v>
      </c>
      <c r="E3432">
        <v>-4.8248991160338168E-3</v>
      </c>
      <c r="G3432">
        <v>3426</v>
      </c>
      <c r="H3432">
        <f t="shared" ca="1" si="110"/>
        <v>-1.3839296421277882E-2</v>
      </c>
    </row>
    <row r="3433" spans="2:8" x14ac:dyDescent="0.35">
      <c r="B3433" s="40">
        <v>44148</v>
      </c>
      <c r="C3433" s="41">
        <v>503.57092299999999</v>
      </c>
      <c r="D3433" s="6">
        <f t="shared" si="109"/>
        <v>4.5947515777977133</v>
      </c>
      <c r="E3433">
        <v>-4.8271968211128259E-3</v>
      </c>
      <c r="G3433">
        <v>3427</v>
      </c>
      <c r="H3433">
        <f t="shared" ca="1" si="110"/>
        <v>2.5027995355668735E-2</v>
      </c>
    </row>
    <row r="3434" spans="2:8" x14ac:dyDescent="0.35">
      <c r="B3434" s="40">
        <v>40683</v>
      </c>
      <c r="C3434" s="41">
        <v>90.007735999999994</v>
      </c>
      <c r="D3434" s="6">
        <f t="shared" si="109"/>
        <v>-0.45929689683698993</v>
      </c>
      <c r="E3434">
        <v>-4.8283678260581143E-3</v>
      </c>
      <c r="G3434">
        <v>3428</v>
      </c>
      <c r="H3434">
        <f t="shared" ca="1" si="110"/>
        <v>1.9335206821928987E-2</v>
      </c>
    </row>
    <row r="3435" spans="2:8" x14ac:dyDescent="0.35">
      <c r="B3435" s="40">
        <v>41794</v>
      </c>
      <c r="C3435" s="41">
        <v>166.464249</v>
      </c>
      <c r="D3435" s="6">
        <f t="shared" si="109"/>
        <v>2.9050159266206039</v>
      </c>
      <c r="E3435">
        <v>-4.8569465169336964E-3</v>
      </c>
      <c r="G3435">
        <v>3429</v>
      </c>
      <c r="H3435">
        <f t="shared" ca="1" si="110"/>
        <v>-1.9584931897216756E-2</v>
      </c>
    </row>
    <row r="3436" spans="2:8" x14ac:dyDescent="0.35">
      <c r="B3436" s="40">
        <v>39265</v>
      </c>
      <c r="C3436" s="41">
        <v>42.628315000000001</v>
      </c>
      <c r="D3436" s="6">
        <f t="shared" si="109"/>
        <v>-0.87241996134115163</v>
      </c>
      <c r="E3436">
        <v>-4.8612686057503095E-3</v>
      </c>
      <c r="G3436">
        <v>3430</v>
      </c>
      <c r="H3436">
        <f t="shared" ca="1" si="110"/>
        <v>1.7709575469418086E-2</v>
      </c>
    </row>
    <row r="3437" spans="2:8" x14ac:dyDescent="0.35">
      <c r="B3437" s="40">
        <v>43112</v>
      </c>
      <c r="C3437" s="41">
        <v>334.129974</v>
      </c>
      <c r="D3437" s="6">
        <f t="shared" si="109"/>
        <v>-0.41147385020452854</v>
      </c>
      <c r="E3437">
        <v>-4.8624533540965924E-3</v>
      </c>
      <c r="G3437">
        <v>3431</v>
      </c>
      <c r="H3437">
        <f t="shared" ca="1" si="110"/>
        <v>-1.8816965085739053E-2</v>
      </c>
    </row>
    <row r="3438" spans="2:8" x14ac:dyDescent="0.35">
      <c r="B3438" s="40">
        <v>44834</v>
      </c>
      <c r="C3438" s="41">
        <v>567.74023399999999</v>
      </c>
      <c r="D3438" s="6">
        <f t="shared" si="109"/>
        <v>5.3891403744563187</v>
      </c>
      <c r="E3438">
        <v>-4.8631086214466941E-3</v>
      </c>
      <c r="G3438">
        <v>3432</v>
      </c>
      <c r="H3438">
        <f t="shared" ca="1" si="110"/>
        <v>3.9855474597832251E-2</v>
      </c>
    </row>
    <row r="3439" spans="2:8" x14ac:dyDescent="0.35">
      <c r="B3439" s="40">
        <v>40471</v>
      </c>
      <c r="C3439" s="41">
        <v>88.860191</v>
      </c>
      <c r="D3439" s="6">
        <f t="shared" si="109"/>
        <v>-0.82511766656787133</v>
      </c>
      <c r="E3439">
        <v>-4.8662785496711072E-3</v>
      </c>
      <c r="G3439">
        <v>3433</v>
      </c>
      <c r="H3439">
        <f t="shared" ca="1" si="110"/>
        <v>1.1278090961908471E-2</v>
      </c>
    </row>
    <row r="3440" spans="2:8" x14ac:dyDescent="0.35">
      <c r="B3440" s="40">
        <v>44244</v>
      </c>
      <c r="C3440" s="41">
        <v>508.11416600000001</v>
      </c>
      <c r="D3440" s="6">
        <f t="shared" si="109"/>
        <v>1.0733038092384193</v>
      </c>
      <c r="E3440">
        <v>-4.8794720352997754E-3</v>
      </c>
      <c r="G3440">
        <v>3434</v>
      </c>
      <c r="H3440">
        <f t="shared" ca="1" si="110"/>
        <v>-2.967562041712711E-2</v>
      </c>
    </row>
    <row r="3441" spans="2:8" x14ac:dyDescent="0.35">
      <c r="B3441" s="40">
        <v>42786</v>
      </c>
      <c r="C3441" s="41">
        <v>245.07463100000001</v>
      </c>
      <c r="D3441" s="6">
        <f t="shared" si="109"/>
        <v>1.091346955421777</v>
      </c>
      <c r="E3441">
        <v>-4.8899838695498857E-3</v>
      </c>
      <c r="G3441">
        <v>3435</v>
      </c>
      <c r="H3441">
        <f t="shared" ca="1" si="110"/>
        <v>-2.5199852276194812E-2</v>
      </c>
    </row>
    <row r="3442" spans="2:8" x14ac:dyDescent="0.35">
      <c r="B3442" s="40">
        <v>41313</v>
      </c>
      <c r="C3442" s="41">
        <v>117.18506600000001</v>
      </c>
      <c r="D3442" s="6">
        <f t="shared" si="109"/>
        <v>11.517868918005307</v>
      </c>
      <c r="E3442">
        <v>-4.9335854998988002E-3</v>
      </c>
      <c r="G3442">
        <v>3436</v>
      </c>
      <c r="H3442">
        <f t="shared" ca="1" si="110"/>
        <v>-2.8564942696675321E-2</v>
      </c>
    </row>
    <row r="3443" spans="2:8" x14ac:dyDescent="0.35">
      <c r="B3443" s="40">
        <v>37959</v>
      </c>
      <c r="C3443" s="41">
        <v>9.3614230000000003</v>
      </c>
      <c r="D3443" s="6">
        <f t="shared" si="109"/>
        <v>-0.97920518075168161</v>
      </c>
      <c r="E3443">
        <v>-4.9342867505031427E-3</v>
      </c>
      <c r="G3443">
        <v>3437</v>
      </c>
      <c r="H3443">
        <f t="shared" ca="1" si="110"/>
        <v>-1.9488957836013957E-2</v>
      </c>
    </row>
    <row r="3444" spans="2:8" x14ac:dyDescent="0.35">
      <c r="B3444" s="40">
        <v>43805</v>
      </c>
      <c r="C3444" s="41">
        <v>450.180542</v>
      </c>
      <c r="D3444" s="6">
        <f t="shared" si="109"/>
        <v>9.7229894395187966</v>
      </c>
      <c r="E3444">
        <v>-4.934478402789504E-3</v>
      </c>
      <c r="G3444">
        <v>3438</v>
      </c>
      <c r="H3444">
        <f t="shared" ca="1" si="110"/>
        <v>-8.353613167900566E-3</v>
      </c>
    </row>
    <row r="3445" spans="2:8" x14ac:dyDescent="0.35">
      <c r="B3445" s="40">
        <v>39239</v>
      </c>
      <c r="C3445" s="41">
        <v>41.982745999999999</v>
      </c>
      <c r="D3445" s="6">
        <f t="shared" si="109"/>
        <v>9.9187858554510011E-2</v>
      </c>
      <c r="E3445">
        <v>-4.9358400989558257E-3</v>
      </c>
      <c r="G3445">
        <v>3439</v>
      </c>
      <c r="H3445">
        <f t="shared" ca="1" si="110"/>
        <v>-1.8443587732312014E-2</v>
      </c>
    </row>
    <row r="3446" spans="2:8" x14ac:dyDescent="0.35">
      <c r="B3446" s="40">
        <v>39660</v>
      </c>
      <c r="C3446" s="41">
        <v>38.194332000000003</v>
      </c>
      <c r="D3446" s="6">
        <f t="shared" si="109"/>
        <v>5.3828194456885186</v>
      </c>
      <c r="E3446">
        <v>-4.9531767506830896E-3</v>
      </c>
      <c r="G3446">
        <v>3440</v>
      </c>
      <c r="H3446">
        <f t="shared" ca="1" si="110"/>
        <v>1.0033784638051846E-2</v>
      </c>
    </row>
    <row r="3447" spans="2:8" x14ac:dyDescent="0.35">
      <c r="B3447" s="40">
        <v>37490</v>
      </c>
      <c r="C3447" s="41">
        <v>5.9839279999999997</v>
      </c>
      <c r="D3447" s="6">
        <f t="shared" si="109"/>
        <v>-0.94846434828543191</v>
      </c>
      <c r="E3447">
        <v>-4.9597963335719615E-3</v>
      </c>
      <c r="G3447">
        <v>3441</v>
      </c>
      <c r="H3447">
        <f t="shared" ca="1" si="110"/>
        <v>5.6314088222238844E-2</v>
      </c>
    </row>
    <row r="3448" spans="2:8" x14ac:dyDescent="0.35">
      <c r="B3448" s="40">
        <v>41304</v>
      </c>
      <c r="C3448" s="41">
        <v>116.112396</v>
      </c>
      <c r="D3448" s="6">
        <f t="shared" si="109"/>
        <v>0.32310602181542691</v>
      </c>
      <c r="E3448">
        <v>-4.9792003725042553E-3</v>
      </c>
      <c r="G3448">
        <v>3442</v>
      </c>
      <c r="H3448">
        <f t="shared" ca="1" si="110"/>
        <v>7.4799468595542137E-3</v>
      </c>
    </row>
    <row r="3449" spans="2:8" x14ac:dyDescent="0.35">
      <c r="B3449" s="40">
        <v>40829</v>
      </c>
      <c r="C3449" s="41">
        <v>87.757439000000005</v>
      </c>
      <c r="D3449" s="6">
        <f t="shared" si="109"/>
        <v>-0.17584213294974688</v>
      </c>
      <c r="E3449">
        <v>-4.9800523632055763E-3</v>
      </c>
      <c r="G3449">
        <v>3443</v>
      </c>
      <c r="H3449">
        <f t="shared" ca="1" si="110"/>
        <v>1.0664577705669184E-2</v>
      </c>
    </row>
    <row r="3450" spans="2:8" x14ac:dyDescent="0.35">
      <c r="B3450" s="40">
        <v>41129</v>
      </c>
      <c r="C3450" s="41">
        <v>106.481346</v>
      </c>
      <c r="D3450" s="6">
        <f t="shared" si="109"/>
        <v>-0.79765571450132533</v>
      </c>
      <c r="E3450">
        <v>-4.9855127609835896E-3</v>
      </c>
      <c r="G3450">
        <v>3444</v>
      </c>
      <c r="H3450">
        <f t="shared" ca="1" si="110"/>
        <v>-4.3262939221507509E-3</v>
      </c>
    </row>
    <row r="3451" spans="2:8" x14ac:dyDescent="0.35">
      <c r="B3451" s="40">
        <v>44313</v>
      </c>
      <c r="C3451" s="41">
        <v>526.23846400000002</v>
      </c>
      <c r="D3451" s="6">
        <f t="shared" si="109"/>
        <v>0.37540473396642943</v>
      </c>
      <c r="E3451">
        <v>-4.9879341861053146E-3</v>
      </c>
      <c r="G3451">
        <v>3445</v>
      </c>
      <c r="H3451">
        <f t="shared" ca="1" si="110"/>
        <v>3.5940233060427804E-2</v>
      </c>
    </row>
    <row r="3452" spans="2:8" x14ac:dyDescent="0.35">
      <c r="B3452" s="40">
        <v>43613</v>
      </c>
      <c r="C3452" s="41">
        <v>382.60626200000002</v>
      </c>
      <c r="D3452" s="6">
        <f t="shared" si="109"/>
        <v>0.4009149751017253</v>
      </c>
      <c r="E3452">
        <v>-4.9987979822828524E-3</v>
      </c>
      <c r="G3452">
        <v>3446</v>
      </c>
      <c r="H3452">
        <f t="shared" ca="1" si="110"/>
        <v>-1.3464224325033256E-2</v>
      </c>
    </row>
    <row r="3453" spans="2:8" x14ac:dyDescent="0.35">
      <c r="B3453" s="40">
        <v>42228</v>
      </c>
      <c r="C3453" s="41">
        <v>273.111694</v>
      </c>
      <c r="D3453" s="6">
        <f t="shared" si="109"/>
        <v>-0.50626658540378366</v>
      </c>
      <c r="E3453">
        <v>-5.0017197868985931E-3</v>
      </c>
      <c r="G3453">
        <v>3447</v>
      </c>
      <c r="H3453">
        <f t="shared" ca="1" si="110"/>
        <v>3.2047167452954821E-2</v>
      </c>
    </row>
    <row r="3454" spans="2:8" x14ac:dyDescent="0.35">
      <c r="B3454" s="40">
        <v>44308</v>
      </c>
      <c r="C3454" s="41">
        <v>553.15618900000004</v>
      </c>
      <c r="D3454" s="6">
        <f t="shared" si="109"/>
        <v>30.766862665891917</v>
      </c>
      <c r="E3454">
        <v>-5.0088193203938524E-3</v>
      </c>
      <c r="G3454">
        <v>3448</v>
      </c>
      <c r="H3454">
        <f t="shared" ca="1" si="110"/>
        <v>3.7265338081135801E-2</v>
      </c>
    </row>
    <row r="3455" spans="2:8" x14ac:dyDescent="0.35">
      <c r="B3455" s="40">
        <v>38510</v>
      </c>
      <c r="C3455" s="41">
        <v>17.412994000000001</v>
      </c>
      <c r="D3455" s="6">
        <f t="shared" si="109"/>
        <v>-0.5450392843676849</v>
      </c>
      <c r="E3455">
        <v>-5.0114572573047474E-3</v>
      </c>
      <c r="G3455">
        <v>3449</v>
      </c>
      <c r="H3455">
        <f t="shared" ca="1" si="110"/>
        <v>-5.2600695805226708E-2</v>
      </c>
    </row>
    <row r="3456" spans="2:8" x14ac:dyDescent="0.35">
      <c r="B3456" s="40">
        <v>38968</v>
      </c>
      <c r="C3456" s="41">
        <v>38.273620999999999</v>
      </c>
      <c r="D3456" s="6">
        <f t="shared" si="109"/>
        <v>-0.88511607491584288</v>
      </c>
      <c r="E3456">
        <v>-5.0119309282082173E-3</v>
      </c>
      <c r="G3456">
        <v>3450</v>
      </c>
      <c r="H3456">
        <f t="shared" ca="1" si="110"/>
        <v>-2.0382871069228758E-2</v>
      </c>
    </row>
    <row r="3457" spans="2:8" x14ac:dyDescent="0.35">
      <c r="B3457" s="40">
        <v>43216</v>
      </c>
      <c r="C3457" s="41">
        <v>333.15035999999998</v>
      </c>
      <c r="D3457" s="6">
        <f t="shared" si="109"/>
        <v>3.5818302234798858</v>
      </c>
      <c r="E3457">
        <v>-5.0154484363051912E-3</v>
      </c>
      <c r="G3457">
        <v>3451</v>
      </c>
      <c r="H3457">
        <f t="shared" ca="1" si="110"/>
        <v>1.4162672442484717E-2</v>
      </c>
    </row>
    <row r="3458" spans="2:8" x14ac:dyDescent="0.35">
      <c r="B3458" s="40">
        <v>40239</v>
      </c>
      <c r="C3458" s="41">
        <v>72.711196999999999</v>
      </c>
      <c r="D3458" s="6">
        <f t="shared" si="109"/>
        <v>-0.54787837289011176</v>
      </c>
      <c r="E3458">
        <v>-5.0219768704190719E-3</v>
      </c>
      <c r="G3458">
        <v>3452</v>
      </c>
      <c r="H3458">
        <f t="shared" ca="1" si="110"/>
        <v>4.5376874316272933E-3</v>
      </c>
    </row>
    <row r="3459" spans="2:8" x14ac:dyDescent="0.35">
      <c r="B3459" s="40">
        <v>41750</v>
      </c>
      <c r="C3459" s="41">
        <v>160.822205</v>
      </c>
      <c r="D3459" s="6">
        <f t="shared" si="109"/>
        <v>0.13800603583558907</v>
      </c>
      <c r="E3459">
        <v>-5.0263914956252317E-3</v>
      </c>
      <c r="G3459">
        <v>3453</v>
      </c>
      <c r="H3459">
        <f t="shared" ca="1" si="110"/>
        <v>-7.4879898726137359E-2</v>
      </c>
    </row>
    <row r="3460" spans="2:8" x14ac:dyDescent="0.35">
      <c r="B3460" s="40">
        <v>41430</v>
      </c>
      <c r="C3460" s="41">
        <v>141.31929</v>
      </c>
      <c r="D3460" s="6">
        <f t="shared" si="109"/>
        <v>17.684918621957852</v>
      </c>
      <c r="E3460">
        <v>-5.0346121134138989E-3</v>
      </c>
      <c r="G3460">
        <v>3454</v>
      </c>
      <c r="H3460">
        <f t="shared" ca="1" si="110"/>
        <v>-3.1617768690180022E-2</v>
      </c>
    </row>
    <row r="3461" spans="2:8" x14ac:dyDescent="0.35">
      <c r="B3461" s="40">
        <v>37904</v>
      </c>
      <c r="C3461" s="41">
        <v>7.5632809999999999</v>
      </c>
      <c r="D3461" s="6">
        <f t="shared" si="109"/>
        <v>-0.98540958413303859</v>
      </c>
      <c r="E3461">
        <v>-5.0460170497440976E-3</v>
      </c>
      <c r="G3461">
        <v>3455</v>
      </c>
      <c r="H3461">
        <f t="shared" ca="1" si="110"/>
        <v>1.3070548990239722E-3</v>
      </c>
    </row>
    <row r="3462" spans="2:8" x14ac:dyDescent="0.35">
      <c r="B3462" s="40">
        <v>44341</v>
      </c>
      <c r="C3462" s="41">
        <v>518.37323000000004</v>
      </c>
      <c r="D3462" s="6">
        <f t="shared" si="109"/>
        <v>10.540164071138456</v>
      </c>
      <c r="E3462">
        <v>-5.0633489916759632E-3</v>
      </c>
      <c r="G3462">
        <v>3456</v>
      </c>
      <c r="H3462">
        <f t="shared" ca="1" si="110"/>
        <v>-3.8317716355372684E-2</v>
      </c>
    </row>
    <row r="3463" spans="2:8" x14ac:dyDescent="0.35">
      <c r="B3463" s="40">
        <v>39350</v>
      </c>
      <c r="C3463" s="41">
        <v>44.919052000000001</v>
      </c>
      <c r="D3463" s="6">
        <f t="shared" ref="D3463:D3526" si="111">(C3463-C3464)/C3464</f>
        <v>2.1965436180143691</v>
      </c>
      <c r="E3463">
        <v>-5.073897968174864E-3</v>
      </c>
      <c r="G3463">
        <v>3457</v>
      </c>
      <c r="H3463">
        <f t="shared" ref="H3463:H3526" ca="1" si="112">_xlfn.NORM.INV(RAND(),K$9,K$10)</f>
        <v>-7.5835944202834668E-3</v>
      </c>
    </row>
    <row r="3464" spans="2:8" x14ac:dyDescent="0.35">
      <c r="B3464" s="40">
        <v>38399</v>
      </c>
      <c r="C3464" s="41">
        <v>14.052382</v>
      </c>
      <c r="D3464" s="6">
        <f t="shared" si="111"/>
        <v>-0.84944269490678659</v>
      </c>
      <c r="E3464">
        <v>-5.080592157781498E-3</v>
      </c>
      <c r="G3464">
        <v>3458</v>
      </c>
      <c r="H3464">
        <f t="shared" ca="1" si="112"/>
        <v>2.0198499734196415E-3</v>
      </c>
    </row>
    <row r="3465" spans="2:8" x14ac:dyDescent="0.35">
      <c r="B3465" s="40">
        <v>40429</v>
      </c>
      <c r="C3465" s="41">
        <v>93.335769999999997</v>
      </c>
      <c r="D3465" s="6">
        <f t="shared" si="111"/>
        <v>-0.84091096769745621</v>
      </c>
      <c r="E3465">
        <v>-5.0949993460979916E-3</v>
      </c>
      <c r="G3465">
        <v>3459</v>
      </c>
      <c r="H3465">
        <f t="shared" ca="1" si="112"/>
        <v>2.2810734002748023E-2</v>
      </c>
    </row>
    <row r="3466" spans="2:8" x14ac:dyDescent="0.35">
      <c r="B3466" s="40">
        <v>44530</v>
      </c>
      <c r="C3466" s="41">
        <v>586.68890399999998</v>
      </c>
      <c r="D3466" s="6">
        <f t="shared" si="111"/>
        <v>0.60559431054845814</v>
      </c>
      <c r="E3466">
        <v>-5.1001966991588042E-3</v>
      </c>
      <c r="G3466">
        <v>3460</v>
      </c>
      <c r="H3466">
        <f t="shared" ca="1" si="112"/>
        <v>7.4833778944749978E-3</v>
      </c>
    </row>
    <row r="3467" spans="2:8" x14ac:dyDescent="0.35">
      <c r="B3467" s="40">
        <v>43588</v>
      </c>
      <c r="C3467" s="41">
        <v>365.40295400000002</v>
      </c>
      <c r="D3467" s="6">
        <f t="shared" si="111"/>
        <v>-0.40289639153875068</v>
      </c>
      <c r="E3467">
        <v>-5.1025628045848186E-3</v>
      </c>
      <c r="G3467">
        <v>3461</v>
      </c>
      <c r="H3467">
        <f t="shared" ca="1" si="112"/>
        <v>5.6634863172001608E-3</v>
      </c>
    </row>
    <row r="3468" spans="2:8" x14ac:dyDescent="0.35">
      <c r="B3468" s="40">
        <v>44468</v>
      </c>
      <c r="C3468" s="41">
        <v>611.95904499999995</v>
      </c>
      <c r="D3468" s="6">
        <f t="shared" si="111"/>
        <v>5.712868376067512E-2</v>
      </c>
      <c r="E3468">
        <v>-5.1088413780346776E-3</v>
      </c>
      <c r="G3468">
        <v>3462</v>
      </c>
      <c r="H3468">
        <f t="shared" ca="1" si="112"/>
        <v>-2.4457146095924961E-2</v>
      </c>
    </row>
    <row r="3469" spans="2:8" x14ac:dyDescent="0.35">
      <c r="B3469" s="40">
        <v>44795</v>
      </c>
      <c r="C3469" s="41">
        <v>578.88793899999996</v>
      </c>
      <c r="D3469" s="6">
        <f t="shared" si="111"/>
        <v>0.67748926917690977</v>
      </c>
      <c r="E3469">
        <v>-5.1089860849622398E-3</v>
      </c>
      <c r="G3469">
        <v>3463</v>
      </c>
      <c r="H3469">
        <f t="shared" ca="1" si="112"/>
        <v>1.1652015573343777E-2</v>
      </c>
    </row>
    <row r="3470" spans="2:8" x14ac:dyDescent="0.35">
      <c r="B3470" s="40">
        <v>43223</v>
      </c>
      <c r="C3470" s="41">
        <v>345.09188799999998</v>
      </c>
      <c r="D3470" s="6">
        <f t="shared" si="111"/>
        <v>8.9124785412487011</v>
      </c>
      <c r="E3470">
        <v>-5.1103043067215652E-3</v>
      </c>
      <c r="G3470">
        <v>3464</v>
      </c>
      <c r="H3470">
        <f t="shared" ca="1" si="112"/>
        <v>3.1542805315985856E-2</v>
      </c>
    </row>
    <row r="3471" spans="2:8" x14ac:dyDescent="0.35">
      <c r="B3471" s="40">
        <v>38875</v>
      </c>
      <c r="C3471" s="41">
        <v>34.813884999999999</v>
      </c>
      <c r="D3471" s="6">
        <f t="shared" si="111"/>
        <v>-0.59368101751367353</v>
      </c>
      <c r="E3471">
        <v>-5.1182824079418409E-3</v>
      </c>
      <c r="G3471">
        <v>3465</v>
      </c>
      <c r="H3471">
        <f t="shared" ca="1" si="112"/>
        <v>2.6708134297940292E-2</v>
      </c>
    </row>
    <row r="3472" spans="2:8" x14ac:dyDescent="0.35">
      <c r="B3472" s="40">
        <v>40919</v>
      </c>
      <c r="C3472" s="41">
        <v>85.681168</v>
      </c>
      <c r="D3472" s="6">
        <f t="shared" si="111"/>
        <v>-0.83546839686520258</v>
      </c>
      <c r="E3472">
        <v>-5.128049119623496E-3</v>
      </c>
      <c r="G3472">
        <v>3466</v>
      </c>
      <c r="H3472">
        <f t="shared" ca="1" si="112"/>
        <v>2.9661374996383154E-2</v>
      </c>
    </row>
    <row r="3473" spans="2:8" x14ac:dyDescent="0.35">
      <c r="B3473" s="40">
        <v>45026</v>
      </c>
      <c r="C3473" s="41">
        <v>520.75811799999997</v>
      </c>
      <c r="D3473" s="6">
        <f t="shared" si="111"/>
        <v>1.099158603030296</v>
      </c>
      <c r="E3473">
        <v>-5.1341327938715133E-3</v>
      </c>
      <c r="G3473">
        <v>3467</v>
      </c>
      <c r="H3473">
        <f t="shared" ca="1" si="112"/>
        <v>8.3960534882034539E-3</v>
      </c>
    </row>
    <row r="3474" spans="2:8" x14ac:dyDescent="0.35">
      <c r="B3474" s="40">
        <v>42297</v>
      </c>
      <c r="C3474" s="41">
        <v>248.079453</v>
      </c>
      <c r="D3474" s="6">
        <f t="shared" si="111"/>
        <v>5.127674787319223</v>
      </c>
      <c r="E3474">
        <v>-5.139048827179719E-3</v>
      </c>
      <c r="G3474">
        <v>3468</v>
      </c>
      <c r="H3474">
        <f t="shared" ca="1" si="112"/>
        <v>8.8899892086342046E-3</v>
      </c>
    </row>
    <row r="3475" spans="2:8" x14ac:dyDescent="0.35">
      <c r="B3475" s="40">
        <v>39601</v>
      </c>
      <c r="C3475" s="41">
        <v>40.485087999999998</v>
      </c>
      <c r="D3475" s="6">
        <f t="shared" si="111"/>
        <v>1.6330226696352954</v>
      </c>
      <c r="E3475">
        <v>-5.1519183902472149E-3</v>
      </c>
      <c r="G3475">
        <v>3469</v>
      </c>
      <c r="H3475">
        <f t="shared" ca="1" si="112"/>
        <v>-5.8526522206830134E-2</v>
      </c>
    </row>
    <row r="3476" spans="2:8" x14ac:dyDescent="0.35">
      <c r="B3476" s="40">
        <v>38411</v>
      </c>
      <c r="C3476" s="41">
        <v>15.375897999999999</v>
      </c>
      <c r="D3476" s="6">
        <f t="shared" si="111"/>
        <v>-0.65374050561247665</v>
      </c>
      <c r="E3476">
        <v>-5.1584455497593988E-3</v>
      </c>
      <c r="G3476">
        <v>3470</v>
      </c>
      <c r="H3476">
        <f t="shared" ca="1" si="112"/>
        <v>-5.6400519020180341E-3</v>
      </c>
    </row>
    <row r="3477" spans="2:8" x14ac:dyDescent="0.35">
      <c r="B3477" s="40">
        <v>39398</v>
      </c>
      <c r="C3477" s="41">
        <v>44.405707999999997</v>
      </c>
      <c r="D3477" s="6">
        <f t="shared" si="111"/>
        <v>6.7340437056634128</v>
      </c>
      <c r="E3477">
        <v>-5.1667550737199541E-3</v>
      </c>
      <c r="G3477">
        <v>3471</v>
      </c>
      <c r="H3477">
        <f t="shared" ca="1" si="112"/>
        <v>3.9116586063422318E-3</v>
      </c>
    </row>
    <row r="3478" spans="2:8" x14ac:dyDescent="0.35">
      <c r="B3478" s="40">
        <v>37524</v>
      </c>
      <c r="C3478" s="41">
        <v>5.7415900000000004</v>
      </c>
      <c r="D3478" s="6">
        <f t="shared" si="111"/>
        <v>-0.94859250748100921</v>
      </c>
      <c r="E3478">
        <v>-5.1678825439025544E-3</v>
      </c>
      <c r="G3478">
        <v>3472</v>
      </c>
      <c r="H3478">
        <f t="shared" ca="1" si="112"/>
        <v>-1.3933818387371009E-2</v>
      </c>
    </row>
    <row r="3479" spans="2:8" x14ac:dyDescent="0.35">
      <c r="B3479" s="40">
        <v>41232</v>
      </c>
      <c r="C3479" s="41">
        <v>111.687805</v>
      </c>
      <c r="D3479" s="6">
        <f t="shared" si="111"/>
        <v>1.7507552719042889</v>
      </c>
      <c r="E3479">
        <v>-5.1752302166313173E-3</v>
      </c>
      <c r="G3479">
        <v>3473</v>
      </c>
      <c r="H3479">
        <f t="shared" ca="1" si="112"/>
        <v>-8.0916579281930471E-5</v>
      </c>
    </row>
    <row r="3480" spans="2:8" x14ac:dyDescent="0.35">
      <c r="B3480" s="40">
        <v>39699</v>
      </c>
      <c r="C3480" s="41">
        <v>40.602595999999998</v>
      </c>
      <c r="D3480" s="6">
        <f t="shared" si="111"/>
        <v>-0.63426441557776148</v>
      </c>
      <c r="E3480">
        <v>-5.1762320533384745E-3</v>
      </c>
      <c r="G3480">
        <v>3474</v>
      </c>
      <c r="H3480">
        <f t="shared" ca="1" si="112"/>
        <v>-7.5599403641605049E-3</v>
      </c>
    </row>
    <row r="3481" spans="2:8" x14ac:dyDescent="0.35">
      <c r="B3481" s="40">
        <v>41176</v>
      </c>
      <c r="C3481" s="41">
        <v>111.01625799999999</v>
      </c>
      <c r="D3481" s="6">
        <f t="shared" si="111"/>
        <v>6.0435331214160606E-3</v>
      </c>
      <c r="E3481">
        <v>-5.1791659501944478E-3</v>
      </c>
      <c r="G3481">
        <v>3475</v>
      </c>
      <c r="H3481">
        <f t="shared" ca="1" si="112"/>
        <v>-2.1993918791610419E-3</v>
      </c>
    </row>
    <row r="3482" spans="2:8" x14ac:dyDescent="0.35">
      <c r="B3482" s="40">
        <v>41172</v>
      </c>
      <c r="C3482" s="41">
        <v>110.349358</v>
      </c>
      <c r="D3482" s="6">
        <f t="shared" si="111"/>
        <v>-0.73229661125809076</v>
      </c>
      <c r="E3482">
        <v>-5.2102943583187608E-3</v>
      </c>
      <c r="G3482">
        <v>3476</v>
      </c>
      <c r="H3482">
        <f t="shared" ca="1" si="112"/>
        <v>-2.6800662777882307E-2</v>
      </c>
    </row>
    <row r="3483" spans="2:8" x14ac:dyDescent="0.35">
      <c r="B3483" s="40">
        <v>43664</v>
      </c>
      <c r="C3483" s="41">
        <v>412.20755000000003</v>
      </c>
      <c r="D3483" s="6">
        <f t="shared" si="111"/>
        <v>-0.1921974119231657</v>
      </c>
      <c r="E3483">
        <v>-5.218707590591916E-3</v>
      </c>
      <c r="G3483">
        <v>3477</v>
      </c>
      <c r="H3483">
        <f t="shared" ca="1" si="112"/>
        <v>5.4080576408056819E-3</v>
      </c>
    </row>
    <row r="3484" spans="2:8" x14ac:dyDescent="0.35">
      <c r="B3484" s="40">
        <v>44111</v>
      </c>
      <c r="C3484" s="41">
        <v>510.282532</v>
      </c>
      <c r="D3484" s="6">
        <f t="shared" si="111"/>
        <v>3.2826341557363441</v>
      </c>
      <c r="E3484">
        <v>-5.2201587091348775E-3</v>
      </c>
      <c r="G3484">
        <v>3478</v>
      </c>
      <c r="H3484">
        <f t="shared" ca="1" si="112"/>
        <v>-2.4548868215456224E-2</v>
      </c>
    </row>
    <row r="3485" spans="2:8" x14ac:dyDescent="0.35">
      <c r="B3485" s="40">
        <v>41345</v>
      </c>
      <c r="C3485" s="41">
        <v>119.15155799999999</v>
      </c>
      <c r="D3485" s="6">
        <f t="shared" si="111"/>
        <v>12.242256326498314</v>
      </c>
      <c r="E3485">
        <v>-5.2239378612637787E-3</v>
      </c>
      <c r="G3485">
        <v>3479</v>
      </c>
      <c r="H3485">
        <f t="shared" ca="1" si="112"/>
        <v>4.8089296703680201E-2</v>
      </c>
    </row>
    <row r="3486" spans="2:8" x14ac:dyDescent="0.35">
      <c r="B3486" s="40">
        <v>38224</v>
      </c>
      <c r="C3486" s="41">
        <v>8.9978289999999994</v>
      </c>
      <c r="D3486" s="6">
        <f t="shared" si="111"/>
        <v>-0.91015074072426072</v>
      </c>
      <c r="E3486">
        <v>-5.2242748905676787E-3</v>
      </c>
      <c r="G3486">
        <v>3480</v>
      </c>
      <c r="H3486">
        <f t="shared" ca="1" si="112"/>
        <v>-1.5184894020181261E-3</v>
      </c>
    </row>
    <row r="3487" spans="2:8" x14ac:dyDescent="0.35">
      <c r="B3487" s="40">
        <v>40724</v>
      </c>
      <c r="C3487" s="41">
        <v>100.143608</v>
      </c>
      <c r="D3487" s="6">
        <f t="shared" si="111"/>
        <v>-0.65628994640245231</v>
      </c>
      <c r="E3487">
        <v>-5.2356552456159959E-3</v>
      </c>
      <c r="G3487">
        <v>3481</v>
      </c>
      <c r="H3487">
        <f t="shared" ca="1" si="112"/>
        <v>1.3673900911628066E-2</v>
      </c>
    </row>
    <row r="3488" spans="2:8" x14ac:dyDescent="0.35">
      <c r="B3488" s="40">
        <v>42979</v>
      </c>
      <c r="C3488" s="41">
        <v>291.36071800000002</v>
      </c>
      <c r="D3488" s="6">
        <f t="shared" si="111"/>
        <v>16.590137641763388</v>
      </c>
      <c r="E3488">
        <v>-5.2365345101940391E-3</v>
      </c>
      <c r="G3488">
        <v>3482</v>
      </c>
      <c r="H3488">
        <f t="shared" ca="1" si="112"/>
        <v>1.3755419926682453E-2</v>
      </c>
    </row>
    <row r="3489" spans="2:8" x14ac:dyDescent="0.35">
      <c r="B3489" s="40">
        <v>38497</v>
      </c>
      <c r="C3489" s="41">
        <v>16.563867999999999</v>
      </c>
      <c r="D3489" s="6">
        <f t="shared" si="111"/>
        <v>1.9422083435469488</v>
      </c>
      <c r="E3489">
        <v>-5.2670699639006903E-3</v>
      </c>
      <c r="G3489">
        <v>3483</v>
      </c>
      <c r="H3489">
        <f t="shared" ca="1" si="112"/>
        <v>-1.3938620617340339E-2</v>
      </c>
    </row>
    <row r="3490" spans="2:8" x14ac:dyDescent="0.35">
      <c r="B3490" s="40">
        <v>37537</v>
      </c>
      <c r="C3490" s="41">
        <v>5.62974</v>
      </c>
      <c r="D3490" s="6">
        <f t="shared" si="111"/>
        <v>-0.97979144163565202</v>
      </c>
      <c r="E3490">
        <v>-5.2701911648011315E-3</v>
      </c>
      <c r="G3490">
        <v>3484</v>
      </c>
      <c r="H3490">
        <f t="shared" ca="1" si="112"/>
        <v>-1.1303387146781413E-2</v>
      </c>
    </row>
    <row r="3491" spans="2:8" x14ac:dyDescent="0.35">
      <c r="B3491" s="40">
        <v>42583</v>
      </c>
      <c r="C3491" s="41">
        <v>278.58197000000001</v>
      </c>
      <c r="D3491" s="6">
        <f t="shared" si="111"/>
        <v>-0.31611850303547651</v>
      </c>
      <c r="E3491">
        <v>-5.2703835976707948E-3</v>
      </c>
      <c r="G3491">
        <v>3485</v>
      </c>
      <c r="H3491">
        <f t="shared" ca="1" si="112"/>
        <v>2.3577784694790209E-2</v>
      </c>
    </row>
    <row r="3492" spans="2:8" x14ac:dyDescent="0.35">
      <c r="B3492" s="40">
        <v>43481</v>
      </c>
      <c r="C3492" s="41">
        <v>407.35415599999999</v>
      </c>
      <c r="D3492" s="6">
        <f t="shared" si="111"/>
        <v>35.171193354833079</v>
      </c>
      <c r="E3492">
        <v>-5.2804090313600767E-3</v>
      </c>
      <c r="G3492">
        <v>3486</v>
      </c>
      <c r="H3492">
        <f t="shared" ca="1" si="112"/>
        <v>1.1036393042418732E-3</v>
      </c>
    </row>
    <row r="3493" spans="2:8" x14ac:dyDescent="0.35">
      <c r="B3493" s="40">
        <v>38342</v>
      </c>
      <c r="C3493" s="41">
        <v>11.261839</v>
      </c>
      <c r="D3493" s="6">
        <f t="shared" si="111"/>
        <v>-0.96873787228904595</v>
      </c>
      <c r="E3493">
        <v>-5.2813935940159975E-3</v>
      </c>
      <c r="G3493">
        <v>3487</v>
      </c>
      <c r="H3493">
        <f t="shared" ca="1" si="112"/>
        <v>-8.5094563532364109E-3</v>
      </c>
    </row>
    <row r="3494" spans="2:8" x14ac:dyDescent="0.35">
      <c r="B3494" s="40">
        <v>43294</v>
      </c>
      <c r="C3494" s="41">
        <v>360.23904399999998</v>
      </c>
      <c r="D3494" s="6">
        <f t="shared" si="111"/>
        <v>44.551052871428439</v>
      </c>
      <c r="E3494">
        <v>-5.2895904201645605E-3</v>
      </c>
      <c r="G3494">
        <v>3488</v>
      </c>
      <c r="H3494">
        <f t="shared" ca="1" si="112"/>
        <v>4.5860443683478583E-3</v>
      </c>
    </row>
    <row r="3495" spans="2:8" x14ac:dyDescent="0.35">
      <c r="B3495" s="40">
        <v>37910</v>
      </c>
      <c r="C3495" s="41">
        <v>7.9084680000000001</v>
      </c>
      <c r="D3495" s="6">
        <f t="shared" si="111"/>
        <v>0.4169651649301449</v>
      </c>
      <c r="E3495">
        <v>-5.3059786025149696E-3</v>
      </c>
      <c r="G3495">
        <v>3489</v>
      </c>
      <c r="H3495">
        <f t="shared" ca="1" si="112"/>
        <v>-9.161309365570176E-3</v>
      </c>
    </row>
    <row r="3496" spans="2:8" x14ac:dyDescent="0.35">
      <c r="B3496" s="40">
        <v>37558</v>
      </c>
      <c r="C3496" s="41">
        <v>5.5812720000000002</v>
      </c>
      <c r="D3496" s="6">
        <f t="shared" si="111"/>
        <v>-0.53207016040047672</v>
      </c>
      <c r="E3496">
        <v>-5.3157144438193025E-3</v>
      </c>
      <c r="G3496">
        <v>3490</v>
      </c>
      <c r="H3496">
        <f t="shared" ca="1" si="112"/>
        <v>1.2058405748891379E-2</v>
      </c>
    </row>
    <row r="3497" spans="2:8" x14ac:dyDescent="0.35">
      <c r="B3497" s="40">
        <v>38359</v>
      </c>
      <c r="C3497" s="41">
        <v>11.927583</v>
      </c>
      <c r="D3497" s="6">
        <f t="shared" si="111"/>
        <v>-0.9787890649688632</v>
      </c>
      <c r="E3497">
        <v>-5.3189111764100003E-3</v>
      </c>
      <c r="G3497">
        <v>3491</v>
      </c>
      <c r="H3497">
        <f t="shared" ca="1" si="112"/>
        <v>6.9854464417344834E-3</v>
      </c>
    </row>
    <row r="3498" spans="2:8" x14ac:dyDescent="0.35">
      <c r="B3498" s="40">
        <v>44546</v>
      </c>
      <c r="C3498" s="41">
        <v>562.33178699999996</v>
      </c>
      <c r="D3498" s="6">
        <f t="shared" si="111"/>
        <v>98.755828813559916</v>
      </c>
      <c r="E3498">
        <v>-5.3201503115266656E-3</v>
      </c>
      <c r="G3498">
        <v>3492</v>
      </c>
      <c r="H3498">
        <f t="shared" ca="1" si="112"/>
        <v>2.3139725397979091E-2</v>
      </c>
    </row>
    <row r="3499" spans="2:8" x14ac:dyDescent="0.35">
      <c r="B3499" s="40">
        <v>37659</v>
      </c>
      <c r="C3499" s="41">
        <v>5.6370820000000004</v>
      </c>
      <c r="D3499" s="6">
        <f t="shared" si="111"/>
        <v>-0.47918906935664934</v>
      </c>
      <c r="E3499">
        <v>-5.3225146746760585E-3</v>
      </c>
      <c r="G3499">
        <v>3493</v>
      </c>
      <c r="H3499">
        <f t="shared" ca="1" si="112"/>
        <v>-3.1968106903805513E-2</v>
      </c>
    </row>
    <row r="3500" spans="2:8" x14ac:dyDescent="0.35">
      <c r="B3500" s="40">
        <v>38027</v>
      </c>
      <c r="C3500" s="41">
        <v>10.823663</v>
      </c>
      <c r="D3500" s="6">
        <f t="shared" si="111"/>
        <v>-0.88039516087887681</v>
      </c>
      <c r="E3500">
        <v>-5.3323528481978768E-3</v>
      </c>
      <c r="G3500">
        <v>3494</v>
      </c>
      <c r="H3500">
        <f t="shared" ca="1" si="112"/>
        <v>1.1722509655042698E-2</v>
      </c>
    </row>
    <row r="3501" spans="2:8" x14ac:dyDescent="0.35">
      <c r="B3501" s="40">
        <v>40980</v>
      </c>
      <c r="C3501" s="41">
        <v>90.495193</v>
      </c>
      <c r="D3501" s="6">
        <f t="shared" si="111"/>
        <v>15.290253554614132</v>
      </c>
      <c r="E3501">
        <v>-5.3399375821503656E-3</v>
      </c>
      <c r="G3501">
        <v>3495</v>
      </c>
      <c r="H3501">
        <f t="shared" ca="1" si="112"/>
        <v>6.0992763673279448E-3</v>
      </c>
    </row>
    <row r="3502" spans="2:8" x14ac:dyDescent="0.35">
      <c r="B3502" s="40">
        <v>37568</v>
      </c>
      <c r="C3502" s="41">
        <v>5.5551740000000001</v>
      </c>
      <c r="D3502" s="6">
        <f t="shared" si="111"/>
        <v>-0.84253615708701868</v>
      </c>
      <c r="E3502">
        <v>-5.3405541019598832E-3</v>
      </c>
      <c r="G3502">
        <v>3496</v>
      </c>
      <c r="H3502">
        <f t="shared" ca="1" si="112"/>
        <v>-4.2133093587205022E-3</v>
      </c>
    </row>
    <row r="3503" spans="2:8" x14ac:dyDescent="0.35">
      <c r="B3503" s="40">
        <v>39805</v>
      </c>
      <c r="C3503" s="41">
        <v>35.279045000000004</v>
      </c>
      <c r="D3503" s="6">
        <f t="shared" si="111"/>
        <v>-0.16834079544509981</v>
      </c>
      <c r="E3503">
        <v>-5.3605974155421128E-3</v>
      </c>
      <c r="G3503">
        <v>3497</v>
      </c>
      <c r="H3503">
        <f t="shared" ca="1" si="112"/>
        <v>-1.5756555020338101E-2</v>
      </c>
    </row>
    <row r="3504" spans="2:8" x14ac:dyDescent="0.35">
      <c r="B3504" s="40">
        <v>39268</v>
      </c>
      <c r="C3504" s="41">
        <v>42.420074</v>
      </c>
      <c r="D3504" s="6">
        <f t="shared" si="111"/>
        <v>6.6014540577842107</v>
      </c>
      <c r="E3504">
        <v>-5.3711971898339483E-3</v>
      </c>
      <c r="G3504">
        <v>3498</v>
      </c>
      <c r="H3504">
        <f t="shared" ca="1" si="112"/>
        <v>3.4987126775119566E-2</v>
      </c>
    </row>
    <row r="3505" spans="2:8" x14ac:dyDescent="0.35">
      <c r="B3505" s="40">
        <v>37581</v>
      </c>
      <c r="C3505" s="41">
        <v>5.5805210000000001</v>
      </c>
      <c r="D3505" s="6">
        <f t="shared" si="111"/>
        <v>-0.93089078000405645</v>
      </c>
      <c r="E3505">
        <v>-5.3765251920130912E-3</v>
      </c>
      <c r="G3505">
        <v>3499</v>
      </c>
      <c r="H3505">
        <f t="shared" ca="1" si="112"/>
        <v>-1.2862411957092507E-3</v>
      </c>
    </row>
    <row r="3506" spans="2:8" x14ac:dyDescent="0.35">
      <c r="B3506" s="40">
        <v>40578</v>
      </c>
      <c r="C3506" s="41">
        <v>80.749297999999996</v>
      </c>
      <c r="D3506" s="6">
        <f t="shared" si="111"/>
        <v>-0.67232181369809396</v>
      </c>
      <c r="E3506">
        <v>-5.3791778810370573E-3</v>
      </c>
      <c r="G3506">
        <v>3500</v>
      </c>
      <c r="H3506">
        <f t="shared" ca="1" si="112"/>
        <v>1.1854523602788377E-2</v>
      </c>
    </row>
    <row r="3507" spans="2:8" x14ac:dyDescent="0.35">
      <c r="B3507" s="40">
        <v>42349</v>
      </c>
      <c r="C3507" s="41">
        <v>246.428665</v>
      </c>
      <c r="D3507" s="6">
        <f t="shared" si="111"/>
        <v>30.620157892494728</v>
      </c>
      <c r="E3507">
        <v>-5.3813065757781116E-3</v>
      </c>
      <c r="G3507">
        <v>3501</v>
      </c>
      <c r="H3507">
        <f t="shared" ca="1" si="112"/>
        <v>-2.5335558712750523E-2</v>
      </c>
    </row>
    <row r="3508" spans="2:8" x14ac:dyDescent="0.35">
      <c r="B3508" s="40">
        <v>37900</v>
      </c>
      <c r="C3508" s="41">
        <v>7.7934039999999998</v>
      </c>
      <c r="D3508" s="6">
        <f t="shared" si="111"/>
        <v>-0.74084117403603278</v>
      </c>
      <c r="E3508">
        <v>-5.3845304664163814E-3</v>
      </c>
      <c r="G3508">
        <v>3502</v>
      </c>
      <c r="H3508">
        <f t="shared" ca="1" si="112"/>
        <v>-4.4556313890989482E-4</v>
      </c>
    </row>
    <row r="3509" spans="2:8" x14ac:dyDescent="0.35">
      <c r="B3509" s="40">
        <v>38730</v>
      </c>
      <c r="C3509" s="41">
        <v>30.071922000000001</v>
      </c>
      <c r="D3509" s="6">
        <f t="shared" si="111"/>
        <v>-0.82828854638351679</v>
      </c>
      <c r="E3509">
        <v>-5.3848008564984142E-3</v>
      </c>
      <c r="G3509">
        <v>3503</v>
      </c>
      <c r="H3509">
        <f t="shared" ca="1" si="112"/>
        <v>4.6342635682101528E-2</v>
      </c>
    </row>
    <row r="3510" spans="2:8" x14ac:dyDescent="0.35">
      <c r="B3510" s="40">
        <v>41842</v>
      </c>
      <c r="C3510" s="41">
        <v>175.13055399999999</v>
      </c>
      <c r="D3510" s="6">
        <f t="shared" si="111"/>
        <v>30.660550009247022</v>
      </c>
      <c r="E3510">
        <v>-5.4125648417788184E-3</v>
      </c>
      <c r="G3510">
        <v>3504</v>
      </c>
      <c r="H3510">
        <f t="shared" ca="1" si="112"/>
        <v>-2.8667997308051314E-2</v>
      </c>
    </row>
    <row r="3511" spans="2:8" x14ac:dyDescent="0.35">
      <c r="B3511" s="40">
        <v>37617</v>
      </c>
      <c r="C3511" s="41">
        <v>5.5315070000000004</v>
      </c>
      <c r="D3511" s="6">
        <f t="shared" si="111"/>
        <v>-0.95174786771031061</v>
      </c>
      <c r="E3511">
        <v>-5.4235498647797024E-3</v>
      </c>
      <c r="G3511">
        <v>3505</v>
      </c>
      <c r="H3511">
        <f t="shared" ca="1" si="112"/>
        <v>3.9255490451911505E-2</v>
      </c>
    </row>
    <row r="3512" spans="2:8" x14ac:dyDescent="0.35">
      <c r="B3512" s="40">
        <v>41264</v>
      </c>
      <c r="C3512" s="41">
        <v>114.63756600000001</v>
      </c>
      <c r="D3512" s="6">
        <f t="shared" si="111"/>
        <v>-0.54499099645312865</v>
      </c>
      <c r="E3512">
        <v>-5.428261194624453E-3</v>
      </c>
      <c r="G3512">
        <v>3506</v>
      </c>
      <c r="H3512">
        <f t="shared" ca="1" si="112"/>
        <v>-3.4664492118826898E-2</v>
      </c>
    </row>
    <row r="3513" spans="2:8" x14ac:dyDescent="0.35">
      <c r="B3513" s="40">
        <v>42356</v>
      </c>
      <c r="C3513" s="41">
        <v>251.94570899999999</v>
      </c>
      <c r="D3513" s="6">
        <f t="shared" si="111"/>
        <v>-0.55459082770232504</v>
      </c>
      <c r="E3513">
        <v>-5.4445564661335117E-3</v>
      </c>
      <c r="G3513">
        <v>3507</v>
      </c>
      <c r="H3513">
        <f t="shared" ca="1" si="112"/>
        <v>3.941035534121054E-2</v>
      </c>
    </row>
    <row r="3514" spans="2:8" x14ac:dyDescent="0.35">
      <c r="B3514" s="40">
        <v>45140</v>
      </c>
      <c r="C3514" s="41">
        <v>565.65002400000003</v>
      </c>
      <c r="D3514" s="6">
        <f t="shared" si="111"/>
        <v>2.6208967077181322</v>
      </c>
      <c r="E3514">
        <v>-5.4505072527471993E-3</v>
      </c>
      <c r="G3514">
        <v>3508</v>
      </c>
      <c r="H3514">
        <f t="shared" ca="1" si="112"/>
        <v>-2.6135583056533927E-2</v>
      </c>
    </row>
    <row r="3515" spans="2:8" x14ac:dyDescent="0.35">
      <c r="B3515" s="40">
        <v>41648</v>
      </c>
      <c r="C3515" s="41">
        <v>156.21821600000001</v>
      </c>
      <c r="D3515" s="6">
        <f t="shared" si="111"/>
        <v>2.8513367054650578</v>
      </c>
      <c r="E3515">
        <v>-5.4597205122728296E-3</v>
      </c>
      <c r="G3515">
        <v>3509</v>
      </c>
      <c r="H3515">
        <f t="shared" ca="1" si="112"/>
        <v>-8.0392589403543279E-3</v>
      </c>
    </row>
    <row r="3516" spans="2:8" x14ac:dyDescent="0.35">
      <c r="B3516" s="40">
        <v>39030</v>
      </c>
      <c r="C3516" s="41">
        <v>40.562077000000002</v>
      </c>
      <c r="D3516" s="6">
        <f t="shared" si="111"/>
        <v>-0.92103681736375953</v>
      </c>
      <c r="E3516">
        <v>-5.4674910565922505E-3</v>
      </c>
      <c r="G3516">
        <v>3510</v>
      </c>
      <c r="H3516">
        <f t="shared" ca="1" si="112"/>
        <v>-8.6929879276145122E-3</v>
      </c>
    </row>
    <row r="3517" spans="2:8" x14ac:dyDescent="0.35">
      <c r="B3517" s="40">
        <v>44264</v>
      </c>
      <c r="C3517" s="41">
        <v>513.68341099999998</v>
      </c>
      <c r="D3517" s="6">
        <f t="shared" si="111"/>
        <v>0.7444059175732044</v>
      </c>
      <c r="E3517">
        <v>-5.4856584483984261E-3</v>
      </c>
      <c r="G3517">
        <v>3511</v>
      </c>
      <c r="H3517">
        <f t="shared" ca="1" si="112"/>
        <v>-3.6403264741915825E-2</v>
      </c>
    </row>
    <row r="3518" spans="2:8" x14ac:dyDescent="0.35">
      <c r="B3518" s="40">
        <v>43031</v>
      </c>
      <c r="C3518" s="41">
        <v>294.47470099999998</v>
      </c>
      <c r="D3518" s="6">
        <f t="shared" si="111"/>
        <v>0.10211859727344919</v>
      </c>
      <c r="E3518">
        <v>-5.4934473476406821E-3</v>
      </c>
      <c r="G3518">
        <v>3512</v>
      </c>
      <c r="H3518">
        <f t="shared" ca="1" si="112"/>
        <v>2.1123508111515209E-2</v>
      </c>
    </row>
    <row r="3519" spans="2:8" x14ac:dyDescent="0.35">
      <c r="B3519" s="40">
        <v>42634</v>
      </c>
      <c r="C3519" s="41">
        <v>267.18966699999999</v>
      </c>
      <c r="D3519" s="6">
        <f t="shared" si="111"/>
        <v>2.7999021970882971</v>
      </c>
      <c r="E3519">
        <v>-5.4935245372772787E-3</v>
      </c>
      <c r="G3519">
        <v>3513</v>
      </c>
      <c r="H3519">
        <f t="shared" ca="1" si="112"/>
        <v>-1.5348373755924224E-2</v>
      </c>
    </row>
    <row r="3520" spans="2:8" x14ac:dyDescent="0.35">
      <c r="B3520" s="40">
        <v>40165</v>
      </c>
      <c r="C3520" s="41">
        <v>70.314880000000002</v>
      </c>
      <c r="D3520" s="6">
        <f t="shared" si="111"/>
        <v>9.3428069380105683</v>
      </c>
      <c r="E3520">
        <v>-5.4957010934898552E-3</v>
      </c>
      <c r="G3520">
        <v>3514</v>
      </c>
      <c r="H3520">
        <f t="shared" ca="1" si="112"/>
        <v>4.7121663664863513E-2</v>
      </c>
    </row>
    <row r="3521" spans="2:8" x14ac:dyDescent="0.35">
      <c r="B3521" s="40">
        <v>37806</v>
      </c>
      <c r="C3521" s="41">
        <v>6.7984330000000002</v>
      </c>
      <c r="D3521" s="6">
        <f t="shared" si="111"/>
        <v>-0.97972127211138027</v>
      </c>
      <c r="E3521">
        <v>-5.5156865593283012E-3</v>
      </c>
      <c r="G3521">
        <v>3515</v>
      </c>
      <c r="H3521">
        <f t="shared" ca="1" si="112"/>
        <v>-1.9551105397277793E-2</v>
      </c>
    </row>
    <row r="3522" spans="2:8" x14ac:dyDescent="0.35">
      <c r="B3522" s="40">
        <v>43109</v>
      </c>
      <c r="C3522" s="41">
        <v>335.249481</v>
      </c>
      <c r="D3522" s="6">
        <f t="shared" si="111"/>
        <v>1.8021181940048221</v>
      </c>
      <c r="E3522">
        <v>-5.5346465368769464E-3</v>
      </c>
      <c r="G3522">
        <v>3516</v>
      </c>
      <c r="H3522">
        <f t="shared" ca="1" si="112"/>
        <v>-1.1606182525642461E-2</v>
      </c>
    </row>
    <row r="3523" spans="2:8" x14ac:dyDescent="0.35">
      <c r="B3523" s="40">
        <v>41197</v>
      </c>
      <c r="C3523" s="41">
        <v>119.64144899999999</v>
      </c>
      <c r="D3523" s="6">
        <f t="shared" si="111"/>
        <v>-0.7759089281988143</v>
      </c>
      <c r="E3523">
        <v>-5.5434463031384983E-3</v>
      </c>
      <c r="G3523">
        <v>3517</v>
      </c>
      <c r="H3523">
        <f t="shared" ca="1" si="112"/>
        <v>3.0417318025230729E-2</v>
      </c>
    </row>
    <row r="3524" spans="2:8" x14ac:dyDescent="0.35">
      <c r="B3524" s="40">
        <v>45009</v>
      </c>
      <c r="C3524" s="41">
        <v>533.89654499999995</v>
      </c>
      <c r="D3524" s="6">
        <f t="shared" si="111"/>
        <v>0.85505349636779782</v>
      </c>
      <c r="E3524">
        <v>-5.5616675176941195E-3</v>
      </c>
      <c r="G3524">
        <v>3518</v>
      </c>
      <c r="H3524">
        <f t="shared" ca="1" si="112"/>
        <v>-2.4822985308129666E-2</v>
      </c>
    </row>
    <row r="3525" spans="2:8" x14ac:dyDescent="0.35">
      <c r="B3525" s="40">
        <v>42566</v>
      </c>
      <c r="C3525" s="41">
        <v>287.80654900000002</v>
      </c>
      <c r="D3525" s="6">
        <f t="shared" si="111"/>
        <v>-8.7963150721662386E-2</v>
      </c>
      <c r="E3525">
        <v>-5.5780687258380757E-3</v>
      </c>
      <c r="G3525">
        <v>3519</v>
      </c>
      <c r="H3525">
        <f t="shared" ca="1" si="112"/>
        <v>3.0890878868862281E-2</v>
      </c>
    </row>
    <row r="3526" spans="2:8" x14ac:dyDescent="0.35">
      <c r="B3526" s="40">
        <v>43047</v>
      </c>
      <c r="C3526" s="41">
        <v>315.56460600000003</v>
      </c>
      <c r="D3526" s="6">
        <f t="shared" si="111"/>
        <v>1.8482108630165961</v>
      </c>
      <c r="E3526">
        <v>-5.5857057874072287E-3</v>
      </c>
      <c r="G3526">
        <v>3520</v>
      </c>
      <c r="H3526">
        <f t="shared" ca="1" si="112"/>
        <v>2.8119847776522891E-2</v>
      </c>
    </row>
    <row r="3527" spans="2:8" x14ac:dyDescent="0.35">
      <c r="B3527" s="40">
        <v>41212</v>
      </c>
      <c r="C3527" s="41">
        <v>110.793976</v>
      </c>
      <c r="D3527" s="6">
        <f t="shared" ref="D3527:D3590" si="113">(C3527-C3528)/C3528</f>
        <v>-0.27003646214583088</v>
      </c>
      <c r="E3527">
        <v>-5.5863684471051615E-3</v>
      </c>
      <c r="G3527">
        <v>3521</v>
      </c>
      <c r="H3527">
        <f t="shared" ref="H3527:H3590" ca="1" si="114">_xlfn.NORM.INV(RAND(),K$9,K$10)</f>
        <v>-2.2804552892428213E-2</v>
      </c>
    </row>
    <row r="3528" spans="2:8" x14ac:dyDescent="0.35">
      <c r="B3528" s="40">
        <v>41537</v>
      </c>
      <c r="C3528" s="41">
        <v>151.78015099999999</v>
      </c>
      <c r="D3528" s="6">
        <f t="shared" si="113"/>
        <v>2.6512192517452067</v>
      </c>
      <c r="E3528">
        <v>-5.5948045007423982E-3</v>
      </c>
      <c r="G3528">
        <v>3522</v>
      </c>
      <c r="H3528">
        <f t="shared" ca="1" si="114"/>
        <v>3.204504360788319E-2</v>
      </c>
    </row>
    <row r="3529" spans="2:8" x14ac:dyDescent="0.35">
      <c r="B3529" s="40">
        <v>39919</v>
      </c>
      <c r="C3529" s="41">
        <v>41.569716999999997</v>
      </c>
      <c r="D3529" s="6">
        <f t="shared" si="113"/>
        <v>-0.90231913160858335</v>
      </c>
      <c r="E3529">
        <v>-5.6065085685870182E-3</v>
      </c>
      <c r="G3529">
        <v>3523</v>
      </c>
      <c r="H3529">
        <f t="shared" ca="1" si="114"/>
        <v>8.2877951142109677E-3</v>
      </c>
    </row>
    <row r="3530" spans="2:8" x14ac:dyDescent="0.35">
      <c r="B3530" s="40">
        <v>43529</v>
      </c>
      <c r="C3530" s="41">
        <v>425.56662</v>
      </c>
      <c r="D3530" s="6">
        <f t="shared" si="113"/>
        <v>0.75641230854424457</v>
      </c>
      <c r="E3530">
        <v>-5.6139969574168736E-3</v>
      </c>
      <c r="G3530">
        <v>3524</v>
      </c>
      <c r="H3530">
        <f t="shared" ca="1" si="114"/>
        <v>-6.7711999841878739E-3</v>
      </c>
    </row>
    <row r="3531" spans="2:8" x14ac:dyDescent="0.35">
      <c r="B3531" s="40">
        <v>42055</v>
      </c>
      <c r="C3531" s="41">
        <v>242.29312100000001</v>
      </c>
      <c r="D3531" s="6">
        <f t="shared" si="113"/>
        <v>-0.31926526165976554</v>
      </c>
      <c r="E3531">
        <v>-5.6193214398196894E-3</v>
      </c>
      <c r="G3531">
        <v>3525</v>
      </c>
      <c r="H3531">
        <f t="shared" ca="1" si="114"/>
        <v>3.5695129679544052E-2</v>
      </c>
    </row>
    <row r="3532" spans="2:8" x14ac:dyDescent="0.35">
      <c r="B3532" s="40">
        <v>43306</v>
      </c>
      <c r="C3532" s="41">
        <v>355.928833</v>
      </c>
      <c r="D3532" s="6">
        <f t="shared" si="113"/>
        <v>0.40147184360478966</v>
      </c>
      <c r="E3532">
        <v>-5.6194961261651572E-3</v>
      </c>
      <c r="G3532">
        <v>3526</v>
      </c>
      <c r="H3532">
        <f t="shared" ca="1" si="114"/>
        <v>-8.6478981987900008E-2</v>
      </c>
    </row>
    <row r="3533" spans="2:8" x14ac:dyDescent="0.35">
      <c r="B3533" s="40">
        <v>42824</v>
      </c>
      <c r="C3533" s="41">
        <v>253.96788000000001</v>
      </c>
      <c r="D3533" s="6">
        <f t="shared" si="113"/>
        <v>4.7111721214396436</v>
      </c>
      <c r="E3533">
        <v>-5.622011920004443E-3</v>
      </c>
      <c r="G3533">
        <v>3527</v>
      </c>
      <c r="H3533">
        <f t="shared" ca="1" si="114"/>
        <v>-2.6007155315264124E-2</v>
      </c>
    </row>
    <row r="3534" spans="2:8" x14ac:dyDescent="0.35">
      <c r="B3534" s="40">
        <v>39540</v>
      </c>
      <c r="C3534" s="41">
        <v>44.468609000000001</v>
      </c>
      <c r="D3534" s="6">
        <f t="shared" si="113"/>
        <v>0.32473558901323429</v>
      </c>
      <c r="E3534">
        <v>-5.6259583615932427E-3</v>
      </c>
      <c r="G3534">
        <v>3528</v>
      </c>
      <c r="H3534">
        <f t="shared" ca="1" si="114"/>
        <v>-1.8286158812053244E-2</v>
      </c>
    </row>
    <row r="3535" spans="2:8" x14ac:dyDescent="0.35">
      <c r="B3535" s="40">
        <v>39743</v>
      </c>
      <c r="C3535" s="41">
        <v>33.567912999999997</v>
      </c>
      <c r="D3535" s="6">
        <f t="shared" si="113"/>
        <v>-0.93024367091006588</v>
      </c>
      <c r="E3535">
        <v>-5.6318741784549672E-3</v>
      </c>
      <c r="G3535">
        <v>3529</v>
      </c>
      <c r="H3535">
        <f t="shared" ca="1" si="114"/>
        <v>1.5599048460715305E-2</v>
      </c>
    </row>
    <row r="3536" spans="2:8" x14ac:dyDescent="0.35">
      <c r="B3536" s="40">
        <v>44062</v>
      </c>
      <c r="C3536" s="41">
        <v>481.21673600000003</v>
      </c>
      <c r="D3536" s="6">
        <f t="shared" si="113"/>
        <v>0.89999148034282783</v>
      </c>
      <c r="E3536">
        <v>-5.6338019321507454E-3</v>
      </c>
      <c r="G3536">
        <v>3530</v>
      </c>
      <c r="H3536">
        <f t="shared" ca="1" si="114"/>
        <v>1.8222043055014176E-3</v>
      </c>
    </row>
    <row r="3537" spans="2:8" x14ac:dyDescent="0.35">
      <c r="B3537" s="40">
        <v>42804</v>
      </c>
      <c r="C3537" s="41">
        <v>253.27310199999999</v>
      </c>
      <c r="D3537" s="6">
        <f t="shared" si="113"/>
        <v>-0.47256117953509547</v>
      </c>
      <c r="E3537">
        <v>-5.6377025214445669E-3</v>
      </c>
      <c r="G3537">
        <v>3531</v>
      </c>
      <c r="H3537">
        <f t="shared" ca="1" si="114"/>
        <v>1.2141652022741487E-2</v>
      </c>
    </row>
    <row r="3538" spans="2:8" x14ac:dyDescent="0.35">
      <c r="B3538" s="40">
        <v>44070</v>
      </c>
      <c r="C3538" s="41">
        <v>480.194275</v>
      </c>
      <c r="D3538" s="6">
        <f t="shared" si="113"/>
        <v>-0.16563233758068771</v>
      </c>
      <c r="E3538">
        <v>-5.6458556672243582E-3</v>
      </c>
      <c r="G3538">
        <v>3532</v>
      </c>
      <c r="H3538">
        <f t="shared" ca="1" si="114"/>
        <v>-7.019238548092051E-4</v>
      </c>
    </row>
    <row r="3539" spans="2:8" x14ac:dyDescent="0.35">
      <c r="B3539" s="40">
        <v>44774</v>
      </c>
      <c r="C3539" s="41">
        <v>575.51879899999994</v>
      </c>
      <c r="D3539" s="6">
        <f t="shared" si="113"/>
        <v>0.13859828647445493</v>
      </c>
      <c r="E3539">
        <v>-5.6497618791247059E-3</v>
      </c>
      <c r="G3539">
        <v>3533</v>
      </c>
      <c r="H3539">
        <f t="shared" ca="1" si="114"/>
        <v>-2.9378632160899362E-2</v>
      </c>
    </row>
    <row r="3540" spans="2:8" x14ac:dyDescent="0.35">
      <c r="B3540" s="40">
        <v>44113</v>
      </c>
      <c r="C3540" s="41">
        <v>505.46255500000001</v>
      </c>
      <c r="D3540" s="6">
        <f t="shared" si="113"/>
        <v>0.58305158512848021</v>
      </c>
      <c r="E3540">
        <v>-5.6507359825386412E-3</v>
      </c>
      <c r="G3540">
        <v>3534</v>
      </c>
      <c r="H3540">
        <f t="shared" ca="1" si="114"/>
        <v>-3.7039110427732426E-2</v>
      </c>
    </row>
    <row r="3541" spans="2:8" x14ac:dyDescent="0.35">
      <c r="B3541" s="40">
        <v>43084</v>
      </c>
      <c r="C3541" s="41">
        <v>319.29632600000002</v>
      </c>
      <c r="D3541" s="6">
        <f t="shared" si="113"/>
        <v>0.32958046427485294</v>
      </c>
      <c r="E3541">
        <v>-5.6654830669532136E-3</v>
      </c>
      <c r="G3541">
        <v>3535</v>
      </c>
      <c r="H3541">
        <f t="shared" ca="1" si="114"/>
        <v>-4.7423588851868016E-2</v>
      </c>
    </row>
    <row r="3542" spans="2:8" x14ac:dyDescent="0.35">
      <c r="B3542" s="40">
        <v>42130</v>
      </c>
      <c r="C3542" s="41">
        <v>240.148178</v>
      </c>
      <c r="D3542" s="6">
        <f t="shared" si="113"/>
        <v>5.6389471265982047</v>
      </c>
      <c r="E3542">
        <v>-5.6687867412622082E-3</v>
      </c>
      <c r="G3542">
        <v>3536</v>
      </c>
      <c r="H3542">
        <f t="shared" ca="1" si="114"/>
        <v>-4.0914410120228208E-2</v>
      </c>
    </row>
    <row r="3543" spans="2:8" x14ac:dyDescent="0.35">
      <c r="B3543" s="40">
        <v>39156</v>
      </c>
      <c r="C3543" s="41">
        <v>36.172629999999998</v>
      </c>
      <c r="D3543" s="6">
        <f t="shared" si="113"/>
        <v>-0.66870336242096218</v>
      </c>
      <c r="E3543">
        <v>-5.6757301470944299E-3</v>
      </c>
      <c r="G3543">
        <v>3537</v>
      </c>
      <c r="H3543">
        <f t="shared" ca="1" si="114"/>
        <v>2.7860137762055624E-2</v>
      </c>
    </row>
    <row r="3544" spans="2:8" x14ac:dyDescent="0.35">
      <c r="B3544" s="40">
        <v>41236</v>
      </c>
      <c r="C3544" s="41">
        <v>109.18501999999999</v>
      </c>
      <c r="D3544" s="6">
        <f t="shared" si="113"/>
        <v>-0.47199197325425241</v>
      </c>
      <c r="E3544">
        <v>-5.6978687879680008E-3</v>
      </c>
      <c r="G3544">
        <v>3538</v>
      </c>
      <c r="H3544">
        <f t="shared" ca="1" si="114"/>
        <v>-9.7529410955080713E-3</v>
      </c>
    </row>
    <row r="3545" spans="2:8" x14ac:dyDescent="0.35">
      <c r="B3545" s="40">
        <v>41953</v>
      </c>
      <c r="C3545" s="41">
        <v>206.78666699999999</v>
      </c>
      <c r="D3545" s="6">
        <f t="shared" si="113"/>
        <v>-0.28334572627915922</v>
      </c>
      <c r="E3545">
        <v>-5.7053927842908589E-3</v>
      </c>
      <c r="G3545">
        <v>3539</v>
      </c>
      <c r="H3545">
        <f t="shared" ca="1" si="114"/>
        <v>1.4059294847142021E-2</v>
      </c>
    </row>
    <row r="3546" spans="2:8" x14ac:dyDescent="0.35">
      <c r="B3546" s="40">
        <v>42559</v>
      </c>
      <c r="C3546" s="41">
        <v>288.54452500000002</v>
      </c>
      <c r="D3546" s="6">
        <f t="shared" si="113"/>
        <v>6.231295268974077</v>
      </c>
      <c r="E3546">
        <v>-5.7214776567920105E-3</v>
      </c>
      <c r="G3546">
        <v>3540</v>
      </c>
      <c r="H3546">
        <f t="shared" ca="1" si="114"/>
        <v>-5.9395932459931659E-3</v>
      </c>
    </row>
    <row r="3547" spans="2:8" x14ac:dyDescent="0.35">
      <c r="B3547" s="40">
        <v>39013</v>
      </c>
      <c r="C3547" s="41">
        <v>39.902191000000002</v>
      </c>
      <c r="D3547" s="6">
        <f t="shared" si="113"/>
        <v>-0.51577706469179929</v>
      </c>
      <c r="E3547">
        <v>-5.724247005799446E-3</v>
      </c>
      <c r="G3547">
        <v>3541</v>
      </c>
      <c r="H3547">
        <f t="shared" ca="1" si="114"/>
        <v>-4.2492361991737608E-3</v>
      </c>
    </row>
    <row r="3548" spans="2:8" x14ac:dyDescent="0.35">
      <c r="B3548" s="40">
        <v>40340</v>
      </c>
      <c r="C3548" s="41">
        <v>82.404587000000006</v>
      </c>
      <c r="D3548" s="6">
        <f t="shared" si="113"/>
        <v>-0.10254371349004708</v>
      </c>
      <c r="E3548">
        <v>-5.7305463549189818E-3</v>
      </c>
      <c r="G3548">
        <v>3542</v>
      </c>
      <c r="H3548">
        <f t="shared" ca="1" si="114"/>
        <v>2.8614647268270014E-2</v>
      </c>
    </row>
    <row r="3549" spans="2:8" x14ac:dyDescent="0.35">
      <c r="B3549" s="40">
        <v>41059</v>
      </c>
      <c r="C3549" s="41">
        <v>91.820167999999995</v>
      </c>
      <c r="D3549" s="6">
        <f t="shared" si="113"/>
        <v>0.29235233677058253</v>
      </c>
      <c r="E3549">
        <v>-5.739004302385403E-3</v>
      </c>
      <c r="G3549">
        <v>3543</v>
      </c>
      <c r="H3549">
        <f t="shared" ca="1" si="114"/>
        <v>2.1903376624064958E-2</v>
      </c>
    </row>
    <row r="3550" spans="2:8" x14ac:dyDescent="0.35">
      <c r="B3550" s="40">
        <v>40142</v>
      </c>
      <c r="C3550" s="41">
        <v>71.048866000000004</v>
      </c>
      <c r="D3550" s="6">
        <f t="shared" si="113"/>
        <v>3.128424344414054</v>
      </c>
      <c r="E3550">
        <v>-5.7399597234992564E-3</v>
      </c>
      <c r="G3550">
        <v>3544</v>
      </c>
      <c r="H3550">
        <f t="shared" ca="1" si="114"/>
        <v>-1.58925511738842E-2</v>
      </c>
    </row>
    <row r="3551" spans="2:8" x14ac:dyDescent="0.35">
      <c r="B3551" s="40">
        <v>38519</v>
      </c>
      <c r="C3551" s="41">
        <v>17.209681</v>
      </c>
      <c r="D3551" s="6">
        <f t="shared" si="113"/>
        <v>-0.88958039689647284</v>
      </c>
      <c r="E3551">
        <v>-5.757814637122354E-3</v>
      </c>
      <c r="G3551">
        <v>3545</v>
      </c>
      <c r="H3551">
        <f t="shared" ca="1" si="114"/>
        <v>5.0902742887500036E-3</v>
      </c>
    </row>
    <row r="3552" spans="2:8" x14ac:dyDescent="0.35">
      <c r="B3552" s="40">
        <v>41687</v>
      </c>
      <c r="C3552" s="41">
        <v>155.85711699999999</v>
      </c>
      <c r="D3552" s="6">
        <f t="shared" si="113"/>
        <v>0.12456700375102614</v>
      </c>
      <c r="E3552">
        <v>-5.7588398643245468E-3</v>
      </c>
      <c r="G3552">
        <v>3546</v>
      </c>
      <c r="H3552">
        <f t="shared" ca="1" si="114"/>
        <v>1.4249624746611382E-3</v>
      </c>
    </row>
    <row r="3553" spans="2:8" x14ac:dyDescent="0.35">
      <c r="B3553" s="40">
        <v>41415</v>
      </c>
      <c r="C3553" s="41">
        <v>138.59300200000001</v>
      </c>
      <c r="D3553" s="6">
        <f t="shared" si="113"/>
        <v>-0.3466486986300879</v>
      </c>
      <c r="E3553">
        <v>-5.7708661319375212E-3</v>
      </c>
      <c r="G3553">
        <v>3547</v>
      </c>
      <c r="H3553">
        <f t="shared" ca="1" si="114"/>
        <v>-2.6097625945883624E-2</v>
      </c>
    </row>
    <row r="3554" spans="2:8" x14ac:dyDescent="0.35">
      <c r="B3554" s="40">
        <v>42005</v>
      </c>
      <c r="C3554" s="41">
        <v>212.12631200000001</v>
      </c>
      <c r="D3554" s="6">
        <f t="shared" si="113"/>
        <v>3.9328059366036565</v>
      </c>
      <c r="E3554">
        <v>-5.7753677124967422E-3</v>
      </c>
      <c r="G3554">
        <v>3548</v>
      </c>
      <c r="H3554">
        <f t="shared" ca="1" si="114"/>
        <v>2.4565076451903076E-2</v>
      </c>
    </row>
    <row r="3555" spans="2:8" x14ac:dyDescent="0.35">
      <c r="B3555" s="40">
        <v>39260</v>
      </c>
      <c r="C3555" s="41">
        <v>43.003174000000001</v>
      </c>
      <c r="D3555" s="6">
        <f t="shared" si="113"/>
        <v>-0.91756377844949177</v>
      </c>
      <c r="E3555">
        <v>-5.7772792439951823E-3</v>
      </c>
      <c r="G3555">
        <v>3549</v>
      </c>
      <c r="H3555">
        <f t="shared" ca="1" si="114"/>
        <v>2.7634619966977084E-2</v>
      </c>
    </row>
    <row r="3556" spans="2:8" x14ac:dyDescent="0.35">
      <c r="B3556" s="40">
        <v>45033</v>
      </c>
      <c r="C3556" s="41">
        <v>521.65386999999998</v>
      </c>
      <c r="D3556" s="6">
        <f t="shared" si="113"/>
        <v>5.7008114569165746</v>
      </c>
      <c r="E3556">
        <v>-5.7859474225582901E-3</v>
      </c>
      <c r="G3556">
        <v>3550</v>
      </c>
      <c r="H3556">
        <f t="shared" ca="1" si="114"/>
        <v>-1.1731534825179893E-2</v>
      </c>
    </row>
    <row r="3557" spans="2:8" x14ac:dyDescent="0.35">
      <c r="B3557" s="40">
        <v>40298</v>
      </c>
      <c r="C3557" s="41">
        <v>77.849357999999995</v>
      </c>
      <c r="D3557" s="6">
        <f t="shared" si="113"/>
        <v>-0.47093704794179664</v>
      </c>
      <c r="E3557">
        <v>-5.7898500306228324E-3</v>
      </c>
      <c r="G3557">
        <v>3551</v>
      </c>
      <c r="H3557">
        <f t="shared" ca="1" si="114"/>
        <v>1.5851794372015299E-2</v>
      </c>
    </row>
    <row r="3558" spans="2:8" x14ac:dyDescent="0.35">
      <c r="B3558" s="40">
        <v>41666</v>
      </c>
      <c r="C3558" s="41">
        <v>147.145737</v>
      </c>
      <c r="D3558" s="6">
        <f t="shared" si="113"/>
        <v>-0.45083643039085725</v>
      </c>
      <c r="E3558">
        <v>-5.7944975323598203E-3</v>
      </c>
      <c r="G3558">
        <v>3552</v>
      </c>
      <c r="H3558">
        <f t="shared" ca="1" si="114"/>
        <v>-2.9252720805376282E-3</v>
      </c>
    </row>
    <row r="3559" spans="2:8" x14ac:dyDescent="0.35">
      <c r="B3559" s="40">
        <v>42502</v>
      </c>
      <c r="C3559" s="41">
        <v>267.94519000000003</v>
      </c>
      <c r="D3559" s="6">
        <f t="shared" si="113"/>
        <v>-6.5458863714858193E-2</v>
      </c>
      <c r="E3559">
        <v>-5.7999728401715838E-3</v>
      </c>
      <c r="G3559">
        <v>3553</v>
      </c>
      <c r="H3559">
        <f t="shared" ca="1" si="114"/>
        <v>2.9600494733168468E-2</v>
      </c>
    </row>
    <row r="3560" spans="2:8" x14ac:dyDescent="0.35">
      <c r="B3560" s="40">
        <v>42996</v>
      </c>
      <c r="C3560" s="41">
        <v>286.71310399999999</v>
      </c>
      <c r="D3560" s="6">
        <f t="shared" si="113"/>
        <v>3.0850879660760846</v>
      </c>
      <c r="E3560">
        <v>-5.8016847753099192E-3</v>
      </c>
      <c r="G3560">
        <v>3554</v>
      </c>
      <c r="H3560">
        <f t="shared" ca="1" si="114"/>
        <v>5.7117145508961843E-4</v>
      </c>
    </row>
    <row r="3561" spans="2:8" x14ac:dyDescent="0.35">
      <c r="B3561" s="40">
        <v>40144</v>
      </c>
      <c r="C3561" s="41">
        <v>70.185294999999996</v>
      </c>
      <c r="D3561" s="6">
        <f t="shared" si="113"/>
        <v>-0.22556458542975377</v>
      </c>
      <c r="E3561">
        <v>-5.8102733328201667E-3</v>
      </c>
      <c r="G3561">
        <v>3555</v>
      </c>
      <c r="H3561">
        <f t="shared" ca="1" si="114"/>
        <v>1.7069196021511749E-2</v>
      </c>
    </row>
    <row r="3562" spans="2:8" x14ac:dyDescent="0.35">
      <c r="B3562" s="40">
        <v>41064</v>
      </c>
      <c r="C3562" s="41">
        <v>90.627692999999994</v>
      </c>
      <c r="D3562" s="6">
        <f t="shared" si="113"/>
        <v>-0.4652867606522908</v>
      </c>
      <c r="E3562">
        <v>-5.8140024707078958E-3</v>
      </c>
      <c r="G3562">
        <v>3556</v>
      </c>
      <c r="H3562">
        <f t="shared" ca="1" si="114"/>
        <v>-1.0656694387491972E-2</v>
      </c>
    </row>
    <row r="3563" spans="2:8" x14ac:dyDescent="0.35">
      <c r="B3563" s="40">
        <v>41813</v>
      </c>
      <c r="C3563" s="41">
        <v>169.48840300000001</v>
      </c>
      <c r="D3563" s="6">
        <f t="shared" si="113"/>
        <v>0.48135959833966252</v>
      </c>
      <c r="E3563">
        <v>-5.824927164360923E-3</v>
      </c>
      <c r="G3563">
        <v>3557</v>
      </c>
      <c r="H3563">
        <f t="shared" ca="1" si="114"/>
        <v>-1.8292374223673195E-2</v>
      </c>
    </row>
    <row r="3564" spans="2:8" x14ac:dyDescent="0.35">
      <c r="B3564" s="40">
        <v>41278</v>
      </c>
      <c r="C3564" s="41">
        <v>114.414085</v>
      </c>
      <c r="D3564" s="6">
        <f t="shared" si="113"/>
        <v>21.229699535759572</v>
      </c>
      <c r="E3564">
        <v>-5.8253115745711377E-3</v>
      </c>
      <c r="G3564">
        <v>3558</v>
      </c>
      <c r="H3564">
        <f t="shared" ca="1" si="114"/>
        <v>1.2051439473968263E-2</v>
      </c>
    </row>
    <row r="3565" spans="2:8" x14ac:dyDescent="0.35">
      <c r="B3565" s="40">
        <v>37760</v>
      </c>
      <c r="C3565" s="41">
        <v>5.1469019999999999</v>
      </c>
      <c r="D3565" s="6">
        <f t="shared" si="113"/>
        <v>-0.86811485649216413</v>
      </c>
      <c r="E3565">
        <v>-5.8266582217306089E-3</v>
      </c>
      <c r="G3565">
        <v>3559</v>
      </c>
      <c r="H3565">
        <f t="shared" ca="1" si="114"/>
        <v>-2.1227806637080036E-2</v>
      </c>
    </row>
    <row r="3566" spans="2:8" x14ac:dyDescent="0.35">
      <c r="B3566" s="40">
        <v>39212</v>
      </c>
      <c r="C3566" s="41">
        <v>39.025638999999998</v>
      </c>
      <c r="D3566" s="6">
        <f t="shared" si="113"/>
        <v>-0.74476997441129533</v>
      </c>
      <c r="E3566">
        <v>-5.8351489972054424E-3</v>
      </c>
      <c r="G3566">
        <v>3560</v>
      </c>
      <c r="H3566">
        <f t="shared" ca="1" si="114"/>
        <v>-1.3403427182203123E-2</v>
      </c>
    </row>
    <row r="3567" spans="2:8" x14ac:dyDescent="0.35">
      <c r="B3567" s="40">
        <v>41502</v>
      </c>
      <c r="C3567" s="41">
        <v>152.90379300000001</v>
      </c>
      <c r="D3567" s="6">
        <f t="shared" si="113"/>
        <v>-3.6560874509954733E-3</v>
      </c>
      <c r="E3567">
        <v>-5.8442748109073682E-3</v>
      </c>
      <c r="G3567">
        <v>3561</v>
      </c>
      <c r="H3567">
        <f t="shared" ca="1" si="114"/>
        <v>-1.6632428178212776E-2</v>
      </c>
    </row>
    <row r="3568" spans="2:8" x14ac:dyDescent="0.35">
      <c r="B3568" s="40">
        <v>41669</v>
      </c>
      <c r="C3568" s="41">
        <v>153.46487400000001</v>
      </c>
      <c r="D3568" s="6">
        <f t="shared" si="113"/>
        <v>2.0845971435238213</v>
      </c>
      <c r="E3568">
        <v>-5.8479947364607002E-3</v>
      </c>
      <c r="G3568">
        <v>3562</v>
      </c>
      <c r="H3568">
        <f t="shared" ca="1" si="114"/>
        <v>-9.7677590732456687E-2</v>
      </c>
    </row>
    <row r="3569" spans="2:8" x14ac:dyDescent="0.35">
      <c r="B3569" s="40">
        <v>39456</v>
      </c>
      <c r="C3569" s="41">
        <v>49.751998999999998</v>
      </c>
      <c r="D3569" s="6">
        <f t="shared" si="113"/>
        <v>-0.38850069837174422</v>
      </c>
      <c r="E3569">
        <v>-5.865179753834133E-3</v>
      </c>
      <c r="G3569">
        <v>3563</v>
      </c>
      <c r="H3569">
        <f t="shared" ca="1" si="114"/>
        <v>1.3502330448100449E-2</v>
      </c>
    </row>
    <row r="3570" spans="2:8" x14ac:dyDescent="0.35">
      <c r="B3570" s="40">
        <v>40575</v>
      </c>
      <c r="C3570" s="41">
        <v>81.360680000000002</v>
      </c>
      <c r="D3570" s="6">
        <f t="shared" si="113"/>
        <v>-0.85758740293109592</v>
      </c>
      <c r="E3570">
        <v>-5.8699977921847441E-3</v>
      </c>
      <c r="G3570">
        <v>3564</v>
      </c>
      <c r="H3570">
        <f t="shared" ca="1" si="114"/>
        <v>3.4972457727826312E-2</v>
      </c>
    </row>
    <row r="3571" spans="2:8" x14ac:dyDescent="0.35">
      <c r="B3571" s="40">
        <v>44417</v>
      </c>
      <c r="C3571" s="41">
        <v>571.30255099999999</v>
      </c>
      <c r="D3571" s="6">
        <f t="shared" si="113"/>
        <v>-3.5560299571561406E-2</v>
      </c>
      <c r="E3571">
        <v>-5.8954538726735577E-3</v>
      </c>
      <c r="G3571">
        <v>3565</v>
      </c>
      <c r="H3571">
        <f t="shared" ca="1" si="114"/>
        <v>1.115436839067834E-2</v>
      </c>
    </row>
    <row r="3572" spans="2:8" x14ac:dyDescent="0.35">
      <c r="B3572" s="40">
        <v>44509</v>
      </c>
      <c r="C3572" s="41">
        <v>592.36730999999997</v>
      </c>
      <c r="D3572" s="6">
        <f t="shared" si="113"/>
        <v>1.1363647714233311</v>
      </c>
      <c r="E3572">
        <v>-5.9327459039371071E-3</v>
      </c>
      <c r="G3572">
        <v>3566</v>
      </c>
      <c r="H3572">
        <f t="shared" ca="1" si="114"/>
        <v>6.2674093058032995E-2</v>
      </c>
    </row>
    <row r="3573" spans="2:8" x14ac:dyDescent="0.35">
      <c r="B3573" s="40">
        <v>42531</v>
      </c>
      <c r="C3573" s="41">
        <v>277.27816799999999</v>
      </c>
      <c r="D3573" s="6">
        <f t="shared" si="113"/>
        <v>-0.36666280177975691</v>
      </c>
      <c r="E3573">
        <v>-5.9339695307141461E-3</v>
      </c>
      <c r="G3573">
        <v>3567</v>
      </c>
      <c r="H3573">
        <f t="shared" ca="1" si="114"/>
        <v>1.7446948649533334E-2</v>
      </c>
    </row>
    <row r="3574" spans="2:8" x14ac:dyDescent="0.35">
      <c r="B3574" s="40">
        <v>43802</v>
      </c>
      <c r="C3574" s="41">
        <v>437.80496199999999</v>
      </c>
      <c r="D3574" s="6">
        <f t="shared" si="113"/>
        <v>20.664026914947389</v>
      </c>
      <c r="E3574">
        <v>-5.9503731139334166E-3</v>
      </c>
      <c r="G3574">
        <v>3568</v>
      </c>
      <c r="H3574">
        <f t="shared" ca="1" si="114"/>
        <v>-2.625684705777755E-2</v>
      </c>
    </row>
    <row r="3575" spans="2:8" x14ac:dyDescent="0.35">
      <c r="B3575" s="40">
        <v>38555</v>
      </c>
      <c r="C3575" s="41">
        <v>20.208845</v>
      </c>
      <c r="D3575" s="6">
        <f t="shared" si="113"/>
        <v>-0.92081747786737689</v>
      </c>
      <c r="E3575">
        <v>-5.9526230897496493E-3</v>
      </c>
      <c r="G3575">
        <v>3569</v>
      </c>
      <c r="H3575">
        <f t="shared" ca="1" si="114"/>
        <v>2.9645783160541266E-2</v>
      </c>
    </row>
    <row r="3576" spans="2:8" x14ac:dyDescent="0.35">
      <c r="B3576" s="40">
        <v>42738</v>
      </c>
      <c r="C3576" s="41">
        <v>255.21850599999999</v>
      </c>
      <c r="D3576" s="6">
        <f t="shared" si="113"/>
        <v>-0.2927998775368944</v>
      </c>
      <c r="E3576">
        <v>-5.9533429657207832E-3</v>
      </c>
      <c r="G3576">
        <v>3570</v>
      </c>
      <c r="H3576">
        <f t="shared" ca="1" si="114"/>
        <v>2.5582475679205036E-2</v>
      </c>
    </row>
    <row r="3577" spans="2:8" x14ac:dyDescent="0.35">
      <c r="B3577" s="40">
        <v>43592</v>
      </c>
      <c r="C3577" s="41">
        <v>360.88583399999999</v>
      </c>
      <c r="D3577" s="6">
        <f t="shared" si="113"/>
        <v>-0.34022731262407113</v>
      </c>
      <c r="E3577">
        <v>-5.9563565649074215E-3</v>
      </c>
      <c r="G3577">
        <v>3571</v>
      </c>
      <c r="H3577">
        <f t="shared" ca="1" si="114"/>
        <v>-3.4742677421048404E-2</v>
      </c>
    </row>
    <row r="3578" spans="2:8" x14ac:dyDescent="0.35">
      <c r="B3578" s="40">
        <v>44935</v>
      </c>
      <c r="C3578" s="41">
        <v>546.98510699999997</v>
      </c>
      <c r="D3578" s="6">
        <f t="shared" si="113"/>
        <v>48.999941223331689</v>
      </c>
      <c r="E3578">
        <v>-5.9690855528350059E-3</v>
      </c>
      <c r="G3578">
        <v>3572</v>
      </c>
      <c r="H3578">
        <f t="shared" ca="1" si="114"/>
        <v>2.2613614329083801E-3</v>
      </c>
    </row>
    <row r="3579" spans="2:8" x14ac:dyDescent="0.35">
      <c r="B3579" s="40">
        <v>38034</v>
      </c>
      <c r="C3579" s="41">
        <v>10.939715</v>
      </c>
      <c r="D3579" s="6">
        <f t="shared" si="113"/>
        <v>-0.95813873492313295</v>
      </c>
      <c r="E3579">
        <v>-5.975298115229199E-3</v>
      </c>
      <c r="G3579">
        <v>3573</v>
      </c>
      <c r="H3579">
        <f t="shared" ca="1" si="114"/>
        <v>2.2016896004519532E-2</v>
      </c>
    </row>
    <row r="3580" spans="2:8" x14ac:dyDescent="0.35">
      <c r="B3580" s="40">
        <v>42894</v>
      </c>
      <c r="C3580" s="41">
        <v>261.33264200000002</v>
      </c>
      <c r="D3580" s="6">
        <f t="shared" si="113"/>
        <v>-0.36859320053872541</v>
      </c>
      <c r="E3580">
        <v>-5.9899331871322735E-3</v>
      </c>
      <c r="G3580">
        <v>3574</v>
      </c>
      <c r="H3580">
        <f t="shared" ca="1" si="114"/>
        <v>2.5922324210194258E-2</v>
      </c>
    </row>
    <row r="3581" spans="2:8" x14ac:dyDescent="0.35">
      <c r="B3581" s="40">
        <v>43465</v>
      </c>
      <c r="C3581" s="41">
        <v>413.88949600000001</v>
      </c>
      <c r="D3581" s="6">
        <f t="shared" si="113"/>
        <v>41.330766831227997</v>
      </c>
      <c r="E3581">
        <v>-6.0010075452537701E-3</v>
      </c>
      <c r="G3581">
        <v>3575</v>
      </c>
      <c r="H3581">
        <f t="shared" ca="1" si="114"/>
        <v>-1.0850756723375805E-2</v>
      </c>
    </row>
    <row r="3582" spans="2:8" x14ac:dyDescent="0.35">
      <c r="B3582" s="40">
        <v>38279</v>
      </c>
      <c r="C3582" s="41">
        <v>9.7775099999999995</v>
      </c>
      <c r="D3582" s="6">
        <f t="shared" si="113"/>
        <v>-0.98138198088886619</v>
      </c>
      <c r="E3582">
        <v>-6.0047317277883471E-3</v>
      </c>
      <c r="G3582">
        <v>3576</v>
      </c>
      <c r="H3582">
        <f t="shared" ca="1" si="114"/>
        <v>1.6798272718023793E-2</v>
      </c>
    </row>
    <row r="3583" spans="2:8" x14ac:dyDescent="0.35">
      <c r="B3583" s="40">
        <v>44214</v>
      </c>
      <c r="C3583" s="41">
        <v>525.16381799999999</v>
      </c>
      <c r="D3583" s="6">
        <f t="shared" si="113"/>
        <v>-4.3006559964119513E-2</v>
      </c>
      <c r="E3583">
        <v>-6.0099525738120316E-3</v>
      </c>
      <c r="G3583">
        <v>3577</v>
      </c>
      <c r="H3583">
        <f t="shared" ca="1" si="114"/>
        <v>3.9050136020194236E-3</v>
      </c>
    </row>
    <row r="3584" spans="2:8" x14ac:dyDescent="0.35">
      <c r="B3584" s="40">
        <v>44838</v>
      </c>
      <c r="C3584" s="41">
        <v>548.76428199999998</v>
      </c>
      <c r="D3584" s="6">
        <f t="shared" si="113"/>
        <v>0.15948769764015178</v>
      </c>
      <c r="E3584">
        <v>-6.0128183931592149E-3</v>
      </c>
      <c r="G3584">
        <v>3578</v>
      </c>
      <c r="H3584">
        <f t="shared" ca="1" si="114"/>
        <v>-2.9647327666441511E-2</v>
      </c>
    </row>
    <row r="3585" spans="2:8" x14ac:dyDescent="0.35">
      <c r="B3585" s="40">
        <v>43846</v>
      </c>
      <c r="C3585" s="41">
        <v>473.281677</v>
      </c>
      <c r="D3585" s="6">
        <f t="shared" si="113"/>
        <v>0.10352339211816065</v>
      </c>
      <c r="E3585">
        <v>-6.0136569728069713E-3</v>
      </c>
      <c r="G3585">
        <v>3579</v>
      </c>
      <c r="H3585">
        <f t="shared" ca="1" si="114"/>
        <v>2.8419478244904785E-2</v>
      </c>
    </row>
    <row r="3586" spans="2:8" x14ac:dyDescent="0.35">
      <c r="B3586" s="40">
        <v>43508</v>
      </c>
      <c r="C3586" s="41">
        <v>428.88232399999998</v>
      </c>
      <c r="D3586" s="6">
        <f t="shared" si="113"/>
        <v>0.4889863483175001</v>
      </c>
      <c r="E3586">
        <v>-6.0141542326115757E-3</v>
      </c>
      <c r="G3586">
        <v>3580</v>
      </c>
      <c r="H3586">
        <f t="shared" ca="1" si="114"/>
        <v>-4.9967745103630529E-2</v>
      </c>
    </row>
    <row r="3587" spans="2:8" x14ac:dyDescent="0.35">
      <c r="B3587" s="40">
        <v>42541</v>
      </c>
      <c r="C3587" s="41">
        <v>288.03643799999998</v>
      </c>
      <c r="D3587" s="6">
        <f t="shared" si="113"/>
        <v>-0.41864926507903627</v>
      </c>
      <c r="E3587">
        <v>-6.0288800148005934E-3</v>
      </c>
      <c r="G3587">
        <v>3581</v>
      </c>
      <c r="H3587">
        <f t="shared" ca="1" si="114"/>
        <v>1.6915503901743579E-3</v>
      </c>
    </row>
    <row r="3588" spans="2:8" x14ac:dyDescent="0.35">
      <c r="B3588" s="40">
        <v>44046</v>
      </c>
      <c r="C3588" s="41">
        <v>495.46069299999999</v>
      </c>
      <c r="D3588" s="6">
        <f t="shared" si="113"/>
        <v>0.40274321331622887</v>
      </c>
      <c r="E3588">
        <v>-6.0363596671239375E-3</v>
      </c>
      <c r="G3588">
        <v>3582</v>
      </c>
      <c r="H3588">
        <f t="shared" ca="1" si="114"/>
        <v>-2.4954187330774213E-2</v>
      </c>
    </row>
    <row r="3589" spans="2:8" x14ac:dyDescent="0.35">
      <c r="B3589" s="40">
        <v>43257</v>
      </c>
      <c r="C3589" s="41">
        <v>353.20840500000003</v>
      </c>
      <c r="D3589" s="6">
        <f t="shared" si="113"/>
        <v>-0.25024395890909928</v>
      </c>
      <c r="E3589">
        <v>-6.0383450250120659E-3</v>
      </c>
      <c r="G3589">
        <v>3583</v>
      </c>
      <c r="H3589">
        <f t="shared" ca="1" si="114"/>
        <v>2.2146646006578747E-2</v>
      </c>
    </row>
    <row r="3590" spans="2:8" x14ac:dyDescent="0.35">
      <c r="B3590" s="40">
        <v>43930</v>
      </c>
      <c r="C3590" s="41">
        <v>471.09777800000001</v>
      </c>
      <c r="D3590" s="6">
        <f t="shared" si="113"/>
        <v>-0.11987596436225516</v>
      </c>
      <c r="E3590">
        <v>-6.0412385328930856E-3</v>
      </c>
      <c r="G3590">
        <v>3584</v>
      </c>
      <c r="H3590">
        <f t="shared" ca="1" si="114"/>
        <v>5.4882261597137827E-2</v>
      </c>
    </row>
    <row r="3591" spans="2:8" x14ac:dyDescent="0.35">
      <c r="B3591" s="40">
        <v>44586</v>
      </c>
      <c r="C3591" s="41">
        <v>535.26293899999996</v>
      </c>
      <c r="D3591" s="6">
        <f t="shared" ref="D3591:D3654" si="115">(C3591-C3592)/C3592</f>
        <v>0.30308494330181357</v>
      </c>
      <c r="E3591">
        <v>-6.042799867317288E-3</v>
      </c>
      <c r="G3591">
        <v>3585</v>
      </c>
      <c r="H3591">
        <f t="shared" ref="H3591:H3654" ca="1" si="116">_xlfn.NORM.INV(RAND(),K$9,K$10)</f>
        <v>-8.6651256631496316E-3</v>
      </c>
    </row>
    <row r="3592" spans="2:8" x14ac:dyDescent="0.35">
      <c r="B3592" s="40">
        <v>43493</v>
      </c>
      <c r="C3592" s="41">
        <v>410.765961</v>
      </c>
      <c r="D3592" s="6">
        <f t="shared" si="115"/>
        <v>8.2344883260370043</v>
      </c>
      <c r="E3592">
        <v>-6.0465110392871882E-3</v>
      </c>
      <c r="G3592">
        <v>3586</v>
      </c>
      <c r="H3592">
        <f t="shared" ca="1" si="116"/>
        <v>-3.5807498718237622E-2</v>
      </c>
    </row>
    <row r="3593" spans="2:8" x14ac:dyDescent="0.35">
      <c r="B3593" s="40">
        <v>39363</v>
      </c>
      <c r="C3593" s="41">
        <v>44.481724</v>
      </c>
      <c r="D3593" s="6">
        <f t="shared" si="115"/>
        <v>-0.90037512797789188</v>
      </c>
      <c r="E3593">
        <v>-6.0493007700473519E-3</v>
      </c>
      <c r="G3593">
        <v>3587</v>
      </c>
      <c r="H3593">
        <f t="shared" ca="1" si="116"/>
        <v>-1.5124035675089499E-2</v>
      </c>
    </row>
    <row r="3594" spans="2:8" x14ac:dyDescent="0.35">
      <c r="B3594" s="40">
        <v>43818</v>
      </c>
      <c r="C3594" s="41">
        <v>446.49215700000002</v>
      </c>
      <c r="D3594" s="6">
        <f t="shared" si="115"/>
        <v>2.8257487524541132</v>
      </c>
      <c r="E3594">
        <v>-6.0499828422068925E-3</v>
      </c>
      <c r="G3594">
        <v>3588</v>
      </c>
      <c r="H3594">
        <f t="shared" ca="1" si="116"/>
        <v>6.7462617204157712E-3</v>
      </c>
    </row>
    <row r="3595" spans="2:8" x14ac:dyDescent="0.35">
      <c r="B3595" s="40">
        <v>41191</v>
      </c>
      <c r="C3595" s="41">
        <v>116.70713000000001</v>
      </c>
      <c r="D3595" s="6">
        <f t="shared" si="115"/>
        <v>0.35859889631933589</v>
      </c>
      <c r="E3595">
        <v>-6.0583134063180062E-3</v>
      </c>
      <c r="G3595">
        <v>3589</v>
      </c>
      <c r="H3595">
        <f t="shared" ca="1" si="116"/>
        <v>-1.161926216884257E-2</v>
      </c>
    </row>
    <row r="3596" spans="2:8" x14ac:dyDescent="0.35">
      <c r="B3596" s="40">
        <v>40518</v>
      </c>
      <c r="C3596" s="41">
        <v>85.902564999999996</v>
      </c>
      <c r="D3596" s="6">
        <f t="shared" si="115"/>
        <v>0.21385820389054946</v>
      </c>
      <c r="E3596">
        <v>-6.0635831876799549E-3</v>
      </c>
      <c r="G3596">
        <v>3590</v>
      </c>
      <c r="H3596">
        <f t="shared" ca="1" si="116"/>
        <v>2.340293566567914E-2</v>
      </c>
    </row>
    <row r="3597" spans="2:8" x14ac:dyDescent="0.35">
      <c r="B3597" s="40">
        <v>40129</v>
      </c>
      <c r="C3597" s="41">
        <v>70.768203999999997</v>
      </c>
      <c r="D3597" s="6">
        <f t="shared" si="115"/>
        <v>-0.86362159905199098</v>
      </c>
      <c r="E3597">
        <v>-6.0643970043310676E-3</v>
      </c>
      <c r="G3597">
        <v>3591</v>
      </c>
      <c r="H3597">
        <f t="shared" ca="1" si="116"/>
        <v>-8.6181957659376956E-3</v>
      </c>
    </row>
    <row r="3598" spans="2:8" x14ac:dyDescent="0.35">
      <c r="B3598" s="40">
        <v>44334</v>
      </c>
      <c r="C3598" s="41">
        <v>518.91064500000005</v>
      </c>
      <c r="D3598" s="6">
        <f t="shared" si="115"/>
        <v>-1.7074136547934264E-2</v>
      </c>
      <c r="E3598">
        <v>-6.0820516276667482E-3</v>
      </c>
      <c r="G3598">
        <v>3592</v>
      </c>
      <c r="H3598">
        <f t="shared" ca="1" si="116"/>
        <v>-1.4104098811401932E-2</v>
      </c>
    </row>
    <row r="3599" spans="2:8" x14ac:dyDescent="0.35">
      <c r="B3599" s="40">
        <v>45043</v>
      </c>
      <c r="C3599" s="41">
        <v>527.92449999999997</v>
      </c>
      <c r="D3599" s="6">
        <f t="shared" si="115"/>
        <v>0.65267577767277463</v>
      </c>
      <c r="E3599">
        <v>-6.0901929351851007E-3</v>
      </c>
      <c r="G3599">
        <v>3593</v>
      </c>
      <c r="H3599">
        <f t="shared" ca="1" si="116"/>
        <v>-1.7302856243528415E-2</v>
      </c>
    </row>
    <row r="3600" spans="2:8" x14ac:dyDescent="0.35">
      <c r="B3600" s="40">
        <v>43066</v>
      </c>
      <c r="C3600" s="41">
        <v>319.436218</v>
      </c>
      <c r="D3600" s="6">
        <f t="shared" si="115"/>
        <v>2.4132614642235874</v>
      </c>
      <c r="E3600">
        <v>-6.0957228208851945E-3</v>
      </c>
      <c r="G3600">
        <v>3594</v>
      </c>
      <c r="H3600">
        <f t="shared" ca="1" si="116"/>
        <v>-3.9513587951934277E-2</v>
      </c>
    </row>
    <row r="3601" spans="2:8" x14ac:dyDescent="0.35">
      <c r="B3601" s="40">
        <v>41001</v>
      </c>
      <c r="C3601" s="41">
        <v>93.586799999999997</v>
      </c>
      <c r="D3601" s="6">
        <f t="shared" si="115"/>
        <v>-0.63516114558124737</v>
      </c>
      <c r="E3601">
        <v>-6.0976966410657306E-3</v>
      </c>
      <c r="G3601">
        <v>3595</v>
      </c>
      <c r="H3601">
        <f t="shared" ca="1" si="116"/>
        <v>-1.7525915690617523E-3</v>
      </c>
    </row>
    <row r="3602" spans="2:8" x14ac:dyDescent="0.35">
      <c r="B3602" s="40">
        <v>42754</v>
      </c>
      <c r="C3602" s="41">
        <v>256.51544200000001</v>
      </c>
      <c r="D3602" s="6">
        <f t="shared" si="115"/>
        <v>-0.50524427626582757</v>
      </c>
      <c r="E3602">
        <v>-6.1019727893533984E-3</v>
      </c>
      <c r="G3602">
        <v>3596</v>
      </c>
      <c r="H3602">
        <f t="shared" ca="1" si="116"/>
        <v>2.9757961301772416E-3</v>
      </c>
    </row>
    <row r="3603" spans="2:8" x14ac:dyDescent="0.35">
      <c r="B3603" s="40">
        <v>45034</v>
      </c>
      <c r="C3603" s="41">
        <v>518.46887200000003</v>
      </c>
      <c r="D3603" s="6">
        <f t="shared" si="115"/>
        <v>0.19202061544673049</v>
      </c>
      <c r="E3603">
        <v>-6.1055772479938668E-3</v>
      </c>
      <c r="G3603">
        <v>3597</v>
      </c>
      <c r="H3603">
        <f t="shared" ca="1" si="116"/>
        <v>-2.5564426264350282E-2</v>
      </c>
    </row>
    <row r="3604" spans="2:8" x14ac:dyDescent="0.35">
      <c r="B3604" s="40">
        <v>43349</v>
      </c>
      <c r="C3604" s="41">
        <v>434.94958500000001</v>
      </c>
      <c r="D3604" s="6">
        <f t="shared" si="115"/>
        <v>0.21742620125086159</v>
      </c>
      <c r="E3604">
        <v>-6.1283879843390988E-3</v>
      </c>
      <c r="G3604">
        <v>3598</v>
      </c>
      <c r="H3604">
        <f t="shared" ca="1" si="116"/>
        <v>-1.0998673005525017E-2</v>
      </c>
    </row>
    <row r="3605" spans="2:8" x14ac:dyDescent="0.35">
      <c r="B3605" s="40">
        <v>43301</v>
      </c>
      <c r="C3605" s="41">
        <v>357.26977499999998</v>
      </c>
      <c r="D3605" s="6">
        <f t="shared" si="115"/>
        <v>63.986853282450248</v>
      </c>
      <c r="E3605">
        <v>-6.1284278944761256E-3</v>
      </c>
      <c r="G3605">
        <v>3599</v>
      </c>
      <c r="H3605">
        <f t="shared" ca="1" si="116"/>
        <v>2.084974440528499E-2</v>
      </c>
    </row>
    <row r="3606" spans="2:8" x14ac:dyDescent="0.35">
      <c r="B3606" s="40">
        <v>37607</v>
      </c>
      <c r="C3606" s="41">
        <v>5.4975699999999996</v>
      </c>
      <c r="D3606" s="6">
        <f t="shared" si="115"/>
        <v>-0.95235964669861239</v>
      </c>
      <c r="E3606">
        <v>-6.1352177625375454E-3</v>
      </c>
      <c r="G3606">
        <v>3600</v>
      </c>
      <c r="H3606">
        <f t="shared" ca="1" si="116"/>
        <v>1.4231706973950311E-2</v>
      </c>
    </row>
    <row r="3607" spans="2:8" x14ac:dyDescent="0.35">
      <c r="B3607" s="40">
        <v>41260</v>
      </c>
      <c r="C3607" s="41">
        <v>115.397339</v>
      </c>
      <c r="D3607" s="6">
        <f t="shared" si="115"/>
        <v>-0.78862633517006875</v>
      </c>
      <c r="E3607">
        <v>-6.1583174978148032E-3</v>
      </c>
      <c r="G3607">
        <v>3601</v>
      </c>
      <c r="H3607">
        <f t="shared" ca="1" si="116"/>
        <v>-1.0126759533926877E-3</v>
      </c>
    </row>
    <row r="3608" spans="2:8" x14ac:dyDescent="0.35">
      <c r="B3608" s="40">
        <v>44883</v>
      </c>
      <c r="C3608" s="41">
        <v>545.94000200000005</v>
      </c>
      <c r="D3608" s="6">
        <f t="shared" si="115"/>
        <v>5.4671258759580068</v>
      </c>
      <c r="E3608">
        <v>-6.160581053491483E-3</v>
      </c>
      <c r="G3608">
        <v>3602</v>
      </c>
      <c r="H3608">
        <f t="shared" ca="1" si="116"/>
        <v>1.8727024421129307E-2</v>
      </c>
    </row>
    <row r="3609" spans="2:8" x14ac:dyDescent="0.35">
      <c r="B3609" s="40">
        <v>40521</v>
      </c>
      <c r="C3609" s="41">
        <v>84.417716999999996</v>
      </c>
      <c r="D3609" s="6">
        <f t="shared" si="115"/>
        <v>-2.6817236245294362E-2</v>
      </c>
      <c r="E3609">
        <v>-6.1696729218530411E-3</v>
      </c>
      <c r="G3609">
        <v>3603</v>
      </c>
      <c r="H3609">
        <f t="shared" ca="1" si="116"/>
        <v>-2.8041390966161643E-2</v>
      </c>
    </row>
    <row r="3610" spans="2:8" x14ac:dyDescent="0.35">
      <c r="B3610" s="40">
        <v>40354</v>
      </c>
      <c r="C3610" s="41">
        <v>86.743949999999998</v>
      </c>
      <c r="D3610" s="6">
        <f t="shared" si="115"/>
        <v>1.8705249590445953E-2</v>
      </c>
      <c r="E3610">
        <v>-6.1835846602061274E-3</v>
      </c>
      <c r="G3610">
        <v>3604</v>
      </c>
      <c r="H3610">
        <f t="shared" ca="1" si="116"/>
        <v>-1.1799347749713564E-2</v>
      </c>
    </row>
    <row r="3611" spans="2:8" x14ac:dyDescent="0.35">
      <c r="B3611" s="40">
        <v>40926</v>
      </c>
      <c r="C3611" s="41">
        <v>85.151176000000007</v>
      </c>
      <c r="D3611" s="6">
        <f t="shared" si="115"/>
        <v>-0.48944068186710571</v>
      </c>
      <c r="E3611">
        <v>-6.1856299624672827E-3</v>
      </c>
      <c r="G3611">
        <v>3605</v>
      </c>
      <c r="H3611">
        <f t="shared" ca="1" si="116"/>
        <v>-1.5974700566093201E-2</v>
      </c>
    </row>
    <row r="3612" spans="2:8" x14ac:dyDescent="0.35">
      <c r="B3612" s="40">
        <v>41816</v>
      </c>
      <c r="C3612" s="41">
        <v>166.780182</v>
      </c>
      <c r="D3612" s="6">
        <f t="shared" si="115"/>
        <v>-0.69251816426958923</v>
      </c>
      <c r="E3612">
        <v>-6.1864083715505334E-3</v>
      </c>
      <c r="G3612">
        <v>3606</v>
      </c>
      <c r="H3612">
        <f t="shared" ca="1" si="116"/>
        <v>-1.780347538471273E-2</v>
      </c>
    </row>
    <row r="3613" spans="2:8" x14ac:dyDescent="0.35">
      <c r="B3613" s="40">
        <v>44938</v>
      </c>
      <c r="C3613" s="41">
        <v>542.40661599999999</v>
      </c>
      <c r="D3613" s="6">
        <f t="shared" si="115"/>
        <v>89.813623551650039</v>
      </c>
      <c r="E3613">
        <v>-6.2003510466493734E-3</v>
      </c>
      <c r="G3613">
        <v>3607</v>
      </c>
      <c r="H3613">
        <f t="shared" ca="1" si="116"/>
        <v>1.7217695256912968E-2</v>
      </c>
    </row>
    <row r="3614" spans="2:8" x14ac:dyDescent="0.35">
      <c r="B3614" s="40">
        <v>37480</v>
      </c>
      <c r="C3614" s="41">
        <v>5.9727449999999997</v>
      </c>
      <c r="D3614" s="6">
        <f t="shared" si="115"/>
        <v>-0.94779711781115061</v>
      </c>
      <c r="E3614">
        <v>-6.2034652750370548E-3</v>
      </c>
      <c r="G3614">
        <v>3608</v>
      </c>
      <c r="H3614">
        <f t="shared" ca="1" si="116"/>
        <v>1.3765159120689237E-3</v>
      </c>
    </row>
    <row r="3615" spans="2:8" x14ac:dyDescent="0.35">
      <c r="B3615" s="40">
        <v>41222</v>
      </c>
      <c r="C3615" s="41">
        <v>114.414085</v>
      </c>
      <c r="D3615" s="6">
        <f t="shared" si="115"/>
        <v>-0.61528903015039782</v>
      </c>
      <c r="E3615">
        <v>-6.2113179655942565E-3</v>
      </c>
      <c r="G3615">
        <v>3609</v>
      </c>
      <c r="H3615">
        <f t="shared" ca="1" si="116"/>
        <v>2.9097738672070741E-2</v>
      </c>
    </row>
    <row r="3616" spans="2:8" x14ac:dyDescent="0.35">
      <c r="B3616" s="40">
        <v>43025</v>
      </c>
      <c r="C3616" s="41">
        <v>297.40271000000001</v>
      </c>
      <c r="D3616" s="6">
        <f t="shared" si="115"/>
        <v>-0.49651008485173542</v>
      </c>
      <c r="E3616">
        <v>-6.2119839657808502E-3</v>
      </c>
      <c r="G3616">
        <v>3610</v>
      </c>
      <c r="H3616">
        <f t="shared" ca="1" si="116"/>
        <v>2.7120080178241562E-2</v>
      </c>
    </row>
    <row r="3617" spans="2:8" x14ac:dyDescent="0.35">
      <c r="B3617" s="40">
        <v>44511</v>
      </c>
      <c r="C3617" s="41">
        <v>590.68255599999998</v>
      </c>
      <c r="D3617" s="6">
        <f t="shared" si="115"/>
        <v>0.42715039088597689</v>
      </c>
      <c r="E3617">
        <v>-6.2214979185059235E-3</v>
      </c>
      <c r="G3617">
        <v>3611</v>
      </c>
      <c r="H3617">
        <f t="shared" ca="1" si="116"/>
        <v>3.3129071370666214E-3</v>
      </c>
    </row>
    <row r="3618" spans="2:8" x14ac:dyDescent="0.35">
      <c r="B3618" s="40">
        <v>43488</v>
      </c>
      <c r="C3618" s="41">
        <v>413.88949600000001</v>
      </c>
      <c r="D3618" s="6">
        <f t="shared" si="115"/>
        <v>1.7521656366197624</v>
      </c>
      <c r="E3618">
        <v>-6.2304354154942591E-3</v>
      </c>
      <c r="G3618">
        <v>3612</v>
      </c>
      <c r="H3618">
        <f t="shared" ca="1" si="116"/>
        <v>3.352750018036592E-3</v>
      </c>
    </row>
    <row r="3619" spans="2:8" x14ac:dyDescent="0.35">
      <c r="B3619" s="40">
        <v>41542</v>
      </c>
      <c r="C3619" s="41">
        <v>150.386841</v>
      </c>
      <c r="D3619" s="6">
        <f t="shared" si="115"/>
        <v>-0.42668643922659388</v>
      </c>
      <c r="E3619">
        <v>-6.23668796543741E-3</v>
      </c>
      <c r="G3619">
        <v>3613</v>
      </c>
      <c r="H3619">
        <f t="shared" ca="1" si="116"/>
        <v>-2.48055121440643E-2</v>
      </c>
    </row>
    <row r="3620" spans="2:8" x14ac:dyDescent="0.35">
      <c r="B3620" s="40">
        <v>42193</v>
      </c>
      <c r="C3620" s="41">
        <v>262.31167599999998</v>
      </c>
      <c r="D3620" s="6">
        <f t="shared" si="115"/>
        <v>4.6180348410599539</v>
      </c>
      <c r="E3620">
        <v>-6.2414615818211098E-3</v>
      </c>
      <c r="G3620">
        <v>3614</v>
      </c>
      <c r="H3620">
        <f t="shared" ca="1" si="116"/>
        <v>-1.5504305902849087E-2</v>
      </c>
    </row>
    <row r="3621" spans="2:8" x14ac:dyDescent="0.35">
      <c r="B3621" s="40">
        <v>39436</v>
      </c>
      <c r="C3621" s="41">
        <v>46.691001999999997</v>
      </c>
      <c r="D3621" s="6">
        <f t="shared" si="115"/>
        <v>-0.31903733284212904</v>
      </c>
      <c r="E3621">
        <v>-6.2469521871378556E-3</v>
      </c>
      <c r="G3621">
        <v>3615</v>
      </c>
      <c r="H3621">
        <f t="shared" ca="1" si="116"/>
        <v>3.2803949191752307E-2</v>
      </c>
    </row>
    <row r="3622" spans="2:8" x14ac:dyDescent="0.35">
      <c r="B3622" s="40">
        <v>40178</v>
      </c>
      <c r="C3622" s="41">
        <v>68.56617</v>
      </c>
      <c r="D3622" s="6">
        <f t="shared" si="115"/>
        <v>-0.87719343817255602</v>
      </c>
      <c r="E3622">
        <v>-6.2576078367103261E-3</v>
      </c>
      <c r="G3622">
        <v>3616</v>
      </c>
      <c r="H3622">
        <f t="shared" ca="1" si="116"/>
        <v>-2.1718698604873243E-2</v>
      </c>
    </row>
    <row r="3623" spans="2:8" x14ac:dyDescent="0.35">
      <c r="B3623" s="40">
        <v>44819</v>
      </c>
      <c r="C3623" s="41">
        <v>558.32659899999999</v>
      </c>
      <c r="D3623" s="6">
        <f t="shared" si="115"/>
        <v>5.1307843288981525</v>
      </c>
      <c r="E3623">
        <v>-6.2610951545372167E-3</v>
      </c>
      <c r="G3623">
        <v>3617</v>
      </c>
      <c r="H3623">
        <f t="shared" ca="1" si="116"/>
        <v>3.0132636963523671E-2</v>
      </c>
    </row>
    <row r="3624" spans="2:8" x14ac:dyDescent="0.35">
      <c r="B3624" s="40">
        <v>40984</v>
      </c>
      <c r="C3624" s="41">
        <v>91.069359000000006</v>
      </c>
      <c r="D3624" s="6">
        <f t="shared" si="115"/>
        <v>-0.82644331272524851</v>
      </c>
      <c r="E3624">
        <v>-6.2650372761260033E-3</v>
      </c>
      <c r="G3624">
        <v>3618</v>
      </c>
      <c r="H3624">
        <f t="shared" ca="1" si="116"/>
        <v>1.3216138087610314E-2</v>
      </c>
    </row>
    <row r="3625" spans="2:8" x14ac:dyDescent="0.35">
      <c r="B3625" s="40">
        <v>44348</v>
      </c>
      <c r="C3625" s="41">
        <v>524.72399900000005</v>
      </c>
      <c r="D3625" s="6">
        <f t="shared" si="115"/>
        <v>55.344089655056152</v>
      </c>
      <c r="E3625">
        <v>-6.291159989632698E-3</v>
      </c>
      <c r="G3625">
        <v>3619</v>
      </c>
      <c r="H3625">
        <f t="shared" ca="1" si="116"/>
        <v>-1.6248017990373963E-2</v>
      </c>
    </row>
    <row r="3626" spans="2:8" x14ac:dyDescent="0.35">
      <c r="B3626" s="40">
        <v>38181</v>
      </c>
      <c r="C3626" s="41">
        <v>9.3128489999999999</v>
      </c>
      <c r="D3626" s="6">
        <f t="shared" si="115"/>
        <v>-0.95808170093127198</v>
      </c>
      <c r="E3626">
        <v>-6.3027653464318529E-3</v>
      </c>
      <c r="G3626">
        <v>3620</v>
      </c>
      <c r="H3626">
        <f t="shared" ca="1" si="116"/>
        <v>-9.2721857230581625E-3</v>
      </c>
    </row>
    <row r="3627" spans="2:8" x14ac:dyDescent="0.35">
      <c r="B3627" s="40">
        <v>41978</v>
      </c>
      <c r="C3627" s="41">
        <v>222.16667200000001</v>
      </c>
      <c r="D3627" s="6">
        <f t="shared" si="115"/>
        <v>-0.55414617049402004</v>
      </c>
      <c r="E3627">
        <v>-6.3281435307123678E-3</v>
      </c>
      <c r="G3627">
        <v>3621</v>
      </c>
      <c r="H3627">
        <f t="shared" ca="1" si="116"/>
        <v>-2.1631121840148056E-4</v>
      </c>
    </row>
    <row r="3628" spans="2:8" x14ac:dyDescent="0.35">
      <c r="B3628" s="40">
        <v>44146</v>
      </c>
      <c r="C3628" s="41">
        <v>498.29486100000003</v>
      </c>
      <c r="D3628" s="6">
        <f t="shared" si="115"/>
        <v>11.539985892559123</v>
      </c>
      <c r="E3628">
        <v>-6.3322098077852711E-3</v>
      </c>
      <c r="G3628">
        <v>3622</v>
      </c>
      <c r="H3628">
        <f t="shared" ca="1" si="116"/>
        <v>-2.1690361454722813E-2</v>
      </c>
    </row>
    <row r="3629" spans="2:8" x14ac:dyDescent="0.35">
      <c r="B3629" s="40">
        <v>39643</v>
      </c>
      <c r="C3629" s="41">
        <v>39.736477000000001</v>
      </c>
      <c r="D3629" s="6">
        <f t="shared" si="115"/>
        <v>-0.66575258352041222</v>
      </c>
      <c r="E3629">
        <v>-6.3388399395278155E-3</v>
      </c>
      <c r="G3629">
        <v>3623</v>
      </c>
      <c r="H3629">
        <f t="shared" ca="1" si="116"/>
        <v>1.0900150834110689E-2</v>
      </c>
    </row>
    <row r="3630" spans="2:8" x14ac:dyDescent="0.35">
      <c r="B3630" s="40">
        <v>41311</v>
      </c>
      <c r="C3630" s="41">
        <v>118.88342299999999</v>
      </c>
      <c r="D3630" s="6">
        <f t="shared" si="115"/>
        <v>-0.15465914634565617</v>
      </c>
      <c r="E3630">
        <v>-6.3500079126965732E-3</v>
      </c>
      <c r="G3630">
        <v>3624</v>
      </c>
      <c r="H3630">
        <f t="shared" ca="1" si="116"/>
        <v>1.8709777647238805E-2</v>
      </c>
    </row>
    <row r="3631" spans="2:8" x14ac:dyDescent="0.35">
      <c r="B3631" s="40">
        <v>41464</v>
      </c>
      <c r="C3631" s="41">
        <v>140.633713</v>
      </c>
      <c r="D3631" s="6">
        <f t="shared" si="115"/>
        <v>-0.67609602487059905</v>
      </c>
      <c r="E3631">
        <v>-6.351256558002184E-3</v>
      </c>
      <c r="G3631">
        <v>3625</v>
      </c>
      <c r="H3631">
        <f t="shared" ca="1" si="116"/>
        <v>-2.2482971210082459E-2</v>
      </c>
    </row>
    <row r="3632" spans="2:8" x14ac:dyDescent="0.35">
      <c r="B3632" s="40">
        <v>43332</v>
      </c>
      <c r="C3632" s="41">
        <v>434.18335000000002</v>
      </c>
      <c r="D3632" s="6">
        <f t="shared" si="115"/>
        <v>0.5996824784837681</v>
      </c>
      <c r="E3632">
        <v>-6.3569504552453268E-3</v>
      </c>
      <c r="G3632">
        <v>3626</v>
      </c>
      <c r="H3632">
        <f t="shared" ca="1" si="116"/>
        <v>-4.3838346905899364E-3</v>
      </c>
    </row>
    <row r="3633" spans="2:8" x14ac:dyDescent="0.35">
      <c r="B3633" s="40">
        <v>42209</v>
      </c>
      <c r="C3633" s="41">
        <v>271.41845699999999</v>
      </c>
      <c r="D3633" s="6">
        <f t="shared" si="115"/>
        <v>50.30603290697151</v>
      </c>
      <c r="E3633">
        <v>-6.3666734585952822E-3</v>
      </c>
      <c r="G3633">
        <v>3627</v>
      </c>
      <c r="H3633">
        <f t="shared" ca="1" si="116"/>
        <v>1.7176579257832846E-2</v>
      </c>
    </row>
    <row r="3634" spans="2:8" x14ac:dyDescent="0.35">
      <c r="B3634" s="40">
        <v>37770</v>
      </c>
      <c r="C3634" s="41">
        <v>5.2901860000000003</v>
      </c>
      <c r="D3634" s="6">
        <f t="shared" si="115"/>
        <v>-9.9486248583102441E-2</v>
      </c>
      <c r="E3634">
        <v>-6.373635455248842E-3</v>
      </c>
      <c r="G3634">
        <v>3628</v>
      </c>
      <c r="H3634">
        <f t="shared" ca="1" si="116"/>
        <v>3.311820842623615E-3</v>
      </c>
    </row>
    <row r="3635" spans="2:8" x14ac:dyDescent="0.35">
      <c r="B3635" s="40">
        <v>37797</v>
      </c>
      <c r="C3635" s="41">
        <v>5.8746309999999999</v>
      </c>
      <c r="D3635" s="6">
        <f t="shared" si="115"/>
        <v>-0.91678459443448179</v>
      </c>
      <c r="E3635">
        <v>-6.3776800311484486E-3</v>
      </c>
      <c r="G3635">
        <v>3629</v>
      </c>
      <c r="H3635">
        <f t="shared" ca="1" si="116"/>
        <v>-2.1205576093535617E-2</v>
      </c>
    </row>
    <row r="3636" spans="2:8" x14ac:dyDescent="0.35">
      <c r="B3636" s="40">
        <v>40143</v>
      </c>
      <c r="C3636" s="41">
        <v>70.595473999999996</v>
      </c>
      <c r="D3636" s="6">
        <f t="shared" si="115"/>
        <v>-0.3987703708124738</v>
      </c>
      <c r="E3636">
        <v>-6.3814107884566096E-3</v>
      </c>
      <c r="G3636">
        <v>3630</v>
      </c>
      <c r="H3636">
        <f t="shared" ca="1" si="116"/>
        <v>-1.1435506875204246E-2</v>
      </c>
    </row>
    <row r="3637" spans="2:8" x14ac:dyDescent="0.35">
      <c r="B3637" s="40">
        <v>41190</v>
      </c>
      <c r="C3637" s="41">
        <v>117.418488</v>
      </c>
      <c r="D3637" s="6">
        <f t="shared" si="115"/>
        <v>2.0281429043962587</v>
      </c>
      <c r="E3637">
        <v>-6.3957475830553326E-3</v>
      </c>
      <c r="G3637">
        <v>3631</v>
      </c>
      <c r="H3637">
        <f t="shared" ca="1" si="116"/>
        <v>-9.5609438603122109E-3</v>
      </c>
    </row>
    <row r="3638" spans="2:8" x14ac:dyDescent="0.35">
      <c r="B3638" s="40">
        <v>39213</v>
      </c>
      <c r="C3638" s="41">
        <v>38.775742000000001</v>
      </c>
      <c r="D3638" s="6">
        <f t="shared" si="115"/>
        <v>-0.89987349752341872</v>
      </c>
      <c r="E3638">
        <v>-6.4034057200190149E-3</v>
      </c>
      <c r="G3638">
        <v>3632</v>
      </c>
      <c r="H3638">
        <f t="shared" ca="1" si="116"/>
        <v>5.7855287107293476E-3</v>
      </c>
    </row>
    <row r="3639" spans="2:8" x14ac:dyDescent="0.35">
      <c r="B3639" s="40">
        <v>43622</v>
      </c>
      <c r="C3639" s="41">
        <v>387.267517</v>
      </c>
      <c r="D3639" s="6">
        <f t="shared" si="115"/>
        <v>0.43700426175220314</v>
      </c>
      <c r="E3639">
        <v>-6.4110463806176668E-3</v>
      </c>
      <c r="G3639">
        <v>3633</v>
      </c>
      <c r="H3639">
        <f t="shared" ca="1" si="116"/>
        <v>-1.0793834560602953E-2</v>
      </c>
    </row>
    <row r="3640" spans="2:8" x14ac:dyDescent="0.35">
      <c r="B3640" s="40">
        <v>42213</v>
      </c>
      <c r="C3640" s="41">
        <v>269.49642899999998</v>
      </c>
      <c r="D3640" s="6">
        <f t="shared" si="115"/>
        <v>-4.0449956815403275E-2</v>
      </c>
      <c r="E3640">
        <v>-6.4115691592760938E-3</v>
      </c>
      <c r="G3640">
        <v>3634</v>
      </c>
      <c r="H3640">
        <f t="shared" ca="1" si="116"/>
        <v>-3.8055499701318683E-2</v>
      </c>
    </row>
    <row r="3641" spans="2:8" x14ac:dyDescent="0.35">
      <c r="B3641" s="40">
        <v>42933</v>
      </c>
      <c r="C3641" s="41">
        <v>280.85708599999998</v>
      </c>
      <c r="D3641" s="6">
        <f t="shared" si="115"/>
        <v>-0.48220737224738264</v>
      </c>
      <c r="E3641">
        <v>-6.4122944194288274E-3</v>
      </c>
      <c r="G3641">
        <v>3635</v>
      </c>
      <c r="H3641">
        <f t="shared" ca="1" si="116"/>
        <v>3.2765385196555606E-2</v>
      </c>
    </row>
    <row r="3642" spans="2:8" x14ac:dyDescent="0.35">
      <c r="B3642" s="40">
        <v>44614</v>
      </c>
      <c r="C3642" s="41">
        <v>542.41229199999998</v>
      </c>
      <c r="D3642" s="6">
        <f t="shared" si="115"/>
        <v>5.6811052623203118</v>
      </c>
      <c r="E3642">
        <v>-6.4125093757619739E-3</v>
      </c>
      <c r="G3642">
        <v>3636</v>
      </c>
      <c r="H3642">
        <f t="shared" ca="1" si="116"/>
        <v>-8.7141802986375199E-4</v>
      </c>
    </row>
    <row r="3643" spans="2:8" x14ac:dyDescent="0.35">
      <c r="B3643" s="40">
        <v>40577</v>
      </c>
      <c r="C3643" s="41">
        <v>81.186012000000005</v>
      </c>
      <c r="D3643" s="6">
        <f t="shared" si="115"/>
        <v>-0.83971237075656824</v>
      </c>
      <c r="E3643">
        <v>-6.4136888872026879E-3</v>
      </c>
      <c r="G3643">
        <v>3637</v>
      </c>
      <c r="H3643">
        <f t="shared" ca="1" si="116"/>
        <v>3.9442086932443547E-2</v>
      </c>
    </row>
    <row r="3644" spans="2:8" x14ac:dyDescent="0.35">
      <c r="B3644" s="40">
        <v>44235</v>
      </c>
      <c r="C3644" s="41">
        <v>506.50204500000001</v>
      </c>
      <c r="D3644" s="6">
        <f t="shared" si="115"/>
        <v>43.565922191469561</v>
      </c>
      <c r="E3644">
        <v>-6.4206759111006106E-3</v>
      </c>
      <c r="G3644">
        <v>3638</v>
      </c>
      <c r="H3644">
        <f t="shared" ca="1" si="116"/>
        <v>1.717435237573154E-2</v>
      </c>
    </row>
    <row r="3645" spans="2:8" x14ac:dyDescent="0.35">
      <c r="B3645" s="40">
        <v>37986</v>
      </c>
      <c r="C3645" s="41">
        <v>11.365232000000001</v>
      </c>
      <c r="D3645" s="6">
        <f t="shared" si="115"/>
        <v>-0.97972923009911062</v>
      </c>
      <c r="E3645">
        <v>-6.4257110970496831E-3</v>
      </c>
      <c r="G3645">
        <v>3639</v>
      </c>
      <c r="H3645">
        <f t="shared" ca="1" si="116"/>
        <v>1.3409478567330954E-3</v>
      </c>
    </row>
    <row r="3646" spans="2:8" x14ac:dyDescent="0.35">
      <c r="B3646" s="40">
        <v>44951</v>
      </c>
      <c r="C3646" s="41">
        <v>560.67095900000004</v>
      </c>
      <c r="D3646" s="6">
        <f t="shared" si="115"/>
        <v>1.2051311927121922</v>
      </c>
      <c r="E3646">
        <v>-6.4380126486973405E-3</v>
      </c>
      <c r="G3646">
        <v>3640</v>
      </c>
      <c r="H3646">
        <f t="shared" ca="1" si="116"/>
        <v>2.5670265171045412E-2</v>
      </c>
    </row>
    <row r="3647" spans="2:8" x14ac:dyDescent="0.35">
      <c r="B3647" s="40">
        <v>42285</v>
      </c>
      <c r="C3647" s="41">
        <v>254.25741600000001</v>
      </c>
      <c r="D3647" s="6">
        <f t="shared" si="115"/>
        <v>-0.29965949239494943</v>
      </c>
      <c r="E3647">
        <v>-6.4383185551807436E-3</v>
      </c>
      <c r="G3647">
        <v>3641</v>
      </c>
      <c r="H3647">
        <f t="shared" ca="1" si="116"/>
        <v>-2.9879772243004759E-4</v>
      </c>
    </row>
    <row r="3648" spans="2:8" x14ac:dyDescent="0.35">
      <c r="B3648" s="40">
        <v>43591</v>
      </c>
      <c r="C3648" s="41">
        <v>363.04827899999998</v>
      </c>
      <c r="D3648" s="6">
        <f t="shared" si="115"/>
        <v>0.37556561571162017</v>
      </c>
      <c r="E3648">
        <v>-6.4440502580065152E-3</v>
      </c>
      <c r="G3648">
        <v>3642</v>
      </c>
      <c r="H3648">
        <f t="shared" ca="1" si="116"/>
        <v>5.1800696294529658E-2</v>
      </c>
    </row>
    <row r="3649" spans="2:8" x14ac:dyDescent="0.35">
      <c r="B3649" s="40">
        <v>42857</v>
      </c>
      <c r="C3649" s="41">
        <v>263.92654399999998</v>
      </c>
      <c r="D3649" s="6">
        <f t="shared" si="115"/>
        <v>4.4495202591918526</v>
      </c>
      <c r="E3649">
        <v>-6.4514904966233889E-3</v>
      </c>
      <c r="G3649">
        <v>3643</v>
      </c>
      <c r="H3649">
        <f t="shared" ca="1" si="116"/>
        <v>-3.8149161621107673E-3</v>
      </c>
    </row>
    <row r="3650" spans="2:8" x14ac:dyDescent="0.35">
      <c r="B3650" s="40">
        <v>39422</v>
      </c>
      <c r="C3650" s="41">
        <v>48.431151999999997</v>
      </c>
      <c r="D3650" s="6">
        <f t="shared" si="115"/>
        <v>-0.39892774885006244</v>
      </c>
      <c r="E3650">
        <v>-6.4515313740085411E-3</v>
      </c>
      <c r="G3650">
        <v>3644</v>
      </c>
      <c r="H3650">
        <f t="shared" ca="1" si="116"/>
        <v>-2.9677340158104333E-3</v>
      </c>
    </row>
    <row r="3651" spans="2:8" x14ac:dyDescent="0.35">
      <c r="B3651" s="40">
        <v>40582</v>
      </c>
      <c r="C3651" s="41">
        <v>80.574592999999993</v>
      </c>
      <c r="D3651" s="6">
        <f t="shared" si="115"/>
        <v>-0.3095190632659065</v>
      </c>
      <c r="E3651">
        <v>-6.4622267361200405E-3</v>
      </c>
      <c r="G3651">
        <v>3645</v>
      </c>
      <c r="H3651">
        <f t="shared" ca="1" si="116"/>
        <v>6.1713429879643508E-3</v>
      </c>
    </row>
    <row r="3652" spans="2:8" x14ac:dyDescent="0.35">
      <c r="B3652" s="40">
        <v>41303</v>
      </c>
      <c r="C3652" s="41">
        <v>116.69343600000001</v>
      </c>
      <c r="D3652" s="6">
        <f t="shared" si="115"/>
        <v>-0.54368142178816659</v>
      </c>
      <c r="E3652">
        <v>-6.4688560613712937E-3</v>
      </c>
      <c r="G3652">
        <v>3646</v>
      </c>
      <c r="H3652">
        <f t="shared" ca="1" si="116"/>
        <v>-4.1483611248711361E-2</v>
      </c>
    </row>
    <row r="3653" spans="2:8" x14ac:dyDescent="0.35">
      <c r="B3653" s="40">
        <v>42801</v>
      </c>
      <c r="C3653" s="41">
        <v>255.72799699999999</v>
      </c>
      <c r="D3653" s="6">
        <f t="shared" si="115"/>
        <v>1.9425465275331675</v>
      </c>
      <c r="E3653">
        <v>-6.4786352246803255E-3</v>
      </c>
      <c r="G3653">
        <v>3647</v>
      </c>
      <c r="H3653">
        <f t="shared" ca="1" si="116"/>
        <v>9.1107047861565225E-3</v>
      </c>
    </row>
    <row r="3654" spans="2:8" x14ac:dyDescent="0.35">
      <c r="B3654" s="40">
        <v>40563</v>
      </c>
      <c r="C3654" s="41">
        <v>86.907036000000005</v>
      </c>
      <c r="D3654" s="6">
        <f t="shared" si="115"/>
        <v>-0.80796510528075016</v>
      </c>
      <c r="E3654">
        <v>-6.4898170421352937E-3</v>
      </c>
      <c r="G3654">
        <v>3648</v>
      </c>
      <c r="H3654">
        <f t="shared" ca="1" si="116"/>
        <v>1.6812135434895351E-2</v>
      </c>
    </row>
    <row r="3655" spans="2:8" x14ac:dyDescent="0.35">
      <c r="B3655" s="40">
        <v>43797</v>
      </c>
      <c r="C3655" s="41">
        <v>452.55856299999999</v>
      </c>
      <c r="D3655" s="6">
        <f t="shared" ref="D3655:D3718" si="117">(C3655-C3656)/C3656</f>
        <v>0.44587851636840398</v>
      </c>
      <c r="E3655">
        <v>-6.4990024938192401E-3</v>
      </c>
      <c r="G3655">
        <v>3649</v>
      </c>
      <c r="H3655">
        <f t="shared" ref="H3655:H3718" ca="1" si="118">_xlfn.NORM.INV(RAND(),K$9,K$10)</f>
        <v>5.0265168608205624E-2</v>
      </c>
    </row>
    <row r="3656" spans="2:8" x14ac:dyDescent="0.35">
      <c r="B3656" s="40">
        <v>43194</v>
      </c>
      <c r="C3656" s="41">
        <v>312.99902300000002</v>
      </c>
      <c r="D3656" s="6">
        <f t="shared" si="117"/>
        <v>-0.22319866262089066</v>
      </c>
      <c r="E3656">
        <v>-6.5147790402301483E-3</v>
      </c>
      <c r="G3656">
        <v>3650</v>
      </c>
      <c r="H3656">
        <f t="shared" ca="1" si="118"/>
        <v>9.0122733309411455E-3</v>
      </c>
    </row>
    <row r="3657" spans="2:8" x14ac:dyDescent="0.35">
      <c r="B3657" s="40">
        <v>43469</v>
      </c>
      <c r="C3657" s="41">
        <v>402.93316700000003</v>
      </c>
      <c r="D3657" s="6">
        <f t="shared" si="117"/>
        <v>0.51365946815481489</v>
      </c>
      <c r="E3657">
        <v>-6.5165914185272081E-3</v>
      </c>
      <c r="G3657">
        <v>3651</v>
      </c>
      <c r="H3657">
        <f t="shared" ca="1" si="118"/>
        <v>-8.7068217486701554E-3</v>
      </c>
    </row>
    <row r="3658" spans="2:8" x14ac:dyDescent="0.35">
      <c r="B3658" s="40">
        <v>42503</v>
      </c>
      <c r="C3658" s="41">
        <v>266.19802900000002</v>
      </c>
      <c r="D3658" s="6">
        <f t="shared" si="117"/>
        <v>-0.4890743577204465</v>
      </c>
      <c r="E3658">
        <v>-6.5205910208726093E-3</v>
      </c>
      <c r="G3658">
        <v>3652</v>
      </c>
      <c r="H3658">
        <f t="shared" ca="1" si="118"/>
        <v>7.4085368325280988E-3</v>
      </c>
    </row>
    <row r="3659" spans="2:8" x14ac:dyDescent="0.35">
      <c r="B3659" s="40">
        <v>44340</v>
      </c>
      <c r="C3659" s="41">
        <v>521.01129200000003</v>
      </c>
      <c r="D3659" s="6">
        <f t="shared" si="117"/>
        <v>11.34986157788178</v>
      </c>
      <c r="E3659">
        <v>-6.5206225411871014E-3</v>
      </c>
      <c r="G3659">
        <v>3653</v>
      </c>
      <c r="H3659">
        <f t="shared" ca="1" si="118"/>
        <v>-4.1497303479100947E-3</v>
      </c>
    </row>
    <row r="3660" spans="2:8" x14ac:dyDescent="0.35">
      <c r="B3660" s="40">
        <v>39923</v>
      </c>
      <c r="C3660" s="41">
        <v>42.187621999999998</v>
      </c>
      <c r="D3660" s="6">
        <f t="shared" si="117"/>
        <v>-0.79768155505993454</v>
      </c>
      <c r="E3660">
        <v>-6.5231706032217287E-3</v>
      </c>
      <c r="G3660">
        <v>3654</v>
      </c>
      <c r="H3660">
        <f t="shared" ca="1" si="118"/>
        <v>4.4692943591277665E-2</v>
      </c>
    </row>
    <row r="3661" spans="2:8" x14ac:dyDescent="0.35">
      <c r="B3661" s="40">
        <v>42002</v>
      </c>
      <c r="C3661" s="41">
        <v>208.52088900000001</v>
      </c>
      <c r="D3661" s="6">
        <f t="shared" si="117"/>
        <v>1.4126928601396191</v>
      </c>
      <c r="E3661">
        <v>-6.5232769955851852E-3</v>
      </c>
      <c r="G3661">
        <v>3655</v>
      </c>
      <c r="H3661">
        <f t="shared" ca="1" si="118"/>
        <v>-1.4282524433735812E-2</v>
      </c>
    </row>
    <row r="3662" spans="2:8" x14ac:dyDescent="0.35">
      <c r="B3662" s="40">
        <v>40490</v>
      </c>
      <c r="C3662" s="41">
        <v>86.42662</v>
      </c>
      <c r="D3662" s="6">
        <f t="shared" si="117"/>
        <v>-0.84977875010361248</v>
      </c>
      <c r="E3662">
        <v>-6.526455701709879E-3</v>
      </c>
      <c r="G3662">
        <v>3656</v>
      </c>
      <c r="H3662">
        <f t="shared" ca="1" si="118"/>
        <v>2.0063027591267962E-2</v>
      </c>
    </row>
    <row r="3663" spans="2:8" x14ac:dyDescent="0.35">
      <c r="B3663" s="40">
        <v>44498</v>
      </c>
      <c r="C3663" s="41">
        <v>575.32885699999997</v>
      </c>
      <c r="D3663" s="6">
        <f t="shared" si="117"/>
        <v>6.0542419682121842E-3</v>
      </c>
      <c r="E3663">
        <v>-6.528891389754053E-3</v>
      </c>
      <c r="G3663">
        <v>3657</v>
      </c>
      <c r="H3663">
        <f t="shared" ca="1" si="118"/>
        <v>-4.6620552018625798E-2</v>
      </c>
    </row>
    <row r="3664" spans="2:8" x14ac:dyDescent="0.35">
      <c r="B3664" s="40">
        <v>44391</v>
      </c>
      <c r="C3664" s="41">
        <v>571.86663799999997</v>
      </c>
      <c r="D3664" s="6">
        <f t="shared" si="117"/>
        <v>3.9729651789864926</v>
      </c>
      <c r="E3664">
        <v>-6.5347680521613948E-3</v>
      </c>
      <c r="G3664">
        <v>3658</v>
      </c>
      <c r="H3664">
        <f t="shared" ca="1" si="118"/>
        <v>2.1735563722735423E-2</v>
      </c>
    </row>
    <row r="3665" spans="2:8" x14ac:dyDescent="0.35">
      <c r="B3665" s="40">
        <v>41337</v>
      </c>
      <c r="C3665" s="41">
        <v>114.995102</v>
      </c>
      <c r="D3665" s="6">
        <f t="shared" si="117"/>
        <v>19.157060337383967</v>
      </c>
      <c r="E3665">
        <v>-6.5637058265611463E-3</v>
      </c>
      <c r="G3665">
        <v>3659</v>
      </c>
      <c r="H3665">
        <f t="shared" ca="1" si="118"/>
        <v>2.4071442706357821E-2</v>
      </c>
    </row>
    <row r="3666" spans="2:8" x14ac:dyDescent="0.35">
      <c r="B3666" s="40">
        <v>37652</v>
      </c>
      <c r="C3666" s="41">
        <v>5.7049539999999999</v>
      </c>
      <c r="D3666" s="6">
        <f t="shared" si="117"/>
        <v>-0.98196982720909276</v>
      </c>
      <c r="E3666">
        <v>-6.5659467912082582E-3</v>
      </c>
      <c r="G3666">
        <v>3660</v>
      </c>
      <c r="H3666">
        <f t="shared" ca="1" si="118"/>
        <v>-1.8989278943336768E-2</v>
      </c>
    </row>
    <row r="3667" spans="2:8" x14ac:dyDescent="0.35">
      <c r="B3667" s="40">
        <v>43042</v>
      </c>
      <c r="C3667" s="41">
        <v>316.41149899999999</v>
      </c>
      <c r="D3667" s="6">
        <f t="shared" si="117"/>
        <v>6.1288354089454025</v>
      </c>
      <c r="E3667">
        <v>-6.5665355197954247E-3</v>
      </c>
      <c r="G3667">
        <v>3661</v>
      </c>
      <c r="H3667">
        <f t="shared" ca="1" si="118"/>
        <v>2.5289673660767464E-2</v>
      </c>
    </row>
    <row r="3668" spans="2:8" x14ac:dyDescent="0.35">
      <c r="B3668" s="40">
        <v>39549</v>
      </c>
      <c r="C3668" s="41">
        <v>44.384739000000003</v>
      </c>
      <c r="D3668" s="6">
        <f t="shared" si="117"/>
        <v>0.16271980111283829</v>
      </c>
      <c r="E3668">
        <v>-6.5697716775707368E-3</v>
      </c>
      <c r="G3668">
        <v>3662</v>
      </c>
      <c r="H3668">
        <f t="shared" ca="1" si="118"/>
        <v>2.260082706330712E-2</v>
      </c>
    </row>
    <row r="3669" spans="2:8" x14ac:dyDescent="0.35">
      <c r="B3669" s="40">
        <v>39687</v>
      </c>
      <c r="C3669" s="41">
        <v>38.173203000000001</v>
      </c>
      <c r="D3669" s="6">
        <f t="shared" si="117"/>
        <v>-0.90564430268422003</v>
      </c>
      <c r="E3669">
        <v>-6.5969233216247323E-3</v>
      </c>
      <c r="G3669">
        <v>3663</v>
      </c>
      <c r="H3669">
        <f t="shared" ca="1" si="118"/>
        <v>-9.651674714957351E-3</v>
      </c>
    </row>
    <row r="3670" spans="2:8" x14ac:dyDescent="0.35">
      <c r="B3670" s="40">
        <v>43670</v>
      </c>
      <c r="C3670" s="41">
        <v>404.56701700000002</v>
      </c>
      <c r="D3670" s="6">
        <f t="shared" si="117"/>
        <v>1.1973450778963408</v>
      </c>
      <c r="E3670">
        <v>-6.6075535076786322E-3</v>
      </c>
      <c r="G3670">
        <v>3664</v>
      </c>
      <c r="H3670">
        <f t="shared" ca="1" si="118"/>
        <v>-3.7437696738883645E-3</v>
      </c>
    </row>
    <row r="3671" spans="2:8" x14ac:dyDescent="0.35">
      <c r="B3671" s="40">
        <v>41856</v>
      </c>
      <c r="C3671" s="41">
        <v>184.116287</v>
      </c>
      <c r="D3671" s="6">
        <f t="shared" si="117"/>
        <v>3.2040965879387358</v>
      </c>
      <c r="E3671">
        <v>-6.6111008354902689E-3</v>
      </c>
      <c r="G3671">
        <v>3665</v>
      </c>
      <c r="H3671">
        <f t="shared" ca="1" si="118"/>
        <v>-5.6274536289821191E-3</v>
      </c>
    </row>
    <row r="3672" spans="2:8" x14ac:dyDescent="0.35">
      <c r="B3672" s="40">
        <v>39356</v>
      </c>
      <c r="C3672" s="41">
        <v>43.794494999999998</v>
      </c>
      <c r="D3672" s="6">
        <f t="shared" si="117"/>
        <v>1.7091795944182402</v>
      </c>
      <c r="E3672">
        <v>-6.6133615230505212E-3</v>
      </c>
      <c r="G3672">
        <v>3666</v>
      </c>
      <c r="H3672">
        <f t="shared" ca="1" si="118"/>
        <v>4.7283773713417847E-2</v>
      </c>
    </row>
    <row r="3673" spans="2:8" x14ac:dyDescent="0.35">
      <c r="B3673" s="40">
        <v>38490</v>
      </c>
      <c r="C3673" s="41">
        <v>16.165223999999998</v>
      </c>
      <c r="D3673" s="6">
        <f t="shared" si="117"/>
        <v>-0.7730291073464497</v>
      </c>
      <c r="E3673">
        <v>-6.6143267519449198E-3</v>
      </c>
      <c r="G3673">
        <v>3667</v>
      </c>
      <c r="H3673">
        <f t="shared" ca="1" si="118"/>
        <v>-3.9651978751323522E-3</v>
      </c>
    </row>
    <row r="3674" spans="2:8" x14ac:dyDescent="0.35">
      <c r="B3674" s="40">
        <v>40134</v>
      </c>
      <c r="C3674" s="41">
        <v>71.221573000000006</v>
      </c>
      <c r="D3674" s="6">
        <f t="shared" si="117"/>
        <v>-0.54210481474061267</v>
      </c>
      <c r="E3674">
        <v>-6.6247959385715548E-3</v>
      </c>
      <c r="G3674">
        <v>3668</v>
      </c>
      <c r="H3674">
        <f t="shared" ca="1" si="118"/>
        <v>-1.179013656429051E-2</v>
      </c>
    </row>
    <row r="3675" spans="2:8" x14ac:dyDescent="0.35">
      <c r="B3675" s="40">
        <v>41701</v>
      </c>
      <c r="C3675" s="41">
        <v>155.541214</v>
      </c>
      <c r="D3675" s="6">
        <f t="shared" si="117"/>
        <v>-0.40763661872724583</v>
      </c>
      <c r="E3675">
        <v>-6.629873173222221E-3</v>
      </c>
      <c r="G3675">
        <v>3669</v>
      </c>
      <c r="H3675">
        <f t="shared" ca="1" si="118"/>
        <v>-5.0684257746204955E-2</v>
      </c>
    </row>
    <row r="3676" spans="2:8" x14ac:dyDescent="0.35">
      <c r="B3676" s="40">
        <v>42650</v>
      </c>
      <c r="C3676" s="41">
        <v>262.57736199999999</v>
      </c>
      <c r="D3676" s="6">
        <f t="shared" si="117"/>
        <v>-0.39144570283819924</v>
      </c>
      <c r="E3676">
        <v>-6.630556074908452E-3</v>
      </c>
      <c r="G3676">
        <v>3670</v>
      </c>
      <c r="H3676">
        <f t="shared" ca="1" si="118"/>
        <v>7.4768190858910538E-3</v>
      </c>
    </row>
    <row r="3677" spans="2:8" x14ac:dyDescent="0.35">
      <c r="B3677" s="40">
        <v>43507</v>
      </c>
      <c r="C3677" s="41">
        <v>431.47729500000003</v>
      </c>
      <c r="D3677" s="6">
        <f t="shared" si="117"/>
        <v>0.13271116539753516</v>
      </c>
      <c r="E3677">
        <v>-6.6378249713053223E-3</v>
      </c>
      <c r="G3677">
        <v>3671</v>
      </c>
      <c r="H3677">
        <f t="shared" ca="1" si="118"/>
        <v>-2.002570998986029E-2</v>
      </c>
    </row>
    <row r="3678" spans="2:8" x14ac:dyDescent="0.35">
      <c r="B3678" s="40">
        <v>43615</v>
      </c>
      <c r="C3678" s="41">
        <v>380.92437699999999</v>
      </c>
      <c r="D3678" s="6">
        <f t="shared" si="117"/>
        <v>-0.3112451069415384</v>
      </c>
      <c r="E3678">
        <v>-6.6416321607336553E-3</v>
      </c>
      <c r="G3678">
        <v>3672</v>
      </c>
      <c r="H3678">
        <f t="shared" ca="1" si="118"/>
        <v>1.3989289303246794E-2</v>
      </c>
    </row>
    <row r="3679" spans="2:8" x14ac:dyDescent="0.35">
      <c r="B3679" s="40">
        <v>44603</v>
      </c>
      <c r="C3679" s="41">
        <v>553.06231700000001</v>
      </c>
      <c r="D3679" s="6">
        <f t="shared" si="117"/>
        <v>-6.2123747960967902E-2</v>
      </c>
      <c r="E3679">
        <v>-6.641883958907786E-3</v>
      </c>
      <c r="G3679">
        <v>3673</v>
      </c>
      <c r="H3679">
        <f t="shared" ca="1" si="118"/>
        <v>-2.2311809701220939E-3</v>
      </c>
    </row>
    <row r="3680" spans="2:8" x14ac:dyDescent="0.35">
      <c r="B3680" s="40">
        <v>44529</v>
      </c>
      <c r="C3680" s="41">
        <v>589.69647199999997</v>
      </c>
      <c r="D3680" s="6">
        <f t="shared" si="117"/>
        <v>2.834111059381041</v>
      </c>
      <c r="E3680">
        <v>-6.6445182612325168E-3</v>
      </c>
      <c r="G3680">
        <v>3674</v>
      </c>
      <c r="H3680">
        <f t="shared" ca="1" si="118"/>
        <v>2.4922555952584729E-2</v>
      </c>
    </row>
    <row r="3681" spans="2:8" x14ac:dyDescent="0.35">
      <c r="B3681" s="40">
        <v>41500</v>
      </c>
      <c r="C3681" s="41">
        <v>153.80265800000001</v>
      </c>
      <c r="D3681" s="6">
        <f t="shared" si="117"/>
        <v>-0.42710499275777114</v>
      </c>
      <c r="E3681">
        <v>-6.6764205739694533E-3</v>
      </c>
      <c r="G3681">
        <v>3675</v>
      </c>
      <c r="H3681">
        <f t="shared" ca="1" si="118"/>
        <v>3.2942790236442684E-2</v>
      </c>
    </row>
    <row r="3682" spans="2:8" x14ac:dyDescent="0.35">
      <c r="B3682" s="40">
        <v>42900</v>
      </c>
      <c r="C3682" s="41">
        <v>268.46569799999997</v>
      </c>
      <c r="D3682" s="6">
        <f t="shared" si="117"/>
        <v>-0.22508355171787281</v>
      </c>
      <c r="E3682">
        <v>-6.6842963450363686E-3</v>
      </c>
      <c r="G3682">
        <v>3676</v>
      </c>
      <c r="H3682">
        <f t="shared" ca="1" si="118"/>
        <v>-4.5865365376944172E-3</v>
      </c>
    </row>
    <row r="3683" spans="2:8" x14ac:dyDescent="0.35">
      <c r="B3683" s="40">
        <v>43237</v>
      </c>
      <c r="C3683" s="41">
        <v>346.44470200000001</v>
      </c>
      <c r="D3683" s="6">
        <f t="shared" si="117"/>
        <v>1.1560254969892134</v>
      </c>
      <c r="E3683">
        <v>-6.6870979064079152E-3</v>
      </c>
      <c r="G3683">
        <v>3677</v>
      </c>
      <c r="H3683">
        <f t="shared" ca="1" si="118"/>
        <v>-1.3696171910731416E-2</v>
      </c>
    </row>
    <row r="3684" spans="2:8" x14ac:dyDescent="0.35">
      <c r="B3684" s="40">
        <v>41766</v>
      </c>
      <c r="C3684" s="41">
        <v>160.68673699999999</v>
      </c>
      <c r="D3684" s="6">
        <f t="shared" si="117"/>
        <v>0.34657088246187756</v>
      </c>
      <c r="E3684">
        <v>-6.6965306646562407E-3</v>
      </c>
      <c r="G3684">
        <v>3678</v>
      </c>
      <c r="H3684">
        <f t="shared" ca="1" si="118"/>
        <v>1.4945953516901742E-2</v>
      </c>
    </row>
    <row r="3685" spans="2:8" x14ac:dyDescent="0.35">
      <c r="B3685" s="40">
        <v>41347</v>
      </c>
      <c r="C3685" s="41">
        <v>119.330322</v>
      </c>
      <c r="D3685" s="6">
        <f t="shared" si="117"/>
        <v>-0.72702672944856517</v>
      </c>
      <c r="E3685">
        <v>-6.6967420956356638E-3</v>
      </c>
      <c r="G3685">
        <v>3679</v>
      </c>
      <c r="H3685">
        <f t="shared" ca="1" si="118"/>
        <v>1.0764974399427411E-2</v>
      </c>
    </row>
    <row r="3686" spans="2:8" x14ac:dyDescent="0.35">
      <c r="B3686" s="40">
        <v>43725</v>
      </c>
      <c r="C3686" s="41">
        <v>437.15020800000002</v>
      </c>
      <c r="D3686" s="6">
        <f t="shared" si="117"/>
        <v>53.982924423575724</v>
      </c>
      <c r="E3686">
        <v>-6.7070407929761466E-3</v>
      </c>
      <c r="G3686">
        <v>3680</v>
      </c>
      <c r="H3686">
        <f t="shared" ca="1" si="118"/>
        <v>-1.1420343303685883E-3</v>
      </c>
    </row>
    <row r="3687" spans="2:8" x14ac:dyDescent="0.35">
      <c r="B3687" s="40">
        <v>37868</v>
      </c>
      <c r="C3687" s="41">
        <v>7.9506540000000001</v>
      </c>
      <c r="D3687" s="6">
        <f t="shared" si="117"/>
        <v>-0.9861878665489715</v>
      </c>
      <c r="E3687">
        <v>-6.7083523334187543E-3</v>
      </c>
      <c r="G3687">
        <v>3681</v>
      </c>
      <c r="H3687">
        <f t="shared" ca="1" si="118"/>
        <v>4.1108526411930926E-2</v>
      </c>
    </row>
    <row r="3688" spans="2:8" x14ac:dyDescent="0.35">
      <c r="B3688" s="40">
        <v>44390</v>
      </c>
      <c r="C3688" s="41">
        <v>575.62823500000002</v>
      </c>
      <c r="D3688" s="6">
        <f t="shared" si="117"/>
        <v>5.8095204042546298</v>
      </c>
      <c r="E3688">
        <v>-6.7436708785513118E-3</v>
      </c>
      <c r="G3688">
        <v>3682</v>
      </c>
      <c r="H3688">
        <f t="shared" ca="1" si="118"/>
        <v>3.9653179895863026E-2</v>
      </c>
    </row>
    <row r="3689" spans="2:8" x14ac:dyDescent="0.35">
      <c r="B3689" s="40">
        <v>40872</v>
      </c>
      <c r="C3689" s="41">
        <v>84.532859999999999</v>
      </c>
      <c r="D3689" s="6">
        <f t="shared" si="117"/>
        <v>-0.83904043698481123</v>
      </c>
      <c r="E3689">
        <v>-6.7459443723463536E-3</v>
      </c>
      <c r="G3689">
        <v>3683</v>
      </c>
      <c r="H3689">
        <f t="shared" ca="1" si="118"/>
        <v>4.6148703332342797E-3</v>
      </c>
    </row>
    <row r="3690" spans="2:8" x14ac:dyDescent="0.35">
      <c r="B3690" s="40">
        <v>44847</v>
      </c>
      <c r="C3690" s="41">
        <v>525.18072500000005</v>
      </c>
      <c r="D3690" s="6">
        <f t="shared" si="117"/>
        <v>10.965251584001599</v>
      </c>
      <c r="E3690">
        <v>-6.7466186055598837E-3</v>
      </c>
      <c r="G3690">
        <v>3684</v>
      </c>
      <c r="H3690">
        <f t="shared" ca="1" si="118"/>
        <v>-8.2818656915611987E-4</v>
      </c>
    </row>
    <row r="3691" spans="2:8" x14ac:dyDescent="0.35">
      <c r="B3691" s="40">
        <v>39933</v>
      </c>
      <c r="C3691" s="41">
        <v>43.892158999999999</v>
      </c>
      <c r="D3691" s="6">
        <f t="shared" si="117"/>
        <v>6.9349368987510998</v>
      </c>
      <c r="E3691">
        <v>-6.7505281908307293E-3</v>
      </c>
      <c r="G3691">
        <v>3685</v>
      </c>
      <c r="H3691">
        <f t="shared" ca="1" si="118"/>
        <v>3.2256323182789925E-2</v>
      </c>
    </row>
    <row r="3692" spans="2:8" x14ac:dyDescent="0.35">
      <c r="B3692" s="40">
        <v>37613</v>
      </c>
      <c r="C3692" s="41">
        <v>5.5315070000000004</v>
      </c>
      <c r="D3692" s="6">
        <f t="shared" si="117"/>
        <v>-0.93428918930650595</v>
      </c>
      <c r="E3692">
        <v>-6.7702576235201452E-3</v>
      </c>
      <c r="G3692">
        <v>3686</v>
      </c>
      <c r="H3692">
        <f t="shared" ca="1" si="118"/>
        <v>-1.9458001612578071E-2</v>
      </c>
    </row>
    <row r="3693" spans="2:8" x14ac:dyDescent="0.35">
      <c r="B3693" s="40">
        <v>40877</v>
      </c>
      <c r="C3693" s="41">
        <v>84.179558</v>
      </c>
      <c r="D3693" s="6">
        <f t="shared" si="117"/>
        <v>-0.63270497265581493</v>
      </c>
      <c r="E3693">
        <v>-6.7739715882768848E-3</v>
      </c>
      <c r="G3693">
        <v>3687</v>
      </c>
      <c r="H3693">
        <f t="shared" ca="1" si="118"/>
        <v>5.6252354393723704E-2</v>
      </c>
    </row>
    <row r="3694" spans="2:8" x14ac:dyDescent="0.35">
      <c r="B3694" s="40">
        <v>42409</v>
      </c>
      <c r="C3694" s="41">
        <v>229.18785099999999</v>
      </c>
      <c r="D3694" s="6">
        <f t="shared" si="117"/>
        <v>-6.9511912015657734E-2</v>
      </c>
      <c r="E3694">
        <v>-6.7742109571811851E-3</v>
      </c>
      <c r="G3694">
        <v>3688</v>
      </c>
      <c r="H3694">
        <f t="shared" ca="1" si="118"/>
        <v>-3.0599296271942026E-2</v>
      </c>
    </row>
    <row r="3695" spans="2:8" x14ac:dyDescent="0.35">
      <c r="B3695" s="40">
        <v>42153</v>
      </c>
      <c r="C3695" s="41">
        <v>246.30928</v>
      </c>
      <c r="D3695" s="6">
        <f t="shared" si="117"/>
        <v>1.5594106665130731</v>
      </c>
      <c r="E3695">
        <v>-6.8092936131320435E-3</v>
      </c>
      <c r="G3695">
        <v>3689</v>
      </c>
      <c r="H3695">
        <f t="shared" ca="1" si="118"/>
        <v>2.7714202668615229E-2</v>
      </c>
    </row>
    <row r="3696" spans="2:8" x14ac:dyDescent="0.35">
      <c r="B3696" s="40">
        <v>41012</v>
      </c>
      <c r="C3696" s="41">
        <v>96.236716999999999</v>
      </c>
      <c r="D3696" s="6">
        <f t="shared" si="117"/>
        <v>16.57765592573881</v>
      </c>
      <c r="E3696">
        <v>-6.8369083057934054E-3</v>
      </c>
      <c r="G3696">
        <v>3690</v>
      </c>
      <c r="H3696">
        <f t="shared" ca="1" si="118"/>
        <v>-1.0673437641368851E-2</v>
      </c>
    </row>
    <row r="3697" spans="2:8" x14ac:dyDescent="0.35">
      <c r="B3697" s="40">
        <v>37687</v>
      </c>
      <c r="C3697" s="41">
        <v>5.4749460000000001</v>
      </c>
      <c r="D3697" s="6">
        <f t="shared" si="117"/>
        <v>-0.99063086576156578</v>
      </c>
      <c r="E3697">
        <v>-6.839902101565638E-3</v>
      </c>
      <c r="G3697">
        <v>3691</v>
      </c>
      <c r="H3697">
        <f t="shared" ca="1" si="118"/>
        <v>2.1212570092171767E-2</v>
      </c>
    </row>
    <row r="3698" spans="2:8" x14ac:dyDescent="0.35">
      <c r="B3698" s="40">
        <v>44900</v>
      </c>
      <c r="C3698" s="41">
        <v>584.35986300000002</v>
      </c>
      <c r="D3698" s="6">
        <f t="shared" si="117"/>
        <v>0.18757022773666229</v>
      </c>
      <c r="E3698">
        <v>-6.8511042175354569E-3</v>
      </c>
      <c r="G3698">
        <v>3692</v>
      </c>
      <c r="H3698">
        <f t="shared" ca="1" si="118"/>
        <v>-3.2501793567496128E-2</v>
      </c>
    </row>
    <row r="3699" spans="2:8" x14ac:dyDescent="0.35">
      <c r="B3699" s="40">
        <v>44047</v>
      </c>
      <c r="C3699" s="41">
        <v>492.06341600000002</v>
      </c>
      <c r="D3699" s="6">
        <f t="shared" si="117"/>
        <v>0.41805742352057546</v>
      </c>
      <c r="E3699">
        <v>-6.8568042793254926E-3</v>
      </c>
      <c r="G3699">
        <v>3693</v>
      </c>
      <c r="H3699">
        <f t="shared" ca="1" si="118"/>
        <v>6.9254642170746665E-3</v>
      </c>
    </row>
    <row r="3700" spans="2:8" x14ac:dyDescent="0.35">
      <c r="B3700" s="40">
        <v>43601</v>
      </c>
      <c r="C3700" s="41">
        <v>346.99822999999998</v>
      </c>
      <c r="D3700" s="6">
        <f t="shared" si="117"/>
        <v>-0.37286326692892585</v>
      </c>
      <c r="E3700">
        <v>-6.8766557983502086E-3</v>
      </c>
      <c r="G3700">
        <v>3694</v>
      </c>
      <c r="H3700">
        <f t="shared" ca="1" si="118"/>
        <v>-3.1297355897604455E-2</v>
      </c>
    </row>
    <row r="3701" spans="2:8" x14ac:dyDescent="0.35">
      <c r="B3701" s="40">
        <v>44868</v>
      </c>
      <c r="C3701" s="41">
        <v>553.30554199999995</v>
      </c>
      <c r="D3701" s="6">
        <f t="shared" si="117"/>
        <v>1.270788118268815</v>
      </c>
      <c r="E3701">
        <v>-6.8779608578933187E-3</v>
      </c>
      <c r="G3701">
        <v>3695</v>
      </c>
      <c r="H3701">
        <f t="shared" ca="1" si="118"/>
        <v>2.4956361091231036E-2</v>
      </c>
    </row>
    <row r="3702" spans="2:8" x14ac:dyDescent="0.35">
      <c r="B3702" s="40">
        <v>42054</v>
      </c>
      <c r="C3702" s="41">
        <v>243.66233800000001</v>
      </c>
      <c r="D3702" s="6">
        <f t="shared" si="117"/>
        <v>4.6087720389813054</v>
      </c>
      <c r="E3702">
        <v>-6.882382519696602E-3</v>
      </c>
      <c r="G3702">
        <v>3696</v>
      </c>
      <c r="H3702">
        <f t="shared" ca="1" si="118"/>
        <v>3.6844457773867717E-2</v>
      </c>
    </row>
    <row r="3703" spans="2:8" x14ac:dyDescent="0.35">
      <c r="B3703" s="40">
        <v>38854</v>
      </c>
      <c r="C3703" s="41">
        <v>43.443080999999999</v>
      </c>
      <c r="D3703" s="6">
        <f t="shared" si="117"/>
        <v>-0.86531847809736184</v>
      </c>
      <c r="E3703">
        <v>-6.8856531191992297E-3</v>
      </c>
      <c r="G3703">
        <v>3697</v>
      </c>
      <c r="H3703">
        <f t="shared" ca="1" si="118"/>
        <v>-5.1340011370313732E-3</v>
      </c>
    </row>
    <row r="3704" spans="2:8" x14ac:dyDescent="0.35">
      <c r="B3704" s="40">
        <v>43082</v>
      </c>
      <c r="C3704" s="41">
        <v>322.561554</v>
      </c>
      <c r="D3704" s="6">
        <f t="shared" si="117"/>
        <v>-0.34300764177664245</v>
      </c>
      <c r="E3704">
        <v>-6.8936904675760769E-3</v>
      </c>
      <c r="G3704">
        <v>3698</v>
      </c>
      <c r="H3704">
        <f t="shared" ca="1" si="118"/>
        <v>2.0402226154177992E-2</v>
      </c>
    </row>
    <row r="3705" spans="2:8" x14ac:dyDescent="0.35">
      <c r="B3705" s="40">
        <v>44167</v>
      </c>
      <c r="C3705" s="41">
        <v>490.96697999999998</v>
      </c>
      <c r="D3705" s="6">
        <f t="shared" si="117"/>
        <v>0.19579287487144381</v>
      </c>
      <c r="E3705">
        <v>-6.9170713593324227E-3</v>
      </c>
      <c r="G3705">
        <v>3699</v>
      </c>
      <c r="H3705">
        <f t="shared" ca="1" si="118"/>
        <v>-2.3867897949317853E-2</v>
      </c>
    </row>
    <row r="3706" spans="2:8" x14ac:dyDescent="0.35">
      <c r="B3706" s="40">
        <v>43917</v>
      </c>
      <c r="C3706" s="41">
        <v>410.57861300000002</v>
      </c>
      <c r="D3706" s="6">
        <f t="shared" si="117"/>
        <v>9.5771864532313185</v>
      </c>
      <c r="E3706">
        <v>-6.9256947696646545E-3</v>
      </c>
      <c r="G3706">
        <v>3700</v>
      </c>
      <c r="H3706">
        <f t="shared" ca="1" si="118"/>
        <v>1.4650352019026341E-2</v>
      </c>
    </row>
    <row r="3707" spans="2:8" x14ac:dyDescent="0.35">
      <c r="B3707" s="40">
        <v>39185</v>
      </c>
      <c r="C3707" s="41">
        <v>38.817374999999998</v>
      </c>
      <c r="D3707" s="6">
        <f t="shared" si="117"/>
        <v>-0.9261058182595745</v>
      </c>
      <c r="E3707">
        <v>-6.9261225870664604E-3</v>
      </c>
      <c r="G3707">
        <v>3701</v>
      </c>
      <c r="H3707">
        <f t="shared" ca="1" si="118"/>
        <v>-3.8740113168540353E-3</v>
      </c>
    </row>
    <row r="3708" spans="2:8" x14ac:dyDescent="0.35">
      <c r="B3708" s="40">
        <v>44216</v>
      </c>
      <c r="C3708" s="41">
        <v>525.31030299999998</v>
      </c>
      <c r="D3708" s="6">
        <f t="shared" si="117"/>
        <v>31.860996457487659</v>
      </c>
      <c r="E3708">
        <v>-6.9263853032435242E-3</v>
      </c>
      <c r="G3708">
        <v>3702</v>
      </c>
      <c r="H3708">
        <f t="shared" ca="1" si="118"/>
        <v>-6.2431953566296243E-3</v>
      </c>
    </row>
    <row r="3709" spans="2:8" x14ac:dyDescent="0.35">
      <c r="B3709" s="40">
        <v>38475</v>
      </c>
      <c r="C3709" s="41">
        <v>15.98583</v>
      </c>
      <c r="D3709" s="6">
        <f t="shared" si="117"/>
        <v>-0.96815299890745854</v>
      </c>
      <c r="E3709">
        <v>-6.9341408814264857E-3</v>
      </c>
      <c r="G3709">
        <v>3703</v>
      </c>
      <c r="H3709">
        <f t="shared" ca="1" si="118"/>
        <v>1.4630374347652858E-3</v>
      </c>
    </row>
    <row r="3710" spans="2:8" x14ac:dyDescent="0.35">
      <c r="B3710" s="40">
        <v>44116</v>
      </c>
      <c r="C3710" s="41">
        <v>501.95715300000001</v>
      </c>
      <c r="D3710" s="6">
        <f t="shared" si="117"/>
        <v>51.392960811938934</v>
      </c>
      <c r="E3710">
        <v>-6.9350379475686457E-3</v>
      </c>
      <c r="G3710">
        <v>3704</v>
      </c>
      <c r="H3710">
        <f t="shared" ca="1" si="118"/>
        <v>2.6655701494522283E-3</v>
      </c>
    </row>
    <row r="3711" spans="2:8" x14ac:dyDescent="0.35">
      <c r="B3711" s="40">
        <v>38260</v>
      </c>
      <c r="C3711" s="41">
        <v>9.580622</v>
      </c>
      <c r="D3711" s="6">
        <f t="shared" si="117"/>
        <v>-0.76833165904580514</v>
      </c>
      <c r="E3711">
        <v>-6.9385405349041201E-3</v>
      </c>
      <c r="G3711">
        <v>3705</v>
      </c>
      <c r="H3711">
        <f t="shared" ca="1" si="118"/>
        <v>-1.5966330530167262E-2</v>
      </c>
    </row>
    <row r="3712" spans="2:8" x14ac:dyDescent="0.35">
      <c r="B3712" s="40">
        <v>39115</v>
      </c>
      <c r="C3712" s="41">
        <v>41.354903999999998</v>
      </c>
      <c r="D3712" s="6">
        <f t="shared" si="117"/>
        <v>-0.91921286569092808</v>
      </c>
      <c r="E3712">
        <v>-6.94100740431596E-3</v>
      </c>
      <c r="G3712">
        <v>3706</v>
      </c>
      <c r="H3712">
        <f t="shared" ca="1" si="118"/>
        <v>-9.0532761620054393E-3</v>
      </c>
    </row>
    <row r="3713" spans="2:8" x14ac:dyDescent="0.35">
      <c r="B3713" s="40">
        <v>45056</v>
      </c>
      <c r="C3713" s="41">
        <v>511.89962800000001</v>
      </c>
      <c r="D3713" s="6">
        <f t="shared" si="117"/>
        <v>3.4723486078317407</v>
      </c>
      <c r="E3713">
        <v>-6.9511934431013061E-3</v>
      </c>
      <c r="G3713">
        <v>3707</v>
      </c>
      <c r="H3713">
        <f t="shared" ca="1" si="118"/>
        <v>4.5361106004091239E-2</v>
      </c>
    </row>
    <row r="3714" spans="2:8" x14ac:dyDescent="0.35">
      <c r="B3714" s="40">
        <v>41295</v>
      </c>
      <c r="C3714" s="41">
        <v>114.458794</v>
      </c>
      <c r="D3714" s="6">
        <f t="shared" si="117"/>
        <v>-0.77334407413075801</v>
      </c>
      <c r="E3714">
        <v>-6.9792499768681704E-3</v>
      </c>
      <c r="G3714">
        <v>3708</v>
      </c>
      <c r="H3714">
        <f t="shared" ca="1" si="118"/>
        <v>8.4573745462693611E-2</v>
      </c>
    </row>
    <row r="3715" spans="2:8" x14ac:dyDescent="0.35">
      <c r="B3715" s="40">
        <v>44740</v>
      </c>
      <c r="C3715" s="41">
        <v>504.98919699999999</v>
      </c>
      <c r="D3715" s="6">
        <f t="shared" si="117"/>
        <v>3.9926674140470682</v>
      </c>
      <c r="E3715">
        <v>-6.9809337597750909E-3</v>
      </c>
      <c r="G3715">
        <v>3709</v>
      </c>
      <c r="H3715">
        <f t="shared" ca="1" si="118"/>
        <v>-2.6405034700483245E-2</v>
      </c>
    </row>
    <row r="3716" spans="2:8" x14ac:dyDescent="0.35">
      <c r="B3716" s="40">
        <v>41092</v>
      </c>
      <c r="C3716" s="41">
        <v>101.14617200000001</v>
      </c>
      <c r="D3716" s="6">
        <f t="shared" si="117"/>
        <v>-0.34323439595082017</v>
      </c>
      <c r="E3716">
        <v>-6.9837650967374161E-3</v>
      </c>
      <c r="G3716">
        <v>3710</v>
      </c>
      <c r="H3716">
        <f t="shared" ca="1" si="118"/>
        <v>-9.3053613466163795E-3</v>
      </c>
    </row>
    <row r="3717" spans="2:8" x14ac:dyDescent="0.35">
      <c r="B3717" s="40">
        <v>41654</v>
      </c>
      <c r="C3717" s="41">
        <v>154.00649999999999</v>
      </c>
      <c r="D3717" s="6">
        <f t="shared" si="117"/>
        <v>0.76285272292761375</v>
      </c>
      <c r="E3717">
        <v>-6.9849726672544469E-3</v>
      </c>
      <c r="G3717">
        <v>3711</v>
      </c>
      <c r="H3717">
        <f t="shared" ca="1" si="118"/>
        <v>-4.3507309334276743E-3</v>
      </c>
    </row>
    <row r="3718" spans="2:8" x14ac:dyDescent="0.35">
      <c r="B3718" s="40">
        <v>40833</v>
      </c>
      <c r="C3718" s="41">
        <v>87.362091000000007</v>
      </c>
      <c r="D3718" s="6">
        <f t="shared" si="117"/>
        <v>-0.84145276468781105</v>
      </c>
      <c r="E3718">
        <v>-6.9895757883936442E-3</v>
      </c>
      <c r="G3718">
        <v>3712</v>
      </c>
      <c r="H3718">
        <f t="shared" ca="1" si="118"/>
        <v>-4.9108175971534877E-2</v>
      </c>
    </row>
    <row r="3719" spans="2:8" x14ac:dyDescent="0.35">
      <c r="B3719" s="40">
        <v>44872</v>
      </c>
      <c r="C3719" s="41">
        <v>551.01617399999998</v>
      </c>
      <c r="D3719" s="6">
        <f t="shared" ref="D3719:D3782" si="119">(C3719-C3720)/C3720</f>
        <v>-1.9272572211991364E-2</v>
      </c>
      <c r="E3719">
        <v>-6.9955846480689692E-3</v>
      </c>
      <c r="G3719">
        <v>3713</v>
      </c>
      <c r="H3719">
        <f t="shared" ref="H3719:H3782" ca="1" si="120">_xlfn.NORM.INV(RAND(),K$9,K$10)</f>
        <v>3.2699583042930934E-2</v>
      </c>
    </row>
    <row r="3720" spans="2:8" x14ac:dyDescent="0.35">
      <c r="B3720" s="40">
        <v>44818</v>
      </c>
      <c r="C3720" s="41">
        <v>561.84436000000005</v>
      </c>
      <c r="D3720" s="6">
        <f t="shared" si="119"/>
        <v>6.0681037661640236</v>
      </c>
      <c r="E3720">
        <v>-7.0051369835714512E-3</v>
      </c>
      <c r="G3720">
        <v>3714</v>
      </c>
      <c r="H3720">
        <f t="shared" ca="1" si="120"/>
        <v>-1.4548743955858152E-2</v>
      </c>
    </row>
    <row r="3721" spans="2:8" x14ac:dyDescent="0.35">
      <c r="B3721" s="40">
        <v>40330</v>
      </c>
      <c r="C3721" s="41">
        <v>79.490111999999996</v>
      </c>
      <c r="D3721" s="6">
        <f t="shared" si="119"/>
        <v>4.1289473218829607E-2</v>
      </c>
      <c r="E3721">
        <v>-7.0117687115432816E-3</v>
      </c>
      <c r="G3721">
        <v>3715</v>
      </c>
      <c r="H3721">
        <f t="shared" ca="1" si="120"/>
        <v>2.320258332560951E-2</v>
      </c>
    </row>
    <row r="3722" spans="2:8" x14ac:dyDescent="0.35">
      <c r="B3722" s="40">
        <v>40281</v>
      </c>
      <c r="C3722" s="41">
        <v>76.338149999999999</v>
      </c>
      <c r="D3722" s="6">
        <f t="shared" si="119"/>
        <v>-0.23992330586533059</v>
      </c>
      <c r="E3722">
        <v>-7.0200725467851758E-3</v>
      </c>
      <c r="G3722">
        <v>3716</v>
      </c>
      <c r="H3722">
        <f t="shared" ca="1" si="120"/>
        <v>-1.7262968199377501E-2</v>
      </c>
    </row>
    <row r="3723" spans="2:8" x14ac:dyDescent="0.35">
      <c r="B3723" s="40">
        <v>41093</v>
      </c>
      <c r="C3723" s="41">
        <v>100.434799</v>
      </c>
      <c r="D3723" s="6">
        <f t="shared" si="119"/>
        <v>-0.71416970080635411</v>
      </c>
      <c r="E3723">
        <v>-7.0331183665557689E-3</v>
      </c>
      <c r="G3723">
        <v>3717</v>
      </c>
      <c r="H3723">
        <f t="shared" ca="1" si="120"/>
        <v>-1.0278638477127795E-2</v>
      </c>
    </row>
    <row r="3724" spans="2:8" x14ac:dyDescent="0.35">
      <c r="B3724" s="40">
        <v>43409</v>
      </c>
      <c r="C3724" s="41">
        <v>351.37912</v>
      </c>
      <c r="D3724" s="6">
        <f t="shared" si="119"/>
        <v>-0.14746819912306477</v>
      </c>
      <c r="E3724">
        <v>-7.0375857505009564E-3</v>
      </c>
      <c r="G3724">
        <v>3718</v>
      </c>
      <c r="H3724">
        <f t="shared" ca="1" si="120"/>
        <v>-1.1280381901999341E-2</v>
      </c>
    </row>
    <row r="3725" spans="2:8" x14ac:dyDescent="0.35">
      <c r="B3725" s="40">
        <v>43522</v>
      </c>
      <c r="C3725" s="41">
        <v>412.15954599999998</v>
      </c>
      <c r="D3725" s="6">
        <f t="shared" si="119"/>
        <v>0.36903931257383232</v>
      </c>
      <c r="E3725">
        <v>-7.0617654228056171E-3</v>
      </c>
      <c r="G3725">
        <v>3719</v>
      </c>
      <c r="H3725">
        <f t="shared" ca="1" si="120"/>
        <v>-3.1636750191592284E-3</v>
      </c>
    </row>
    <row r="3726" spans="2:8" x14ac:dyDescent="0.35">
      <c r="B3726" s="40">
        <v>43165</v>
      </c>
      <c r="C3726" s="41">
        <v>301.05749500000002</v>
      </c>
      <c r="D3726" s="6">
        <f t="shared" si="119"/>
        <v>25.923138388014426</v>
      </c>
      <c r="E3726">
        <v>-7.0768444386260518E-3</v>
      </c>
      <c r="G3726">
        <v>3720</v>
      </c>
      <c r="H3726">
        <f t="shared" ca="1" si="120"/>
        <v>-3.4844453014483009E-2</v>
      </c>
    </row>
    <row r="3727" spans="2:8" x14ac:dyDescent="0.35">
      <c r="B3727" s="40">
        <v>38343</v>
      </c>
      <c r="C3727" s="41">
        <v>11.18211</v>
      </c>
      <c r="D3727" s="6">
        <f t="shared" si="119"/>
        <v>-0.98027782020274057</v>
      </c>
      <c r="E3727">
        <v>-7.0795719953020446E-3</v>
      </c>
      <c r="G3727">
        <v>3721</v>
      </c>
      <c r="H3727">
        <f t="shared" ca="1" si="120"/>
        <v>-1.629300087274408E-2</v>
      </c>
    </row>
    <row r="3728" spans="2:8" x14ac:dyDescent="0.35">
      <c r="B3728" s="40">
        <v>44393</v>
      </c>
      <c r="C3728" s="41">
        <v>566.98144500000001</v>
      </c>
      <c r="D3728" s="6">
        <f t="shared" si="119"/>
        <v>7.8524342323484347E-2</v>
      </c>
      <c r="E3728">
        <v>-7.1006865109499787E-3</v>
      </c>
      <c r="G3728">
        <v>3722</v>
      </c>
      <c r="H3728">
        <f t="shared" ca="1" si="120"/>
        <v>8.1357453370575587E-3</v>
      </c>
    </row>
    <row r="3729" spans="2:8" x14ac:dyDescent="0.35">
      <c r="B3729" s="40">
        <v>44316</v>
      </c>
      <c r="C3729" s="41">
        <v>525.70111099999997</v>
      </c>
      <c r="D3729" s="6">
        <f t="shared" si="119"/>
        <v>12.703220030942571</v>
      </c>
      <c r="E3729">
        <v>-7.1046695258755984E-3</v>
      </c>
      <c r="G3729">
        <v>3723</v>
      </c>
      <c r="H3729">
        <f t="shared" ca="1" si="120"/>
        <v>2.4663741499661121E-2</v>
      </c>
    </row>
    <row r="3730" spans="2:8" x14ac:dyDescent="0.35">
      <c r="B3730" s="40">
        <v>39672</v>
      </c>
      <c r="C3730" s="41">
        <v>38.363326999999998</v>
      </c>
      <c r="D3730" s="6">
        <f t="shared" si="119"/>
        <v>-0.93093232101187395</v>
      </c>
      <c r="E3730">
        <v>-7.1076232795057601E-3</v>
      </c>
      <c r="G3730">
        <v>3724</v>
      </c>
      <c r="H3730">
        <f t="shared" ca="1" si="120"/>
        <v>1.8856813609715761E-2</v>
      </c>
    </row>
    <row r="3731" spans="2:8" x14ac:dyDescent="0.35">
      <c r="B3731" s="40">
        <v>44956</v>
      </c>
      <c r="C3731" s="41">
        <v>555.44543499999997</v>
      </c>
      <c r="D3731" s="6">
        <f t="shared" si="119"/>
        <v>0.25027200870813215</v>
      </c>
      <c r="E3731">
        <v>-7.116790434253728E-3</v>
      </c>
      <c r="G3731">
        <v>3725</v>
      </c>
      <c r="H3731">
        <f t="shared" ca="1" si="120"/>
        <v>1.9003475631941872E-3</v>
      </c>
    </row>
    <row r="3732" spans="2:8" x14ac:dyDescent="0.35">
      <c r="B3732" s="40">
        <v>43823</v>
      </c>
      <c r="C3732" s="41">
        <v>444.25967400000002</v>
      </c>
      <c r="D3732" s="6">
        <f t="shared" si="119"/>
        <v>8.5491966801718124</v>
      </c>
      <c r="E3732">
        <v>-7.1582809650621313E-3</v>
      </c>
      <c r="G3732">
        <v>3726</v>
      </c>
      <c r="H3732">
        <f t="shared" ca="1" si="120"/>
        <v>-7.692357374445509E-2</v>
      </c>
    </row>
    <row r="3733" spans="2:8" x14ac:dyDescent="0.35">
      <c r="B3733" s="40">
        <v>39412</v>
      </c>
      <c r="C3733" s="41">
        <v>46.523251000000002</v>
      </c>
      <c r="D3733" s="6">
        <f t="shared" si="119"/>
        <v>-0.49332208801883259</v>
      </c>
      <c r="E3733">
        <v>-7.1589677317414396E-3</v>
      </c>
      <c r="G3733">
        <v>3727</v>
      </c>
      <c r="H3733">
        <f t="shared" ca="1" si="120"/>
        <v>4.3827088262290131E-3</v>
      </c>
    </row>
    <row r="3734" spans="2:8" x14ac:dyDescent="0.35">
      <c r="B3734" s="40">
        <v>41054</v>
      </c>
      <c r="C3734" s="41">
        <v>91.820167999999995</v>
      </c>
      <c r="D3734" s="6">
        <f t="shared" si="119"/>
        <v>9.5177042351837748</v>
      </c>
      <c r="E3734">
        <v>-7.1633970554782862E-3</v>
      </c>
      <c r="G3734">
        <v>3728</v>
      </c>
      <c r="H3734">
        <f t="shared" ca="1" si="120"/>
        <v>2.3505667095674636E-2</v>
      </c>
    </row>
    <row r="3735" spans="2:8" x14ac:dyDescent="0.35">
      <c r="B3735" s="40">
        <v>38212</v>
      </c>
      <c r="C3735" s="41">
        <v>8.7300579999999997</v>
      </c>
      <c r="D3735" s="6">
        <f t="shared" si="119"/>
        <v>-0.98493603461763901</v>
      </c>
      <c r="E3735">
        <v>-7.1653074702183323E-3</v>
      </c>
      <c r="G3735">
        <v>3729</v>
      </c>
      <c r="H3735">
        <f t="shared" ca="1" si="120"/>
        <v>-3.7014153473121182E-2</v>
      </c>
    </row>
    <row r="3736" spans="2:8" x14ac:dyDescent="0.35">
      <c r="B3736" s="40">
        <v>45124</v>
      </c>
      <c r="C3736" s="41">
        <v>579.53253199999995</v>
      </c>
      <c r="D3736" s="6">
        <f t="shared" si="119"/>
        <v>2.7509462808497447</v>
      </c>
      <c r="E3736">
        <v>-7.246374316536382E-3</v>
      </c>
      <c r="G3736">
        <v>3730</v>
      </c>
      <c r="H3736">
        <f t="shared" ca="1" si="120"/>
        <v>3.1659719342484065E-2</v>
      </c>
    </row>
    <row r="3737" spans="2:8" x14ac:dyDescent="0.35">
      <c r="B3737" s="40">
        <v>41638</v>
      </c>
      <c r="C3737" s="41">
        <v>154.50302099999999</v>
      </c>
      <c r="D3737" s="6">
        <f t="shared" si="119"/>
        <v>-0.62383274295625124</v>
      </c>
      <c r="E3737">
        <v>-7.2503873559353381E-3</v>
      </c>
      <c r="G3737">
        <v>3731</v>
      </c>
      <c r="H3737">
        <f t="shared" ca="1" si="120"/>
        <v>1.479769927256985E-2</v>
      </c>
    </row>
    <row r="3738" spans="2:8" x14ac:dyDescent="0.35">
      <c r="B3738" s="40">
        <v>43700</v>
      </c>
      <c r="C3738" s="41">
        <v>410.72958399999999</v>
      </c>
      <c r="D3738" s="6">
        <f t="shared" si="119"/>
        <v>-0.30811781458532522</v>
      </c>
      <c r="E3738">
        <v>-7.2514778101422572E-3</v>
      </c>
      <c r="G3738">
        <v>3732</v>
      </c>
      <c r="H3738">
        <f t="shared" ca="1" si="120"/>
        <v>-6.3844565810538666E-3</v>
      </c>
    </row>
    <row r="3739" spans="2:8" x14ac:dyDescent="0.35">
      <c r="B3739" s="40">
        <v>44526</v>
      </c>
      <c r="C3739" s="41">
        <v>593.64093000000003</v>
      </c>
      <c r="D3739" s="6">
        <f t="shared" si="119"/>
        <v>12.91917344380431</v>
      </c>
      <c r="E3739">
        <v>-7.2558755693211772E-3</v>
      </c>
      <c r="G3739">
        <v>3733</v>
      </c>
      <c r="H3739">
        <f t="shared" ca="1" si="120"/>
        <v>-1.9097866068321909E-2</v>
      </c>
    </row>
    <row r="3740" spans="2:8" x14ac:dyDescent="0.35">
      <c r="B3740" s="40">
        <v>39267</v>
      </c>
      <c r="C3740" s="41">
        <v>42.649151000000003</v>
      </c>
      <c r="D3740" s="6">
        <f t="shared" si="119"/>
        <v>9.7759788664435817E-4</v>
      </c>
      <c r="E3740">
        <v>-7.270670886567852E-3</v>
      </c>
      <c r="G3740">
        <v>3734</v>
      </c>
      <c r="H3740">
        <f t="shared" ca="1" si="120"/>
        <v>5.1207020395419654E-2</v>
      </c>
    </row>
    <row r="3741" spans="2:8" x14ac:dyDescent="0.35">
      <c r="B3741" s="40">
        <v>39279</v>
      </c>
      <c r="C3741" s="41">
        <v>42.607498</v>
      </c>
      <c r="D3741" s="6">
        <f t="shared" si="119"/>
        <v>2.7344415135113911</v>
      </c>
      <c r="E3741">
        <v>-7.277911987840638E-3</v>
      </c>
      <c r="G3741">
        <v>3735</v>
      </c>
      <c r="H3741">
        <f t="shared" ca="1" si="120"/>
        <v>-2.9607132091063956E-3</v>
      </c>
    </row>
    <row r="3742" spans="2:8" x14ac:dyDescent="0.35">
      <c r="B3742" s="40">
        <v>38308</v>
      </c>
      <c r="C3742" s="41">
        <v>11.409336</v>
      </c>
      <c r="D3742" s="6">
        <f t="shared" si="119"/>
        <v>-0.22122449882265641</v>
      </c>
      <c r="E3742">
        <v>-7.2843121345891344E-3</v>
      </c>
      <c r="G3742">
        <v>3736</v>
      </c>
      <c r="H3742">
        <f t="shared" ca="1" si="120"/>
        <v>-1.0136174383787883E-2</v>
      </c>
    </row>
    <row r="3743" spans="2:8" x14ac:dyDescent="0.35">
      <c r="B3743" s="40">
        <v>38443</v>
      </c>
      <c r="C3743" s="41">
        <v>14.650353000000001</v>
      </c>
      <c r="D3743" s="6">
        <f t="shared" si="119"/>
        <v>-0.94845958687107967</v>
      </c>
      <c r="E3743">
        <v>-7.2934728916335253E-3</v>
      </c>
      <c r="G3743">
        <v>3737</v>
      </c>
      <c r="H3743">
        <f t="shared" ca="1" si="120"/>
        <v>-5.5164557417311019E-3</v>
      </c>
    </row>
    <row r="3744" spans="2:8" x14ac:dyDescent="0.35">
      <c r="B3744" s="40">
        <v>43005</v>
      </c>
      <c r="C3744" s="41">
        <v>284.24981700000001</v>
      </c>
      <c r="D3744" s="6">
        <f t="shared" si="119"/>
        <v>54.552968250261152</v>
      </c>
      <c r="E3744">
        <v>-7.3040848829346262E-3</v>
      </c>
      <c r="G3744">
        <v>3738</v>
      </c>
      <c r="H3744">
        <f t="shared" ca="1" si="120"/>
        <v>-1.2272175321986012E-2</v>
      </c>
    </row>
    <row r="3745" spans="2:8" x14ac:dyDescent="0.35">
      <c r="B3745" s="40">
        <v>37762</v>
      </c>
      <c r="C3745" s="41">
        <v>5.1167350000000003</v>
      </c>
      <c r="D3745" s="6">
        <f t="shared" si="119"/>
        <v>-0.9896341881249191</v>
      </c>
      <c r="E3745">
        <v>-7.3156304182623441E-3</v>
      </c>
      <c r="G3745">
        <v>3739</v>
      </c>
      <c r="H3745">
        <f t="shared" ca="1" si="120"/>
        <v>-2.4259543549161294E-2</v>
      </c>
    </row>
    <row r="3746" spans="2:8" x14ac:dyDescent="0.35">
      <c r="B3746" s="40">
        <v>44053</v>
      </c>
      <c r="C3746" s="41">
        <v>493.61642499999999</v>
      </c>
      <c r="D3746" s="6">
        <f t="shared" si="119"/>
        <v>2.5410722302616646</v>
      </c>
      <c r="E3746">
        <v>-7.3200131373687563E-3</v>
      </c>
      <c r="G3746">
        <v>3740</v>
      </c>
      <c r="H3746">
        <f t="shared" ca="1" si="120"/>
        <v>-5.9148881773881208E-3</v>
      </c>
    </row>
    <row r="3747" spans="2:8" x14ac:dyDescent="0.35">
      <c r="B3747" s="40">
        <v>41414</v>
      </c>
      <c r="C3747" s="41">
        <v>139.397446</v>
      </c>
      <c r="D3747" s="6">
        <f t="shared" si="119"/>
        <v>0.21079152220902039</v>
      </c>
      <c r="E3747">
        <v>-7.3203913978106081E-3</v>
      </c>
      <c r="G3747">
        <v>3741</v>
      </c>
      <c r="H3747">
        <f t="shared" ca="1" si="120"/>
        <v>-2.1945733313849143E-2</v>
      </c>
    </row>
    <row r="3748" spans="2:8" x14ac:dyDescent="0.35">
      <c r="B3748" s="40">
        <v>41297</v>
      </c>
      <c r="C3748" s="41">
        <v>115.129189</v>
      </c>
      <c r="D3748" s="6">
        <f t="shared" si="119"/>
        <v>3.8841898484184449E-4</v>
      </c>
      <c r="E3748">
        <v>-7.3218312281231714E-3</v>
      </c>
      <c r="G3748">
        <v>3742</v>
      </c>
      <c r="H3748">
        <f t="shared" ca="1" si="120"/>
        <v>2.2802769409307335E-2</v>
      </c>
    </row>
    <row r="3749" spans="2:8" x14ac:dyDescent="0.35">
      <c r="B3749" s="40">
        <v>41277</v>
      </c>
      <c r="C3749" s="41">
        <v>115.08448799999999</v>
      </c>
      <c r="D3749" s="6">
        <f t="shared" si="119"/>
        <v>-0.32708208707116482</v>
      </c>
      <c r="E3749">
        <v>-7.324594398408369E-3</v>
      </c>
      <c r="G3749">
        <v>3743</v>
      </c>
      <c r="H3749">
        <f t="shared" ca="1" si="120"/>
        <v>1.5880411857156947E-2</v>
      </c>
    </row>
    <row r="3750" spans="2:8" x14ac:dyDescent="0.35">
      <c r="B3750" s="40">
        <v>41799</v>
      </c>
      <c r="C3750" s="41">
        <v>171.02307099999999</v>
      </c>
      <c r="D3750" s="6">
        <f t="shared" si="119"/>
        <v>29.50215849458802</v>
      </c>
      <c r="E3750">
        <v>-7.3357568641047475E-3</v>
      </c>
      <c r="G3750">
        <v>3744</v>
      </c>
      <c r="H3750">
        <f t="shared" ca="1" si="120"/>
        <v>4.229484548912585E-3</v>
      </c>
    </row>
    <row r="3751" spans="2:8" x14ac:dyDescent="0.35">
      <c r="B3751" s="40">
        <v>37587</v>
      </c>
      <c r="C3751" s="41">
        <v>5.6069170000000002</v>
      </c>
      <c r="D3751" s="6">
        <f t="shared" si="119"/>
        <v>-0.98680138191270994</v>
      </c>
      <c r="E3751">
        <v>-7.3433249622237261E-3</v>
      </c>
      <c r="G3751">
        <v>3745</v>
      </c>
      <c r="H3751">
        <f t="shared" ca="1" si="120"/>
        <v>3.3113076867587431E-2</v>
      </c>
    </row>
    <row r="3752" spans="2:8" x14ac:dyDescent="0.35">
      <c r="B3752" s="40">
        <v>43713</v>
      </c>
      <c r="C3752" s="41">
        <v>424.81091300000003</v>
      </c>
      <c r="D3752" s="6">
        <f t="shared" si="119"/>
        <v>-5.7743948904133265E-2</v>
      </c>
      <c r="E3752">
        <v>-7.3497831609203009E-3</v>
      </c>
      <c r="G3752">
        <v>3746</v>
      </c>
      <c r="H3752">
        <f t="shared" ca="1" si="120"/>
        <v>6.1544275251793675E-3</v>
      </c>
    </row>
    <row r="3753" spans="2:8" x14ac:dyDescent="0.35">
      <c r="B3753" s="40">
        <v>43767</v>
      </c>
      <c r="C3753" s="41">
        <v>450.84445199999999</v>
      </c>
      <c r="D3753" s="6">
        <f t="shared" si="119"/>
        <v>-4.4369968280217317E-2</v>
      </c>
      <c r="E3753">
        <v>-7.3512986515891212E-3</v>
      </c>
      <c r="G3753">
        <v>3747</v>
      </c>
      <c r="H3753">
        <f t="shared" ca="1" si="120"/>
        <v>-3.1441157934826672E-2</v>
      </c>
    </row>
    <row r="3754" spans="2:8" x14ac:dyDescent="0.35">
      <c r="B3754" s="40">
        <v>43850</v>
      </c>
      <c r="C3754" s="41">
        <v>471.77719100000002</v>
      </c>
      <c r="D3754" s="6">
        <f t="shared" si="119"/>
        <v>10.198523579645588</v>
      </c>
      <c r="E3754">
        <v>-7.3520767942321895E-3</v>
      </c>
      <c r="G3754">
        <v>3748</v>
      </c>
      <c r="H3754">
        <f t="shared" ca="1" si="120"/>
        <v>3.0552114574041445E-3</v>
      </c>
    </row>
    <row r="3755" spans="2:8" x14ac:dyDescent="0.35">
      <c r="B3755" s="40">
        <v>39331</v>
      </c>
      <c r="C3755" s="41">
        <v>42.128517000000002</v>
      </c>
      <c r="D3755" s="6">
        <f t="shared" si="119"/>
        <v>-0.91301995550610748</v>
      </c>
      <c r="E3755">
        <v>-7.360213054904959E-3</v>
      </c>
      <c r="G3755">
        <v>3749</v>
      </c>
      <c r="H3755">
        <f t="shared" ca="1" si="120"/>
        <v>1.7113352242315194E-2</v>
      </c>
    </row>
    <row r="3756" spans="2:8" x14ac:dyDescent="0.35">
      <c r="B3756" s="40">
        <v>43944</v>
      </c>
      <c r="C3756" s="41">
        <v>484.346924</v>
      </c>
      <c r="D3756" s="6">
        <f t="shared" si="119"/>
        <v>94.291341132576306</v>
      </c>
      <c r="E3756">
        <v>-7.360232374315775E-3</v>
      </c>
      <c r="G3756">
        <v>3750</v>
      </c>
      <c r="H3756">
        <f t="shared" ca="1" si="120"/>
        <v>-4.312268396584211E-2</v>
      </c>
    </row>
    <row r="3757" spans="2:8" x14ac:dyDescent="0.35">
      <c r="B3757" s="40">
        <v>37701</v>
      </c>
      <c r="C3757" s="41">
        <v>5.0828009999999999</v>
      </c>
      <c r="D3757" s="6">
        <f t="shared" si="119"/>
        <v>-0.99115558722376418</v>
      </c>
      <c r="E3757">
        <v>-7.3641116537438555E-3</v>
      </c>
      <c r="G3757">
        <v>3751</v>
      </c>
      <c r="H3757">
        <f t="shared" ca="1" si="120"/>
        <v>2.985224589892883E-2</v>
      </c>
    </row>
    <row r="3758" spans="2:8" x14ac:dyDescent="0.35">
      <c r="B3758" s="40">
        <v>44414</v>
      </c>
      <c r="C3758" s="41">
        <v>574.69061299999998</v>
      </c>
      <c r="D3758" s="6">
        <f t="shared" si="119"/>
        <v>11.829605654744963</v>
      </c>
      <c r="E3758">
        <v>-7.3784576254988963E-3</v>
      </c>
      <c r="G3758">
        <v>3752</v>
      </c>
      <c r="H3758">
        <f t="shared" ca="1" si="120"/>
        <v>8.1541389494454563E-3</v>
      </c>
    </row>
    <row r="3759" spans="2:8" x14ac:dyDescent="0.35">
      <c r="B3759" s="40">
        <v>39380</v>
      </c>
      <c r="C3759" s="41">
        <v>44.794097999999998</v>
      </c>
      <c r="D3759" s="6">
        <f t="shared" si="119"/>
        <v>0.90561293543940957</v>
      </c>
      <c r="E3759">
        <v>-7.383447529192665E-3</v>
      </c>
      <c r="G3759">
        <v>3753</v>
      </c>
      <c r="H3759">
        <f t="shared" ca="1" si="120"/>
        <v>2.8814434021593793E-2</v>
      </c>
    </row>
    <row r="3760" spans="2:8" x14ac:dyDescent="0.35">
      <c r="B3760" s="40">
        <v>38674</v>
      </c>
      <c r="C3760" s="41">
        <v>23.506398999999998</v>
      </c>
      <c r="D3760" s="6">
        <f t="shared" si="119"/>
        <v>-0.94455183115247787</v>
      </c>
      <c r="E3760">
        <v>-7.3911074039403118E-3</v>
      </c>
      <c r="G3760">
        <v>3754</v>
      </c>
      <c r="H3760">
        <f t="shared" ca="1" si="120"/>
        <v>-3.7487845157310367E-3</v>
      </c>
    </row>
    <row r="3761" spans="2:8" x14ac:dyDescent="0.35">
      <c r="B3761" s="40">
        <v>43322</v>
      </c>
      <c r="C3761" s="41">
        <v>423.93463100000002</v>
      </c>
      <c r="D3761" s="6">
        <f t="shared" si="119"/>
        <v>3.2594440709041543</v>
      </c>
      <c r="E3761">
        <v>-7.4006112329966251E-3</v>
      </c>
      <c r="G3761">
        <v>3755</v>
      </c>
      <c r="H3761">
        <f t="shared" ca="1" si="120"/>
        <v>2.1904979245773639E-3</v>
      </c>
    </row>
    <row r="3762" spans="2:8" x14ac:dyDescent="0.35">
      <c r="B3762" s="40">
        <v>40704</v>
      </c>
      <c r="C3762" s="41">
        <v>99.52816</v>
      </c>
      <c r="D3762" s="6">
        <f t="shared" si="119"/>
        <v>-0.77662735033364161</v>
      </c>
      <c r="E3762">
        <v>-7.4046607665674115E-3</v>
      </c>
      <c r="G3762">
        <v>3756</v>
      </c>
      <c r="H3762">
        <f t="shared" ca="1" si="120"/>
        <v>4.2077045261062228E-2</v>
      </c>
    </row>
    <row r="3763" spans="2:8" x14ac:dyDescent="0.35">
      <c r="B3763" s="40">
        <v>43773</v>
      </c>
      <c r="C3763" s="41">
        <v>445.57003800000001</v>
      </c>
      <c r="D3763" s="6">
        <f t="shared" si="119"/>
        <v>10.297208519519929</v>
      </c>
      <c r="E3763">
        <v>-7.4376720665190951E-3</v>
      </c>
      <c r="G3763">
        <v>3757</v>
      </c>
      <c r="H3763">
        <f t="shared" ca="1" si="120"/>
        <v>-1.6390736434632069E-2</v>
      </c>
    </row>
    <row r="3764" spans="2:8" x14ac:dyDescent="0.35">
      <c r="B3764" s="40">
        <v>39644</v>
      </c>
      <c r="C3764" s="41">
        <v>39.440719999999999</v>
      </c>
      <c r="D3764" s="6">
        <f t="shared" si="119"/>
        <v>-0.45187401326268345</v>
      </c>
      <c r="E3764">
        <v>-7.4429597772344494E-3</v>
      </c>
      <c r="G3764">
        <v>3758</v>
      </c>
      <c r="H3764">
        <f t="shared" ca="1" si="120"/>
        <v>-8.8411386011479666E-3</v>
      </c>
    </row>
    <row r="3765" spans="2:8" x14ac:dyDescent="0.35">
      <c r="B3765" s="40">
        <v>40275</v>
      </c>
      <c r="C3765" s="41">
        <v>71.955573999999999</v>
      </c>
      <c r="D3765" s="6">
        <f t="shared" si="119"/>
        <v>-0.74187782390510748</v>
      </c>
      <c r="E3765">
        <v>-7.4452940915926465E-3</v>
      </c>
      <c r="G3765">
        <v>3759</v>
      </c>
      <c r="H3765">
        <f t="shared" ca="1" si="120"/>
        <v>-4.8221840050259824E-3</v>
      </c>
    </row>
    <row r="3766" spans="2:8" x14ac:dyDescent="0.35">
      <c r="B3766" s="40">
        <v>42934</v>
      </c>
      <c r="C3766" s="41">
        <v>278.76556399999998</v>
      </c>
      <c r="D3766" s="6">
        <f t="shared" si="119"/>
        <v>1.8219201278920989</v>
      </c>
      <c r="E3766">
        <v>-7.4469262278111003E-3</v>
      </c>
      <c r="G3766">
        <v>3760</v>
      </c>
      <c r="H3766">
        <f t="shared" ca="1" si="120"/>
        <v>-2.3733659411759754E-3</v>
      </c>
    </row>
    <row r="3767" spans="2:8" x14ac:dyDescent="0.35">
      <c r="B3767" s="40">
        <v>40707</v>
      </c>
      <c r="C3767" s="41">
        <v>98.785774000000004</v>
      </c>
      <c r="D3767" s="6">
        <f t="shared" si="119"/>
        <v>-0.64438640228349475</v>
      </c>
      <c r="E3767">
        <v>-7.4590548041880431E-3</v>
      </c>
      <c r="G3767">
        <v>3761</v>
      </c>
      <c r="H3767">
        <f t="shared" ca="1" si="120"/>
        <v>-3.3088022206303351E-2</v>
      </c>
    </row>
    <row r="3768" spans="2:8" x14ac:dyDescent="0.35">
      <c r="B3768" s="40">
        <v>42970</v>
      </c>
      <c r="C3768" s="41">
        <v>277.78964200000001</v>
      </c>
      <c r="D3768" s="6">
        <f t="shared" si="119"/>
        <v>5.9640644136301093</v>
      </c>
      <c r="E3768">
        <v>-7.4725703227527642E-3</v>
      </c>
      <c r="G3768">
        <v>3762</v>
      </c>
      <c r="H3768">
        <f t="shared" ca="1" si="120"/>
        <v>-3.6674824526037215E-2</v>
      </c>
    </row>
    <row r="3769" spans="2:8" x14ac:dyDescent="0.35">
      <c r="B3769" s="40">
        <v>39056</v>
      </c>
      <c r="C3769" s="41">
        <v>39.889011000000004</v>
      </c>
      <c r="D3769" s="6">
        <f t="shared" si="119"/>
        <v>-0.8360826274499854</v>
      </c>
      <c r="E3769">
        <v>-7.5001408916968533E-3</v>
      </c>
      <c r="G3769">
        <v>3763</v>
      </c>
      <c r="H3769">
        <f t="shared" ca="1" si="120"/>
        <v>5.4407127670537472E-3</v>
      </c>
    </row>
    <row r="3770" spans="2:8" x14ac:dyDescent="0.35">
      <c r="B3770" s="40">
        <v>42318</v>
      </c>
      <c r="C3770" s="41">
        <v>243.34828200000001</v>
      </c>
      <c r="D3770" s="6">
        <f t="shared" si="119"/>
        <v>2.7054391266436828</v>
      </c>
      <c r="E3770">
        <v>-7.5002837831015939E-3</v>
      </c>
      <c r="G3770">
        <v>3764</v>
      </c>
      <c r="H3770">
        <f t="shared" ca="1" si="120"/>
        <v>-5.7163594129184307E-2</v>
      </c>
    </row>
    <row r="3771" spans="2:8" x14ac:dyDescent="0.35">
      <c r="B3771" s="40">
        <v>40116</v>
      </c>
      <c r="C3771" s="41">
        <v>65.673264000000003</v>
      </c>
      <c r="D3771" s="6">
        <f t="shared" si="119"/>
        <v>5.1134469786532426</v>
      </c>
      <c r="E3771">
        <v>-7.503622084142631E-3</v>
      </c>
      <c r="G3771">
        <v>3765</v>
      </c>
      <c r="H3771">
        <f t="shared" ca="1" si="120"/>
        <v>-3.0186946617296016E-2</v>
      </c>
    </row>
    <row r="3772" spans="2:8" x14ac:dyDescent="0.35">
      <c r="B3772" s="40">
        <v>38023</v>
      </c>
      <c r="C3772" s="41">
        <v>10.742428</v>
      </c>
      <c r="D3772" s="6">
        <f t="shared" si="119"/>
        <v>-0.95916147858419287</v>
      </c>
      <c r="E3772">
        <v>-7.5053149751613205E-3</v>
      </c>
      <c r="G3772">
        <v>3766</v>
      </c>
      <c r="H3772">
        <f t="shared" ca="1" si="120"/>
        <v>2.7300430246675424E-2</v>
      </c>
    </row>
    <row r="3773" spans="2:8" x14ac:dyDescent="0.35">
      <c r="B3773" s="40">
        <v>42706</v>
      </c>
      <c r="C3773" s="41">
        <v>263.046448</v>
      </c>
      <c r="D3773" s="6">
        <f t="shared" si="119"/>
        <v>0.69856255499699227</v>
      </c>
      <c r="E3773">
        <v>-7.5149919516509832E-3</v>
      </c>
      <c r="G3773">
        <v>3767</v>
      </c>
      <c r="H3773">
        <f t="shared" ca="1" si="120"/>
        <v>1.3226833388158934E-2</v>
      </c>
    </row>
    <row r="3774" spans="2:8" x14ac:dyDescent="0.35">
      <c r="B3774" s="40">
        <v>41705</v>
      </c>
      <c r="C3774" s="41">
        <v>154.86415099999999</v>
      </c>
      <c r="D3774" s="6">
        <f t="shared" si="119"/>
        <v>23.262509208257491</v>
      </c>
      <c r="E3774">
        <v>-7.5208624757317939E-3</v>
      </c>
      <c r="G3774">
        <v>3768</v>
      </c>
      <c r="H3774">
        <f t="shared" ca="1" si="120"/>
        <v>-1.3138291968417566E-2</v>
      </c>
    </row>
    <row r="3775" spans="2:8" x14ac:dyDescent="0.35">
      <c r="B3775" s="40">
        <v>37453</v>
      </c>
      <c r="C3775" s="41">
        <v>6.3828579999999997</v>
      </c>
      <c r="D3775" s="6">
        <f t="shared" si="119"/>
        <v>-0.92682469765305553</v>
      </c>
      <c r="E3775">
        <v>-7.5362374726457059E-3</v>
      </c>
      <c r="G3775">
        <v>3769</v>
      </c>
      <c r="H3775">
        <f t="shared" ca="1" si="120"/>
        <v>2.19990347733377E-2</v>
      </c>
    </row>
    <row r="3776" spans="2:8" x14ac:dyDescent="0.35">
      <c r="B3776" s="40">
        <v>40947</v>
      </c>
      <c r="C3776" s="41">
        <v>87.226944000000003</v>
      </c>
      <c r="D3776" s="6">
        <f t="shared" si="119"/>
        <v>-0.82982840364505384</v>
      </c>
      <c r="E3776">
        <v>-7.5380371557189664E-3</v>
      </c>
      <c r="G3776">
        <v>3770</v>
      </c>
      <c r="H3776">
        <f t="shared" ca="1" si="120"/>
        <v>-3.7606112709998918E-2</v>
      </c>
    </row>
    <row r="3777" spans="2:8" x14ac:dyDescent="0.35">
      <c r="B3777" s="40">
        <v>44645</v>
      </c>
      <c r="C3777" s="41">
        <v>512.58227499999998</v>
      </c>
      <c r="D3777" s="6">
        <f t="shared" si="119"/>
        <v>0.14630132751740538</v>
      </c>
      <c r="E3777">
        <v>-7.5418641972226285E-3</v>
      </c>
      <c r="G3777">
        <v>3771</v>
      </c>
      <c r="H3777">
        <f t="shared" ca="1" si="120"/>
        <v>-9.1400711174984377E-3</v>
      </c>
    </row>
    <row r="3778" spans="2:8" x14ac:dyDescent="0.35">
      <c r="B3778" s="40">
        <v>43362</v>
      </c>
      <c r="C3778" s="41">
        <v>447.16189600000001</v>
      </c>
      <c r="D3778" s="6">
        <f t="shared" si="119"/>
        <v>0.77112989084220585</v>
      </c>
      <c r="E3778">
        <v>-7.546857706502136E-3</v>
      </c>
      <c r="G3778">
        <v>3772</v>
      </c>
      <c r="H3778">
        <f t="shared" ca="1" si="120"/>
        <v>-1.8799004395386874E-2</v>
      </c>
    </row>
    <row r="3779" spans="2:8" x14ac:dyDescent="0.35">
      <c r="B3779" s="40">
        <v>42270</v>
      </c>
      <c r="C3779" s="41">
        <v>252.47267199999999</v>
      </c>
      <c r="D3779" s="6">
        <f t="shared" si="119"/>
        <v>5.1019758016090702</v>
      </c>
      <c r="E3779">
        <v>-7.5555329834624046E-3</v>
      </c>
      <c r="G3779">
        <v>3773</v>
      </c>
      <c r="H3779">
        <f t="shared" ca="1" si="120"/>
        <v>-1.4033134421381269E-2</v>
      </c>
    </row>
    <row r="3780" spans="2:8" x14ac:dyDescent="0.35">
      <c r="B3780" s="40">
        <v>39024</v>
      </c>
      <c r="C3780" s="41">
        <v>41.375560999999998</v>
      </c>
      <c r="D3780" s="6">
        <f t="shared" si="119"/>
        <v>-0.39099928428115321</v>
      </c>
      <c r="E3780">
        <v>-7.5599757855113877E-3</v>
      </c>
      <c r="G3780">
        <v>3774</v>
      </c>
      <c r="H3780">
        <f t="shared" ca="1" si="120"/>
        <v>-3.2548336089310032E-3</v>
      </c>
    </row>
    <row r="3781" spans="2:8" x14ac:dyDescent="0.35">
      <c r="B3781" s="40">
        <v>40200</v>
      </c>
      <c r="C3781" s="41">
        <v>67.940085999999994</v>
      </c>
      <c r="D3781" s="6">
        <f t="shared" si="119"/>
        <v>-0.5564498434032944</v>
      </c>
      <c r="E3781">
        <v>-7.5680799182182724E-3</v>
      </c>
      <c r="G3781">
        <v>3775</v>
      </c>
      <c r="H3781">
        <f t="shared" ca="1" si="120"/>
        <v>-6.0309587910985776E-3</v>
      </c>
    </row>
    <row r="3782" spans="2:8" x14ac:dyDescent="0.35">
      <c r="B3782" s="40">
        <v>41556</v>
      </c>
      <c r="C3782" s="41">
        <v>153.17340100000001</v>
      </c>
      <c r="D3782" s="6">
        <f t="shared" si="119"/>
        <v>-0.72961144320113225</v>
      </c>
      <c r="E3782">
        <v>-7.5717542182818622E-3</v>
      </c>
      <c r="G3782">
        <v>3776</v>
      </c>
      <c r="H3782">
        <f t="shared" ca="1" si="120"/>
        <v>-1.3924657636417646E-2</v>
      </c>
    </row>
    <row r="3783" spans="2:8" x14ac:dyDescent="0.35">
      <c r="B3783" s="40">
        <v>44923</v>
      </c>
      <c r="C3783" s="41">
        <v>566.493652</v>
      </c>
      <c r="D3783" s="6">
        <f t="shared" ref="D3783:D3846" si="121">(C3783-C3784)/C3784</f>
        <v>0.31700770116619514</v>
      </c>
      <c r="E3783">
        <v>-7.5850294032463123E-3</v>
      </c>
      <c r="G3783">
        <v>3777</v>
      </c>
      <c r="H3783">
        <f t="shared" ref="H3783:H3846" ca="1" si="122">_xlfn.NORM.INV(RAND(),K$9,K$10)</f>
        <v>2.323285653668546E-2</v>
      </c>
    </row>
    <row r="3784" spans="2:8" x14ac:dyDescent="0.35">
      <c r="B3784" s="40">
        <v>43963</v>
      </c>
      <c r="C3784" s="41">
        <v>430.136932</v>
      </c>
      <c r="D3784" s="6">
        <f t="shared" si="121"/>
        <v>3.3969285148919952</v>
      </c>
      <c r="E3784">
        <v>-7.6138162644622739E-3</v>
      </c>
      <c r="G3784">
        <v>3778</v>
      </c>
      <c r="H3784">
        <f t="shared" ca="1" si="122"/>
        <v>-7.8886890297417932E-3</v>
      </c>
    </row>
    <row r="3785" spans="2:8" x14ac:dyDescent="0.35">
      <c r="B3785" s="40">
        <v>41016</v>
      </c>
      <c r="C3785" s="41">
        <v>97.826683000000003</v>
      </c>
      <c r="D3785" s="6">
        <f t="shared" si="121"/>
        <v>0.1153590201673737</v>
      </c>
      <c r="E3785">
        <v>-7.6165048577667843E-3</v>
      </c>
      <c r="G3785">
        <v>3779</v>
      </c>
      <c r="H3785">
        <f t="shared" ca="1" si="122"/>
        <v>2.4172980179166581E-2</v>
      </c>
    </row>
    <row r="3786" spans="2:8" x14ac:dyDescent="0.35">
      <c r="B3786" s="40">
        <v>40399</v>
      </c>
      <c r="C3786" s="41">
        <v>87.708693999999994</v>
      </c>
      <c r="D3786" s="6">
        <f t="shared" si="121"/>
        <v>8.0067267521122112</v>
      </c>
      <c r="E3786">
        <v>-7.6205714550021189E-3</v>
      </c>
      <c r="G3786">
        <v>3780</v>
      </c>
      <c r="H3786">
        <f t="shared" ca="1" si="122"/>
        <v>-2.9579025894093912E-3</v>
      </c>
    </row>
    <row r="3787" spans="2:8" x14ac:dyDescent="0.35">
      <c r="B3787" s="40">
        <v>38268</v>
      </c>
      <c r="C3787" s="41">
        <v>9.7381320000000002</v>
      </c>
      <c r="D3787" s="6">
        <f t="shared" si="121"/>
        <v>-0.83408491609032487</v>
      </c>
      <c r="E3787">
        <v>-7.6243135473341873E-3</v>
      </c>
      <c r="G3787">
        <v>3781</v>
      </c>
      <c r="H3787">
        <f t="shared" ca="1" si="122"/>
        <v>4.2849997286385701E-4</v>
      </c>
    </row>
    <row r="3788" spans="2:8" x14ac:dyDescent="0.35">
      <c r="B3788" s="40">
        <v>40063</v>
      </c>
      <c r="C3788" s="41">
        <v>58.693469999999998</v>
      </c>
      <c r="D3788" s="6">
        <f t="shared" si="121"/>
        <v>-0.85548917995686902</v>
      </c>
      <c r="E3788">
        <v>-7.6278959544908206E-3</v>
      </c>
      <c r="G3788">
        <v>3782</v>
      </c>
      <c r="H3788">
        <f t="shared" ca="1" si="122"/>
        <v>4.2465352134200716E-3</v>
      </c>
    </row>
    <row r="3789" spans="2:8" x14ac:dyDescent="0.35">
      <c r="B3789" s="40">
        <v>43460</v>
      </c>
      <c r="C3789" s="41">
        <v>406.15277099999997</v>
      </c>
      <c r="D3789" s="6">
        <f t="shared" si="121"/>
        <v>-0.22001426064997495</v>
      </c>
      <c r="E3789">
        <v>-7.6319242468201607E-3</v>
      </c>
      <c r="G3789">
        <v>3783</v>
      </c>
      <c r="H3789">
        <f t="shared" ca="1" si="122"/>
        <v>2.1811776715109407E-2</v>
      </c>
    </row>
    <row r="3790" spans="2:8" x14ac:dyDescent="0.35">
      <c r="B3790" s="40">
        <v>44218</v>
      </c>
      <c r="C3790" s="41">
        <v>520.71820100000002</v>
      </c>
      <c r="D3790" s="6">
        <f t="shared" si="121"/>
        <v>0.65869755491234183</v>
      </c>
      <c r="E3790">
        <v>-7.6341048010651917E-3</v>
      </c>
      <c r="G3790">
        <v>3784</v>
      </c>
      <c r="H3790">
        <f t="shared" ca="1" si="122"/>
        <v>4.1592899967082458E-2</v>
      </c>
    </row>
    <row r="3791" spans="2:8" x14ac:dyDescent="0.35">
      <c r="B3791" s="40">
        <v>43056</v>
      </c>
      <c r="C3791" s="41">
        <v>313.93197600000002</v>
      </c>
      <c r="D3791" s="6">
        <f t="shared" si="121"/>
        <v>6.0807052773826795</v>
      </c>
      <c r="E3791">
        <v>-7.6671729377188434E-3</v>
      </c>
      <c r="G3791">
        <v>3785</v>
      </c>
      <c r="H3791">
        <f t="shared" ca="1" si="122"/>
        <v>-4.0696485602805303E-2</v>
      </c>
    </row>
    <row r="3792" spans="2:8" x14ac:dyDescent="0.35">
      <c r="B3792" s="40">
        <v>39105</v>
      </c>
      <c r="C3792" s="41">
        <v>44.336258000000001</v>
      </c>
      <c r="D3792" s="6">
        <f t="shared" si="121"/>
        <v>6.6970074211910634E-3</v>
      </c>
      <c r="E3792">
        <v>-7.6709658761526713E-3</v>
      </c>
      <c r="G3792">
        <v>3786</v>
      </c>
      <c r="H3792">
        <f t="shared" ca="1" si="122"/>
        <v>-3.5518593664972703E-2</v>
      </c>
    </row>
    <row r="3793" spans="2:8" x14ac:dyDescent="0.35">
      <c r="B3793" s="40">
        <v>39925</v>
      </c>
      <c r="C3793" s="41">
        <v>44.041313000000002</v>
      </c>
      <c r="D3793" s="6">
        <f t="shared" si="121"/>
        <v>-0.70934437179348309</v>
      </c>
      <c r="E3793">
        <v>-7.6813627364231748E-3</v>
      </c>
      <c r="G3793">
        <v>3787</v>
      </c>
      <c r="H3793">
        <f t="shared" ca="1" si="122"/>
        <v>-1.6203219368486638E-2</v>
      </c>
    </row>
    <row r="3794" spans="2:8" x14ac:dyDescent="0.35">
      <c r="B3794" s="40">
        <v>41620</v>
      </c>
      <c r="C3794" s="41">
        <v>151.524033</v>
      </c>
      <c r="D3794" s="6">
        <f t="shared" si="121"/>
        <v>-0.26050263048006189</v>
      </c>
      <c r="E3794">
        <v>-7.6850754457219268E-3</v>
      </c>
      <c r="G3794">
        <v>3788</v>
      </c>
      <c r="H3794">
        <f t="shared" ca="1" si="122"/>
        <v>1.6447561317215174E-2</v>
      </c>
    </row>
    <row r="3795" spans="2:8" x14ac:dyDescent="0.35">
      <c r="B3795" s="40">
        <v>41886</v>
      </c>
      <c r="C3795" s="41">
        <v>204.90138200000001</v>
      </c>
      <c r="D3795" s="6">
        <f t="shared" si="121"/>
        <v>-0.58035913700088948</v>
      </c>
      <c r="E3795">
        <v>-7.692438374871248E-3</v>
      </c>
      <c r="G3795">
        <v>3789</v>
      </c>
      <c r="H3795">
        <f t="shared" ca="1" si="122"/>
        <v>-3.5101648452128979E-2</v>
      </c>
    </row>
    <row r="3796" spans="2:8" x14ac:dyDescent="0.35">
      <c r="B3796" s="40">
        <v>44048</v>
      </c>
      <c r="C3796" s="41">
        <v>488.27795400000002</v>
      </c>
      <c r="D3796" s="6">
        <f t="shared" si="121"/>
        <v>-1.14953362681714E-2</v>
      </c>
      <c r="E3796">
        <v>-7.6930368666139476E-3</v>
      </c>
      <c r="G3796">
        <v>3790</v>
      </c>
      <c r="H3796">
        <f t="shared" ca="1" si="122"/>
        <v>4.2372702572422934E-2</v>
      </c>
    </row>
    <row r="3797" spans="2:8" x14ac:dyDescent="0.35">
      <c r="B3797" s="40">
        <v>43872</v>
      </c>
      <c r="C3797" s="41">
        <v>493.95614599999999</v>
      </c>
      <c r="D3797" s="6">
        <f t="shared" si="121"/>
        <v>19.959246727383441</v>
      </c>
      <c r="E3797">
        <v>-7.7020108701190467E-3</v>
      </c>
      <c r="G3797">
        <v>3791</v>
      </c>
      <c r="H3797">
        <f t="shared" ca="1" si="122"/>
        <v>-7.949249643003041E-2</v>
      </c>
    </row>
    <row r="3798" spans="2:8" x14ac:dyDescent="0.35">
      <c r="B3798" s="40">
        <v>38686</v>
      </c>
      <c r="C3798" s="41">
        <v>23.567457000000001</v>
      </c>
      <c r="D3798" s="6">
        <f t="shared" si="121"/>
        <v>-0.42166420988536746</v>
      </c>
      <c r="E3798">
        <v>-7.7120085528706956E-3</v>
      </c>
      <c r="G3798">
        <v>3792</v>
      </c>
      <c r="H3798">
        <f t="shared" ca="1" si="122"/>
        <v>-2.6399141144063727E-2</v>
      </c>
    </row>
    <row r="3799" spans="2:8" x14ac:dyDescent="0.35">
      <c r="B3799" s="40">
        <v>39695</v>
      </c>
      <c r="C3799" s="41">
        <v>40.750473</v>
      </c>
      <c r="D3799" s="6">
        <f t="shared" si="121"/>
        <v>-0.90773911729919043</v>
      </c>
      <c r="E3799">
        <v>-7.7159839977980343E-3</v>
      </c>
      <c r="G3799">
        <v>3793</v>
      </c>
      <c r="H3799">
        <f t="shared" ca="1" si="122"/>
        <v>-3.9314074457767077E-3</v>
      </c>
    </row>
    <row r="3800" spans="2:8" x14ac:dyDescent="0.35">
      <c r="B3800" s="40">
        <v>44006</v>
      </c>
      <c r="C3800" s="41">
        <v>441.68743899999998</v>
      </c>
      <c r="D3800" s="6">
        <f t="shared" si="121"/>
        <v>7.5156192907707309E-2</v>
      </c>
      <c r="E3800">
        <v>-7.7410552399996392E-3</v>
      </c>
      <c r="G3800">
        <v>3794</v>
      </c>
      <c r="H3800">
        <f t="shared" ca="1" si="122"/>
        <v>-8.7698174982384666E-4</v>
      </c>
    </row>
    <row r="3801" spans="2:8" x14ac:dyDescent="0.35">
      <c r="B3801" s="40">
        <v>43314</v>
      </c>
      <c r="C3801" s="41">
        <v>410.81234699999999</v>
      </c>
      <c r="D3801" s="6">
        <f t="shared" si="121"/>
        <v>9.5827116456175876</v>
      </c>
      <c r="E3801">
        <v>-7.750259251268465E-3</v>
      </c>
      <c r="G3801">
        <v>3795</v>
      </c>
      <c r="H3801">
        <f t="shared" ca="1" si="122"/>
        <v>4.7092865124302247E-2</v>
      </c>
    </row>
    <row r="3802" spans="2:8" x14ac:dyDescent="0.35">
      <c r="B3802" s="40">
        <v>39007</v>
      </c>
      <c r="C3802" s="41">
        <v>38.819195000000001</v>
      </c>
      <c r="D3802" s="6">
        <f t="shared" si="121"/>
        <v>-5.509061186465534E-3</v>
      </c>
      <c r="E3802">
        <v>-7.7594969762875693E-3</v>
      </c>
      <c r="G3802">
        <v>3796</v>
      </c>
      <c r="H3802">
        <f t="shared" ca="1" si="122"/>
        <v>-4.206520568657645E-2</v>
      </c>
    </row>
    <row r="3803" spans="2:8" x14ac:dyDescent="0.35">
      <c r="B3803" s="40">
        <v>39043</v>
      </c>
      <c r="C3803" s="41">
        <v>39.034236999999997</v>
      </c>
      <c r="D3803" s="6">
        <f t="shared" si="121"/>
        <v>-8.2069980063350839E-2</v>
      </c>
      <c r="E3803">
        <v>-7.7677026306451581E-3</v>
      </c>
      <c r="G3803">
        <v>3797</v>
      </c>
      <c r="H3803">
        <f t="shared" ca="1" si="122"/>
        <v>2.175319212846092E-2</v>
      </c>
    </row>
    <row r="3804" spans="2:8" x14ac:dyDescent="0.35">
      <c r="B3804" s="40">
        <v>39283</v>
      </c>
      <c r="C3804" s="41">
        <v>42.524197000000001</v>
      </c>
      <c r="D3804" s="6">
        <f t="shared" si="121"/>
        <v>4.3144836505149557</v>
      </c>
      <c r="E3804">
        <v>-7.7744121970288842E-3</v>
      </c>
      <c r="G3804">
        <v>3798</v>
      </c>
      <c r="H3804">
        <f t="shared" ca="1" si="122"/>
        <v>-3.5513184119110218E-2</v>
      </c>
    </row>
    <row r="3805" spans="2:8" x14ac:dyDescent="0.35">
      <c r="B3805" s="40">
        <v>38163</v>
      </c>
      <c r="C3805" s="41">
        <v>8.0015669999999997</v>
      </c>
      <c r="D3805" s="6">
        <f t="shared" si="121"/>
        <v>-0.98584328249519326</v>
      </c>
      <c r="E3805">
        <v>-7.8128119352616383E-3</v>
      </c>
      <c r="G3805">
        <v>3799</v>
      </c>
      <c r="H3805">
        <f t="shared" ca="1" si="122"/>
        <v>-1.3636716629874064E-2</v>
      </c>
    </row>
    <row r="3806" spans="2:8" x14ac:dyDescent="0.35">
      <c r="B3806" s="40">
        <v>44816</v>
      </c>
      <c r="C3806" s="41">
        <v>565.21343999999999</v>
      </c>
      <c r="D3806" s="6">
        <f t="shared" si="121"/>
        <v>1.3117336301596354</v>
      </c>
      <c r="E3806">
        <v>-7.8273834833361491E-3</v>
      </c>
      <c r="G3806">
        <v>3800</v>
      </c>
      <c r="H3806">
        <f t="shared" ca="1" si="122"/>
        <v>-1.1365766450237831E-2</v>
      </c>
    </row>
    <row r="3807" spans="2:8" x14ac:dyDescent="0.35">
      <c r="B3807" s="40">
        <v>42352</v>
      </c>
      <c r="C3807" s="41">
        <v>244.49764999999999</v>
      </c>
      <c r="D3807" s="6">
        <f t="shared" si="121"/>
        <v>-0.56341575418982903</v>
      </c>
      <c r="E3807">
        <v>-7.8359999231420677E-3</v>
      </c>
      <c r="G3807">
        <v>3801</v>
      </c>
      <c r="H3807">
        <f t="shared" ca="1" si="122"/>
        <v>2.0353462623876092E-2</v>
      </c>
    </row>
    <row r="3808" spans="2:8" x14ac:dyDescent="0.35">
      <c r="B3808" s="40">
        <v>45099</v>
      </c>
      <c r="C3808" s="41">
        <v>560.02398700000003</v>
      </c>
      <c r="D3808" s="6">
        <f t="shared" si="121"/>
        <v>1.0066169648703204E-2</v>
      </c>
      <c r="E3808">
        <v>-7.8468845775988335E-3</v>
      </c>
      <c r="G3808">
        <v>3802</v>
      </c>
      <c r="H3808">
        <f t="shared" ca="1" si="122"/>
        <v>-2.4150923412688353E-2</v>
      </c>
    </row>
    <row r="3809" spans="2:8" x14ac:dyDescent="0.35">
      <c r="B3809" s="40">
        <v>44600</v>
      </c>
      <c r="C3809" s="41">
        <v>554.44287099999997</v>
      </c>
      <c r="D3809" s="6">
        <f t="shared" si="121"/>
        <v>35.696677493246817</v>
      </c>
      <c r="E3809">
        <v>-7.8525423412535676E-3</v>
      </c>
      <c r="G3809">
        <v>3803</v>
      </c>
      <c r="H3809">
        <f t="shared" ca="1" si="122"/>
        <v>2.8121650894659539E-3</v>
      </c>
    </row>
    <row r="3810" spans="2:8" x14ac:dyDescent="0.35">
      <c r="B3810" s="40">
        <v>38464</v>
      </c>
      <c r="C3810" s="41">
        <v>15.108803</v>
      </c>
      <c r="D3810" s="6">
        <f t="shared" si="121"/>
        <v>-0.94361835431029195</v>
      </c>
      <c r="E3810">
        <v>-7.8537453993041909E-3</v>
      </c>
      <c r="G3810">
        <v>3804</v>
      </c>
      <c r="H3810">
        <f t="shared" ca="1" si="122"/>
        <v>-3.7438829655405105E-2</v>
      </c>
    </row>
    <row r="3811" spans="2:8" x14ac:dyDescent="0.35">
      <c r="B3811" s="40">
        <v>42625</v>
      </c>
      <c r="C3811" s="41">
        <v>267.97378500000002</v>
      </c>
      <c r="D3811" s="6">
        <f t="shared" si="121"/>
        <v>-0.48158280391133662</v>
      </c>
      <c r="E3811">
        <v>-7.8550505329230674E-3</v>
      </c>
      <c r="G3811">
        <v>3805</v>
      </c>
      <c r="H3811">
        <f t="shared" ca="1" si="122"/>
        <v>2.1929790290353156E-2</v>
      </c>
    </row>
    <row r="3812" spans="2:8" x14ac:dyDescent="0.35">
      <c r="B3812" s="40">
        <v>44279</v>
      </c>
      <c r="C3812" s="41">
        <v>516.90759300000002</v>
      </c>
      <c r="D3812" s="6">
        <f t="shared" si="121"/>
        <v>-6.4370826652215926E-2</v>
      </c>
      <c r="E3812">
        <v>-7.8764108628954742E-3</v>
      </c>
      <c r="G3812">
        <v>3806</v>
      </c>
      <c r="H3812">
        <f t="shared" ca="1" si="122"/>
        <v>2.8826053880226608E-3</v>
      </c>
    </row>
    <row r="3813" spans="2:8" x14ac:dyDescent="0.35">
      <c r="B3813" s="40">
        <v>44637</v>
      </c>
      <c r="C3813" s="41">
        <v>552.47058100000004</v>
      </c>
      <c r="D3813" s="6">
        <f t="shared" si="121"/>
        <v>0.54275546509106654</v>
      </c>
      <c r="E3813">
        <v>-7.8804632599855477E-3</v>
      </c>
      <c r="G3813">
        <v>3807</v>
      </c>
      <c r="H3813">
        <f t="shared" ca="1" si="122"/>
        <v>-8.7254811839185299E-3</v>
      </c>
    </row>
    <row r="3814" spans="2:8" x14ac:dyDescent="0.35">
      <c r="B3814" s="40">
        <v>43266</v>
      </c>
      <c r="C3814" s="41">
        <v>358.10638399999999</v>
      </c>
      <c r="D3814" s="6">
        <f t="shared" si="121"/>
        <v>7.1010191044056065E-2</v>
      </c>
      <c r="E3814">
        <v>-7.8828741752973355E-3</v>
      </c>
      <c r="G3814">
        <v>3808</v>
      </c>
      <c r="H3814">
        <f t="shared" ca="1" si="122"/>
        <v>9.5466872575458821E-3</v>
      </c>
    </row>
    <row r="3815" spans="2:8" x14ac:dyDescent="0.35">
      <c r="B3815" s="40">
        <v>43116</v>
      </c>
      <c r="C3815" s="41">
        <v>334.36318999999997</v>
      </c>
      <c r="D3815" s="6">
        <f t="shared" si="121"/>
        <v>0.45711814466684886</v>
      </c>
      <c r="E3815">
        <v>-7.8892289873250376E-3</v>
      </c>
      <c r="G3815">
        <v>3809</v>
      </c>
      <c r="H3815">
        <f t="shared" ca="1" si="122"/>
        <v>-2.828083323735487E-2</v>
      </c>
    </row>
    <row r="3816" spans="2:8" x14ac:dyDescent="0.35">
      <c r="B3816" s="40">
        <v>42166</v>
      </c>
      <c r="C3816" s="41">
        <v>229.46882600000001</v>
      </c>
      <c r="D3816" s="6">
        <f t="shared" si="121"/>
        <v>-0.57810443827190394</v>
      </c>
      <c r="E3816">
        <v>-7.8927428122084076E-3</v>
      </c>
      <c r="G3816">
        <v>3810</v>
      </c>
      <c r="H3816">
        <f t="shared" ca="1" si="122"/>
        <v>5.4176186707004179E-2</v>
      </c>
    </row>
    <row r="3817" spans="2:8" x14ac:dyDescent="0.35">
      <c r="B3817" s="40">
        <v>44887</v>
      </c>
      <c r="C3817" s="41">
        <v>543.89959699999997</v>
      </c>
      <c r="D3817" s="6">
        <f t="shared" si="121"/>
        <v>-1.0233591723943889E-2</v>
      </c>
      <c r="E3817">
        <v>-7.8976295665359481E-3</v>
      </c>
      <c r="G3817">
        <v>3811</v>
      </c>
      <c r="H3817">
        <f t="shared" ca="1" si="122"/>
        <v>-1.3304345717609382E-2</v>
      </c>
    </row>
    <row r="3818" spans="2:8" x14ac:dyDescent="0.35">
      <c r="B3818" s="40">
        <v>45085</v>
      </c>
      <c r="C3818" s="41">
        <v>549.52319299999999</v>
      </c>
      <c r="D3818" s="6">
        <f t="shared" si="121"/>
        <v>12.18079198561078</v>
      </c>
      <c r="E3818">
        <v>-7.9066538598447453E-3</v>
      </c>
      <c r="G3818">
        <v>3812</v>
      </c>
      <c r="H3818">
        <f t="shared" ca="1" si="122"/>
        <v>-3.3275056232467078E-2</v>
      </c>
    </row>
    <row r="3819" spans="2:8" x14ac:dyDescent="0.35">
      <c r="B3819" s="40">
        <v>39318</v>
      </c>
      <c r="C3819" s="41">
        <v>41.691212</v>
      </c>
      <c r="D3819" s="6">
        <f t="shared" si="121"/>
        <v>-0.86256088731724734</v>
      </c>
      <c r="E3819">
        <v>-7.9285123931445104E-3</v>
      </c>
      <c r="G3819">
        <v>3813</v>
      </c>
      <c r="H3819">
        <f t="shared" ca="1" si="122"/>
        <v>2.6452178879013671E-2</v>
      </c>
    </row>
    <row r="3820" spans="2:8" x14ac:dyDescent="0.35">
      <c r="B3820" s="40">
        <v>43172</v>
      </c>
      <c r="C3820" s="41">
        <v>303.34314000000001</v>
      </c>
      <c r="D3820" s="6">
        <f t="shared" si="121"/>
        <v>2.3076568956588548</v>
      </c>
      <c r="E3820">
        <v>-7.9329840321608353E-3</v>
      </c>
      <c r="G3820">
        <v>3814</v>
      </c>
      <c r="H3820">
        <f t="shared" ca="1" si="122"/>
        <v>9.3254508208587914E-3</v>
      </c>
    </row>
    <row r="3821" spans="2:8" x14ac:dyDescent="0.35">
      <c r="B3821" s="40">
        <v>40374</v>
      </c>
      <c r="C3821" s="41">
        <v>91.709372999999999</v>
      </c>
      <c r="D3821" s="6">
        <f t="shared" si="121"/>
        <v>4.5032467276078944E-2</v>
      </c>
      <c r="E3821">
        <v>-7.9404251333732925E-3</v>
      </c>
      <c r="G3821">
        <v>3815</v>
      </c>
      <c r="H3821">
        <f t="shared" ca="1" si="122"/>
        <v>-6.5095165573922625E-4</v>
      </c>
    </row>
    <row r="3822" spans="2:8" x14ac:dyDescent="0.35">
      <c r="B3822" s="40">
        <v>40826</v>
      </c>
      <c r="C3822" s="41">
        <v>87.757439000000005</v>
      </c>
      <c r="D3822" s="6">
        <f t="shared" si="121"/>
        <v>1.109152981647286</v>
      </c>
      <c r="E3822">
        <v>-7.9443413403204235E-3</v>
      </c>
      <c r="G3822">
        <v>3816</v>
      </c>
      <c r="H3822">
        <f t="shared" ca="1" si="122"/>
        <v>-2.9369701858836753E-2</v>
      </c>
    </row>
    <row r="3823" spans="2:8" x14ac:dyDescent="0.35">
      <c r="B3823" s="40">
        <v>39335</v>
      </c>
      <c r="C3823" s="41">
        <v>41.607906</v>
      </c>
      <c r="D3823" s="6">
        <f t="shared" si="121"/>
        <v>6.3663237078851607</v>
      </c>
      <c r="E3823">
        <v>-7.9443551088466523E-3</v>
      </c>
      <c r="G3823">
        <v>3817</v>
      </c>
      <c r="H3823">
        <f t="shared" ca="1" si="122"/>
        <v>8.0687603387781873E-2</v>
      </c>
    </row>
    <row r="3824" spans="2:8" x14ac:dyDescent="0.35">
      <c r="B3824" s="40">
        <v>37785</v>
      </c>
      <c r="C3824" s="41">
        <v>5.6483949999999998</v>
      </c>
      <c r="D3824" s="6">
        <f t="shared" si="121"/>
        <v>-0.98550825300000844</v>
      </c>
      <c r="E3824">
        <v>-7.9467602541151722E-3</v>
      </c>
      <c r="G3824">
        <v>3818</v>
      </c>
      <c r="H3824">
        <f t="shared" ca="1" si="122"/>
        <v>-7.7158810477120331E-3</v>
      </c>
    </row>
    <row r="3825" spans="2:8" x14ac:dyDescent="0.35">
      <c r="B3825" s="40">
        <v>43620</v>
      </c>
      <c r="C3825" s="41">
        <v>389.76632699999999</v>
      </c>
      <c r="D3825" s="6">
        <f t="shared" si="121"/>
        <v>-0.20610424917553541</v>
      </c>
      <c r="E3825">
        <v>-7.950078484087679E-3</v>
      </c>
      <c r="G3825">
        <v>3819</v>
      </c>
      <c r="H3825">
        <f t="shared" ca="1" si="122"/>
        <v>1.9164500438126911E-2</v>
      </c>
    </row>
    <row r="3826" spans="2:8" x14ac:dyDescent="0.35">
      <c r="B3826" s="40">
        <v>44088</v>
      </c>
      <c r="C3826" s="41">
        <v>490.95404100000002</v>
      </c>
      <c r="D3826" s="6">
        <f t="shared" si="121"/>
        <v>2.2539104115666708</v>
      </c>
      <c r="E3826">
        <v>-7.9685224769427184E-3</v>
      </c>
      <c r="G3826">
        <v>3820</v>
      </c>
      <c r="H3826">
        <f t="shared" ca="1" si="122"/>
        <v>-2.3440094945953123E-2</v>
      </c>
    </row>
    <row r="3827" spans="2:8" x14ac:dyDescent="0.35">
      <c r="B3827" s="40">
        <v>41534</v>
      </c>
      <c r="C3827" s="41">
        <v>150.88124099999999</v>
      </c>
      <c r="D3827" s="6">
        <f t="shared" si="121"/>
        <v>-0.40394762776445214</v>
      </c>
      <c r="E3827">
        <v>-7.9786839726500147E-3</v>
      </c>
      <c r="G3827">
        <v>3821</v>
      </c>
      <c r="H3827">
        <f t="shared" ca="1" si="122"/>
        <v>2.3974730332084943E-2</v>
      </c>
    </row>
    <row r="3828" spans="2:8" x14ac:dyDescent="0.35">
      <c r="B3828" s="40">
        <v>42871</v>
      </c>
      <c r="C3828" s="41">
        <v>253.13420099999999</v>
      </c>
      <c r="D3828" s="6">
        <f t="shared" si="121"/>
        <v>-0.48329590310114318</v>
      </c>
      <c r="E3828">
        <v>-7.9868606076274329E-3</v>
      </c>
      <c r="G3828">
        <v>3822</v>
      </c>
      <c r="H3828">
        <f t="shared" ca="1" si="122"/>
        <v>3.5358528960527328E-3</v>
      </c>
    </row>
    <row r="3829" spans="2:8" x14ac:dyDescent="0.35">
      <c r="B3829" s="40">
        <v>44697</v>
      </c>
      <c r="C3829" s="41">
        <v>489.90167200000002</v>
      </c>
      <c r="D3829" s="6">
        <f t="shared" si="121"/>
        <v>-0.16342499598073104</v>
      </c>
      <c r="E3829">
        <v>-7.9872206348969403E-3</v>
      </c>
      <c r="G3829">
        <v>3823</v>
      </c>
      <c r="H3829">
        <f t="shared" ca="1" si="122"/>
        <v>-2.1819070902581367E-2</v>
      </c>
    </row>
    <row r="3830" spans="2:8" x14ac:dyDescent="0.35">
      <c r="B3830" s="40">
        <v>44895</v>
      </c>
      <c r="C3830" s="41">
        <v>585.60400400000003</v>
      </c>
      <c r="D3830" s="6">
        <f t="shared" si="121"/>
        <v>21.775036987791719</v>
      </c>
      <c r="E3830">
        <v>-8.008790337193537E-3</v>
      </c>
      <c r="G3830">
        <v>3824</v>
      </c>
      <c r="H3830">
        <f t="shared" ca="1" si="122"/>
        <v>1.0696708903952759E-2</v>
      </c>
    </row>
    <row r="3831" spans="2:8" x14ac:dyDescent="0.35">
      <c r="B3831" s="40">
        <v>38695</v>
      </c>
      <c r="C3831" s="41">
        <v>25.712537999999999</v>
      </c>
      <c r="D3831" s="6">
        <f t="shared" si="121"/>
        <v>-0.76651934592642357</v>
      </c>
      <c r="E3831">
        <v>-8.0089869912699629E-3</v>
      </c>
      <c r="G3831">
        <v>3825</v>
      </c>
      <c r="H3831">
        <f t="shared" ca="1" si="122"/>
        <v>-3.2635315803985779E-2</v>
      </c>
    </row>
    <row r="3832" spans="2:8" x14ac:dyDescent="0.35">
      <c r="B3832" s="40">
        <v>41151</v>
      </c>
      <c r="C3832" s="41">
        <v>110.12706</v>
      </c>
      <c r="D3832" s="6">
        <f t="shared" si="121"/>
        <v>-0.54268687078212574</v>
      </c>
      <c r="E3832">
        <v>-8.0096196360716215E-3</v>
      </c>
      <c r="G3832">
        <v>3826</v>
      </c>
      <c r="H3832">
        <f t="shared" ca="1" si="122"/>
        <v>1.8343823815545921E-2</v>
      </c>
    </row>
    <row r="3833" spans="2:8" x14ac:dyDescent="0.35">
      <c r="B3833" s="40">
        <v>42730</v>
      </c>
      <c r="C3833" s="41">
        <v>240.81324799999999</v>
      </c>
      <c r="D3833" s="6">
        <f t="shared" si="121"/>
        <v>1.7537940202434119</v>
      </c>
      <c r="E3833">
        <v>-8.0137983291859779E-3</v>
      </c>
      <c r="G3833">
        <v>3827</v>
      </c>
      <c r="H3833">
        <f t="shared" ca="1" si="122"/>
        <v>1.9809454624946938E-4</v>
      </c>
    </row>
    <row r="3834" spans="2:8" x14ac:dyDescent="0.35">
      <c r="B3834" s="40">
        <v>40899</v>
      </c>
      <c r="C3834" s="41">
        <v>87.447806999999997</v>
      </c>
      <c r="D3834" s="6">
        <f t="shared" si="121"/>
        <v>-0.78932849683353634</v>
      </c>
      <c r="E3834">
        <v>-8.0159539083501305E-3</v>
      </c>
      <c r="G3834">
        <v>3828</v>
      </c>
      <c r="H3834">
        <f t="shared" ca="1" si="122"/>
        <v>3.7395164805798818E-2</v>
      </c>
    </row>
    <row r="3835" spans="2:8" x14ac:dyDescent="0.35">
      <c r="B3835" s="40">
        <v>43521</v>
      </c>
      <c r="C3835" s="41">
        <v>415.09082000000001</v>
      </c>
      <c r="D3835" s="6">
        <f t="shared" si="121"/>
        <v>73.382090847790025</v>
      </c>
      <c r="E3835">
        <v>-8.0386255503642652E-3</v>
      </c>
      <c r="G3835">
        <v>3829</v>
      </c>
      <c r="H3835">
        <f t="shared" ca="1" si="122"/>
        <v>-1.3310710762912079E-2</v>
      </c>
    </row>
    <row r="3836" spans="2:8" x14ac:dyDescent="0.35">
      <c r="B3836" s="40">
        <v>37778</v>
      </c>
      <c r="C3836" s="41">
        <v>5.5805210000000001</v>
      </c>
      <c r="D3836" s="6">
        <f t="shared" si="121"/>
        <v>-0.86300599339465778</v>
      </c>
      <c r="E3836">
        <v>-8.0433419703717472E-3</v>
      </c>
      <c r="G3836">
        <v>3830</v>
      </c>
      <c r="H3836">
        <f t="shared" ca="1" si="122"/>
        <v>1.3341090867330301E-2</v>
      </c>
    </row>
    <row r="3837" spans="2:8" x14ac:dyDescent="0.35">
      <c r="B3837" s="40">
        <v>39140</v>
      </c>
      <c r="C3837" s="41">
        <v>40.735512</v>
      </c>
      <c r="D3837" s="6">
        <f t="shared" si="121"/>
        <v>-0.92093784321601335</v>
      </c>
      <c r="E3837">
        <v>-8.0441772389336988E-3</v>
      </c>
      <c r="G3837">
        <v>3831</v>
      </c>
      <c r="H3837">
        <f t="shared" ca="1" si="122"/>
        <v>-2.1481034905443803E-2</v>
      </c>
    </row>
    <row r="3838" spans="2:8" x14ac:dyDescent="0.35">
      <c r="B3838" s="40">
        <v>45028</v>
      </c>
      <c r="C3838" s="41">
        <v>515.23400900000001</v>
      </c>
      <c r="D3838" s="6">
        <f t="shared" si="121"/>
        <v>2.2001569526171574</v>
      </c>
      <c r="E3838">
        <v>-8.0482159476958359E-3</v>
      </c>
      <c r="G3838">
        <v>3832</v>
      </c>
      <c r="H3838">
        <f t="shared" ca="1" si="122"/>
        <v>-1.833648613184256E-2</v>
      </c>
    </row>
    <row r="3839" spans="2:8" x14ac:dyDescent="0.35">
      <c r="B3839" s="40">
        <v>41752</v>
      </c>
      <c r="C3839" s="41">
        <v>161.00273100000001</v>
      </c>
      <c r="D3839" s="6">
        <f t="shared" si="121"/>
        <v>-0.37166620279377516</v>
      </c>
      <c r="E3839">
        <v>-8.0644837838574727E-3</v>
      </c>
      <c r="G3839">
        <v>3833</v>
      </c>
      <c r="H3839">
        <f t="shared" ca="1" si="122"/>
        <v>-5.4809349355785277E-3</v>
      </c>
    </row>
    <row r="3840" spans="2:8" x14ac:dyDescent="0.35">
      <c r="B3840" s="40">
        <v>42741</v>
      </c>
      <c r="C3840" s="41">
        <v>256.23757899999998</v>
      </c>
      <c r="D3840" s="6">
        <f t="shared" si="121"/>
        <v>45.0720490298689</v>
      </c>
      <c r="E3840">
        <v>-8.0685774226881661E-3</v>
      </c>
      <c r="G3840">
        <v>3834</v>
      </c>
      <c r="H3840">
        <f t="shared" ca="1" si="122"/>
        <v>-7.1550950066174759E-3</v>
      </c>
    </row>
    <row r="3841" spans="2:8" x14ac:dyDescent="0.35">
      <c r="B3841" s="40">
        <v>37600</v>
      </c>
      <c r="C3841" s="41">
        <v>5.5616709999999996</v>
      </c>
      <c r="D3841" s="6">
        <f t="shared" si="121"/>
        <v>-0.96413902737819035</v>
      </c>
      <c r="E3841">
        <v>-8.0696753670511916E-3</v>
      </c>
      <c r="G3841">
        <v>3835</v>
      </c>
      <c r="H3841">
        <f t="shared" ca="1" si="122"/>
        <v>7.8051104921882915E-3</v>
      </c>
    </row>
    <row r="3842" spans="2:8" x14ac:dyDescent="0.35">
      <c r="B3842" s="40">
        <v>41711</v>
      </c>
      <c r="C3842" s="41">
        <v>155.089798</v>
      </c>
      <c r="D3842" s="6">
        <f t="shared" si="121"/>
        <v>0.42496354894575633</v>
      </c>
      <c r="E3842">
        <v>-8.0831130346312001E-3</v>
      </c>
      <c r="G3842">
        <v>3836</v>
      </c>
      <c r="H3842">
        <f t="shared" ca="1" si="122"/>
        <v>1.7543911370133364E-2</v>
      </c>
    </row>
    <row r="3843" spans="2:8" x14ac:dyDescent="0.35">
      <c r="B3843" s="40">
        <v>41135</v>
      </c>
      <c r="C3843" s="41">
        <v>108.83772999999999</v>
      </c>
      <c r="D3843" s="6">
        <f t="shared" si="121"/>
        <v>-0.80728907381528303</v>
      </c>
      <c r="E3843">
        <v>-8.1036722063859874E-3</v>
      </c>
      <c r="G3843">
        <v>3837</v>
      </c>
      <c r="H3843">
        <f t="shared" ca="1" si="122"/>
        <v>2.3103118720126155E-3</v>
      </c>
    </row>
    <row r="3844" spans="2:8" x14ac:dyDescent="0.35">
      <c r="B3844" s="40">
        <v>44419</v>
      </c>
      <c r="C3844" s="41">
        <v>564.771973</v>
      </c>
      <c r="D3844" s="6">
        <f t="shared" si="121"/>
        <v>1.0425267025609606</v>
      </c>
      <c r="E3844">
        <v>-8.1061472243880404E-3</v>
      </c>
      <c r="G3844">
        <v>3838</v>
      </c>
      <c r="H3844">
        <f t="shared" ca="1" si="122"/>
        <v>6.298817103172101E-3</v>
      </c>
    </row>
    <row r="3845" spans="2:8" x14ac:dyDescent="0.35">
      <c r="B3845" s="40">
        <v>42601</v>
      </c>
      <c r="C3845" s="41">
        <v>276.506531</v>
      </c>
      <c r="D3845" s="6">
        <f t="shared" si="121"/>
        <v>48.95353094471367</v>
      </c>
      <c r="E3845">
        <v>-8.106957508330865E-3</v>
      </c>
      <c r="G3845">
        <v>3839</v>
      </c>
      <c r="H3845">
        <f t="shared" ca="1" si="122"/>
        <v>3.3965895767301288E-2</v>
      </c>
    </row>
    <row r="3846" spans="2:8" x14ac:dyDescent="0.35">
      <c r="B3846" s="40">
        <v>37664</v>
      </c>
      <c r="C3846" s="41">
        <v>5.5352750000000004</v>
      </c>
      <c r="D3846" s="6">
        <f t="shared" si="121"/>
        <v>-0.9777834281727118</v>
      </c>
      <c r="E3846">
        <v>-8.1078451277218876E-3</v>
      </c>
      <c r="G3846">
        <v>3840</v>
      </c>
      <c r="H3846">
        <f t="shared" ca="1" si="122"/>
        <v>2.7366568034487308E-4</v>
      </c>
    </row>
    <row r="3847" spans="2:8" x14ac:dyDescent="0.35">
      <c r="B3847" s="40">
        <v>42723</v>
      </c>
      <c r="C3847" s="41">
        <v>249.15072599999999</v>
      </c>
      <c r="D3847" s="6">
        <f t="shared" ref="D3847:D3910" si="123">(C3847-C3848)/C3848</f>
        <v>6.1818350000484266</v>
      </c>
      <c r="E3847">
        <v>-8.1135794106333373E-3</v>
      </c>
      <c r="G3847">
        <v>3841</v>
      </c>
      <c r="H3847">
        <f t="shared" ref="H3847:H3910" ca="1" si="124">_xlfn.NORM.INV(RAND(),K$9,K$10)</f>
        <v>-1.1335496524253964E-2</v>
      </c>
    </row>
    <row r="3848" spans="2:8" x14ac:dyDescent="0.35">
      <c r="B3848" s="40">
        <v>38820</v>
      </c>
      <c r="C3848" s="41">
        <v>34.691792</v>
      </c>
      <c r="D3848" s="6">
        <f t="shared" si="123"/>
        <v>2.6210375485015485</v>
      </c>
      <c r="E3848">
        <v>-8.1459631810435838E-3</v>
      </c>
      <c r="G3848">
        <v>3842</v>
      </c>
      <c r="H3848">
        <f t="shared" ca="1" si="124"/>
        <v>7.528269072729671E-3</v>
      </c>
    </row>
    <row r="3849" spans="2:8" x14ac:dyDescent="0.35">
      <c r="B3849" s="40">
        <v>38258</v>
      </c>
      <c r="C3849" s="41">
        <v>9.580622</v>
      </c>
      <c r="D3849" s="6">
        <f t="shared" si="123"/>
        <v>5.4159599964702272E-2</v>
      </c>
      <c r="E3849">
        <v>-8.1529092879103465E-3</v>
      </c>
      <c r="G3849">
        <v>3843</v>
      </c>
      <c r="H3849">
        <f t="shared" ca="1" si="124"/>
        <v>-3.7562021965969937E-2</v>
      </c>
    </row>
    <row r="3850" spans="2:8" x14ac:dyDescent="0.35">
      <c r="B3850" s="40">
        <v>38183</v>
      </c>
      <c r="C3850" s="41">
        <v>9.0883979999999998</v>
      </c>
      <c r="D3850" s="6">
        <f t="shared" si="123"/>
        <v>-0.98331576483326344</v>
      </c>
      <c r="E3850">
        <v>-8.1648207714018484E-3</v>
      </c>
      <c r="G3850">
        <v>3844</v>
      </c>
      <c r="H3850">
        <f t="shared" ca="1" si="124"/>
        <v>8.6929965182005369E-4</v>
      </c>
    </row>
    <row r="3851" spans="2:8" x14ac:dyDescent="0.35">
      <c r="B3851" s="40">
        <v>44662</v>
      </c>
      <c r="C3851" s="41">
        <v>544.72967500000004</v>
      </c>
      <c r="D3851" s="6">
        <f t="shared" si="123"/>
        <v>1.0459536917619383</v>
      </c>
      <c r="E3851">
        <v>-8.1694870153316036E-3</v>
      </c>
      <c r="G3851">
        <v>3845</v>
      </c>
      <c r="H3851">
        <f t="shared" ca="1" si="124"/>
        <v>2.1819157442817795E-2</v>
      </c>
    </row>
    <row r="3852" spans="2:8" x14ac:dyDescent="0.35">
      <c r="B3852" s="40">
        <v>42219</v>
      </c>
      <c r="C3852" s="41">
        <v>266.24731400000002</v>
      </c>
      <c r="D3852" s="6">
        <f t="shared" si="123"/>
        <v>1.9264048308270345</v>
      </c>
      <c r="E3852">
        <v>-8.1824709948278857E-3</v>
      </c>
      <c r="G3852">
        <v>3846</v>
      </c>
      <c r="H3852">
        <f t="shared" ca="1" si="124"/>
        <v>2.0981485712177967E-2</v>
      </c>
    </row>
    <row r="3853" spans="2:8" x14ac:dyDescent="0.35">
      <c r="B3853" s="40">
        <v>40977</v>
      </c>
      <c r="C3853" s="41">
        <v>90.981026</v>
      </c>
      <c r="D3853" s="6">
        <f t="shared" si="123"/>
        <v>-0.82720690793238139</v>
      </c>
      <c r="E3853">
        <v>-8.184814009060435E-3</v>
      </c>
      <c r="G3853">
        <v>3847</v>
      </c>
      <c r="H3853">
        <f t="shared" ca="1" si="124"/>
        <v>-1.3070953055922187E-2</v>
      </c>
    </row>
    <row r="3854" spans="2:8" x14ac:dyDescent="0.35">
      <c r="B3854" s="40">
        <v>44201</v>
      </c>
      <c r="C3854" s="41">
        <v>526.53161599999999</v>
      </c>
      <c r="D3854" s="6">
        <f t="shared" si="123"/>
        <v>16.810424706950695</v>
      </c>
      <c r="E3854">
        <v>-8.1897678473658968E-3</v>
      </c>
      <c r="G3854">
        <v>3848</v>
      </c>
      <c r="H3854">
        <f t="shared" ca="1" si="124"/>
        <v>5.4495413030891298E-3</v>
      </c>
    </row>
    <row r="3855" spans="2:8" x14ac:dyDescent="0.35">
      <c r="B3855" s="40">
        <v>38768</v>
      </c>
      <c r="C3855" s="41">
        <v>29.563113999999999</v>
      </c>
      <c r="D3855" s="6">
        <f t="shared" si="123"/>
        <v>-0.94029793350887569</v>
      </c>
      <c r="E3855">
        <v>-8.193618324396891E-3</v>
      </c>
      <c r="G3855">
        <v>3849</v>
      </c>
      <c r="H3855">
        <f t="shared" ca="1" si="124"/>
        <v>3.7575412277847518E-2</v>
      </c>
    </row>
    <row r="3856" spans="2:8" x14ac:dyDescent="0.35">
      <c r="B3856" s="40">
        <v>44705</v>
      </c>
      <c r="C3856" s="41">
        <v>495.17739899999998</v>
      </c>
      <c r="D3856" s="6">
        <f t="shared" si="123"/>
        <v>1.4245961069912829</v>
      </c>
      <c r="E3856">
        <v>-8.1966633087290734E-3</v>
      </c>
      <c r="G3856">
        <v>3850</v>
      </c>
      <c r="H3856">
        <f t="shared" ca="1" si="124"/>
        <v>-1.7348368112877523E-2</v>
      </c>
    </row>
    <row r="3857" spans="2:8" x14ac:dyDescent="0.35">
      <c r="B3857" s="40">
        <v>41908</v>
      </c>
      <c r="C3857" s="41">
        <v>204.23088100000001</v>
      </c>
      <c r="D3857" s="6">
        <f t="shared" si="123"/>
        <v>1.2626696657019978</v>
      </c>
      <c r="E3857">
        <v>-8.2005045417620423E-3</v>
      </c>
      <c r="G3857">
        <v>3851</v>
      </c>
      <c r="H3857">
        <f t="shared" ca="1" si="124"/>
        <v>5.5655468509131716E-2</v>
      </c>
    </row>
    <row r="3858" spans="2:8" x14ac:dyDescent="0.35">
      <c r="B3858" s="40">
        <v>40765</v>
      </c>
      <c r="C3858" s="41">
        <v>90.261024000000006</v>
      </c>
      <c r="D3858" s="6">
        <f t="shared" si="123"/>
        <v>6.8666033754237785E-2</v>
      </c>
      <c r="E3858">
        <v>-8.2044275599126894E-3</v>
      </c>
      <c r="G3858">
        <v>3852</v>
      </c>
      <c r="H3858">
        <f t="shared" ca="1" si="124"/>
        <v>3.4809782120144442E-3</v>
      </c>
    </row>
    <row r="3859" spans="2:8" x14ac:dyDescent="0.35">
      <c r="B3859" s="40">
        <v>40612</v>
      </c>
      <c r="C3859" s="41">
        <v>84.461394999999996</v>
      </c>
      <c r="D3859" s="6">
        <f t="shared" si="123"/>
        <v>-0.82265350025667783</v>
      </c>
      <c r="E3859">
        <v>-8.2049080105871287E-3</v>
      </c>
      <c r="G3859">
        <v>3853</v>
      </c>
      <c r="H3859">
        <f t="shared" ca="1" si="124"/>
        <v>-2.1015357576656978E-2</v>
      </c>
    </row>
    <row r="3860" spans="2:8" x14ac:dyDescent="0.35">
      <c r="B3860" s="40">
        <v>44071</v>
      </c>
      <c r="C3860" s="41">
        <v>476.25070199999999</v>
      </c>
      <c r="D3860" s="6">
        <f t="shared" si="123"/>
        <v>6.3119129578882029</v>
      </c>
      <c r="E3860">
        <v>-8.2124531784557708E-3</v>
      </c>
      <c r="G3860">
        <v>3854</v>
      </c>
      <c r="H3860">
        <f t="shared" ca="1" si="124"/>
        <v>-6.9458838953702778E-3</v>
      </c>
    </row>
    <row r="3861" spans="2:8" x14ac:dyDescent="0.35">
      <c r="B3861" s="40">
        <v>40120</v>
      </c>
      <c r="C3861" s="41">
        <v>65.133529999999993</v>
      </c>
      <c r="D3861" s="6">
        <f t="shared" si="123"/>
        <v>-0.77167947573073314</v>
      </c>
      <c r="E3861">
        <v>-8.2184738069362578E-3</v>
      </c>
      <c r="G3861">
        <v>3855</v>
      </c>
      <c r="H3861">
        <f t="shared" ca="1" si="124"/>
        <v>-8.4760896470733767E-3</v>
      </c>
    </row>
    <row r="3862" spans="2:8" x14ac:dyDescent="0.35">
      <c r="B3862" s="40">
        <v>42990</v>
      </c>
      <c r="C3862" s="41">
        <v>285.27233899999999</v>
      </c>
      <c r="D3862" s="6">
        <f t="shared" si="123"/>
        <v>0.75560599871872025</v>
      </c>
      <c r="E3862">
        <v>-8.2405402508606302E-3</v>
      </c>
      <c r="G3862">
        <v>3856</v>
      </c>
      <c r="H3862">
        <f t="shared" ca="1" si="124"/>
        <v>-1.2903630255379122E-2</v>
      </c>
    </row>
    <row r="3863" spans="2:8" x14ac:dyDescent="0.35">
      <c r="B3863" s="40">
        <v>41778</v>
      </c>
      <c r="C3863" s="41">
        <v>162.492233</v>
      </c>
      <c r="D3863" s="6">
        <f t="shared" si="123"/>
        <v>-9.5601243338903019E-2</v>
      </c>
      <c r="E3863">
        <v>-8.2646084311217925E-3</v>
      </c>
      <c r="G3863">
        <v>3857</v>
      </c>
      <c r="H3863">
        <f t="shared" ca="1" si="124"/>
        <v>3.2957696654230408E-2</v>
      </c>
    </row>
    <row r="3864" spans="2:8" x14ac:dyDescent="0.35">
      <c r="B3864" s="40">
        <v>41848</v>
      </c>
      <c r="C3864" s="41">
        <v>179.66879299999999</v>
      </c>
      <c r="D3864" s="6">
        <f t="shared" si="123"/>
        <v>-0.6293737407825335</v>
      </c>
      <c r="E3864">
        <v>-8.2667075381062331E-3</v>
      </c>
      <c r="G3864">
        <v>3858</v>
      </c>
      <c r="H3864">
        <f t="shared" ca="1" si="124"/>
        <v>2.462396598824692E-3</v>
      </c>
    </row>
    <row r="3865" spans="2:8" x14ac:dyDescent="0.35">
      <c r="B3865" s="40">
        <v>44056</v>
      </c>
      <c r="C3865" s="41">
        <v>484.77081299999998</v>
      </c>
      <c r="D3865" s="6">
        <f t="shared" si="123"/>
        <v>-4.904972946641073E-2</v>
      </c>
      <c r="E3865">
        <v>-8.2668938526864535E-3</v>
      </c>
      <c r="G3865">
        <v>3859</v>
      </c>
      <c r="H3865">
        <f t="shared" ca="1" si="124"/>
        <v>-1.7200110246903679E-2</v>
      </c>
    </row>
    <row r="3866" spans="2:8" x14ac:dyDescent="0.35">
      <c r="B3866" s="40">
        <v>44232</v>
      </c>
      <c r="C3866" s="41">
        <v>509.77514600000001</v>
      </c>
      <c r="D3866" s="6">
        <f t="shared" si="123"/>
        <v>55.829453718358096</v>
      </c>
      <c r="E3866">
        <v>-8.2684329972611392E-3</v>
      </c>
      <c r="G3866">
        <v>3860</v>
      </c>
      <c r="H3866">
        <f t="shared" ca="1" si="124"/>
        <v>-1.1990271100468972E-2</v>
      </c>
    </row>
    <row r="3867" spans="2:8" x14ac:dyDescent="0.35">
      <c r="B3867" s="40">
        <v>38198</v>
      </c>
      <c r="C3867" s="41">
        <v>8.9702629999999992</v>
      </c>
      <c r="D3867" s="6">
        <f t="shared" si="123"/>
        <v>-0.96452551665478359</v>
      </c>
      <c r="E3867">
        <v>-8.2718975602546468E-3</v>
      </c>
      <c r="G3867">
        <v>3861</v>
      </c>
      <c r="H3867">
        <f t="shared" ca="1" si="124"/>
        <v>7.9051785072577225E-3</v>
      </c>
    </row>
    <row r="3868" spans="2:8" x14ac:dyDescent="0.35">
      <c r="B3868" s="40">
        <v>42368</v>
      </c>
      <c r="C3868" s="41">
        <v>252.865219</v>
      </c>
      <c r="D3868" s="6">
        <f t="shared" si="123"/>
        <v>26.350455660262565</v>
      </c>
      <c r="E3868">
        <v>-8.2940726788334335E-3</v>
      </c>
      <c r="G3868">
        <v>3862</v>
      </c>
      <c r="H3868">
        <f t="shared" ca="1" si="124"/>
        <v>5.1942457057059278E-3</v>
      </c>
    </row>
    <row r="3869" spans="2:8" x14ac:dyDescent="0.35">
      <c r="B3869" s="40">
        <v>38142</v>
      </c>
      <c r="C3869" s="41">
        <v>9.2453749999999992</v>
      </c>
      <c r="D3869" s="6">
        <f t="shared" si="123"/>
        <v>-0.98210609220441647</v>
      </c>
      <c r="E3869">
        <v>-8.2986323442860183E-3</v>
      </c>
      <c r="G3869">
        <v>3863</v>
      </c>
      <c r="H3869">
        <f t="shared" ca="1" si="124"/>
        <v>7.6863213394023563E-3</v>
      </c>
    </row>
    <row r="3870" spans="2:8" x14ac:dyDescent="0.35">
      <c r="B3870" s="40">
        <v>45065</v>
      </c>
      <c r="C3870" s="41">
        <v>516.67724599999997</v>
      </c>
      <c r="D3870" s="6">
        <f t="shared" si="123"/>
        <v>1.209006975100261</v>
      </c>
      <c r="E3870">
        <v>-8.3102767314675394E-3</v>
      </c>
      <c r="G3870">
        <v>3864</v>
      </c>
      <c r="H3870">
        <f t="shared" ca="1" si="124"/>
        <v>-2.7626362986748192E-2</v>
      </c>
    </row>
    <row r="3871" spans="2:8" x14ac:dyDescent="0.35">
      <c r="B3871" s="40">
        <v>42034</v>
      </c>
      <c r="C3871" s="41">
        <v>233.89570599999999</v>
      </c>
      <c r="D3871" s="6">
        <f t="shared" si="123"/>
        <v>-0.55661798038618227</v>
      </c>
      <c r="E3871">
        <v>-8.3203324384960083E-3</v>
      </c>
      <c r="G3871">
        <v>3865</v>
      </c>
      <c r="H3871">
        <f t="shared" ca="1" si="124"/>
        <v>2.2091063501165433E-2</v>
      </c>
    </row>
    <row r="3872" spans="2:8" x14ac:dyDescent="0.35">
      <c r="B3872" s="40">
        <v>44971</v>
      </c>
      <c r="C3872" s="41">
        <v>527.52636700000005</v>
      </c>
      <c r="D3872" s="6">
        <f t="shared" si="123"/>
        <v>0.79194843520005165</v>
      </c>
      <c r="E3872">
        <v>-8.3263711768199779E-3</v>
      </c>
      <c r="G3872">
        <v>3866</v>
      </c>
      <c r="H3872">
        <f t="shared" ca="1" si="124"/>
        <v>1.9063394851810023E-2</v>
      </c>
    </row>
    <row r="3873" spans="2:8" x14ac:dyDescent="0.35">
      <c r="B3873" s="40">
        <v>43185</v>
      </c>
      <c r="C3873" s="41">
        <v>294.387024</v>
      </c>
      <c r="D3873" s="6">
        <f t="shared" si="123"/>
        <v>1.5169547888996648</v>
      </c>
      <c r="E3873">
        <v>-8.3281537193068723E-3</v>
      </c>
      <c r="G3873">
        <v>3867</v>
      </c>
      <c r="H3873">
        <f t="shared" ca="1" si="124"/>
        <v>2.1459551858325036E-3</v>
      </c>
    </row>
    <row r="3874" spans="2:8" x14ac:dyDescent="0.35">
      <c r="B3874" s="40">
        <v>41326</v>
      </c>
      <c r="C3874" s="41">
        <v>116.961586</v>
      </c>
      <c r="D3874" s="6">
        <f t="shared" si="123"/>
        <v>-0.57330118377437145</v>
      </c>
      <c r="E3874">
        <v>-8.3363646238054142E-3</v>
      </c>
      <c r="G3874">
        <v>3868</v>
      </c>
      <c r="H3874">
        <f t="shared" ca="1" si="124"/>
        <v>-2.7927606297781092E-2</v>
      </c>
    </row>
    <row r="3875" spans="2:8" x14ac:dyDescent="0.35">
      <c r="B3875" s="40">
        <v>42620</v>
      </c>
      <c r="C3875" s="41">
        <v>274.10806300000002</v>
      </c>
      <c r="D3875" s="6">
        <f t="shared" si="123"/>
        <v>40.257487464324086</v>
      </c>
      <c r="E3875">
        <v>-8.343213251027503E-3</v>
      </c>
      <c r="G3875">
        <v>3869</v>
      </c>
      <c r="H3875">
        <f t="shared" ca="1" si="124"/>
        <v>-3.4087019807888218E-2</v>
      </c>
    </row>
    <row r="3876" spans="2:8" x14ac:dyDescent="0.35">
      <c r="B3876" s="40">
        <v>37447</v>
      </c>
      <c r="C3876" s="41">
        <v>6.6438379999999997</v>
      </c>
      <c r="D3876" s="6">
        <f t="shared" si="123"/>
        <v>-0.98403860177144609</v>
      </c>
      <c r="E3876">
        <v>-8.347310195898008E-3</v>
      </c>
      <c r="G3876">
        <v>3870</v>
      </c>
      <c r="H3876">
        <f t="shared" ca="1" si="124"/>
        <v>-5.405561188385981E-3</v>
      </c>
    </row>
    <row r="3877" spans="2:8" x14ac:dyDescent="0.35">
      <c r="B3877" s="40">
        <v>43531</v>
      </c>
      <c r="C3877" s="41">
        <v>416.24410999999998</v>
      </c>
      <c r="D3877" s="6">
        <f t="shared" si="123"/>
        <v>0.2546885397577735</v>
      </c>
      <c r="E3877">
        <v>-8.357230872533537E-3</v>
      </c>
      <c r="G3877">
        <v>3871</v>
      </c>
      <c r="H3877">
        <f t="shared" ca="1" si="124"/>
        <v>1.2249704668064174E-2</v>
      </c>
    </row>
    <row r="3878" spans="2:8" x14ac:dyDescent="0.35">
      <c r="B3878" s="40">
        <v>43131</v>
      </c>
      <c r="C3878" s="41">
        <v>331.750946</v>
      </c>
      <c r="D3878" s="6">
        <f t="shared" si="123"/>
        <v>-0.1787169766782355</v>
      </c>
      <c r="E3878">
        <v>-8.3661347494013091E-3</v>
      </c>
      <c r="G3878">
        <v>3872</v>
      </c>
      <c r="H3878">
        <f t="shared" ca="1" si="124"/>
        <v>1.1698847545787752E-2</v>
      </c>
    </row>
    <row r="3879" spans="2:8" x14ac:dyDescent="0.35">
      <c r="B3879" s="40">
        <v>43482</v>
      </c>
      <c r="C3879" s="41">
        <v>403.94229100000001</v>
      </c>
      <c r="D3879" s="6">
        <f t="shared" si="123"/>
        <v>19.149259052287864</v>
      </c>
      <c r="E3879">
        <v>-8.3756724946731052E-3</v>
      </c>
      <c r="G3879">
        <v>3873</v>
      </c>
      <c r="H3879">
        <f t="shared" ca="1" si="124"/>
        <v>1.9941430789627391E-2</v>
      </c>
    </row>
    <row r="3880" spans="2:8" x14ac:dyDescent="0.35">
      <c r="B3880" s="40">
        <v>38586</v>
      </c>
      <c r="C3880" s="41">
        <v>20.047501</v>
      </c>
      <c r="D3880" s="6">
        <f t="shared" si="123"/>
        <v>0.21470014009874178</v>
      </c>
      <c r="E3880">
        <v>-8.3799127235867979E-3</v>
      </c>
      <c r="G3880">
        <v>3874</v>
      </c>
      <c r="H3880">
        <f t="shared" ca="1" si="124"/>
        <v>-9.4352450760353708E-3</v>
      </c>
    </row>
    <row r="3881" spans="2:8" x14ac:dyDescent="0.35">
      <c r="B3881" s="40">
        <v>38482</v>
      </c>
      <c r="C3881" s="41">
        <v>16.504073999999999</v>
      </c>
      <c r="D3881" s="6">
        <f t="shared" si="123"/>
        <v>-0.58976077920842185</v>
      </c>
      <c r="E3881">
        <v>-8.383281455540818E-3</v>
      </c>
      <c r="G3881">
        <v>3875</v>
      </c>
      <c r="H3881">
        <f t="shared" ca="1" si="124"/>
        <v>-1.6946516412252116E-2</v>
      </c>
    </row>
    <row r="3882" spans="2:8" x14ac:dyDescent="0.35">
      <c r="B3882" s="40">
        <v>38912</v>
      </c>
      <c r="C3882" s="41">
        <v>40.230365999999997</v>
      </c>
      <c r="D3882" s="6">
        <f t="shared" si="123"/>
        <v>-0.59298513891276672</v>
      </c>
      <c r="E3882">
        <v>-8.3923309469730988E-3</v>
      </c>
      <c r="G3882">
        <v>3876</v>
      </c>
      <c r="H3882">
        <f t="shared" ca="1" si="124"/>
        <v>-1.430276105024281E-3</v>
      </c>
    </row>
    <row r="3883" spans="2:8" x14ac:dyDescent="0.35">
      <c r="B3883" s="40">
        <v>41082</v>
      </c>
      <c r="C3883" s="41">
        <v>98.842499000000004</v>
      </c>
      <c r="D3883" s="6">
        <f t="shared" si="123"/>
        <v>-0.60584703326860023</v>
      </c>
      <c r="E3883">
        <v>-8.4181405816255179E-3</v>
      </c>
      <c r="G3883">
        <v>3877</v>
      </c>
      <c r="H3883">
        <f t="shared" ca="1" si="124"/>
        <v>5.1915179966914391E-3</v>
      </c>
    </row>
    <row r="3884" spans="2:8" x14ac:dyDescent="0.35">
      <c r="B3884" s="40">
        <v>42788</v>
      </c>
      <c r="C3884" s="41">
        <v>250.77192700000001</v>
      </c>
      <c r="D3884" s="6">
        <f t="shared" si="123"/>
        <v>-4.14304292336206E-2</v>
      </c>
      <c r="E3884">
        <v>-8.424707228246793E-3</v>
      </c>
      <c r="G3884">
        <v>3878</v>
      </c>
      <c r="H3884">
        <f t="shared" ca="1" si="124"/>
        <v>1.3154304457440787E-2</v>
      </c>
    </row>
    <row r="3885" spans="2:8" x14ac:dyDescent="0.35">
      <c r="B3885" s="40">
        <v>42832</v>
      </c>
      <c r="C3885" s="41">
        <v>261.61056500000001</v>
      </c>
      <c r="D3885" s="6">
        <f t="shared" si="123"/>
        <v>-0.53925963905596008</v>
      </c>
      <c r="E3885">
        <v>-8.4269991801242186E-3</v>
      </c>
      <c r="G3885">
        <v>3879</v>
      </c>
      <c r="H3885">
        <f t="shared" ca="1" si="124"/>
        <v>-2.6656831960722074E-2</v>
      </c>
    </row>
    <row r="3886" spans="2:8" x14ac:dyDescent="0.35">
      <c r="B3886" s="40">
        <v>44575</v>
      </c>
      <c r="C3886" s="41">
        <v>567.80474900000002</v>
      </c>
      <c r="D3886" s="6">
        <f t="shared" si="123"/>
        <v>1.1459880682322805</v>
      </c>
      <c r="E3886">
        <v>-8.4381071623176093E-3</v>
      </c>
      <c r="G3886">
        <v>3880</v>
      </c>
      <c r="H3886">
        <f t="shared" ca="1" si="124"/>
        <v>6.5647159919035129E-3</v>
      </c>
    </row>
    <row r="3887" spans="2:8" x14ac:dyDescent="0.35">
      <c r="B3887" s="40">
        <v>42499</v>
      </c>
      <c r="C3887" s="41">
        <v>264.58895899999999</v>
      </c>
      <c r="D3887" s="6">
        <f t="shared" si="123"/>
        <v>0.78391430877707424</v>
      </c>
      <c r="E3887">
        <v>-8.4424827258863903E-3</v>
      </c>
      <c r="G3887">
        <v>3881</v>
      </c>
      <c r="H3887">
        <f t="shared" ca="1" si="124"/>
        <v>2.5421001306156744E-2</v>
      </c>
    </row>
    <row r="3888" spans="2:8" x14ac:dyDescent="0.35">
      <c r="B3888" s="40">
        <v>41626</v>
      </c>
      <c r="C3888" s="41">
        <v>148.319321</v>
      </c>
      <c r="D3888" s="6">
        <f t="shared" si="123"/>
        <v>12.226261329363059</v>
      </c>
      <c r="E3888">
        <v>-8.4490727432151476E-3</v>
      </c>
      <c r="G3888">
        <v>3882</v>
      </c>
      <c r="H3888">
        <f t="shared" ca="1" si="124"/>
        <v>3.7862628089929976E-2</v>
      </c>
    </row>
    <row r="3889" spans="2:8" x14ac:dyDescent="0.35">
      <c r="B3889" s="40">
        <v>38336</v>
      </c>
      <c r="C3889" s="41">
        <v>11.214002000000001</v>
      </c>
      <c r="D3889" s="6">
        <f t="shared" si="123"/>
        <v>-0.97553628131140557</v>
      </c>
      <c r="E3889">
        <v>-8.4594819515606753E-3</v>
      </c>
      <c r="G3889">
        <v>3883</v>
      </c>
      <c r="H3889">
        <f t="shared" ca="1" si="124"/>
        <v>2.7678165293358283E-2</v>
      </c>
    </row>
    <row r="3890" spans="2:8" x14ac:dyDescent="0.35">
      <c r="B3890" s="40">
        <v>43777</v>
      </c>
      <c r="C3890" s="41">
        <v>458.39318800000001</v>
      </c>
      <c r="D3890" s="6">
        <f t="shared" si="123"/>
        <v>19.680765889078167</v>
      </c>
      <c r="E3890">
        <v>-8.4781482900242091E-3</v>
      </c>
      <c r="G3890">
        <v>3884</v>
      </c>
      <c r="H3890">
        <f t="shared" ca="1" si="124"/>
        <v>-7.332471923114257E-3</v>
      </c>
    </row>
    <row r="3891" spans="2:8" x14ac:dyDescent="0.35">
      <c r="B3891" s="40">
        <v>38614</v>
      </c>
      <c r="C3891" s="41">
        <v>22.165194</v>
      </c>
      <c r="D3891" s="6">
        <f t="shared" si="123"/>
        <v>1.2956183745217069</v>
      </c>
      <c r="E3891">
        <v>-8.4806925839299319E-3</v>
      </c>
      <c r="G3891">
        <v>3885</v>
      </c>
      <c r="H3891">
        <f t="shared" ca="1" si="124"/>
        <v>-2.452551191081417E-2</v>
      </c>
    </row>
    <row r="3892" spans="2:8" x14ac:dyDescent="0.35">
      <c r="B3892" s="40">
        <v>38254</v>
      </c>
      <c r="C3892" s="41">
        <v>9.6554350000000007</v>
      </c>
      <c r="D3892" s="6">
        <f t="shared" si="123"/>
        <v>-0.91938841783725123</v>
      </c>
      <c r="E3892">
        <v>-8.4920804113149811E-3</v>
      </c>
      <c r="G3892">
        <v>3886</v>
      </c>
      <c r="H3892">
        <f t="shared" ca="1" si="124"/>
        <v>6.876438004494864E-3</v>
      </c>
    </row>
    <row r="3893" spans="2:8" x14ac:dyDescent="0.35">
      <c r="B3893" s="40">
        <v>41344</v>
      </c>
      <c r="C3893" s="41">
        <v>119.77726699999999</v>
      </c>
      <c r="D3893" s="6">
        <f t="shared" si="123"/>
        <v>-0.14703996424009139</v>
      </c>
      <c r="E3893">
        <v>-8.5088158805381661E-3</v>
      </c>
      <c r="G3893">
        <v>3887</v>
      </c>
      <c r="H3893">
        <f t="shared" ca="1" si="124"/>
        <v>-3.178673833600771E-2</v>
      </c>
    </row>
    <row r="3894" spans="2:8" x14ac:dyDescent="0.35">
      <c r="B3894" s="40">
        <v>41411</v>
      </c>
      <c r="C3894" s="41">
        <v>140.42541499999999</v>
      </c>
      <c r="D3894" s="6">
        <f t="shared" si="123"/>
        <v>-0.28476795715317132</v>
      </c>
      <c r="E3894">
        <v>-8.5198203133266207E-3</v>
      </c>
      <c r="G3894">
        <v>3888</v>
      </c>
      <c r="H3894">
        <f t="shared" ca="1" si="124"/>
        <v>3.2649701132835718E-2</v>
      </c>
    </row>
    <row r="3895" spans="2:8" x14ac:dyDescent="0.35">
      <c r="B3895" s="40">
        <v>41922</v>
      </c>
      <c r="C3895" s="41">
        <v>196.335464</v>
      </c>
      <c r="D3895" s="6">
        <f t="shared" si="123"/>
        <v>36.32597772404754</v>
      </c>
      <c r="E3895">
        <v>-8.5277020876569614E-3</v>
      </c>
      <c r="G3895">
        <v>3889</v>
      </c>
      <c r="H3895">
        <f t="shared" ca="1" si="124"/>
        <v>1.1827406334892246E-2</v>
      </c>
    </row>
    <row r="3896" spans="2:8" x14ac:dyDescent="0.35">
      <c r="B3896" s="40">
        <v>37692</v>
      </c>
      <c r="C3896" s="41">
        <v>5.2600220000000002</v>
      </c>
      <c r="D3896" s="6">
        <f t="shared" si="123"/>
        <v>-0.98922852649901849</v>
      </c>
      <c r="E3896">
        <v>-8.5285041208096705E-3</v>
      </c>
      <c r="G3896">
        <v>3890</v>
      </c>
      <c r="H3896">
        <f t="shared" ca="1" si="124"/>
        <v>-2.1823036615011612E-2</v>
      </c>
    </row>
    <row r="3897" spans="2:8" x14ac:dyDescent="0.35">
      <c r="B3897" s="40">
        <v>44162</v>
      </c>
      <c r="C3897" s="41">
        <v>488.32891799999999</v>
      </c>
      <c r="D3897" s="6">
        <f t="shared" si="123"/>
        <v>84.767423341232785</v>
      </c>
      <c r="E3897">
        <v>-8.5301457195911985E-3</v>
      </c>
      <c r="G3897">
        <v>3891</v>
      </c>
      <c r="H3897">
        <f t="shared" ca="1" si="124"/>
        <v>-4.0958577334931929E-3</v>
      </c>
    </row>
    <row r="3898" spans="2:8" x14ac:dyDescent="0.35">
      <c r="B3898" s="40">
        <v>37784</v>
      </c>
      <c r="C3898" s="41">
        <v>5.6936410000000004</v>
      </c>
      <c r="D3898" s="6">
        <f t="shared" si="123"/>
        <v>-0.98796863382707756</v>
      </c>
      <c r="E3898">
        <v>-8.5359397909678583E-3</v>
      </c>
      <c r="G3898">
        <v>3892</v>
      </c>
      <c r="H3898">
        <f t="shared" ca="1" si="124"/>
        <v>1.4094538933477074E-2</v>
      </c>
    </row>
    <row r="3899" spans="2:8" x14ac:dyDescent="0.35">
      <c r="B3899" s="40">
        <v>43949</v>
      </c>
      <c r="C3899" s="41">
        <v>473.23312399999998</v>
      </c>
      <c r="D3899" s="6">
        <f t="shared" si="123"/>
        <v>2.1327285555924904</v>
      </c>
      <c r="E3899">
        <v>-8.5408458016570741E-3</v>
      </c>
      <c r="G3899">
        <v>3893</v>
      </c>
      <c r="H3899">
        <f t="shared" ca="1" si="124"/>
        <v>2.6893358847658741E-2</v>
      </c>
    </row>
    <row r="3900" spans="2:8" x14ac:dyDescent="0.35">
      <c r="B3900" s="40">
        <v>41548</v>
      </c>
      <c r="C3900" s="41">
        <v>151.06100499999999</v>
      </c>
      <c r="D3900" s="6">
        <f t="shared" si="123"/>
        <v>-0.63534913593721054</v>
      </c>
      <c r="E3900">
        <v>-8.5545239862773598E-3</v>
      </c>
      <c r="G3900">
        <v>3894</v>
      </c>
      <c r="H3900">
        <f t="shared" ca="1" si="124"/>
        <v>3.8253707966753862E-2</v>
      </c>
    </row>
    <row r="3901" spans="2:8" x14ac:dyDescent="0.35">
      <c r="B3901" s="40">
        <v>43693</v>
      </c>
      <c r="C3901" s="41">
        <v>414.262024</v>
      </c>
      <c r="D3901" s="6">
        <f t="shared" si="123"/>
        <v>2.4872297858375254</v>
      </c>
      <c r="E3901">
        <v>-8.5698268414850648E-3</v>
      </c>
      <c r="G3901">
        <v>3895</v>
      </c>
      <c r="H3901">
        <f t="shared" ca="1" si="124"/>
        <v>6.2147000749891773E-3</v>
      </c>
    </row>
    <row r="3902" spans="2:8" x14ac:dyDescent="0.35">
      <c r="B3902" s="40">
        <v>41339</v>
      </c>
      <c r="C3902" s="41">
        <v>118.794014</v>
      </c>
      <c r="D3902" s="6">
        <f t="shared" si="123"/>
        <v>-0.24022218046218333</v>
      </c>
      <c r="E3902">
        <v>-8.5787629307080542E-3</v>
      </c>
      <c r="G3902">
        <v>3896</v>
      </c>
      <c r="H3902">
        <f t="shared" ca="1" si="124"/>
        <v>-1.5780615057035416E-2</v>
      </c>
    </row>
    <row r="3903" spans="2:8" x14ac:dyDescent="0.35">
      <c r="B3903" s="40">
        <v>41710</v>
      </c>
      <c r="C3903" s="41">
        <v>156.353622</v>
      </c>
      <c r="D3903" s="6">
        <f t="shared" si="123"/>
        <v>-0.72780218387701034</v>
      </c>
      <c r="E3903">
        <v>-8.5861111756115726E-3</v>
      </c>
      <c r="G3903">
        <v>3897</v>
      </c>
      <c r="H3903">
        <f t="shared" ca="1" si="124"/>
        <v>1.8818063740591889E-2</v>
      </c>
    </row>
    <row r="3904" spans="2:8" x14ac:dyDescent="0.35">
      <c r="B3904" s="40">
        <v>44573</v>
      </c>
      <c r="C3904" s="41">
        <v>574.411743</v>
      </c>
      <c r="D3904" s="6">
        <f t="shared" si="123"/>
        <v>12.401393389790528</v>
      </c>
      <c r="E3904">
        <v>-8.5949796006881598E-3</v>
      </c>
      <c r="G3904">
        <v>3898</v>
      </c>
      <c r="H3904">
        <f t="shared" ca="1" si="124"/>
        <v>-1.8959888475806815E-2</v>
      </c>
    </row>
    <row r="3905" spans="2:8" x14ac:dyDescent="0.35">
      <c r="B3905" s="40">
        <v>39122</v>
      </c>
      <c r="C3905" s="41">
        <v>42.862090999999999</v>
      </c>
      <c r="D3905" s="6">
        <f t="shared" si="123"/>
        <v>-0.92134598089917752</v>
      </c>
      <c r="E3905">
        <v>-8.5960429507239335E-3</v>
      </c>
      <c r="G3905">
        <v>3899</v>
      </c>
      <c r="H3905">
        <f t="shared" ca="1" si="124"/>
        <v>-2.1475203154359409E-2</v>
      </c>
    </row>
    <row r="3906" spans="2:8" x14ac:dyDescent="0.35">
      <c r="B3906" s="40">
        <v>45083</v>
      </c>
      <c r="C3906" s="41">
        <v>544.94470200000001</v>
      </c>
      <c r="D3906" s="6">
        <f t="shared" si="123"/>
        <v>1.2372478343255049</v>
      </c>
      <c r="E3906">
        <v>-8.6012009048019745E-3</v>
      </c>
      <c r="G3906">
        <v>3900</v>
      </c>
      <c r="H3906">
        <f t="shared" ca="1" si="124"/>
        <v>-1.3030626953890411E-2</v>
      </c>
    </row>
    <row r="3907" spans="2:8" x14ac:dyDescent="0.35">
      <c r="B3907" s="40">
        <v>42482</v>
      </c>
      <c r="C3907" s="41">
        <v>243.57815600000001</v>
      </c>
      <c r="D3907" s="6">
        <f t="shared" si="123"/>
        <v>-0.15673437552124614</v>
      </c>
      <c r="E3907">
        <v>-8.6081329548042037E-3</v>
      </c>
      <c r="G3907">
        <v>3901</v>
      </c>
      <c r="H3907">
        <f t="shared" ca="1" si="124"/>
        <v>5.5158051290210806E-3</v>
      </c>
    </row>
    <row r="3908" spans="2:8" x14ac:dyDescent="0.35">
      <c r="B3908" s="40">
        <v>42982</v>
      </c>
      <c r="C3908" s="41">
        <v>288.851044</v>
      </c>
      <c r="D3908" s="6">
        <f t="shared" si="123"/>
        <v>0.12952452366801284</v>
      </c>
      <c r="E3908">
        <v>-8.6136319859014699E-3</v>
      </c>
      <c r="G3908">
        <v>3902</v>
      </c>
      <c r="H3908">
        <f t="shared" ca="1" si="124"/>
        <v>2.2938745333216257E-2</v>
      </c>
    </row>
    <row r="3909" spans="2:8" x14ac:dyDescent="0.35">
      <c r="B3909" s="40">
        <v>42695</v>
      </c>
      <c r="C3909" s="41">
        <v>255.72799699999999</v>
      </c>
      <c r="D3909" s="6">
        <f t="shared" si="123"/>
        <v>22.25911970095521</v>
      </c>
      <c r="E3909">
        <v>-8.6194071026214035E-3</v>
      </c>
      <c r="G3909">
        <v>3903</v>
      </c>
      <c r="H3909">
        <f t="shared" ca="1" si="124"/>
        <v>8.3068815948823087E-3</v>
      </c>
    </row>
    <row r="3910" spans="2:8" x14ac:dyDescent="0.35">
      <c r="B3910" s="40">
        <v>38310</v>
      </c>
      <c r="C3910" s="41">
        <v>10.994740999999999</v>
      </c>
      <c r="D3910" s="6">
        <f t="shared" si="123"/>
        <v>-0.95861042103849292</v>
      </c>
      <c r="E3910">
        <v>-8.627086136240773E-3</v>
      </c>
      <c r="G3910">
        <v>3904</v>
      </c>
      <c r="H3910">
        <f t="shared" ca="1" si="124"/>
        <v>2.5173525148100666E-2</v>
      </c>
    </row>
    <row r="3911" spans="2:8" x14ac:dyDescent="0.35">
      <c r="B3911" s="40">
        <v>42853</v>
      </c>
      <c r="C3911" s="41">
        <v>265.64031999999997</v>
      </c>
      <c r="D3911" s="6">
        <f t="shared" ref="D3911:D3974" si="125">(C3911-C3912)/C3912</f>
        <v>-4.7342402842212826E-2</v>
      </c>
      <c r="E3911">
        <v>-8.643007373128694E-3</v>
      </c>
      <c r="G3911">
        <v>3905</v>
      </c>
      <c r="H3911">
        <f t="shared" ref="H3911:H3974" ca="1" si="126">_xlfn.NORM.INV(RAND(),K$9,K$10)</f>
        <v>3.314967288688879E-2</v>
      </c>
    </row>
    <row r="3912" spans="2:8" x14ac:dyDescent="0.35">
      <c r="B3912" s="40">
        <v>42527</v>
      </c>
      <c r="C3912" s="41">
        <v>278.841339</v>
      </c>
      <c r="D3912" s="6">
        <f t="shared" si="125"/>
        <v>49.363880904551479</v>
      </c>
      <c r="E3912">
        <v>-8.6630889781825499E-3</v>
      </c>
      <c r="G3912">
        <v>3906</v>
      </c>
      <c r="H3912">
        <f t="shared" ca="1" si="126"/>
        <v>2.5949163409541152E-2</v>
      </c>
    </row>
    <row r="3913" spans="2:8" x14ac:dyDescent="0.35">
      <c r="B3913" s="40">
        <v>37573</v>
      </c>
      <c r="C3913" s="41">
        <v>5.5365339999999996</v>
      </c>
      <c r="D3913" s="6">
        <f t="shared" si="125"/>
        <v>-0.82196287132684709</v>
      </c>
      <c r="E3913">
        <v>-8.6780646950645988E-3</v>
      </c>
      <c r="G3913">
        <v>3907</v>
      </c>
      <c r="H3913">
        <f t="shared" ca="1" si="126"/>
        <v>-1.7226244539245851E-2</v>
      </c>
    </row>
    <row r="3914" spans="2:8" x14ac:dyDescent="0.35">
      <c r="B3914" s="40">
        <v>38761</v>
      </c>
      <c r="C3914" s="41">
        <v>31.097636999999999</v>
      </c>
      <c r="D3914" s="6">
        <f t="shared" si="125"/>
        <v>1.07632447685834</v>
      </c>
      <c r="E3914">
        <v>-8.6937470248591719E-3</v>
      </c>
      <c r="G3914">
        <v>3908</v>
      </c>
      <c r="H3914">
        <f t="shared" ca="1" si="126"/>
        <v>4.2506403293035766E-3</v>
      </c>
    </row>
    <row r="3915" spans="2:8" x14ac:dyDescent="0.35">
      <c r="B3915" s="40">
        <v>38467</v>
      </c>
      <c r="C3915" s="41">
        <v>14.977252999999999</v>
      </c>
      <c r="D3915" s="6">
        <f t="shared" si="125"/>
        <v>-0.84931914470898595</v>
      </c>
      <c r="E3915">
        <v>-8.7068446123760249E-3</v>
      </c>
      <c r="G3915">
        <v>3909</v>
      </c>
      <c r="H3915">
        <f t="shared" ca="1" si="126"/>
        <v>4.1247449129609079E-2</v>
      </c>
    </row>
    <row r="3916" spans="2:8" x14ac:dyDescent="0.35">
      <c r="B3916" s="40">
        <v>40702</v>
      </c>
      <c r="C3916" s="41">
        <v>99.397186000000005</v>
      </c>
      <c r="D3916" s="6">
        <f t="shared" si="125"/>
        <v>9.2862010535272237</v>
      </c>
      <c r="E3916">
        <v>-8.7108657839288749E-3</v>
      </c>
      <c r="G3916">
        <v>3910</v>
      </c>
      <c r="H3916">
        <f t="shared" ca="1" si="126"/>
        <v>3.2938342777636565E-3</v>
      </c>
    </row>
    <row r="3917" spans="2:8" x14ac:dyDescent="0.35">
      <c r="B3917" s="40">
        <v>38084</v>
      </c>
      <c r="C3917" s="41">
        <v>9.6631579999999992</v>
      </c>
      <c r="D3917" s="6">
        <f t="shared" si="125"/>
        <v>-0.98288049701964131</v>
      </c>
      <c r="E3917">
        <v>-8.7301715936647147E-3</v>
      </c>
      <c r="G3917">
        <v>3911</v>
      </c>
      <c r="H3917">
        <f t="shared" ca="1" si="126"/>
        <v>-1.2549758006137494E-2</v>
      </c>
    </row>
    <row r="3918" spans="2:8" x14ac:dyDescent="0.35">
      <c r="B3918" s="40">
        <v>45098</v>
      </c>
      <c r="C3918" s="41">
        <v>564.45318599999996</v>
      </c>
      <c r="D3918" s="6">
        <f t="shared" si="125"/>
        <v>6.9590857220208591</v>
      </c>
      <c r="E3918">
        <v>-8.7397680617989359E-3</v>
      </c>
      <c r="G3918">
        <v>3912</v>
      </c>
      <c r="H3918">
        <f t="shared" ca="1" si="126"/>
        <v>2.5691744839406963E-2</v>
      </c>
    </row>
    <row r="3919" spans="2:8" x14ac:dyDescent="0.35">
      <c r="B3919" s="40">
        <v>40211</v>
      </c>
      <c r="C3919" s="41">
        <v>70.919349999999994</v>
      </c>
      <c r="D3919" s="6">
        <f t="shared" si="125"/>
        <v>-0.72756151883048692</v>
      </c>
      <c r="E3919">
        <v>-8.7505264139238221E-3</v>
      </c>
      <c r="G3919">
        <v>3913</v>
      </c>
      <c r="H3919">
        <f t="shared" ca="1" si="126"/>
        <v>1.6334416328590728E-2</v>
      </c>
    </row>
    <row r="3920" spans="2:8" x14ac:dyDescent="0.35">
      <c r="B3920" s="40">
        <v>42514</v>
      </c>
      <c r="C3920" s="41">
        <v>260.31326300000001</v>
      </c>
      <c r="D3920" s="6">
        <f t="shared" si="125"/>
        <v>-0.50633852647024458</v>
      </c>
      <c r="E3920">
        <v>-8.7532415554143362E-3</v>
      </c>
      <c r="G3920">
        <v>3914</v>
      </c>
      <c r="H3920">
        <f t="shared" ca="1" si="126"/>
        <v>-1.926785346823115E-2</v>
      </c>
    </row>
    <row r="3921" spans="2:8" x14ac:dyDescent="0.35">
      <c r="B3921" s="40">
        <v>44859</v>
      </c>
      <c r="C3921" s="41">
        <v>527.31127900000001</v>
      </c>
      <c r="D3921" s="6">
        <f t="shared" si="125"/>
        <v>2.2245459675888024</v>
      </c>
      <c r="E3921">
        <v>-8.754590697574104E-3</v>
      </c>
      <c r="G3921">
        <v>3915</v>
      </c>
      <c r="H3921">
        <f t="shared" ca="1" si="126"/>
        <v>-1.7214859812553145E-2</v>
      </c>
    </row>
    <row r="3922" spans="2:8" x14ac:dyDescent="0.35">
      <c r="B3922" s="40">
        <v>41739</v>
      </c>
      <c r="C3922" s="41">
        <v>163.530396</v>
      </c>
      <c r="D3922" s="6">
        <f t="shared" si="125"/>
        <v>-0.22809312420977745</v>
      </c>
      <c r="E3922">
        <v>-8.7549823610277248E-3</v>
      </c>
      <c r="G3922">
        <v>3916</v>
      </c>
      <c r="H3922">
        <f t="shared" ca="1" si="126"/>
        <v>4.3842729475528905E-2</v>
      </c>
    </row>
    <row r="3923" spans="2:8" x14ac:dyDescent="0.35">
      <c r="B3923" s="40">
        <v>41956</v>
      </c>
      <c r="C3923" s="41">
        <v>211.85249300000001</v>
      </c>
      <c r="D3923" s="6">
        <f t="shared" si="125"/>
        <v>40.373326948551401</v>
      </c>
      <c r="E3923">
        <v>-8.7550208763046544E-3</v>
      </c>
      <c r="G3923">
        <v>3917</v>
      </c>
      <c r="H3923">
        <f t="shared" ca="1" si="126"/>
        <v>2.8095723244369899E-2</v>
      </c>
    </row>
    <row r="3924" spans="2:8" x14ac:dyDescent="0.35">
      <c r="B3924" s="40">
        <v>37700</v>
      </c>
      <c r="C3924" s="41">
        <v>5.1205090000000002</v>
      </c>
      <c r="D3924" s="6">
        <f t="shared" si="125"/>
        <v>-0.86670998335133698</v>
      </c>
      <c r="E3924">
        <v>-8.7584520591672509E-3</v>
      </c>
      <c r="G3924">
        <v>3918</v>
      </c>
      <c r="H3924">
        <f t="shared" ca="1" si="126"/>
        <v>-2.412815325525898E-2</v>
      </c>
    </row>
    <row r="3925" spans="2:8" x14ac:dyDescent="0.35">
      <c r="B3925" s="40">
        <v>39868</v>
      </c>
      <c r="C3925" s="41">
        <v>38.416297999999998</v>
      </c>
      <c r="D3925" s="6">
        <f t="shared" si="125"/>
        <v>-0.54578321525219187</v>
      </c>
      <c r="E3925">
        <v>-8.7959900927842664E-3</v>
      </c>
      <c r="G3925">
        <v>3919</v>
      </c>
      <c r="H3925">
        <f t="shared" ca="1" si="126"/>
        <v>-3.2043881341430547E-2</v>
      </c>
    </row>
    <row r="3926" spans="2:8" x14ac:dyDescent="0.35">
      <c r="B3926" s="40">
        <v>40928</v>
      </c>
      <c r="C3926" s="41">
        <v>84.577010999999999</v>
      </c>
      <c r="D3926" s="6">
        <f t="shared" si="125"/>
        <v>-0.23601160114656514</v>
      </c>
      <c r="E3926">
        <v>-8.7993786506475099E-3</v>
      </c>
      <c r="G3926">
        <v>3920</v>
      </c>
      <c r="H3926">
        <f t="shared" ca="1" si="126"/>
        <v>-3.7875496048900052E-2</v>
      </c>
    </row>
    <row r="3927" spans="2:8" x14ac:dyDescent="0.35">
      <c r="B3927" s="40">
        <v>41233</v>
      </c>
      <c r="C3927" s="41">
        <v>110.70457500000001</v>
      </c>
      <c r="D3927" s="6">
        <f t="shared" si="125"/>
        <v>-0.78686655237076542</v>
      </c>
      <c r="E3927">
        <v>-8.8033783097446663E-3</v>
      </c>
      <c r="G3927">
        <v>3921</v>
      </c>
      <c r="H3927">
        <f t="shared" ca="1" si="126"/>
        <v>1.2367868096822443E-2</v>
      </c>
    </row>
    <row r="3928" spans="2:8" x14ac:dyDescent="0.35">
      <c r="B3928" s="40">
        <v>45000</v>
      </c>
      <c r="C3928" s="41">
        <v>519.41436799999997</v>
      </c>
      <c r="D3928" s="6">
        <f t="shared" si="125"/>
        <v>0.34545000937838699</v>
      </c>
      <c r="E3928">
        <v>-8.832022236354967E-3</v>
      </c>
      <c r="G3928">
        <v>3922</v>
      </c>
      <c r="H3928">
        <f t="shared" ca="1" si="126"/>
        <v>6.7716638755404039E-3</v>
      </c>
    </row>
    <row r="3929" spans="2:8" x14ac:dyDescent="0.35">
      <c r="B3929" s="40">
        <v>43390</v>
      </c>
      <c r="C3929" s="41">
        <v>386.05252100000001</v>
      </c>
      <c r="D3929" s="6">
        <f t="shared" si="125"/>
        <v>-0.33075884300721708</v>
      </c>
      <c r="E3929">
        <v>-8.8526683579962587E-3</v>
      </c>
      <c r="G3929">
        <v>3923</v>
      </c>
      <c r="H3929">
        <f t="shared" ca="1" si="126"/>
        <v>4.2833208127584566E-2</v>
      </c>
    </row>
    <row r="3930" spans="2:8" x14ac:dyDescent="0.35">
      <c r="B3930" s="40">
        <v>44490</v>
      </c>
      <c r="C3930" s="41">
        <v>576.851135</v>
      </c>
      <c r="D3930" s="6">
        <f t="shared" si="125"/>
        <v>0.17511812327895621</v>
      </c>
      <c r="E3930">
        <v>-8.8583848529941063E-3</v>
      </c>
      <c r="G3930">
        <v>3924</v>
      </c>
      <c r="H3930">
        <f t="shared" ca="1" si="126"/>
        <v>-4.9975169995681315E-2</v>
      </c>
    </row>
    <row r="3931" spans="2:8" x14ac:dyDescent="0.35">
      <c r="B3931" s="40">
        <v>44725</v>
      </c>
      <c r="C3931" s="41">
        <v>490.887787</v>
      </c>
      <c r="D3931" s="6">
        <f t="shared" si="125"/>
        <v>-0.10694505197281584</v>
      </c>
      <c r="E3931">
        <v>-8.8601986071076121E-3</v>
      </c>
      <c r="G3931">
        <v>3925</v>
      </c>
      <c r="H3931">
        <f t="shared" ca="1" si="126"/>
        <v>-2.5200579531351092E-2</v>
      </c>
    </row>
    <row r="3932" spans="2:8" x14ac:dyDescent="0.35">
      <c r="B3932" s="40">
        <v>45082</v>
      </c>
      <c r="C3932" s="41">
        <v>549.67254600000001</v>
      </c>
      <c r="D3932" s="6">
        <f t="shared" si="125"/>
        <v>0.44756169439099086</v>
      </c>
      <c r="E3932">
        <v>-8.8836730963367111E-3</v>
      </c>
      <c r="G3932">
        <v>3926</v>
      </c>
      <c r="H3932">
        <f t="shared" ca="1" si="126"/>
        <v>9.7461013234384809E-3</v>
      </c>
    </row>
    <row r="3933" spans="2:8" x14ac:dyDescent="0.35">
      <c r="B3933" s="40">
        <v>43580</v>
      </c>
      <c r="C3933" s="41">
        <v>379.72305299999999</v>
      </c>
      <c r="D3933" s="6">
        <f t="shared" si="125"/>
        <v>3.5442502383073409</v>
      </c>
      <c r="E3933">
        <v>-8.9049689363033275E-3</v>
      </c>
      <c r="G3933">
        <v>3927</v>
      </c>
      <c r="H3933">
        <f t="shared" ca="1" si="126"/>
        <v>-1.5402246317491194E-2</v>
      </c>
    </row>
    <row r="3934" spans="2:8" x14ac:dyDescent="0.35">
      <c r="B3934" s="40">
        <v>40864</v>
      </c>
      <c r="C3934" s="41">
        <v>83.561211</v>
      </c>
      <c r="D3934" s="6">
        <f t="shared" si="125"/>
        <v>-0.83987250303030569</v>
      </c>
      <c r="E3934">
        <v>-8.9052063710910474E-3</v>
      </c>
      <c r="G3934">
        <v>3928</v>
      </c>
      <c r="H3934">
        <f t="shared" ca="1" si="126"/>
        <v>-3.5529636496580818E-3</v>
      </c>
    </row>
    <row r="3935" spans="2:8" x14ac:dyDescent="0.35">
      <c r="B3935" s="40">
        <v>44202</v>
      </c>
      <c r="C3935" s="41">
        <v>521.84173599999997</v>
      </c>
      <c r="D3935" s="6">
        <f t="shared" si="125"/>
        <v>2.200540467186201E-2</v>
      </c>
      <c r="E3935">
        <v>-8.9071194539626971E-3</v>
      </c>
      <c r="G3935">
        <v>3929</v>
      </c>
      <c r="H3935">
        <f t="shared" ca="1" si="126"/>
        <v>5.5550220560978678E-2</v>
      </c>
    </row>
    <row r="3936" spans="2:8" x14ac:dyDescent="0.35">
      <c r="B3936" s="40">
        <v>44243</v>
      </c>
      <c r="C3936" s="41">
        <v>510.60565200000002</v>
      </c>
      <c r="D3936" s="6">
        <f t="shared" si="125"/>
        <v>-7.7737691540571627E-2</v>
      </c>
      <c r="E3936">
        <v>-8.9132803168237625E-3</v>
      </c>
      <c r="G3936">
        <v>3930</v>
      </c>
      <c r="H3936">
        <f t="shared" ca="1" si="126"/>
        <v>-2.2300371404473628E-3</v>
      </c>
    </row>
    <row r="3937" spans="2:8" x14ac:dyDescent="0.35">
      <c r="B3937" s="40">
        <v>44369</v>
      </c>
      <c r="C3937" s="41">
        <v>553.64471400000002</v>
      </c>
      <c r="D3937" s="6">
        <f t="shared" si="125"/>
        <v>0.67097077616695266</v>
      </c>
      <c r="E3937">
        <v>-8.919915122349964E-3</v>
      </c>
      <c r="G3937">
        <v>3931</v>
      </c>
      <c r="H3937">
        <f t="shared" ca="1" si="126"/>
        <v>3.3781571704824057E-3</v>
      </c>
    </row>
    <row r="3938" spans="2:8" x14ac:dyDescent="0.35">
      <c r="B3938" s="40">
        <v>43210</v>
      </c>
      <c r="C3938" s="41">
        <v>331.33117700000003</v>
      </c>
      <c r="D3938" s="6">
        <f t="shared" si="125"/>
        <v>-0.37462926937187102</v>
      </c>
      <c r="E3938">
        <v>-8.9297140582890351E-3</v>
      </c>
      <c r="G3938">
        <v>3932</v>
      </c>
      <c r="H3938">
        <f t="shared" ca="1" si="126"/>
        <v>-1.2937315379429437E-2</v>
      </c>
    </row>
    <row r="3939" spans="2:8" x14ac:dyDescent="0.35">
      <c r="B3939" s="40">
        <v>45006</v>
      </c>
      <c r="C3939" s="41">
        <v>529.81561299999998</v>
      </c>
      <c r="D3939" s="6">
        <f t="shared" si="125"/>
        <v>1.880909222667904E-2</v>
      </c>
      <c r="E3939">
        <v>-8.9368663706593538E-3</v>
      </c>
      <c r="G3939">
        <v>3933</v>
      </c>
      <c r="H3939">
        <f t="shared" ca="1" si="126"/>
        <v>-2.1414280106511203E-2</v>
      </c>
    </row>
    <row r="3940" spans="2:8" x14ac:dyDescent="0.35">
      <c r="B3940" s="40">
        <v>44349</v>
      </c>
      <c r="C3940" s="41">
        <v>520.03424099999995</v>
      </c>
      <c r="D3940" s="6">
        <f t="shared" si="125"/>
        <v>12.876434775578121</v>
      </c>
      <c r="E3940">
        <v>-8.9375710067343354E-3</v>
      </c>
      <c r="G3940">
        <v>3934</v>
      </c>
      <c r="H3940">
        <f t="shared" ca="1" si="126"/>
        <v>1.2154970749183803E-2</v>
      </c>
    </row>
    <row r="3941" spans="2:8" x14ac:dyDescent="0.35">
      <c r="B3941" s="40">
        <v>39707</v>
      </c>
      <c r="C3941" s="41">
        <v>37.47607</v>
      </c>
      <c r="D3941" s="6">
        <f t="shared" si="125"/>
        <v>-0.92864589420948385</v>
      </c>
      <c r="E3941">
        <v>-8.9385242615501181E-3</v>
      </c>
      <c r="G3941">
        <v>3935</v>
      </c>
      <c r="H3941">
        <f t="shared" ca="1" si="126"/>
        <v>-1.2307439976301481E-2</v>
      </c>
    </row>
    <row r="3942" spans="2:8" x14ac:dyDescent="0.35">
      <c r="B3942" s="40">
        <v>44320</v>
      </c>
      <c r="C3942" s="41">
        <v>525.21252400000003</v>
      </c>
      <c r="D3942" s="6">
        <f t="shared" si="125"/>
        <v>3.3889193792313595E-2</v>
      </c>
      <c r="E3942">
        <v>-8.9417831395062937E-3</v>
      </c>
      <c r="G3942">
        <v>3936</v>
      </c>
      <c r="H3942">
        <f t="shared" ca="1" si="126"/>
        <v>-1.5319725844008147E-2</v>
      </c>
    </row>
    <row r="3943" spans="2:8" x14ac:dyDescent="0.35">
      <c r="B3943" s="40">
        <v>44648</v>
      </c>
      <c r="C3943" s="41">
        <v>507.99691799999999</v>
      </c>
      <c r="D3943" s="6">
        <f t="shared" si="125"/>
        <v>34.96657085199022</v>
      </c>
      <c r="E3943">
        <v>-8.9456019523889863E-3</v>
      </c>
      <c r="G3943">
        <v>3937</v>
      </c>
      <c r="H3943">
        <f t="shared" ca="1" si="126"/>
        <v>-2.319583258758048E-3</v>
      </c>
    </row>
    <row r="3944" spans="2:8" x14ac:dyDescent="0.35">
      <c r="B3944" s="40">
        <v>38398</v>
      </c>
      <c r="C3944" s="41">
        <v>14.124141</v>
      </c>
      <c r="D3944" s="6">
        <f t="shared" si="125"/>
        <v>-0.61082209622286276</v>
      </c>
      <c r="E3944">
        <v>-8.9509973120415372E-3</v>
      </c>
      <c r="G3944">
        <v>3938</v>
      </c>
      <c r="H3944">
        <f t="shared" ca="1" si="126"/>
        <v>9.0079594732488414E-4</v>
      </c>
    </row>
    <row r="3945" spans="2:8" x14ac:dyDescent="0.35">
      <c r="B3945" s="40">
        <v>38932</v>
      </c>
      <c r="C3945" s="41">
        <v>36.292248000000001</v>
      </c>
      <c r="D3945" s="6">
        <f t="shared" si="125"/>
        <v>0.39098259877022368</v>
      </c>
      <c r="E3945">
        <v>-8.9614212224059363E-3</v>
      </c>
      <c r="G3945">
        <v>3939</v>
      </c>
      <c r="H3945">
        <f t="shared" ca="1" si="126"/>
        <v>6.6279846160573813E-3</v>
      </c>
    </row>
    <row r="3946" spans="2:8" x14ac:dyDescent="0.35">
      <c r="B3946" s="40">
        <v>38706</v>
      </c>
      <c r="C3946" s="41">
        <v>26.091087000000002</v>
      </c>
      <c r="D3946" s="6">
        <f t="shared" si="125"/>
        <v>-0.95099377285652453</v>
      </c>
      <c r="E3946">
        <v>-8.9672383688500518E-3</v>
      </c>
      <c r="G3946">
        <v>3940</v>
      </c>
      <c r="H3946">
        <f t="shared" ca="1" si="126"/>
        <v>1.5323890163509253E-2</v>
      </c>
    </row>
    <row r="3947" spans="2:8" x14ac:dyDescent="0.35">
      <c r="B3947" s="40">
        <v>44981</v>
      </c>
      <c r="C3947" s="41">
        <v>532.403503</v>
      </c>
      <c r="D3947" s="6">
        <f t="shared" si="125"/>
        <v>6.466260975376998</v>
      </c>
      <c r="E3947">
        <v>-8.9856950446126783E-3</v>
      </c>
      <c r="G3947">
        <v>3941</v>
      </c>
      <c r="H3947">
        <f t="shared" ca="1" si="126"/>
        <v>4.8964713431241494E-2</v>
      </c>
    </row>
    <row r="3948" spans="2:8" x14ac:dyDescent="0.35">
      <c r="B3948" s="40">
        <v>40232</v>
      </c>
      <c r="C3948" s="41">
        <v>71.307914999999994</v>
      </c>
      <c r="D3948" s="6">
        <f t="shared" si="125"/>
        <v>-0.87583659239595524</v>
      </c>
      <c r="E3948">
        <v>-9.0008176433976385E-3</v>
      </c>
      <c r="G3948">
        <v>3942</v>
      </c>
      <c r="H3948">
        <f t="shared" ca="1" si="126"/>
        <v>3.1851172987362583E-3</v>
      </c>
    </row>
    <row r="3949" spans="2:8" x14ac:dyDescent="0.35">
      <c r="B3949" s="40">
        <v>45125</v>
      </c>
      <c r="C3949" s="41">
        <v>574.307007</v>
      </c>
      <c r="D3949" s="6">
        <f t="shared" si="125"/>
        <v>0.838139815600627</v>
      </c>
      <c r="E3949">
        <v>-9.0167932108424723E-3</v>
      </c>
      <c r="G3949">
        <v>3943</v>
      </c>
      <c r="H3949">
        <f t="shared" ca="1" si="126"/>
        <v>-2.6251411096280111E-2</v>
      </c>
    </row>
    <row r="3950" spans="2:8" x14ac:dyDescent="0.35">
      <c r="B3950" s="40">
        <v>43054</v>
      </c>
      <c r="C3950" s="41">
        <v>312.43923999999998</v>
      </c>
      <c r="D3950" s="6">
        <f t="shared" si="125"/>
        <v>0.24360308464944652</v>
      </c>
      <c r="E3950">
        <v>-9.0250431373615474E-3</v>
      </c>
      <c r="G3950">
        <v>3944</v>
      </c>
      <c r="H3950">
        <f t="shared" ca="1" si="126"/>
        <v>3.4191137751869181E-2</v>
      </c>
    </row>
    <row r="3951" spans="2:8" x14ac:dyDescent="0.35">
      <c r="B3951" s="40">
        <v>42255</v>
      </c>
      <c r="C3951" s="41">
        <v>251.23710600000001</v>
      </c>
      <c r="D3951" s="6">
        <f t="shared" si="125"/>
        <v>1.8788113264403168</v>
      </c>
      <c r="E3951">
        <v>-9.0251459334173226E-3</v>
      </c>
      <c r="G3951">
        <v>3945</v>
      </c>
      <c r="H3951">
        <f t="shared" ca="1" si="126"/>
        <v>2.7126809661513198E-4</v>
      </c>
    </row>
    <row r="3952" spans="2:8" x14ac:dyDescent="0.35">
      <c r="B3952" s="40">
        <v>40856</v>
      </c>
      <c r="C3952" s="41">
        <v>87.271125999999995</v>
      </c>
      <c r="D3952" s="6">
        <f t="shared" si="125"/>
        <v>-0.80630268675947669</v>
      </c>
      <c r="E3952">
        <v>-9.0271162088017536E-3</v>
      </c>
      <c r="G3952">
        <v>3946</v>
      </c>
      <c r="H3952">
        <f t="shared" ca="1" si="126"/>
        <v>2.0997401699369474E-2</v>
      </c>
    </row>
    <row r="3953" spans="2:8" x14ac:dyDescent="0.35">
      <c r="B3953" s="40">
        <v>43763</v>
      </c>
      <c r="C3953" s="41">
        <v>450.55413800000002</v>
      </c>
      <c r="D3953" s="6">
        <f t="shared" si="125"/>
        <v>1.0507485206594529</v>
      </c>
      <c r="E3953">
        <v>-9.0462589475476494E-3</v>
      </c>
      <c r="G3953">
        <v>3947</v>
      </c>
      <c r="H3953">
        <f t="shared" ca="1" si="126"/>
        <v>-5.0662648071715093E-3</v>
      </c>
    </row>
    <row r="3954" spans="2:8" x14ac:dyDescent="0.35">
      <c r="B3954" s="40">
        <v>41969</v>
      </c>
      <c r="C3954" s="41">
        <v>219.70228599999999</v>
      </c>
      <c r="D3954" s="6">
        <f t="shared" si="125"/>
        <v>-0.58055735447549706</v>
      </c>
      <c r="E3954">
        <v>-9.0571147105082302E-3</v>
      </c>
      <c r="G3954">
        <v>3948</v>
      </c>
      <c r="H3954">
        <f t="shared" ca="1" si="126"/>
        <v>5.9740690800586749E-2</v>
      </c>
    </row>
    <row r="3955" spans="2:8" x14ac:dyDescent="0.35">
      <c r="B3955" s="40">
        <v>44209</v>
      </c>
      <c r="C3955" s="41">
        <v>523.79577600000005</v>
      </c>
      <c r="D3955" s="6">
        <f t="shared" si="125"/>
        <v>0.17723030253801927</v>
      </c>
      <c r="E3955">
        <v>-9.0574131451966588E-3</v>
      </c>
      <c r="G3955">
        <v>3949</v>
      </c>
      <c r="H3955">
        <f t="shared" ca="1" si="126"/>
        <v>1.7406259020774265E-2</v>
      </c>
    </row>
    <row r="3956" spans="2:8" x14ac:dyDescent="0.35">
      <c r="B3956" s="40">
        <v>43830</v>
      </c>
      <c r="C3956" s="41">
        <v>444.93908699999997</v>
      </c>
      <c r="D3956" s="6">
        <f t="shared" si="125"/>
        <v>24.705137138349254</v>
      </c>
      <c r="E3956">
        <v>-9.0791709328308708E-3</v>
      </c>
      <c r="G3956">
        <v>3950</v>
      </c>
      <c r="H3956">
        <f t="shared" ca="1" si="126"/>
        <v>8.4696867209483346E-3</v>
      </c>
    </row>
    <row r="3957" spans="2:8" x14ac:dyDescent="0.35">
      <c r="B3957" s="40">
        <v>38518</v>
      </c>
      <c r="C3957" s="41">
        <v>17.309345</v>
      </c>
      <c r="D3957" s="6">
        <f t="shared" si="125"/>
        <v>-0.80965537698161927</v>
      </c>
      <c r="E3957">
        <v>-9.1282717964966276E-3</v>
      </c>
      <c r="G3957">
        <v>3951</v>
      </c>
      <c r="H3957">
        <f t="shared" ca="1" si="126"/>
        <v>-1.8111316197654378E-2</v>
      </c>
    </row>
    <row r="3958" spans="2:8" x14ac:dyDescent="0.35">
      <c r="B3958" s="40">
        <v>40974</v>
      </c>
      <c r="C3958" s="41">
        <v>90.936874000000003</v>
      </c>
      <c r="D3958" s="6">
        <f t="shared" si="125"/>
        <v>-0.67987937282418565</v>
      </c>
      <c r="E3958">
        <v>-9.1432936465999388E-3</v>
      </c>
      <c r="G3958">
        <v>3952</v>
      </c>
      <c r="H3958">
        <f t="shared" ca="1" si="126"/>
        <v>4.5538671111324584E-2</v>
      </c>
    </row>
    <row r="3959" spans="2:8" x14ac:dyDescent="0.35">
      <c r="B3959" s="40">
        <v>42555</v>
      </c>
      <c r="C3959" s="41">
        <v>284.07064800000001</v>
      </c>
      <c r="D3959" s="6">
        <f t="shared" si="125"/>
        <v>0.66628484407789945</v>
      </c>
      <c r="E3959">
        <v>-9.1697611801815244E-3</v>
      </c>
      <c r="G3959">
        <v>3953</v>
      </c>
      <c r="H3959">
        <f t="shared" ca="1" si="126"/>
        <v>6.4765477648568673E-2</v>
      </c>
    </row>
    <row r="3960" spans="2:8" x14ac:dyDescent="0.35">
      <c r="B3960" s="40">
        <v>41810</v>
      </c>
      <c r="C3960" s="41">
        <v>170.48144500000001</v>
      </c>
      <c r="D3960" s="6">
        <f t="shared" si="125"/>
        <v>1.6276117141661106</v>
      </c>
      <c r="E3960">
        <v>-9.1814588921484263E-3</v>
      </c>
      <c r="G3960">
        <v>3954</v>
      </c>
      <c r="H3960">
        <f t="shared" ca="1" si="126"/>
        <v>-1.2965114689515295E-2</v>
      </c>
    </row>
    <row r="3961" spans="2:8" x14ac:dyDescent="0.35">
      <c r="B3961" s="40">
        <v>40114</v>
      </c>
      <c r="C3961" s="41">
        <v>64.880759999999995</v>
      </c>
      <c r="D3961" s="6">
        <f t="shared" si="125"/>
        <v>-0.55566398712635046</v>
      </c>
      <c r="E3961">
        <v>-9.1860722331239559E-3</v>
      </c>
      <c r="G3961">
        <v>3955</v>
      </c>
      <c r="H3961">
        <f t="shared" ca="1" si="126"/>
        <v>2.4380774734255019E-2</v>
      </c>
    </row>
    <row r="3962" spans="2:8" x14ac:dyDescent="0.35">
      <c r="B3962" s="40">
        <v>41591</v>
      </c>
      <c r="C3962" s="41">
        <v>146.01733400000001</v>
      </c>
      <c r="D3962" s="6">
        <f t="shared" si="125"/>
        <v>2.0898524637283273</v>
      </c>
      <c r="E3962">
        <v>-9.1883142423759816E-3</v>
      </c>
      <c r="G3962">
        <v>3956</v>
      </c>
      <c r="H3962">
        <f t="shared" ca="1" si="126"/>
        <v>1.5236537095736332E-2</v>
      </c>
    </row>
    <row r="3963" spans="2:8" x14ac:dyDescent="0.35">
      <c r="B3963" s="40">
        <v>39458</v>
      </c>
      <c r="C3963" s="41">
        <v>47.257057000000003</v>
      </c>
      <c r="D3963" s="6">
        <f t="shared" si="125"/>
        <v>-0.81942353084672026</v>
      </c>
      <c r="E3963">
        <v>-9.2307247838443063E-3</v>
      </c>
      <c r="G3963">
        <v>3957</v>
      </c>
      <c r="H3963">
        <f t="shared" ca="1" si="126"/>
        <v>1.1261227608571601E-2</v>
      </c>
    </row>
    <row r="3964" spans="2:8" x14ac:dyDescent="0.35">
      <c r="B3964" s="40">
        <v>42656</v>
      </c>
      <c r="C3964" s="41">
        <v>261.70107999999999</v>
      </c>
      <c r="D3964" s="6">
        <f t="shared" si="125"/>
        <v>4.8778369514523439</v>
      </c>
      <c r="E3964">
        <v>-9.2543252164113809E-3</v>
      </c>
      <c r="G3964">
        <v>3958</v>
      </c>
      <c r="H3964">
        <f t="shared" ca="1" si="126"/>
        <v>-2.3086668853439579E-3</v>
      </c>
    </row>
    <row r="3965" spans="2:8" x14ac:dyDescent="0.35">
      <c r="B3965" s="40">
        <v>39344</v>
      </c>
      <c r="C3965" s="41">
        <v>44.523364999999998</v>
      </c>
      <c r="D3965" s="6">
        <f t="shared" si="125"/>
        <v>-0.92029866944013017</v>
      </c>
      <c r="E3965">
        <v>-9.268028796434704E-3</v>
      </c>
      <c r="G3965">
        <v>3959</v>
      </c>
      <c r="H3965">
        <f t="shared" ca="1" si="126"/>
        <v>1.5816862032594137E-2</v>
      </c>
    </row>
    <row r="3966" spans="2:8" x14ac:dyDescent="0.35">
      <c r="B3966" s="40">
        <v>44368</v>
      </c>
      <c r="C3966" s="41">
        <v>558.62762499999997</v>
      </c>
      <c r="D3966" s="6">
        <f t="shared" si="125"/>
        <v>5.1837796279001074</v>
      </c>
      <c r="E3966">
        <v>-9.2705293318587831E-3</v>
      </c>
      <c r="G3966">
        <v>3960</v>
      </c>
      <c r="H3966">
        <f t="shared" ca="1" si="126"/>
        <v>4.0230992874673639E-2</v>
      </c>
    </row>
    <row r="3967" spans="2:8" x14ac:dyDescent="0.35">
      <c r="B3967" s="40">
        <v>40415</v>
      </c>
      <c r="C3967" s="41">
        <v>90.337569999999999</v>
      </c>
      <c r="D3967" s="6">
        <f t="shared" si="125"/>
        <v>-0.7021018752066901</v>
      </c>
      <c r="E3967">
        <v>-9.2922529713614886E-3</v>
      </c>
      <c r="G3967">
        <v>3961</v>
      </c>
      <c r="H3967">
        <f t="shared" ca="1" si="126"/>
        <v>2.8395714606060267E-2</v>
      </c>
    </row>
    <row r="3968" spans="2:8" x14ac:dyDescent="0.35">
      <c r="B3968" s="40">
        <v>43159</v>
      </c>
      <c r="C3968" s="41">
        <v>303.24987800000002</v>
      </c>
      <c r="D3968" s="6">
        <f t="shared" si="125"/>
        <v>1.6556462920467905</v>
      </c>
      <c r="E3968">
        <v>-9.2960864709853205E-3</v>
      </c>
      <c r="G3968">
        <v>3962</v>
      </c>
      <c r="H3968">
        <f t="shared" ca="1" si="126"/>
        <v>3.9431350613845402E-2</v>
      </c>
    </row>
    <row r="3969" spans="2:8" x14ac:dyDescent="0.35">
      <c r="B3969" s="40">
        <v>41283</v>
      </c>
      <c r="C3969" s="41">
        <v>114.190613</v>
      </c>
      <c r="D3969" s="6">
        <f t="shared" si="125"/>
        <v>0.29378568917103337</v>
      </c>
      <c r="E3969">
        <v>-9.3059326934618117E-3</v>
      </c>
      <c r="G3969">
        <v>3963</v>
      </c>
      <c r="H3969">
        <f t="shared" ca="1" si="126"/>
        <v>-2.1722242434091297E-2</v>
      </c>
    </row>
    <row r="3970" spans="2:8" x14ac:dyDescent="0.35">
      <c r="B3970" s="40">
        <v>40492</v>
      </c>
      <c r="C3970" s="41">
        <v>88.260840999999999</v>
      </c>
      <c r="D3970" s="6">
        <f t="shared" si="125"/>
        <v>0.16507900753691751</v>
      </c>
      <c r="E3970">
        <v>-9.3138983809092392E-3</v>
      </c>
      <c r="G3970">
        <v>3964</v>
      </c>
      <c r="H3970">
        <f t="shared" ca="1" si="126"/>
        <v>1.9260256734107209E-2</v>
      </c>
    </row>
    <row r="3971" spans="2:8" x14ac:dyDescent="0.35">
      <c r="B3971" s="40">
        <v>40219</v>
      </c>
      <c r="C3971" s="41">
        <v>75.755240999999998</v>
      </c>
      <c r="D3971" s="6">
        <f t="shared" si="125"/>
        <v>-0.14083904900468125</v>
      </c>
      <c r="E3971">
        <v>-9.3168902386762346E-3</v>
      </c>
      <c r="G3971">
        <v>3965</v>
      </c>
      <c r="H3971">
        <f t="shared" ca="1" si="126"/>
        <v>-3.2975921025361087E-2</v>
      </c>
    </row>
    <row r="3972" spans="2:8" x14ac:dyDescent="0.35">
      <c r="B3972" s="40">
        <v>40556</v>
      </c>
      <c r="C3972" s="41">
        <v>88.173514999999995</v>
      </c>
      <c r="D3972" s="6">
        <f t="shared" si="125"/>
        <v>-0.85204681513932823</v>
      </c>
      <c r="E3972">
        <v>-9.3228697939799141E-3</v>
      </c>
      <c r="G3972">
        <v>3966</v>
      </c>
      <c r="H3972">
        <f t="shared" ca="1" si="126"/>
        <v>1.9505228017733623E-2</v>
      </c>
    </row>
    <row r="3973" spans="2:8" x14ac:dyDescent="0.35">
      <c r="B3973" s="40">
        <v>44904</v>
      </c>
      <c r="C3973" s="41">
        <v>595.95550500000002</v>
      </c>
      <c r="D3973" s="6">
        <f t="shared" si="125"/>
        <v>123.45055571530688</v>
      </c>
      <c r="E3973">
        <v>-9.3481595538573818E-3</v>
      </c>
      <c r="G3973">
        <v>3967</v>
      </c>
      <c r="H3973">
        <f t="shared" ca="1" si="126"/>
        <v>2.004766449270887E-2</v>
      </c>
    </row>
    <row r="3974" spans="2:8" x14ac:dyDescent="0.35">
      <c r="B3974" s="40">
        <v>37746</v>
      </c>
      <c r="C3974" s="41">
        <v>4.7886930000000003</v>
      </c>
      <c r="D3974" s="6">
        <f t="shared" si="125"/>
        <v>-0.89871621499148147</v>
      </c>
      <c r="E3974">
        <v>-9.3598635315553357E-3</v>
      </c>
      <c r="G3974">
        <v>3968</v>
      </c>
      <c r="H3974">
        <f t="shared" ca="1" si="126"/>
        <v>-3.6302827987987493E-2</v>
      </c>
    </row>
    <row r="3975" spans="2:8" x14ac:dyDescent="0.35">
      <c r="B3975" s="40">
        <v>39955</v>
      </c>
      <c r="C3975" s="41">
        <v>47.279957000000003</v>
      </c>
      <c r="D3975" s="6">
        <f t="shared" ref="D3975:D4038" si="127">(C3975-C3976)/C3976</f>
        <v>4.168641512952826</v>
      </c>
      <c r="E3975">
        <v>-9.3751579935964762E-3</v>
      </c>
      <c r="G3975">
        <v>3969</v>
      </c>
      <c r="H3975">
        <f t="shared" ref="H3975:H4038" ca="1" si="128">_xlfn.NORM.INV(RAND(),K$9,K$10)</f>
        <v>1.3867997498614264E-2</v>
      </c>
    </row>
    <row r="3976" spans="2:8" x14ac:dyDescent="0.35">
      <c r="B3976" s="40">
        <v>38208</v>
      </c>
      <c r="C3976" s="41">
        <v>9.1474630000000001</v>
      </c>
      <c r="D3976" s="6">
        <f t="shared" si="127"/>
        <v>0.54991675570569909</v>
      </c>
      <c r="E3976">
        <v>-9.3818604441624903E-3</v>
      </c>
      <c r="G3976">
        <v>3970</v>
      </c>
      <c r="H3976">
        <f t="shared" ca="1" si="128"/>
        <v>6.8904970971219552E-3</v>
      </c>
    </row>
    <row r="3977" spans="2:8" x14ac:dyDescent="0.35">
      <c r="B3977" s="40">
        <v>37508</v>
      </c>
      <c r="C3977" s="41">
        <v>5.9019060000000003</v>
      </c>
      <c r="D3977" s="6">
        <f t="shared" si="127"/>
        <v>-0.9900958554054019</v>
      </c>
      <c r="E3977">
        <v>-9.3866390951067892E-3</v>
      </c>
      <c r="G3977">
        <v>3971</v>
      </c>
      <c r="H3977">
        <f t="shared" ca="1" si="128"/>
        <v>1.9402792736977932E-2</v>
      </c>
    </row>
    <row r="3978" spans="2:8" x14ac:dyDescent="0.35">
      <c r="B3978" s="40">
        <v>44508</v>
      </c>
      <c r="C3978" s="41">
        <v>595.902649</v>
      </c>
      <c r="D3978" s="6">
        <f t="shared" si="127"/>
        <v>13.96709511701132</v>
      </c>
      <c r="E3978">
        <v>-9.3869733988604098E-3</v>
      </c>
      <c r="G3978">
        <v>3972</v>
      </c>
      <c r="H3978">
        <f t="shared" ca="1" si="128"/>
        <v>2.8057772455880895E-5</v>
      </c>
    </row>
    <row r="3979" spans="2:8" x14ac:dyDescent="0.35">
      <c r="B3979" s="40">
        <v>39493</v>
      </c>
      <c r="C3979" s="41">
        <v>39.814182000000002</v>
      </c>
      <c r="D3979" s="6">
        <f t="shared" si="127"/>
        <v>-0.59076231820708458</v>
      </c>
      <c r="E3979">
        <v>-9.3896316456044352E-3</v>
      </c>
      <c r="G3979">
        <v>3973</v>
      </c>
      <c r="H3979">
        <f t="shared" ca="1" si="128"/>
        <v>1.1724978631341868E-2</v>
      </c>
    </row>
    <row r="3980" spans="2:8" x14ac:dyDescent="0.35">
      <c r="B3980" s="40">
        <v>40744</v>
      </c>
      <c r="C3980" s="41">
        <v>97.288651000000002</v>
      </c>
      <c r="D3980" s="6">
        <f t="shared" si="127"/>
        <v>-0.81112668605768323</v>
      </c>
      <c r="E3980">
        <v>-9.3917965160511124E-3</v>
      </c>
      <c r="G3980">
        <v>3974</v>
      </c>
      <c r="H3980">
        <f t="shared" ca="1" si="128"/>
        <v>1.3734963770360169E-2</v>
      </c>
    </row>
    <row r="3981" spans="2:8" x14ac:dyDescent="0.35">
      <c r="B3981" s="40">
        <v>44343</v>
      </c>
      <c r="C3981" s="41">
        <v>515.10003700000004</v>
      </c>
      <c r="D3981" s="6">
        <f t="shared" si="127"/>
        <v>7.7472893678853572</v>
      </c>
      <c r="E3981">
        <v>-9.3951011912350776E-3</v>
      </c>
      <c r="G3981">
        <v>3975</v>
      </c>
      <c r="H3981">
        <f t="shared" ca="1" si="128"/>
        <v>4.1079373974008161E-3</v>
      </c>
    </row>
    <row r="3982" spans="2:8" x14ac:dyDescent="0.35">
      <c r="B3982" s="40">
        <v>40080</v>
      </c>
      <c r="C3982" s="41">
        <v>58.886817999999998</v>
      </c>
      <c r="D3982" s="6">
        <f t="shared" si="127"/>
        <v>-0.49996789822535909</v>
      </c>
      <c r="E3982">
        <v>-9.3963055332218562E-3</v>
      </c>
      <c r="G3982">
        <v>3976</v>
      </c>
      <c r="H3982">
        <f t="shared" ca="1" si="128"/>
        <v>-4.205696243312676E-2</v>
      </c>
    </row>
    <row r="3983" spans="2:8" x14ac:dyDescent="0.35">
      <c r="B3983" s="40">
        <v>41312</v>
      </c>
      <c r="C3983" s="41">
        <v>117.766075</v>
      </c>
      <c r="D3983" s="6">
        <f t="shared" si="127"/>
        <v>2.1732032872108209</v>
      </c>
      <c r="E3983">
        <v>-9.3986863080144714E-3</v>
      </c>
      <c r="G3983">
        <v>3977</v>
      </c>
      <c r="H3983">
        <f t="shared" ca="1" si="128"/>
        <v>-1.3387361988538052E-2</v>
      </c>
    </row>
    <row r="3984" spans="2:8" x14ac:dyDescent="0.35">
      <c r="B3984" s="40">
        <v>38925</v>
      </c>
      <c r="C3984" s="41">
        <v>37.112679</v>
      </c>
      <c r="D3984" s="6">
        <f t="shared" si="127"/>
        <v>-0.55084181127302045</v>
      </c>
      <c r="E3984">
        <v>-9.4167214882413218E-3</v>
      </c>
      <c r="G3984">
        <v>3978</v>
      </c>
      <c r="H3984">
        <f t="shared" ca="1" si="128"/>
        <v>2.2958005886187498E-3</v>
      </c>
    </row>
    <row r="3985" spans="2:8" x14ac:dyDescent="0.35">
      <c r="B3985" s="40">
        <v>40631</v>
      </c>
      <c r="C3985" s="41">
        <v>82.627189999999999</v>
      </c>
      <c r="D3985" s="6">
        <f t="shared" si="127"/>
        <v>0.98684769341091971</v>
      </c>
      <c r="E3985">
        <v>-9.4240864560614299E-3</v>
      </c>
      <c r="G3985">
        <v>3979</v>
      </c>
      <c r="H3985">
        <f t="shared" ca="1" si="128"/>
        <v>6.1226635069217277E-4</v>
      </c>
    </row>
    <row r="3986" spans="2:8" x14ac:dyDescent="0.35">
      <c r="B3986" s="40">
        <v>39240</v>
      </c>
      <c r="C3986" s="41">
        <v>41.587077999999998</v>
      </c>
      <c r="D3986" s="6">
        <f t="shared" si="127"/>
        <v>0.24911308691827802</v>
      </c>
      <c r="E3986">
        <v>-9.4245383567811546E-3</v>
      </c>
      <c r="G3986">
        <v>3980</v>
      </c>
      <c r="H3986">
        <f t="shared" ca="1" si="128"/>
        <v>5.1989879112012291E-2</v>
      </c>
    </row>
    <row r="3987" spans="2:8" x14ac:dyDescent="0.35">
      <c r="B3987" s="40">
        <v>39771</v>
      </c>
      <c r="C3987" s="41">
        <v>33.293284999999997</v>
      </c>
      <c r="D3987" s="6">
        <f t="shared" si="127"/>
        <v>4.1763066708064747</v>
      </c>
      <c r="E3987">
        <v>-9.4284242962609111E-3</v>
      </c>
      <c r="G3987">
        <v>3981</v>
      </c>
      <c r="H3987">
        <f t="shared" ca="1" si="128"/>
        <v>2.2498563921567405E-2</v>
      </c>
    </row>
    <row r="3988" spans="2:8" x14ac:dyDescent="0.35">
      <c r="B3988" s="40">
        <v>37824</v>
      </c>
      <c r="C3988" s="41">
        <v>6.4318609999999996</v>
      </c>
      <c r="D3988" s="6">
        <f t="shared" si="127"/>
        <v>-0.56013799874330239</v>
      </c>
      <c r="E3988">
        <v>-9.450465677687158E-3</v>
      </c>
      <c r="G3988">
        <v>3982</v>
      </c>
      <c r="H3988">
        <f t="shared" ca="1" si="128"/>
        <v>2.537339791826887E-2</v>
      </c>
    </row>
    <row r="3989" spans="2:8" x14ac:dyDescent="0.35">
      <c r="B3989" s="40">
        <v>38435</v>
      </c>
      <c r="C3989" s="41">
        <v>14.622451999999999</v>
      </c>
      <c r="D3989" s="6">
        <f t="shared" si="127"/>
        <v>-0.96693408810226944</v>
      </c>
      <c r="E3989">
        <v>-9.4515801949550341E-3</v>
      </c>
      <c r="G3989">
        <v>3983</v>
      </c>
      <c r="H3989">
        <f t="shared" ca="1" si="128"/>
        <v>1.4623984417015507E-2</v>
      </c>
    </row>
    <row r="3990" spans="2:8" x14ac:dyDescent="0.35">
      <c r="B3990" s="40">
        <v>43833</v>
      </c>
      <c r="C3990" s="41">
        <v>442.22134399999999</v>
      </c>
      <c r="D3990" s="6">
        <f t="shared" si="127"/>
        <v>0.24119378116484141</v>
      </c>
      <c r="E3990">
        <v>-9.4574751555445216E-3</v>
      </c>
      <c r="G3990">
        <v>3984</v>
      </c>
      <c r="H3990">
        <f t="shared" ca="1" si="128"/>
        <v>-2.5978058373280861E-3</v>
      </c>
    </row>
    <row r="3991" spans="2:8" x14ac:dyDescent="0.35">
      <c r="B3991" s="40">
        <v>43250</v>
      </c>
      <c r="C3991" s="41">
        <v>356.28710899999999</v>
      </c>
      <c r="D3991" s="6">
        <f t="shared" si="127"/>
        <v>3.2910009588560261</v>
      </c>
      <c r="E3991">
        <v>-9.4670160904908145E-3</v>
      </c>
      <c r="G3991">
        <v>3985</v>
      </c>
      <c r="H3991">
        <f t="shared" ca="1" si="128"/>
        <v>-4.7889427947652077E-3</v>
      </c>
    </row>
    <row r="3992" spans="2:8" x14ac:dyDescent="0.35">
      <c r="B3992" s="40">
        <v>40933</v>
      </c>
      <c r="C3992" s="41">
        <v>83.031234999999995</v>
      </c>
      <c r="D3992" s="6">
        <f t="shared" si="127"/>
        <v>-0.66084711907882465</v>
      </c>
      <c r="E3992">
        <v>-9.4837035353307012E-3</v>
      </c>
      <c r="G3992">
        <v>3986</v>
      </c>
      <c r="H3992">
        <f t="shared" ca="1" si="128"/>
        <v>4.8995047057915691E-3</v>
      </c>
    </row>
    <row r="3993" spans="2:8" x14ac:dyDescent="0.35">
      <c r="B3993" s="40">
        <v>42313</v>
      </c>
      <c r="C3993" s="41">
        <v>244.819489</v>
      </c>
      <c r="D3993" s="6">
        <f t="shared" si="127"/>
        <v>14.480791372219908</v>
      </c>
      <c r="E3993">
        <v>-9.4864507076671684E-3</v>
      </c>
      <c r="G3993">
        <v>3987</v>
      </c>
      <c r="H3993">
        <f t="shared" ca="1" si="128"/>
        <v>5.2186979225892625E-2</v>
      </c>
    </row>
    <row r="3994" spans="2:8" x14ac:dyDescent="0.35">
      <c r="B3994" s="40">
        <v>38429</v>
      </c>
      <c r="C3994" s="41">
        <v>15.814404</v>
      </c>
      <c r="D3994" s="6">
        <f t="shared" si="127"/>
        <v>-0.93932422278133609</v>
      </c>
      <c r="E3994">
        <v>-9.4887848797259155E-3</v>
      </c>
      <c r="G3994">
        <v>3988</v>
      </c>
      <c r="H3994">
        <f t="shared" ca="1" si="128"/>
        <v>-2.9753668112338011E-2</v>
      </c>
    </row>
    <row r="3995" spans="2:8" x14ac:dyDescent="0.35">
      <c r="B3995" s="40">
        <v>42817</v>
      </c>
      <c r="C3995" s="41">
        <v>260.63784800000002</v>
      </c>
      <c r="D3995" s="6">
        <f t="shared" si="127"/>
        <v>43.726727460556617</v>
      </c>
      <c r="E3995">
        <v>-9.5054327141249652E-3</v>
      </c>
      <c r="G3995">
        <v>3989</v>
      </c>
      <c r="H3995">
        <f t="shared" ca="1" si="128"/>
        <v>-7.9633156720191798E-4</v>
      </c>
    </row>
    <row r="3996" spans="2:8" x14ac:dyDescent="0.35">
      <c r="B3996" s="40">
        <v>37512</v>
      </c>
      <c r="C3996" s="41">
        <v>5.8273400000000004</v>
      </c>
      <c r="D3996" s="6">
        <f t="shared" si="127"/>
        <v>-0.51748491410664443</v>
      </c>
      <c r="E3996">
        <v>-9.5056077714682184E-3</v>
      </c>
      <c r="G3996">
        <v>3990</v>
      </c>
      <c r="H3996">
        <f t="shared" ca="1" si="128"/>
        <v>-2.3322781715493304E-2</v>
      </c>
    </row>
    <row r="3997" spans="2:8" x14ac:dyDescent="0.35">
      <c r="B3997" s="40">
        <v>37992</v>
      </c>
      <c r="C3997" s="41">
        <v>12.077011000000001</v>
      </c>
      <c r="D3997" s="6">
        <f t="shared" si="127"/>
        <v>-0.42455765739289075</v>
      </c>
      <c r="E3997">
        <v>-9.5177084736966008E-3</v>
      </c>
      <c r="G3997">
        <v>3991</v>
      </c>
      <c r="H3997">
        <f t="shared" ca="1" si="128"/>
        <v>4.9720454997306419E-3</v>
      </c>
    </row>
    <row r="3998" spans="2:8" x14ac:dyDescent="0.35">
      <c r="B3998" s="40">
        <v>38580</v>
      </c>
      <c r="C3998" s="41">
        <v>20.987352000000001</v>
      </c>
      <c r="D3998" s="6">
        <f t="shared" si="127"/>
        <v>-0.92641848138728211</v>
      </c>
      <c r="E3998">
        <v>-9.5186460285157891E-3</v>
      </c>
      <c r="G3998">
        <v>3992</v>
      </c>
      <c r="H3998">
        <f t="shared" ca="1" si="128"/>
        <v>-2.5511903095217371E-2</v>
      </c>
    </row>
    <row r="3999" spans="2:8" x14ac:dyDescent="0.35">
      <c r="B3999" s="40">
        <v>42986</v>
      </c>
      <c r="C3999" s="41">
        <v>285.22586100000001</v>
      </c>
      <c r="D3999" s="6">
        <f t="shared" si="127"/>
        <v>-0.20431782085691813</v>
      </c>
      <c r="E3999">
        <v>-9.5222261135116618E-3</v>
      </c>
      <c r="G3999">
        <v>3993</v>
      </c>
      <c r="H3999">
        <f t="shared" ca="1" si="128"/>
        <v>-1.322922158196874E-2</v>
      </c>
    </row>
    <row r="4000" spans="2:8" x14ac:dyDescent="0.35">
      <c r="B4000" s="40">
        <v>43299</v>
      </c>
      <c r="C4000" s="41">
        <v>358.46707199999997</v>
      </c>
      <c r="D4000" s="6">
        <f t="shared" si="127"/>
        <v>6.8357711086265063</v>
      </c>
      <c r="E4000">
        <v>-9.527592361519047E-3</v>
      </c>
      <c r="G4000">
        <v>3994</v>
      </c>
      <c r="H4000">
        <f t="shared" ca="1" si="128"/>
        <v>5.4141652388537053E-3</v>
      </c>
    </row>
    <row r="4001" spans="2:8" x14ac:dyDescent="0.35">
      <c r="B4001" s="40">
        <v>39408</v>
      </c>
      <c r="C4001" s="41">
        <v>45.747517000000002</v>
      </c>
      <c r="D4001" s="6">
        <f t="shared" si="127"/>
        <v>5.7671250488896091E-2</v>
      </c>
      <c r="E4001">
        <v>-9.5326452917478596E-3</v>
      </c>
      <c r="G4001">
        <v>3995</v>
      </c>
      <c r="H4001">
        <f t="shared" ca="1" si="128"/>
        <v>3.5113343341122037E-3</v>
      </c>
    </row>
    <row r="4002" spans="2:8" x14ac:dyDescent="0.35">
      <c r="B4002" s="40">
        <v>39259</v>
      </c>
      <c r="C4002" s="41">
        <v>43.253059</v>
      </c>
      <c r="D4002" s="6">
        <f t="shared" si="127"/>
        <v>-0.84911032354479887</v>
      </c>
      <c r="E4002">
        <v>-9.5375362045675618E-3</v>
      </c>
      <c r="G4002">
        <v>3996</v>
      </c>
      <c r="H4002">
        <f t="shared" ca="1" si="128"/>
        <v>9.1433401586775778E-3</v>
      </c>
    </row>
    <row r="4003" spans="2:8" x14ac:dyDescent="0.35">
      <c r="B4003" s="40">
        <v>42570</v>
      </c>
      <c r="C4003" s="41">
        <v>286.65353399999998</v>
      </c>
      <c r="D4003" s="6">
        <f t="shared" si="127"/>
        <v>7.8328609436411245</v>
      </c>
      <c r="E4003">
        <v>-9.5619370814122792E-3</v>
      </c>
      <c r="G4003">
        <v>3997</v>
      </c>
      <c r="H4003">
        <f t="shared" ca="1" si="128"/>
        <v>-4.8845256055420347E-3</v>
      </c>
    </row>
    <row r="4004" spans="2:8" x14ac:dyDescent="0.35">
      <c r="B4004" s="40">
        <v>38803</v>
      </c>
      <c r="C4004" s="41">
        <v>32.453079000000002</v>
      </c>
      <c r="D4004" s="6">
        <f t="shared" si="127"/>
        <v>-0.91743943024293995</v>
      </c>
      <c r="E4004">
        <v>-9.5653481717395475E-3</v>
      </c>
      <c r="G4004">
        <v>3998</v>
      </c>
      <c r="H4004">
        <f t="shared" ca="1" si="128"/>
        <v>2.3723567652654463E-2</v>
      </c>
    </row>
    <row r="4005" spans="2:8" x14ac:dyDescent="0.35">
      <c r="B4005" s="40">
        <v>43438</v>
      </c>
      <c r="C4005" s="41">
        <v>393.08206200000001</v>
      </c>
      <c r="D4005" s="6">
        <f t="shared" si="127"/>
        <v>-0.2373162395898665</v>
      </c>
      <c r="E4005">
        <v>-9.5654616737796006E-3</v>
      </c>
      <c r="G4005">
        <v>3999</v>
      </c>
      <c r="H4005">
        <f t="shared" ca="1" si="128"/>
        <v>-1.9042201520760953E-2</v>
      </c>
    </row>
    <row r="4006" spans="2:8" x14ac:dyDescent="0.35">
      <c r="B4006" s="40">
        <v>44223</v>
      </c>
      <c r="C4006" s="41">
        <v>515.39324999999997</v>
      </c>
      <c r="D4006" s="6">
        <f t="shared" si="127"/>
        <v>0.23787296130893562</v>
      </c>
      <c r="E4006">
        <v>-9.5755923945479368E-3</v>
      </c>
      <c r="G4006">
        <v>4000</v>
      </c>
      <c r="H4006">
        <f t="shared" ca="1" si="128"/>
        <v>-2.8907266067276866E-2</v>
      </c>
    </row>
    <row r="4007" spans="2:8" x14ac:dyDescent="0.35">
      <c r="B4007" s="40">
        <v>43978</v>
      </c>
      <c r="C4007" s="41">
        <v>416.35391199999998</v>
      </c>
      <c r="D4007" s="6">
        <f t="shared" si="127"/>
        <v>70.238975386639126</v>
      </c>
      <c r="E4007">
        <v>-9.5820884835592125E-3</v>
      </c>
      <c r="G4007">
        <v>4001</v>
      </c>
      <c r="H4007">
        <f t="shared" ca="1" si="128"/>
        <v>2.8585147858297112E-2</v>
      </c>
    </row>
    <row r="4008" spans="2:8" x14ac:dyDescent="0.35">
      <c r="B4008" s="40">
        <v>37650</v>
      </c>
      <c r="C4008" s="41">
        <v>5.844468</v>
      </c>
      <c r="D4008" s="6">
        <f t="shared" si="127"/>
        <v>-0.98895953116991708</v>
      </c>
      <c r="E4008">
        <v>-9.5844349779173801E-3</v>
      </c>
      <c r="G4008">
        <v>4002</v>
      </c>
      <c r="H4008">
        <f t="shared" ca="1" si="128"/>
        <v>2.4879265105253682E-2</v>
      </c>
    </row>
    <row r="4009" spans="2:8" x14ac:dyDescent="0.35">
      <c r="B4009" s="40">
        <v>44993</v>
      </c>
      <c r="C4009" s="41">
        <v>529.36773700000003</v>
      </c>
      <c r="D4009" s="6">
        <f t="shared" si="127"/>
        <v>4.8156174004561381</v>
      </c>
      <c r="E4009">
        <v>-9.5903391851494494E-3</v>
      </c>
      <c r="G4009">
        <v>4003</v>
      </c>
      <c r="H4009">
        <f t="shared" ca="1" si="128"/>
        <v>-1.6608627290401799E-3</v>
      </c>
    </row>
    <row r="4010" spans="2:8" x14ac:dyDescent="0.35">
      <c r="B4010" s="40">
        <v>40969</v>
      </c>
      <c r="C4010" s="41">
        <v>91.025199999999998</v>
      </c>
      <c r="D4010" s="6">
        <f t="shared" si="127"/>
        <v>14.802349627584443</v>
      </c>
      <c r="E4010">
        <v>-9.6106561459423975E-3</v>
      </c>
      <c r="G4010">
        <v>4004</v>
      </c>
      <c r="H4010">
        <f t="shared" ca="1" si="128"/>
        <v>2.3769743560473795E-2</v>
      </c>
    </row>
    <row r="4011" spans="2:8" x14ac:dyDescent="0.35">
      <c r="B4011" s="40">
        <v>37517</v>
      </c>
      <c r="C4011" s="41">
        <v>5.7602320000000002</v>
      </c>
      <c r="D4011" s="6">
        <f t="shared" si="127"/>
        <v>-0.80372246479353882</v>
      </c>
      <c r="E4011">
        <v>-9.6151151405008874E-3</v>
      </c>
      <c r="G4011">
        <v>4005</v>
      </c>
      <c r="H4011">
        <f t="shared" ca="1" si="128"/>
        <v>4.1928918120661102E-2</v>
      </c>
    </row>
    <row r="4012" spans="2:8" x14ac:dyDescent="0.35">
      <c r="B4012" s="40">
        <v>38740</v>
      </c>
      <c r="C4012" s="41">
        <v>29.347383000000001</v>
      </c>
      <c r="D4012" s="6">
        <f t="shared" si="127"/>
        <v>-0.87756200058051215</v>
      </c>
      <c r="E4012">
        <v>-9.6153829929351339E-3</v>
      </c>
      <c r="G4012">
        <v>4006</v>
      </c>
      <c r="H4012">
        <f t="shared" ca="1" si="128"/>
        <v>-4.4468936898828512E-2</v>
      </c>
    </row>
    <row r="4013" spans="2:8" x14ac:dyDescent="0.35">
      <c r="B4013" s="40">
        <v>42065</v>
      </c>
      <c r="C4013" s="41">
        <v>239.691788</v>
      </c>
      <c r="D4013" s="6">
        <f t="shared" si="127"/>
        <v>4.9413142136597061</v>
      </c>
      <c r="E4013">
        <v>-9.6173090084531627E-3</v>
      </c>
      <c r="G4013">
        <v>4007</v>
      </c>
      <c r="H4013">
        <f t="shared" ca="1" si="128"/>
        <v>3.1237497699440217E-2</v>
      </c>
    </row>
    <row r="4014" spans="2:8" x14ac:dyDescent="0.35">
      <c r="B4014" s="40">
        <v>39141</v>
      </c>
      <c r="C4014" s="41">
        <v>40.343226999999999</v>
      </c>
      <c r="D4014" s="6">
        <f t="shared" si="127"/>
        <v>-0.89919083275882239</v>
      </c>
      <c r="E4014">
        <v>-9.6300495744352267E-3</v>
      </c>
      <c r="G4014">
        <v>4008</v>
      </c>
      <c r="H4014">
        <f t="shared" ca="1" si="128"/>
        <v>2.4556488150903024E-2</v>
      </c>
    </row>
    <row r="4015" spans="2:8" x14ac:dyDescent="0.35">
      <c r="B4015" s="40">
        <v>43473</v>
      </c>
      <c r="C4015" s="41">
        <v>400.194031</v>
      </c>
      <c r="D4015" s="6">
        <f t="shared" si="127"/>
        <v>78.501613795583239</v>
      </c>
      <c r="E4015">
        <v>-9.6326539585875233E-3</v>
      </c>
      <c r="G4015">
        <v>4009</v>
      </c>
      <c r="H4015">
        <f t="shared" ca="1" si="128"/>
        <v>-1.7520644117324468E-3</v>
      </c>
    </row>
    <row r="4016" spans="2:8" x14ac:dyDescent="0.35">
      <c r="B4016" s="40">
        <v>37704</v>
      </c>
      <c r="C4016" s="41">
        <v>5.033785</v>
      </c>
      <c r="D4016" s="6">
        <f t="shared" si="127"/>
        <v>-0.99096119437120234</v>
      </c>
      <c r="E4016">
        <v>-9.6435016834221822E-3</v>
      </c>
      <c r="G4016">
        <v>4010</v>
      </c>
      <c r="H4016">
        <f t="shared" ca="1" si="128"/>
        <v>1.9522865647525359E-4</v>
      </c>
    </row>
    <row r="4017" spans="2:8" x14ac:dyDescent="0.35">
      <c r="B4017" s="40">
        <v>44547</v>
      </c>
      <c r="C4017" s="41">
        <v>556.90820299999996</v>
      </c>
      <c r="D4017" s="6">
        <f t="shared" si="127"/>
        <v>5.5395417921293344</v>
      </c>
      <c r="E4017">
        <v>-9.6448113469353031E-3</v>
      </c>
      <c r="G4017">
        <v>4011</v>
      </c>
      <c r="H4017">
        <f t="shared" ca="1" si="128"/>
        <v>-2.2534725526532053E-2</v>
      </c>
    </row>
    <row r="4018" spans="2:8" x14ac:dyDescent="0.35">
      <c r="B4018" s="40">
        <v>40611</v>
      </c>
      <c r="C4018" s="41">
        <v>85.160126000000005</v>
      </c>
      <c r="D4018" s="6">
        <f t="shared" si="127"/>
        <v>-0.64990922401335027</v>
      </c>
      <c r="E4018">
        <v>-9.6498293974336749E-3</v>
      </c>
      <c r="G4018">
        <v>4012</v>
      </c>
      <c r="H4018">
        <f t="shared" ca="1" si="128"/>
        <v>2.4680952458025436E-2</v>
      </c>
    </row>
    <row r="4019" spans="2:8" x14ac:dyDescent="0.35">
      <c r="B4019" s="40">
        <v>42087</v>
      </c>
      <c r="C4019" s="41">
        <v>243.25155599999999</v>
      </c>
      <c r="D4019" s="6">
        <f t="shared" si="127"/>
        <v>6.891389865839769</v>
      </c>
      <c r="E4019">
        <v>-9.6618320708987803E-3</v>
      </c>
      <c r="G4019">
        <v>4013</v>
      </c>
      <c r="H4019">
        <f t="shared" ca="1" si="128"/>
        <v>3.2962263141937273E-2</v>
      </c>
    </row>
    <row r="4020" spans="2:8" x14ac:dyDescent="0.35">
      <c r="B4020" s="40">
        <v>38751</v>
      </c>
      <c r="C4020" s="41">
        <v>30.824932</v>
      </c>
      <c r="D4020" s="6">
        <f t="shared" si="127"/>
        <v>2.2484633654196857</v>
      </c>
      <c r="E4020">
        <v>-9.6769792103028919E-3</v>
      </c>
      <c r="G4020">
        <v>4014</v>
      </c>
      <c r="H4020">
        <f t="shared" ca="1" si="128"/>
        <v>-8.7338548869172021E-3</v>
      </c>
    </row>
    <row r="4021" spans="2:8" x14ac:dyDescent="0.35">
      <c r="B4021" s="40">
        <v>38135</v>
      </c>
      <c r="C4021" s="41">
        <v>9.4890810000000005</v>
      </c>
      <c r="D4021" s="6">
        <f t="shared" si="127"/>
        <v>-0.97894204064198065</v>
      </c>
      <c r="E4021">
        <v>-9.6890800915598162E-3</v>
      </c>
      <c r="G4021">
        <v>4015</v>
      </c>
      <c r="H4021">
        <f t="shared" ca="1" si="128"/>
        <v>-6.4865659992007028E-4</v>
      </c>
    </row>
    <row r="4022" spans="2:8" x14ac:dyDescent="0.35">
      <c r="B4022" s="40">
        <v>43790</v>
      </c>
      <c r="C4022" s="41">
        <v>450.61730999999997</v>
      </c>
      <c r="D4022" s="6">
        <f t="shared" si="127"/>
        <v>6.6189062947552335</v>
      </c>
      <c r="E4022">
        <v>-9.7056132048033376E-3</v>
      </c>
      <c r="G4022">
        <v>4016</v>
      </c>
      <c r="H4022">
        <f t="shared" ca="1" si="128"/>
        <v>1.8432864210653835E-2</v>
      </c>
    </row>
    <row r="4023" spans="2:8" x14ac:dyDescent="0.35">
      <c r="B4023" s="40">
        <v>40060</v>
      </c>
      <c r="C4023" s="41">
        <v>59.144618999999999</v>
      </c>
      <c r="D4023" s="6">
        <f t="shared" si="127"/>
        <v>-0.33547821680865902</v>
      </c>
      <c r="E4023">
        <v>-9.7123490946440412E-3</v>
      </c>
      <c r="G4023">
        <v>4017</v>
      </c>
      <c r="H4023">
        <f t="shared" ca="1" si="128"/>
        <v>1.4766896820436873E-2</v>
      </c>
    </row>
    <row r="4024" spans="2:8" x14ac:dyDescent="0.35">
      <c r="B4024" s="40">
        <v>40555</v>
      </c>
      <c r="C4024" s="41">
        <v>89.003281000000001</v>
      </c>
      <c r="D4024" s="6">
        <f t="shared" si="127"/>
        <v>-0.8122523921833924</v>
      </c>
      <c r="E4024">
        <v>-9.7180683373709643E-3</v>
      </c>
      <c r="G4024">
        <v>4018</v>
      </c>
      <c r="H4024">
        <f t="shared" ca="1" si="128"/>
        <v>-1.1867421035434415E-2</v>
      </c>
    </row>
    <row r="4025" spans="2:8" x14ac:dyDescent="0.35">
      <c r="B4025" s="40">
        <v>43858</v>
      </c>
      <c r="C4025" s="41">
        <v>474.05813599999999</v>
      </c>
      <c r="D4025" s="6">
        <f t="shared" si="127"/>
        <v>0.10236947956594121</v>
      </c>
      <c r="E4025">
        <v>-9.7323807425225162E-3</v>
      </c>
      <c r="G4025">
        <v>4019</v>
      </c>
      <c r="H4025">
        <f t="shared" ca="1" si="128"/>
        <v>-2.9766996496256214E-2</v>
      </c>
    </row>
    <row r="4026" spans="2:8" x14ac:dyDescent="0.35">
      <c r="B4026" s="40">
        <v>43500</v>
      </c>
      <c r="C4026" s="41">
        <v>430.03561400000001</v>
      </c>
      <c r="D4026" s="6">
        <f t="shared" si="127"/>
        <v>6.0357922339663324</v>
      </c>
      <c r="E4026">
        <v>-9.7378939171014131E-3</v>
      </c>
      <c r="G4026">
        <v>4020</v>
      </c>
      <c r="H4026">
        <f t="shared" ca="1" si="128"/>
        <v>2.9871987058687859E-2</v>
      </c>
    </row>
    <row r="4027" spans="2:8" x14ac:dyDescent="0.35">
      <c r="B4027" s="40">
        <v>40091</v>
      </c>
      <c r="C4027" s="41">
        <v>61.121136</v>
      </c>
      <c r="D4027" s="6">
        <f t="shared" si="127"/>
        <v>-0.63957075160396726</v>
      </c>
      <c r="E4027">
        <v>-9.7457225925489614E-3</v>
      </c>
      <c r="G4027">
        <v>4021</v>
      </c>
      <c r="H4027">
        <f t="shared" ca="1" si="128"/>
        <v>-4.1951017492264072E-3</v>
      </c>
    </row>
    <row r="4028" spans="2:8" x14ac:dyDescent="0.35">
      <c r="B4028" s="40">
        <v>41774</v>
      </c>
      <c r="C4028" s="41">
        <v>169.57873499999999</v>
      </c>
      <c r="D4028" s="6">
        <f t="shared" si="127"/>
        <v>3.6535223939469614</v>
      </c>
      <c r="E4028">
        <v>-9.751891070914535E-3</v>
      </c>
      <c r="G4028">
        <v>4022</v>
      </c>
      <c r="H4028">
        <f t="shared" ca="1" si="128"/>
        <v>2.5736161168201911E-2</v>
      </c>
    </row>
    <row r="4029" spans="2:8" x14ac:dyDescent="0.35">
      <c r="B4029" s="40">
        <v>39729</v>
      </c>
      <c r="C4029" s="41">
        <v>36.440941000000002</v>
      </c>
      <c r="D4029" s="6">
        <f t="shared" si="127"/>
        <v>-0.80801282866878188</v>
      </c>
      <c r="E4029">
        <v>-9.7588678368746712E-3</v>
      </c>
      <c r="G4029">
        <v>4023</v>
      </c>
      <c r="H4029">
        <f t="shared" ca="1" si="128"/>
        <v>8.2416857932121126E-2</v>
      </c>
    </row>
    <row r="4030" spans="2:8" x14ac:dyDescent="0.35">
      <c r="B4030" s="40">
        <v>41928</v>
      </c>
      <c r="C4030" s="41">
        <v>189.80924999999999</v>
      </c>
      <c r="D4030" s="6">
        <f t="shared" si="127"/>
        <v>0.75399690123217444</v>
      </c>
      <c r="E4030">
        <v>-9.7618481137913705E-3</v>
      </c>
      <c r="G4030">
        <v>4024</v>
      </c>
      <c r="H4030">
        <f t="shared" ca="1" si="128"/>
        <v>-8.5319319945881354E-3</v>
      </c>
    </row>
    <row r="4031" spans="2:8" x14ac:dyDescent="0.35">
      <c r="B4031" s="40">
        <v>41149</v>
      </c>
      <c r="C4031" s="41">
        <v>108.215271</v>
      </c>
      <c r="D4031" s="6">
        <f t="shared" si="127"/>
        <v>-0.8118007672102554</v>
      </c>
      <c r="E4031">
        <v>-9.764059709206312E-3</v>
      </c>
      <c r="G4031">
        <v>4025</v>
      </c>
      <c r="H4031">
        <f t="shared" ca="1" si="128"/>
        <v>-4.8126622942560454E-2</v>
      </c>
    </row>
    <row r="4032" spans="2:8" x14ac:dyDescent="0.35">
      <c r="B4032" s="40">
        <v>45120</v>
      </c>
      <c r="C4032" s="41">
        <v>575.003784</v>
      </c>
      <c r="D4032" s="6">
        <f t="shared" si="127"/>
        <v>9.693350022917277E-2</v>
      </c>
      <c r="E4032">
        <v>-9.7703184257187797E-3</v>
      </c>
      <c r="G4032">
        <v>4026</v>
      </c>
      <c r="H4032">
        <f t="shared" ca="1" si="128"/>
        <v>9.0104727899484819E-3</v>
      </c>
    </row>
    <row r="4033" spans="2:8" x14ac:dyDescent="0.35">
      <c r="B4033" s="40">
        <v>44994</v>
      </c>
      <c r="C4033" s="41">
        <v>524.19201699999996</v>
      </c>
      <c r="D4033" s="6">
        <f t="shared" si="127"/>
        <v>2.1018763424495934</v>
      </c>
      <c r="E4033">
        <v>-9.7771731033923382E-3</v>
      </c>
      <c r="G4033">
        <v>4027</v>
      </c>
      <c r="H4033">
        <f t="shared" ca="1" si="128"/>
        <v>3.074135264858379E-2</v>
      </c>
    </row>
    <row r="4034" spans="2:8" x14ac:dyDescent="0.35">
      <c r="B4034" s="40">
        <v>41806</v>
      </c>
      <c r="C4034" s="41">
        <v>168.99191300000001</v>
      </c>
      <c r="D4034" s="6">
        <f t="shared" si="127"/>
        <v>-0.72112099174279443</v>
      </c>
      <c r="E4034">
        <v>-9.7857711382825265E-3</v>
      </c>
      <c r="G4034">
        <v>4028</v>
      </c>
      <c r="H4034">
        <f t="shared" ca="1" si="128"/>
        <v>-5.9644471272589676E-3</v>
      </c>
    </row>
    <row r="4035" spans="2:8" x14ac:dyDescent="0.35">
      <c r="B4035" s="40">
        <v>44469</v>
      </c>
      <c r="C4035" s="41">
        <v>605.96856700000001</v>
      </c>
      <c r="D4035" s="6">
        <f t="shared" si="127"/>
        <v>2.0025883555099777</v>
      </c>
      <c r="E4035">
        <v>-9.7890178255310208E-3</v>
      </c>
      <c r="G4035">
        <v>4029</v>
      </c>
      <c r="H4035">
        <f t="shared" ca="1" si="128"/>
        <v>-1.1839882073811035E-2</v>
      </c>
    </row>
    <row r="4036" spans="2:8" x14ac:dyDescent="0.35">
      <c r="B4036" s="40">
        <v>41873</v>
      </c>
      <c r="C4036" s="41">
        <v>201.81539900000001</v>
      </c>
      <c r="D4036" s="6">
        <f t="shared" si="127"/>
        <v>8.0278417884534576</v>
      </c>
      <c r="E4036">
        <v>-9.7973080219285174E-3</v>
      </c>
      <c r="G4036">
        <v>4030</v>
      </c>
      <c r="H4036">
        <f t="shared" ca="1" si="128"/>
        <v>-5.8914942188319497E-3</v>
      </c>
    </row>
    <row r="4037" spans="2:8" x14ac:dyDescent="0.35">
      <c r="B4037" s="40">
        <v>38611</v>
      </c>
      <c r="C4037" s="41">
        <v>22.354778</v>
      </c>
      <c r="D4037" s="6">
        <f t="shared" si="127"/>
        <v>-0.91213723973223737</v>
      </c>
      <c r="E4037">
        <v>-9.8268408910362412E-3</v>
      </c>
      <c r="G4037">
        <v>4031</v>
      </c>
      <c r="H4037">
        <f t="shared" ca="1" si="128"/>
        <v>2.037325148611048E-2</v>
      </c>
    </row>
    <row r="4038" spans="2:8" x14ac:dyDescent="0.35">
      <c r="B4038" s="40">
        <v>42362</v>
      </c>
      <c r="C4038" s="41">
        <v>254.42836</v>
      </c>
      <c r="D4038" s="6">
        <f t="shared" si="127"/>
        <v>2.6634066269916725</v>
      </c>
      <c r="E4038">
        <v>-9.8409515594477404E-3</v>
      </c>
      <c r="G4038">
        <v>4032</v>
      </c>
      <c r="H4038">
        <f t="shared" ca="1" si="128"/>
        <v>1.7589551116572809E-2</v>
      </c>
    </row>
    <row r="4039" spans="2:8" x14ac:dyDescent="0.35">
      <c r="B4039" s="40">
        <v>40193</v>
      </c>
      <c r="C4039" s="41">
        <v>69.451301999999998</v>
      </c>
      <c r="D4039" s="6">
        <f t="shared" ref="D4039:D4102" si="129">(C4039-C4040)/C4040</f>
        <v>8.0225555763414711</v>
      </c>
      <c r="E4039">
        <v>-9.8492702340993235E-3</v>
      </c>
      <c r="G4039">
        <v>4033</v>
      </c>
      <c r="H4039">
        <f t="shared" ref="H4039:H4102" ca="1" si="130">_xlfn.NORM.INV(RAND(),K$9,K$10)</f>
        <v>2.6292333413094855E-2</v>
      </c>
    </row>
    <row r="4040" spans="2:8" x14ac:dyDescent="0.35">
      <c r="B4040" s="40">
        <v>37876</v>
      </c>
      <c r="C4040" s="41">
        <v>7.6975199999999999</v>
      </c>
      <c r="D4040" s="6">
        <f t="shared" si="129"/>
        <v>-0.77283252915224676</v>
      </c>
      <c r="E4040">
        <v>-9.8673425062878132E-3</v>
      </c>
      <c r="G4040">
        <v>4034</v>
      </c>
      <c r="H4040">
        <f t="shared" ca="1" si="130"/>
        <v>-1.437191758471947E-2</v>
      </c>
    </row>
    <row r="4041" spans="2:8" x14ac:dyDescent="0.35">
      <c r="B4041" s="40">
        <v>39741</v>
      </c>
      <c r="C4041" s="41">
        <v>33.884780999999997</v>
      </c>
      <c r="D4041" s="6">
        <f t="shared" si="129"/>
        <v>-0.9350014761291825</v>
      </c>
      <c r="E4041">
        <v>-9.8767224998314463E-3</v>
      </c>
      <c r="G4041">
        <v>4035</v>
      </c>
      <c r="H4041">
        <f t="shared" ca="1" si="130"/>
        <v>-6.9714802671905435E-4</v>
      </c>
    </row>
    <row r="4042" spans="2:8" x14ac:dyDescent="0.35">
      <c r="B4042" s="40">
        <v>44853</v>
      </c>
      <c r="C4042" s="41">
        <v>521.31616199999996</v>
      </c>
      <c r="D4042" s="6">
        <f t="shared" si="129"/>
        <v>-3.1941285280287182E-2</v>
      </c>
      <c r="E4042">
        <v>-9.8806253897703901E-3</v>
      </c>
      <c r="G4042">
        <v>4036</v>
      </c>
      <c r="H4042">
        <f t="shared" ca="1" si="130"/>
        <v>-4.382349579723531E-2</v>
      </c>
    </row>
    <row r="4043" spans="2:8" x14ac:dyDescent="0.35">
      <c r="B4043" s="40">
        <v>44585</v>
      </c>
      <c r="C4043" s="41">
        <v>538.51709000000005</v>
      </c>
      <c r="D4043" s="6">
        <f t="shared" si="129"/>
        <v>5.5573703599705517</v>
      </c>
      <c r="E4043">
        <v>-9.8812517023388492E-3</v>
      </c>
      <c r="G4043">
        <v>4037</v>
      </c>
      <c r="H4043">
        <f t="shared" ca="1" si="130"/>
        <v>-3.9976064623275312E-2</v>
      </c>
    </row>
    <row r="4044" spans="2:8" x14ac:dyDescent="0.35">
      <c r="B4044" s="40">
        <v>40344</v>
      </c>
      <c r="C4044" s="41">
        <v>82.123940000000005</v>
      </c>
      <c r="D4044" s="6">
        <f t="shared" si="129"/>
        <v>-0.78898737393862717</v>
      </c>
      <c r="E4044">
        <v>-9.8909225097660956E-3</v>
      </c>
      <c r="G4044">
        <v>4038</v>
      </c>
      <c r="H4044">
        <f t="shared" ca="1" si="130"/>
        <v>1.6157860836554867E-2</v>
      </c>
    </row>
    <row r="4045" spans="2:8" x14ac:dyDescent="0.35">
      <c r="B4045" s="40">
        <v>43573</v>
      </c>
      <c r="C4045" s="41">
        <v>389.18969700000002</v>
      </c>
      <c r="D4045" s="6">
        <f t="shared" si="129"/>
        <v>0.57637076985481639</v>
      </c>
      <c r="E4045">
        <v>-9.9021689776319123E-3</v>
      </c>
      <c r="G4045">
        <v>4039</v>
      </c>
      <c r="H4045">
        <f t="shared" ca="1" si="130"/>
        <v>6.9952519679384205E-3</v>
      </c>
    </row>
    <row r="4046" spans="2:8" x14ac:dyDescent="0.35">
      <c r="B4046" s="40">
        <v>42307</v>
      </c>
      <c r="C4046" s="41">
        <v>246.88969399999999</v>
      </c>
      <c r="D4046" s="6">
        <f t="shared" si="129"/>
        <v>0.71874798831433695</v>
      </c>
      <c r="E4046">
        <v>-9.9102814145332254E-3</v>
      </c>
      <c r="G4046">
        <v>4040</v>
      </c>
      <c r="H4046">
        <f t="shared" ca="1" si="130"/>
        <v>-1.568619628436591E-3</v>
      </c>
    </row>
    <row r="4047" spans="2:8" x14ac:dyDescent="0.35">
      <c r="B4047" s="40">
        <v>41487</v>
      </c>
      <c r="C4047" s="41">
        <v>143.645081</v>
      </c>
      <c r="D4047" s="6">
        <f t="shared" si="129"/>
        <v>-0.66220743737274268</v>
      </c>
      <c r="E4047">
        <v>-9.9129340071035365E-3</v>
      </c>
      <c r="G4047">
        <v>4041</v>
      </c>
      <c r="H4047">
        <f t="shared" ca="1" si="130"/>
        <v>-6.1091813786136637E-2</v>
      </c>
    </row>
    <row r="4048" spans="2:8" x14ac:dyDescent="0.35">
      <c r="B4048" s="40">
        <v>43748</v>
      </c>
      <c r="C4048" s="41">
        <v>425.24642899999998</v>
      </c>
      <c r="D4048" s="6">
        <f t="shared" si="129"/>
        <v>0.34320504732463036</v>
      </c>
      <c r="E4048">
        <v>-9.9143757914640657E-3</v>
      </c>
      <c r="G4048">
        <v>4042</v>
      </c>
      <c r="H4048">
        <f t="shared" ca="1" si="130"/>
        <v>-6.3575356808246953E-3</v>
      </c>
    </row>
    <row r="4049" spans="2:8" x14ac:dyDescent="0.35">
      <c r="B4049" s="40">
        <v>43150</v>
      </c>
      <c r="C4049" s="41">
        <v>316.59085099999999</v>
      </c>
      <c r="D4049" s="6">
        <f t="shared" si="129"/>
        <v>7.2426247660540888</v>
      </c>
      <c r="E4049">
        <v>-9.9196533460287131E-3</v>
      </c>
      <c r="G4049">
        <v>4043</v>
      </c>
      <c r="H4049">
        <f t="shared" ca="1" si="130"/>
        <v>4.580761426648735E-2</v>
      </c>
    </row>
    <row r="4050" spans="2:8" x14ac:dyDescent="0.35">
      <c r="B4050" s="40">
        <v>38904</v>
      </c>
      <c r="C4050" s="41">
        <v>38.408985000000001</v>
      </c>
      <c r="D4050" s="6">
        <f t="shared" si="129"/>
        <v>-0.90555509699292969</v>
      </c>
      <c r="E4050">
        <v>-9.9397611945621911E-3</v>
      </c>
      <c r="G4050">
        <v>4044</v>
      </c>
      <c r="H4050">
        <f t="shared" ca="1" si="130"/>
        <v>1.688832876940553E-2</v>
      </c>
    </row>
    <row r="4051" spans="2:8" x14ac:dyDescent="0.35">
      <c r="B4051" s="40">
        <v>43494</v>
      </c>
      <c r="C4051" s="41">
        <v>406.68139600000001</v>
      </c>
      <c r="D4051" s="6">
        <f t="shared" si="129"/>
        <v>35.630099682203365</v>
      </c>
      <c r="E4051">
        <v>-9.9437767191230281E-3</v>
      </c>
      <c r="G4051">
        <v>4045</v>
      </c>
      <c r="H4051">
        <f t="shared" ca="1" si="130"/>
        <v>2.7635414809873016E-2</v>
      </c>
    </row>
    <row r="4052" spans="2:8" x14ac:dyDescent="0.35">
      <c r="B4052" s="40">
        <v>38337</v>
      </c>
      <c r="C4052" s="41">
        <v>11.102383</v>
      </c>
      <c r="D4052" s="6">
        <f t="shared" si="129"/>
        <v>-0.94531942818210768</v>
      </c>
      <c r="E4052">
        <v>-9.9535384423866721E-3</v>
      </c>
      <c r="G4052">
        <v>4046</v>
      </c>
      <c r="H4052">
        <f t="shared" ca="1" si="130"/>
        <v>-4.4515904583584044E-2</v>
      </c>
    </row>
    <row r="4053" spans="2:8" x14ac:dyDescent="0.35">
      <c r="B4053" s="40">
        <v>41894</v>
      </c>
      <c r="C4053" s="41">
        <v>203.04072600000001</v>
      </c>
      <c r="D4053" s="6">
        <f t="shared" si="129"/>
        <v>-0.54712408831892712</v>
      </c>
      <c r="E4053">
        <v>-9.9579520347407215E-3</v>
      </c>
      <c r="G4053">
        <v>4047</v>
      </c>
      <c r="H4053">
        <f t="shared" ca="1" si="130"/>
        <v>2.2373931419498103E-2</v>
      </c>
    </row>
    <row r="4054" spans="2:8" x14ac:dyDescent="0.35">
      <c r="B4054" s="40">
        <v>43992</v>
      </c>
      <c r="C4054" s="41">
        <v>448.33633400000002</v>
      </c>
      <c r="D4054" s="6">
        <f t="shared" si="129"/>
        <v>-2.789117803011415E-2</v>
      </c>
      <c r="E4054">
        <v>-9.9667226942254106E-3</v>
      </c>
      <c r="G4054">
        <v>4048</v>
      </c>
      <c r="H4054">
        <f t="shared" ca="1" si="130"/>
        <v>-1.9232986482448786E-2</v>
      </c>
    </row>
    <row r="4055" spans="2:8" x14ac:dyDescent="0.35">
      <c r="B4055" s="40">
        <v>43775</v>
      </c>
      <c r="C4055" s="41">
        <v>461.19973800000002</v>
      </c>
      <c r="D4055" s="6">
        <f t="shared" si="129"/>
        <v>11.119586805945993</v>
      </c>
      <c r="E4055">
        <v>-9.9720174399409011E-3</v>
      </c>
      <c r="G4055">
        <v>4049</v>
      </c>
      <c r="H4055">
        <f t="shared" ca="1" si="130"/>
        <v>-2.0020120376696964E-3</v>
      </c>
    </row>
    <row r="4056" spans="2:8" x14ac:dyDescent="0.35">
      <c r="B4056" s="40">
        <v>39875</v>
      </c>
      <c r="C4056" s="41">
        <v>38.054080999999996</v>
      </c>
      <c r="D4056" s="6">
        <f t="shared" si="129"/>
        <v>-7.0348549904152499E-2</v>
      </c>
      <c r="E4056">
        <v>-9.9778844192876873E-3</v>
      </c>
      <c r="G4056">
        <v>4050</v>
      </c>
      <c r="H4056">
        <f t="shared" ca="1" si="130"/>
        <v>-3.94154607037282E-2</v>
      </c>
    </row>
    <row r="4057" spans="2:8" x14ac:dyDescent="0.35">
      <c r="B4057" s="40">
        <v>39028</v>
      </c>
      <c r="C4057" s="41">
        <v>40.933708000000003</v>
      </c>
      <c r="D4057" s="6">
        <f t="shared" si="129"/>
        <v>-0.85485202823930073</v>
      </c>
      <c r="E4057">
        <v>-9.9871948497876773E-3</v>
      </c>
      <c r="G4057">
        <v>4051</v>
      </c>
      <c r="H4057">
        <f t="shared" ca="1" si="130"/>
        <v>-3.2617186251814367E-2</v>
      </c>
    </row>
    <row r="4058" spans="2:8" x14ac:dyDescent="0.35">
      <c r="B4058" s="40">
        <v>42544</v>
      </c>
      <c r="C4058" s="41">
        <v>282.01364100000001</v>
      </c>
      <c r="D4058" s="6">
        <f t="shared" si="129"/>
        <v>-0.49284513368196614</v>
      </c>
      <c r="E4058">
        <v>-1.0006507102038169E-2</v>
      </c>
      <c r="G4058">
        <v>4052</v>
      </c>
      <c r="H4058">
        <f t="shared" ca="1" si="130"/>
        <v>1.2064189092773994E-3</v>
      </c>
    </row>
    <row r="4059" spans="2:8" x14ac:dyDescent="0.35">
      <c r="B4059" s="40">
        <v>44579</v>
      </c>
      <c r="C4059" s="41">
        <v>556.07006799999999</v>
      </c>
      <c r="D4059" s="6">
        <f t="shared" si="129"/>
        <v>12.506489025927396</v>
      </c>
      <c r="E4059">
        <v>-1.0006800965989099E-2</v>
      </c>
      <c r="G4059">
        <v>4053</v>
      </c>
      <c r="H4059">
        <f t="shared" ca="1" si="130"/>
        <v>-1.0417330545055316E-2</v>
      </c>
    </row>
    <row r="4060" spans="2:8" x14ac:dyDescent="0.35">
      <c r="B4060" s="40">
        <v>39241</v>
      </c>
      <c r="C4060" s="41">
        <v>41.170586</v>
      </c>
      <c r="D4060" s="6">
        <f t="shared" si="129"/>
        <v>-0.32970825222082872</v>
      </c>
      <c r="E4060">
        <v>-1.0014937813135083E-2</v>
      </c>
      <c r="G4060">
        <v>4054</v>
      </c>
      <c r="H4060">
        <f t="shared" ca="1" si="130"/>
        <v>-1.0456568194814565E-2</v>
      </c>
    </row>
    <row r="4061" spans="2:8" x14ac:dyDescent="0.35">
      <c r="B4061" s="40">
        <v>40108</v>
      </c>
      <c r="C4061" s="41">
        <v>61.421889999999998</v>
      </c>
      <c r="D4061" s="6">
        <f t="shared" si="129"/>
        <v>-0.88295892568746437</v>
      </c>
      <c r="E4061">
        <v>-1.0041563758695032E-2</v>
      </c>
      <c r="G4061">
        <v>4055</v>
      </c>
      <c r="H4061">
        <f t="shared" ca="1" si="130"/>
        <v>7.133688815476872E-4</v>
      </c>
    </row>
    <row r="4062" spans="2:8" x14ac:dyDescent="0.35">
      <c r="B4062" s="40">
        <v>44986</v>
      </c>
      <c r="C4062" s="41">
        <v>524.78918499999997</v>
      </c>
      <c r="D4062" s="6">
        <f t="shared" si="129"/>
        <v>4.5427312884577811</v>
      </c>
      <c r="E4062">
        <v>-1.0045028090428627E-2</v>
      </c>
      <c r="G4062">
        <v>4056</v>
      </c>
      <c r="H4062">
        <f t="shared" ca="1" si="130"/>
        <v>1.2172370842582998E-2</v>
      </c>
    </row>
    <row r="4063" spans="2:8" x14ac:dyDescent="0.35">
      <c r="B4063" s="40">
        <v>40690</v>
      </c>
      <c r="C4063" s="41">
        <v>94.680610999999999</v>
      </c>
      <c r="D4063" s="6">
        <f t="shared" si="129"/>
        <v>-0.84812216167288346</v>
      </c>
      <c r="E4063">
        <v>-1.0045702386025413E-2</v>
      </c>
      <c r="G4063">
        <v>4057</v>
      </c>
      <c r="H4063">
        <f t="shared" ca="1" si="130"/>
        <v>1.8125031194852512E-2</v>
      </c>
    </row>
    <row r="4064" spans="2:8" x14ac:dyDescent="0.35">
      <c r="B4064" s="40">
        <v>44445</v>
      </c>
      <c r="C4064" s="41">
        <v>623.39977999999996</v>
      </c>
      <c r="D4064" s="6">
        <f t="shared" si="129"/>
        <v>0.1793783358763</v>
      </c>
      <c r="E4064">
        <v>-1.0058578557728888E-2</v>
      </c>
      <c r="G4064">
        <v>4058</v>
      </c>
      <c r="H4064">
        <f t="shared" ca="1" si="130"/>
        <v>-3.4563699558197705E-3</v>
      </c>
    </row>
    <row r="4065" spans="2:8" x14ac:dyDescent="0.35">
      <c r="B4065" s="40">
        <v>44208</v>
      </c>
      <c r="C4065" s="41">
        <v>528.58337400000005</v>
      </c>
      <c r="D4065" s="6">
        <f t="shared" si="129"/>
        <v>58.342995790623789</v>
      </c>
      <c r="E4065">
        <v>-1.0064064072946131E-2</v>
      </c>
      <c r="G4065">
        <v>4059</v>
      </c>
      <c r="H4065">
        <f t="shared" ca="1" si="130"/>
        <v>-4.9768072066901099E-2</v>
      </c>
    </row>
    <row r="4066" spans="2:8" x14ac:dyDescent="0.35">
      <c r="B4066" s="40">
        <v>38225</v>
      </c>
      <c r="C4066" s="41">
        <v>8.9072580000000006</v>
      </c>
      <c r="D4066" s="6">
        <f t="shared" si="129"/>
        <v>-0.86397453906808541</v>
      </c>
      <c r="E4066">
        <v>-1.0065872556591023E-2</v>
      </c>
      <c r="G4066">
        <v>4060</v>
      </c>
      <c r="H4066">
        <f t="shared" ca="1" si="130"/>
        <v>-2.7494642951626416E-2</v>
      </c>
    </row>
    <row r="4067" spans="2:8" x14ac:dyDescent="0.35">
      <c r="B4067" s="40">
        <v>40113</v>
      </c>
      <c r="C4067" s="41">
        <v>65.482285000000005</v>
      </c>
      <c r="D4067" s="6">
        <f t="shared" si="129"/>
        <v>-0.88225492993884158</v>
      </c>
      <c r="E4067">
        <v>-1.006873720063757E-2</v>
      </c>
      <c r="G4067">
        <v>4061</v>
      </c>
      <c r="H4067">
        <f t="shared" ca="1" si="130"/>
        <v>2.3940061482567512E-2</v>
      </c>
    </row>
    <row r="4068" spans="2:8" x14ac:dyDescent="0.35">
      <c r="B4068" s="40">
        <v>44305</v>
      </c>
      <c r="C4068" s="41">
        <v>556.13610800000004</v>
      </c>
      <c r="D4068" s="6">
        <f t="shared" si="129"/>
        <v>2.9419023852992936</v>
      </c>
      <c r="E4068">
        <v>-1.0087044028811189E-2</v>
      </c>
      <c r="G4068">
        <v>4062</v>
      </c>
      <c r="H4068">
        <f t="shared" ca="1" si="130"/>
        <v>-2.9005941990165374E-2</v>
      </c>
    </row>
    <row r="4069" spans="2:8" x14ac:dyDescent="0.35">
      <c r="B4069" s="40">
        <v>41470</v>
      </c>
      <c r="C4069" s="41">
        <v>141.08317600000001</v>
      </c>
      <c r="D4069" s="6">
        <f t="shared" si="129"/>
        <v>0.23792829694286599</v>
      </c>
      <c r="E4069">
        <v>-1.0091555418549893E-2</v>
      </c>
      <c r="G4069">
        <v>4063</v>
      </c>
      <c r="H4069">
        <f t="shared" ca="1" si="130"/>
        <v>2.6830432569034168E-2</v>
      </c>
    </row>
    <row r="4070" spans="2:8" x14ac:dyDescent="0.35">
      <c r="B4070" s="40">
        <v>41298</v>
      </c>
      <c r="C4070" s="41">
        <v>113.967163</v>
      </c>
      <c r="D4070" s="6">
        <f t="shared" si="129"/>
        <v>-0.79497616200795829</v>
      </c>
      <c r="E4070">
        <v>-1.0093235347988054E-2</v>
      </c>
      <c r="G4070">
        <v>4064</v>
      </c>
      <c r="H4070">
        <f t="shared" ca="1" si="130"/>
        <v>4.7768762699074194E-2</v>
      </c>
    </row>
    <row r="4071" spans="2:8" x14ac:dyDescent="0.35">
      <c r="B4071" s="40">
        <v>44554</v>
      </c>
      <c r="C4071" s="41">
        <v>555.87274200000002</v>
      </c>
      <c r="D4071" s="6">
        <f t="shared" si="129"/>
        <v>1.9584625067487418</v>
      </c>
      <c r="E4071">
        <v>-1.0097475935000134E-2</v>
      </c>
      <c r="G4071">
        <v>4065</v>
      </c>
      <c r="H4071">
        <f t="shared" ca="1" si="130"/>
        <v>-1.5573098319782579E-2</v>
      </c>
    </row>
    <row r="4072" spans="2:8" x14ac:dyDescent="0.35">
      <c r="B4072" s="40">
        <v>41929</v>
      </c>
      <c r="C4072" s="41">
        <v>187.89244099999999</v>
      </c>
      <c r="D4072" s="6">
        <f t="shared" si="129"/>
        <v>11.344756536036279</v>
      </c>
      <c r="E4072">
        <v>-1.0098606890865438E-2</v>
      </c>
      <c r="G4072">
        <v>4066</v>
      </c>
      <c r="H4072">
        <f t="shared" ca="1" si="130"/>
        <v>2.559291872280001E-2</v>
      </c>
    </row>
    <row r="4073" spans="2:8" x14ac:dyDescent="0.35">
      <c r="B4073" s="40">
        <v>38412</v>
      </c>
      <c r="C4073" s="41">
        <v>15.220425000000001</v>
      </c>
      <c r="D4073" s="6">
        <f t="shared" si="129"/>
        <v>-0.96033309336480532</v>
      </c>
      <c r="E4073">
        <v>-1.0111474464775902E-2</v>
      </c>
      <c r="G4073">
        <v>4067</v>
      </c>
      <c r="H4073">
        <f t="shared" ca="1" si="130"/>
        <v>-4.9021442586240152E-3</v>
      </c>
    </row>
    <row r="4074" spans="2:8" x14ac:dyDescent="0.35">
      <c r="B4074" s="40">
        <v>43396</v>
      </c>
      <c r="C4074" s="41">
        <v>383.705872</v>
      </c>
      <c r="D4074" s="6">
        <f t="shared" si="129"/>
        <v>2.2569683860330398</v>
      </c>
      <c r="E4074">
        <v>-1.0131036419820133E-2</v>
      </c>
      <c r="G4074">
        <v>4068</v>
      </c>
      <c r="H4074">
        <f t="shared" ca="1" si="130"/>
        <v>-5.6993327283105652E-3</v>
      </c>
    </row>
    <row r="4075" spans="2:8" x14ac:dyDescent="0.35">
      <c r="B4075" s="40">
        <v>41323</v>
      </c>
      <c r="C4075" s="41">
        <v>117.810745</v>
      </c>
      <c r="D4075" s="6">
        <f t="shared" si="129"/>
        <v>2.1812849760912321</v>
      </c>
      <c r="E4075">
        <v>-1.0139199124579109E-2</v>
      </c>
      <c r="G4075">
        <v>4069</v>
      </c>
      <c r="H4075">
        <f t="shared" ca="1" si="130"/>
        <v>-6.5870647518546759E-3</v>
      </c>
    </row>
    <row r="4076" spans="2:8" x14ac:dyDescent="0.35">
      <c r="B4076" s="40">
        <v>39758</v>
      </c>
      <c r="C4076" s="41">
        <v>37.032440000000001</v>
      </c>
      <c r="D4076" s="6">
        <f t="shared" si="129"/>
        <v>-0.92487589490917399</v>
      </c>
      <c r="E4076">
        <v>-1.0163954748950025E-2</v>
      </c>
      <c r="G4076">
        <v>4070</v>
      </c>
      <c r="H4076">
        <f t="shared" ca="1" si="130"/>
        <v>6.4282738615422047E-3</v>
      </c>
    </row>
    <row r="4077" spans="2:8" x14ac:dyDescent="0.35">
      <c r="B4077" s="40">
        <v>44137</v>
      </c>
      <c r="C4077" s="41">
        <v>492.95016500000003</v>
      </c>
      <c r="D4077" s="6">
        <f t="shared" si="129"/>
        <v>1.369979808431104E-2</v>
      </c>
      <c r="E4077">
        <v>-1.0167222749226967E-2</v>
      </c>
      <c r="G4077">
        <v>4071</v>
      </c>
      <c r="H4077">
        <f t="shared" ca="1" si="130"/>
        <v>6.4510199845573923E-4</v>
      </c>
    </row>
    <row r="4078" spans="2:8" x14ac:dyDescent="0.35">
      <c r="B4078" s="40">
        <v>43885</v>
      </c>
      <c r="C4078" s="41">
        <v>486.288116</v>
      </c>
      <c r="D4078" s="6">
        <f t="shared" si="129"/>
        <v>9.9664845311669972E-5</v>
      </c>
      <c r="E4078">
        <v>-1.0174992290707141E-2</v>
      </c>
      <c r="G4078">
        <v>4072</v>
      </c>
      <c r="H4078">
        <f t="shared" ca="1" si="130"/>
        <v>2.7053406467492457E-2</v>
      </c>
    </row>
    <row r="4079" spans="2:8" x14ac:dyDescent="0.35">
      <c r="B4079" s="40">
        <v>43878</v>
      </c>
      <c r="C4079" s="41">
        <v>486.23965500000003</v>
      </c>
      <c r="D4079" s="6">
        <f t="shared" si="129"/>
        <v>3.9325622980148851</v>
      </c>
      <c r="E4079">
        <v>-1.0175808669421103E-2</v>
      </c>
      <c r="G4079">
        <v>4073</v>
      </c>
      <c r="H4079">
        <f t="shared" ca="1" si="130"/>
        <v>-2.0771571331487642E-2</v>
      </c>
    </row>
    <row r="4080" spans="2:8" x14ac:dyDescent="0.35">
      <c r="B4080" s="40">
        <v>41022</v>
      </c>
      <c r="C4080" s="41">
        <v>98.577499000000003</v>
      </c>
      <c r="D4080" s="6">
        <f t="shared" si="129"/>
        <v>-0.77461206856007492</v>
      </c>
      <c r="E4080">
        <v>-1.0199640407591623E-2</v>
      </c>
      <c r="G4080">
        <v>4074</v>
      </c>
      <c r="H4080">
        <f t="shared" ca="1" si="130"/>
        <v>-1.3517493076869858E-2</v>
      </c>
    </row>
    <row r="4081" spans="2:8" x14ac:dyDescent="0.35">
      <c r="B4081" s="40">
        <v>43903</v>
      </c>
      <c r="C4081" s="41">
        <v>437.368134</v>
      </c>
      <c r="D4081" s="6">
        <f t="shared" si="129"/>
        <v>8.6507217727871435</v>
      </c>
      <c r="E4081">
        <v>-1.0214246927879691E-2</v>
      </c>
      <c r="G4081">
        <v>4075</v>
      </c>
      <c r="H4081">
        <f t="shared" ca="1" si="130"/>
        <v>1.1536030348544746E-2</v>
      </c>
    </row>
    <row r="4082" spans="2:8" x14ac:dyDescent="0.35">
      <c r="B4082" s="40">
        <v>39948</v>
      </c>
      <c r="C4082" s="41">
        <v>45.319732999999999</v>
      </c>
      <c r="D4082" s="6">
        <f t="shared" si="129"/>
        <v>1.615211990667585</v>
      </c>
      <c r="E4082">
        <v>-1.0237117527936865E-2</v>
      </c>
      <c r="G4082">
        <v>4076</v>
      </c>
      <c r="H4082">
        <f t="shared" ca="1" si="130"/>
        <v>-1.4372480949137376E-2</v>
      </c>
    </row>
    <row r="4083" spans="2:8" x14ac:dyDescent="0.35">
      <c r="B4083" s="40">
        <v>38512</v>
      </c>
      <c r="C4083" s="41">
        <v>17.329277000000001</v>
      </c>
      <c r="D4083" s="6">
        <f t="shared" si="129"/>
        <v>-0.96802821550026441</v>
      </c>
      <c r="E4083">
        <v>-1.0246122021925964E-2</v>
      </c>
      <c r="G4083">
        <v>4077</v>
      </c>
      <c r="H4083">
        <f t="shared" ca="1" si="130"/>
        <v>-1.6749855768649752E-2</v>
      </c>
    </row>
    <row r="4084" spans="2:8" x14ac:dyDescent="0.35">
      <c r="B4084" s="40">
        <v>44298</v>
      </c>
      <c r="C4084" s="41">
        <v>542.01782200000002</v>
      </c>
      <c r="D4084" s="6">
        <f t="shared" si="129"/>
        <v>0.21898194564707202</v>
      </c>
      <c r="E4084">
        <v>-1.0258718190888876E-2</v>
      </c>
      <c r="G4084">
        <v>4078</v>
      </c>
      <c r="H4084">
        <f t="shared" ca="1" si="130"/>
        <v>3.1860990354301934E-2</v>
      </c>
    </row>
    <row r="4085" spans="2:8" x14ac:dyDescent="0.35">
      <c r="B4085" s="40">
        <v>43990</v>
      </c>
      <c r="C4085" s="41">
        <v>444.64794899999998</v>
      </c>
      <c r="D4085" s="6">
        <f t="shared" si="129"/>
        <v>1.6893625497899534</v>
      </c>
      <c r="E4085">
        <v>-1.0262475795864418E-2</v>
      </c>
      <c r="G4085">
        <v>4079</v>
      </c>
      <c r="H4085">
        <f t="shared" ca="1" si="130"/>
        <v>-4.803719592153953E-2</v>
      </c>
    </row>
    <row r="4086" spans="2:8" x14ac:dyDescent="0.35">
      <c r="B4086" s="40">
        <v>41782</v>
      </c>
      <c r="C4086" s="41">
        <v>165.335815</v>
      </c>
      <c r="D4086" s="6">
        <f t="shared" si="129"/>
        <v>-0.4137422459031499</v>
      </c>
      <c r="E4086">
        <v>-1.026776508374776E-2</v>
      </c>
      <c r="G4086">
        <v>4080</v>
      </c>
      <c r="H4086">
        <f t="shared" ca="1" si="130"/>
        <v>2.3082753067952072E-2</v>
      </c>
    </row>
    <row r="4087" spans="2:8" x14ac:dyDescent="0.35">
      <c r="B4087" s="40">
        <v>42958</v>
      </c>
      <c r="C4087" s="41">
        <v>282.01898199999999</v>
      </c>
      <c r="D4087" s="6">
        <f t="shared" si="129"/>
        <v>-0.45946874567316609</v>
      </c>
      <c r="E4087">
        <v>-1.0275627020044691E-2</v>
      </c>
      <c r="G4087">
        <v>4081</v>
      </c>
      <c r="H4087">
        <f t="shared" ca="1" si="130"/>
        <v>6.5923399299295776E-2</v>
      </c>
    </row>
    <row r="4088" spans="2:8" x14ac:dyDescent="0.35">
      <c r="B4088" s="40">
        <v>44196</v>
      </c>
      <c r="C4088" s="41">
        <v>521.74408000000005</v>
      </c>
      <c r="D4088" s="6">
        <f t="shared" si="129"/>
        <v>11.415264530944082</v>
      </c>
      <c r="E4088">
        <v>-1.0286208823848985E-2</v>
      </c>
      <c r="G4088">
        <v>4082</v>
      </c>
      <c r="H4088">
        <f t="shared" ca="1" si="130"/>
        <v>3.6266358342326936E-2</v>
      </c>
    </row>
    <row r="4089" spans="2:8" x14ac:dyDescent="0.35">
      <c r="B4089" s="40">
        <v>39248</v>
      </c>
      <c r="C4089" s="41">
        <v>42.024403</v>
      </c>
      <c r="D4089" s="6">
        <f t="shared" si="129"/>
        <v>-0.49881450205878358</v>
      </c>
      <c r="E4089">
        <v>-1.0299088214043147E-2</v>
      </c>
      <c r="G4089">
        <v>4083</v>
      </c>
      <c r="H4089">
        <f t="shared" ca="1" si="130"/>
        <v>-5.723423251780514E-3</v>
      </c>
    </row>
    <row r="4090" spans="2:8" x14ac:dyDescent="0.35">
      <c r="B4090" s="40">
        <v>40623</v>
      </c>
      <c r="C4090" s="41">
        <v>83.849997999999999</v>
      </c>
      <c r="D4090" s="6">
        <f t="shared" si="129"/>
        <v>-0.73623525477970042</v>
      </c>
      <c r="E4090">
        <v>-1.0309354523155543E-2</v>
      </c>
      <c r="G4090">
        <v>4084</v>
      </c>
      <c r="H4090">
        <f t="shared" ca="1" si="130"/>
        <v>5.8821375420990713E-3</v>
      </c>
    </row>
    <row r="4091" spans="2:8" x14ac:dyDescent="0.35">
      <c r="B4091" s="40">
        <v>43070</v>
      </c>
      <c r="C4091" s="41">
        <v>317.89691199999999</v>
      </c>
      <c r="D4091" s="6">
        <f t="shared" si="129"/>
        <v>6.1826571059955153</v>
      </c>
      <c r="E4091">
        <v>-1.0310704406882077E-2</v>
      </c>
      <c r="G4091">
        <v>4085</v>
      </c>
      <c r="H4091">
        <f t="shared" ca="1" si="130"/>
        <v>4.8441214567145022E-2</v>
      </c>
    </row>
    <row r="4092" spans="2:8" x14ac:dyDescent="0.35">
      <c r="B4092" s="40">
        <v>39387</v>
      </c>
      <c r="C4092" s="41">
        <v>44.258957000000002</v>
      </c>
      <c r="D4092" s="6">
        <f t="shared" si="129"/>
        <v>-0.5174980364509062</v>
      </c>
      <c r="E4092">
        <v>-1.0314040837426333E-2</v>
      </c>
      <c r="G4092">
        <v>4086</v>
      </c>
      <c r="H4092">
        <f t="shared" ca="1" si="130"/>
        <v>2.6277576053572074E-2</v>
      </c>
    </row>
    <row r="4093" spans="2:8" x14ac:dyDescent="0.35">
      <c r="B4093" s="40">
        <v>40424</v>
      </c>
      <c r="C4093" s="41">
        <v>91.728035000000006</v>
      </c>
      <c r="D4093" s="6">
        <f t="shared" si="129"/>
        <v>-0.83524679726868578</v>
      </c>
      <c r="E4093">
        <v>-1.0314303850871434E-2</v>
      </c>
      <c r="G4093">
        <v>4087</v>
      </c>
      <c r="H4093">
        <f t="shared" ca="1" si="130"/>
        <v>-6.9417611667716376E-3</v>
      </c>
    </row>
    <row r="4094" spans="2:8" x14ac:dyDescent="0.35">
      <c r="B4094" s="40">
        <v>44602</v>
      </c>
      <c r="C4094" s="41">
        <v>556.76025400000003</v>
      </c>
      <c r="D4094" s="6">
        <f t="shared" si="129"/>
        <v>0.98927440155983681</v>
      </c>
      <c r="E4094">
        <v>-1.034176739000744E-2</v>
      </c>
      <c r="G4094">
        <v>4088</v>
      </c>
      <c r="H4094">
        <f t="shared" ca="1" si="130"/>
        <v>5.0313854542690028E-3</v>
      </c>
    </row>
    <row r="4095" spans="2:8" x14ac:dyDescent="0.35">
      <c r="B4095" s="40">
        <v>42969</v>
      </c>
      <c r="C4095" s="41">
        <v>279.88107300000001</v>
      </c>
      <c r="D4095" s="6">
        <f t="shared" si="129"/>
        <v>0.76107326571537626</v>
      </c>
      <c r="E4095">
        <v>-1.0353414601600937E-2</v>
      </c>
      <c r="G4095">
        <v>4089</v>
      </c>
      <c r="H4095">
        <f t="shared" ca="1" si="130"/>
        <v>2.3021636434242938E-2</v>
      </c>
    </row>
    <row r="4096" spans="2:8" x14ac:dyDescent="0.35">
      <c r="B4096" s="40">
        <v>41579</v>
      </c>
      <c r="C4096" s="41">
        <v>158.926422</v>
      </c>
      <c r="D4096" s="6">
        <f t="shared" si="129"/>
        <v>5.8048829483580221E-2</v>
      </c>
      <c r="E4096">
        <v>-1.0355471716343266E-2</v>
      </c>
      <c r="G4096">
        <v>4090</v>
      </c>
      <c r="H4096">
        <f t="shared" ca="1" si="130"/>
        <v>-7.1936781207003371E-3</v>
      </c>
    </row>
    <row r="4097" spans="2:8" x14ac:dyDescent="0.35">
      <c r="B4097" s="40">
        <v>41540</v>
      </c>
      <c r="C4097" s="41">
        <v>150.207077</v>
      </c>
      <c r="D4097" s="6">
        <f t="shared" si="129"/>
        <v>0.69965061604849244</v>
      </c>
      <c r="E4097">
        <v>-1.0364161516745305E-2</v>
      </c>
      <c r="G4097">
        <v>4091</v>
      </c>
      <c r="H4097">
        <f t="shared" ca="1" si="130"/>
        <v>1.7347953539961856E-2</v>
      </c>
    </row>
    <row r="4098" spans="2:8" x14ac:dyDescent="0.35">
      <c r="B4098" s="40">
        <v>40913</v>
      </c>
      <c r="C4098" s="41">
        <v>88.375266999999994</v>
      </c>
      <c r="D4098" s="6">
        <f t="shared" si="129"/>
        <v>-0.4731040005078696</v>
      </c>
      <c r="E4098">
        <v>-1.0385573107974749E-2</v>
      </c>
      <c r="G4098">
        <v>4092</v>
      </c>
      <c r="H4098">
        <f t="shared" ca="1" si="130"/>
        <v>3.8971845205708629E-2</v>
      </c>
    </row>
    <row r="4099" spans="2:8" x14ac:dyDescent="0.35">
      <c r="B4099" s="40">
        <v>41814</v>
      </c>
      <c r="C4099" s="41">
        <v>167.728104</v>
      </c>
      <c r="D4099" s="6">
        <f t="shared" si="129"/>
        <v>26.804553314379014</v>
      </c>
      <c r="E4099">
        <v>-1.0385955433186796E-2</v>
      </c>
      <c r="G4099">
        <v>4093</v>
      </c>
      <c r="H4099">
        <f t="shared" ca="1" si="130"/>
        <v>1.0370415028736294E-2</v>
      </c>
    </row>
    <row r="4100" spans="2:8" x14ac:dyDescent="0.35">
      <c r="B4100" s="40">
        <v>37482</v>
      </c>
      <c r="C4100" s="41">
        <v>6.0323969999999996</v>
      </c>
      <c r="D4100" s="6">
        <f t="shared" si="129"/>
        <v>-0.98797219971289818</v>
      </c>
      <c r="E4100">
        <v>-1.0397686661540832E-2</v>
      </c>
      <c r="G4100">
        <v>4094</v>
      </c>
      <c r="H4100">
        <f t="shared" ca="1" si="130"/>
        <v>8.9846792046975651E-3</v>
      </c>
    </row>
    <row r="4101" spans="2:8" x14ac:dyDescent="0.35">
      <c r="B4101" s="40">
        <v>44718</v>
      </c>
      <c r="C4101" s="41">
        <v>501.53784200000001</v>
      </c>
      <c r="D4101" s="6">
        <f t="shared" si="129"/>
        <v>12.048102656338621</v>
      </c>
      <c r="E4101">
        <v>-1.040959897900753E-2</v>
      </c>
      <c r="G4101">
        <v>4095</v>
      </c>
      <c r="H4101">
        <f t="shared" ca="1" si="130"/>
        <v>-8.9082491100248885E-3</v>
      </c>
    </row>
    <row r="4102" spans="2:8" x14ac:dyDescent="0.35">
      <c r="B4102" s="40">
        <v>39874</v>
      </c>
      <c r="C4102" s="41">
        <v>38.437607</v>
      </c>
      <c r="D4102" s="6">
        <f t="shared" si="129"/>
        <v>-0.91740437347261095</v>
      </c>
      <c r="E4102">
        <v>-1.0422185223736011E-2</v>
      </c>
      <c r="G4102">
        <v>4096</v>
      </c>
      <c r="H4102">
        <f t="shared" ca="1" si="130"/>
        <v>-2.480140505226771E-2</v>
      </c>
    </row>
    <row r="4103" spans="2:8" x14ac:dyDescent="0.35">
      <c r="B4103" s="40">
        <v>44026</v>
      </c>
      <c r="C4103" s="41">
        <v>465.37097199999999</v>
      </c>
      <c r="D4103" s="6">
        <f t="shared" ref="D4103:D4166" si="131">(C4103-C4104)/C4104</f>
        <v>2.7864046235291036</v>
      </c>
      <c r="E4103">
        <v>-1.0423236613061946E-2</v>
      </c>
      <c r="G4103">
        <v>4097</v>
      </c>
      <c r="H4103">
        <f t="shared" ref="H4103:H4166" ca="1" si="132">_xlfn.NORM.INV(RAND(),K$9,K$10)</f>
        <v>-4.6635156944137592E-3</v>
      </c>
    </row>
    <row r="4104" spans="2:8" x14ac:dyDescent="0.35">
      <c r="B4104" s="40">
        <v>41374</v>
      </c>
      <c r="C4104" s="41">
        <v>122.90576900000001</v>
      </c>
      <c r="D4104" s="6">
        <f t="shared" si="131"/>
        <v>-0.50439584685310124</v>
      </c>
      <c r="E4104">
        <v>-1.0435351052193127E-2</v>
      </c>
      <c r="G4104">
        <v>4098</v>
      </c>
      <c r="H4104">
        <f t="shared" ca="1" si="132"/>
        <v>-1.7715540472146685E-2</v>
      </c>
    </row>
    <row r="4105" spans="2:8" x14ac:dyDescent="0.35">
      <c r="B4105" s="40">
        <v>42354</v>
      </c>
      <c r="C4105" s="41">
        <v>247.991806</v>
      </c>
      <c r="D4105" s="6">
        <f t="shared" si="131"/>
        <v>1.853590231741632E-4</v>
      </c>
      <c r="E4105">
        <v>-1.0456686096446299E-2</v>
      </c>
      <c r="G4105">
        <v>4099</v>
      </c>
      <c r="H4105">
        <f t="shared" ca="1" si="132"/>
        <v>7.3099478595945091E-3</v>
      </c>
    </row>
    <row r="4106" spans="2:8" x14ac:dyDescent="0.35">
      <c r="B4106" s="40">
        <v>42488</v>
      </c>
      <c r="C4106" s="41">
        <v>247.94584699999999</v>
      </c>
      <c r="D4106" s="6">
        <f t="shared" si="131"/>
        <v>0.95687992774315889</v>
      </c>
      <c r="E4106">
        <v>-1.0458540878780112E-2</v>
      </c>
      <c r="G4106">
        <v>4100</v>
      </c>
      <c r="H4106">
        <f t="shared" ca="1" si="132"/>
        <v>2.107521626298892E-2</v>
      </c>
    </row>
    <row r="4107" spans="2:8" x14ac:dyDescent="0.35">
      <c r="B4107" s="40">
        <v>41372</v>
      </c>
      <c r="C4107" s="41">
        <v>126.70468099999999</v>
      </c>
      <c r="D4107" s="6">
        <f t="shared" si="131"/>
        <v>-0.74092386942295407</v>
      </c>
      <c r="E4107">
        <v>-1.0471202062273631E-2</v>
      </c>
      <c r="G4107">
        <v>4101</v>
      </c>
      <c r="H4107">
        <f t="shared" ca="1" si="132"/>
        <v>5.280713161151334E-2</v>
      </c>
    </row>
    <row r="4108" spans="2:8" x14ac:dyDescent="0.35">
      <c r="B4108" s="40">
        <v>44742</v>
      </c>
      <c r="C4108" s="41">
        <v>489.06350700000002</v>
      </c>
      <c r="D4108" s="6">
        <f t="shared" si="131"/>
        <v>3.8522779583079148</v>
      </c>
      <c r="E4108">
        <v>-1.0474905694266953E-2</v>
      </c>
      <c r="G4108">
        <v>4102</v>
      </c>
      <c r="H4108">
        <f t="shared" ca="1" si="132"/>
        <v>1.2592063355936793E-2</v>
      </c>
    </row>
    <row r="4109" spans="2:8" x14ac:dyDescent="0.35">
      <c r="B4109" s="40">
        <v>41106</v>
      </c>
      <c r="C4109" s="41">
        <v>100.790497</v>
      </c>
      <c r="D4109" s="6">
        <f t="shared" si="131"/>
        <v>7.924462531565073</v>
      </c>
      <c r="E4109">
        <v>-1.0475652553923862E-2</v>
      </c>
      <c r="G4109">
        <v>4103</v>
      </c>
      <c r="H4109">
        <f t="shared" ca="1" si="132"/>
        <v>-1.7886470654685991E-3</v>
      </c>
    </row>
    <row r="4110" spans="2:8" x14ac:dyDescent="0.35">
      <c r="B4110" s="40">
        <v>38334</v>
      </c>
      <c r="C4110" s="41">
        <v>11.293733</v>
      </c>
      <c r="D4110" s="6">
        <f t="shared" si="131"/>
        <v>-0.9803791982784934</v>
      </c>
      <c r="E4110">
        <v>-1.0478191979829871E-2</v>
      </c>
      <c r="G4110">
        <v>4104</v>
      </c>
      <c r="H4110">
        <f t="shared" ca="1" si="132"/>
        <v>-3.075174725770383E-3</v>
      </c>
    </row>
    <row r="4111" spans="2:8" x14ac:dyDescent="0.35">
      <c r="B4111" s="40">
        <v>45138</v>
      </c>
      <c r="C4111" s="41">
        <v>575.59997599999997</v>
      </c>
      <c r="D4111" s="6">
        <f t="shared" si="131"/>
        <v>27.539533254656245</v>
      </c>
      <c r="E4111">
        <v>-1.0486566742584226E-2</v>
      </c>
      <c r="G4111">
        <v>4105</v>
      </c>
      <c r="H4111">
        <f t="shared" ca="1" si="132"/>
        <v>-3.8068225247475301E-2</v>
      </c>
    </row>
    <row r="4112" spans="2:8" x14ac:dyDescent="0.35">
      <c r="B4112" s="40">
        <v>38590</v>
      </c>
      <c r="C4112" s="41">
        <v>20.168513999999998</v>
      </c>
      <c r="D4112" s="6">
        <f t="shared" si="131"/>
        <v>-0.81491866397402579</v>
      </c>
      <c r="E4112">
        <v>-1.048861227410307E-2</v>
      </c>
      <c r="G4112">
        <v>4106</v>
      </c>
      <c r="H4112">
        <f t="shared" ca="1" si="132"/>
        <v>3.4889835079995865E-2</v>
      </c>
    </row>
    <row r="4113" spans="2:8" x14ac:dyDescent="0.35">
      <c r="B4113" s="40">
        <v>41152</v>
      </c>
      <c r="C4113" s="41">
        <v>108.971085</v>
      </c>
      <c r="D4113" s="6">
        <f t="shared" si="131"/>
        <v>-0.46841351326908759</v>
      </c>
      <c r="E4113">
        <v>-1.0496738948628957E-2</v>
      </c>
      <c r="G4113">
        <v>4107</v>
      </c>
      <c r="H4113">
        <f t="shared" ca="1" si="132"/>
        <v>4.8935851564268339E-3</v>
      </c>
    </row>
    <row r="4114" spans="2:8" x14ac:dyDescent="0.35">
      <c r="B4114" s="40">
        <v>41892</v>
      </c>
      <c r="C4114" s="41">
        <v>204.99220299999999</v>
      </c>
      <c r="D4114" s="6">
        <f t="shared" si="131"/>
        <v>-0.42313267049562803</v>
      </c>
      <c r="E4114">
        <v>-1.0514594603246564E-2</v>
      </c>
      <c r="G4114">
        <v>4108</v>
      </c>
      <c r="H4114">
        <f t="shared" ca="1" si="132"/>
        <v>4.7853684746300994E-2</v>
      </c>
    </row>
    <row r="4115" spans="2:8" x14ac:dyDescent="0.35">
      <c r="B4115" s="40">
        <v>43256</v>
      </c>
      <c r="C4115" s="41">
        <v>355.35415599999999</v>
      </c>
      <c r="D4115" s="6">
        <f t="shared" si="131"/>
        <v>-0.37143226357172954</v>
      </c>
      <c r="E4115">
        <v>-1.0521024854109771E-2</v>
      </c>
      <c r="G4115">
        <v>4109</v>
      </c>
      <c r="H4115">
        <f t="shared" ca="1" si="132"/>
        <v>5.8831685638452459E-3</v>
      </c>
    </row>
    <row r="4116" spans="2:8" x14ac:dyDescent="0.35">
      <c r="B4116" s="40">
        <v>44545</v>
      </c>
      <c r="C4116" s="41">
        <v>565.33947799999999</v>
      </c>
      <c r="D4116" s="6">
        <f t="shared" si="131"/>
        <v>17.476966864545641</v>
      </c>
      <c r="E4116">
        <v>-1.0528167491696017E-2</v>
      </c>
      <c r="G4116">
        <v>4110</v>
      </c>
      <c r="H4116">
        <f t="shared" ca="1" si="132"/>
        <v>-1.3508357432631572E-2</v>
      </c>
    </row>
    <row r="4117" spans="2:8" x14ac:dyDescent="0.35">
      <c r="B4117" s="40">
        <v>38764</v>
      </c>
      <c r="C4117" s="41">
        <v>30.596985</v>
      </c>
      <c r="D4117" s="6">
        <f t="shared" si="131"/>
        <v>-0.6643510052317696</v>
      </c>
      <c r="E4117">
        <v>-1.053054468190706E-2</v>
      </c>
      <c r="G4117">
        <v>4111</v>
      </c>
      <c r="H4117">
        <f t="shared" ca="1" si="132"/>
        <v>7.5045630752838333E-4</v>
      </c>
    </row>
    <row r="4118" spans="2:8" x14ac:dyDescent="0.35">
      <c r="B4118" s="40">
        <v>41061</v>
      </c>
      <c r="C4118" s="41">
        <v>91.157684000000003</v>
      </c>
      <c r="D4118" s="6">
        <f t="shared" si="131"/>
        <v>5.955901628069598E-2</v>
      </c>
      <c r="E4118">
        <v>-1.0546575866342148E-2</v>
      </c>
      <c r="G4118">
        <v>4112</v>
      </c>
      <c r="H4118">
        <f t="shared" ca="1" si="132"/>
        <v>-1.9661373073222039E-2</v>
      </c>
    </row>
    <row r="4119" spans="2:8" x14ac:dyDescent="0.35">
      <c r="B4119" s="40">
        <v>40661</v>
      </c>
      <c r="C4119" s="41">
        <v>86.033607000000003</v>
      </c>
      <c r="D4119" s="6">
        <f t="shared" si="131"/>
        <v>1.4547298375352544</v>
      </c>
      <c r="E4119">
        <v>-1.054726426063575E-2</v>
      </c>
      <c r="G4119">
        <v>4113</v>
      </c>
      <c r="H4119">
        <f t="shared" ca="1" si="132"/>
        <v>9.2664810342843046E-3</v>
      </c>
    </row>
    <row r="4120" spans="2:8" x14ac:dyDescent="0.35">
      <c r="B4120" s="40">
        <v>39161</v>
      </c>
      <c r="C4120" s="41">
        <v>35.048096000000001</v>
      </c>
      <c r="D4120" s="6">
        <f t="shared" si="131"/>
        <v>-0.59408590058319066</v>
      </c>
      <c r="E4120">
        <v>-1.0582040007234733E-2</v>
      </c>
      <c r="G4120">
        <v>4114</v>
      </c>
      <c r="H4120">
        <f t="shared" ca="1" si="132"/>
        <v>-9.3794310540297604E-3</v>
      </c>
    </row>
    <row r="4121" spans="2:8" x14ac:dyDescent="0.35">
      <c r="B4121" s="40">
        <v>40917</v>
      </c>
      <c r="C4121" s="41">
        <v>86.343627999999995</v>
      </c>
      <c r="D4121" s="6">
        <f t="shared" si="131"/>
        <v>-0.82728062268652358</v>
      </c>
      <c r="E4121">
        <v>-1.0627776247552942E-2</v>
      </c>
      <c r="G4121">
        <v>4115</v>
      </c>
      <c r="H4121">
        <f t="shared" ca="1" si="132"/>
        <v>3.8576468531031229E-2</v>
      </c>
    </row>
    <row r="4122" spans="2:8" x14ac:dyDescent="0.35">
      <c r="B4122" s="40">
        <v>44152</v>
      </c>
      <c r="C4122" s="41">
        <v>499.90701300000001</v>
      </c>
      <c r="D4122" s="6">
        <f t="shared" si="131"/>
        <v>75.054607781133768</v>
      </c>
      <c r="E4122">
        <v>-1.0635293791864314E-2</v>
      </c>
      <c r="G4122">
        <v>4116</v>
      </c>
      <c r="H4122">
        <f t="shared" ca="1" si="132"/>
        <v>-2.1463941878720676E-2</v>
      </c>
    </row>
    <row r="4123" spans="2:8" x14ac:dyDescent="0.35">
      <c r="B4123" s="40">
        <v>37448</v>
      </c>
      <c r="C4123" s="41">
        <v>6.5730009999999996</v>
      </c>
      <c r="D4123" s="6">
        <f t="shared" si="131"/>
        <v>-0.97490596064585588</v>
      </c>
      <c r="E4123">
        <v>-1.0662060092374324E-2</v>
      </c>
      <c r="G4123">
        <v>4117</v>
      </c>
      <c r="H4123">
        <f t="shared" ca="1" si="132"/>
        <v>3.2514739963706726E-2</v>
      </c>
    </row>
    <row r="4124" spans="2:8" x14ac:dyDescent="0.35">
      <c r="B4124" s="40">
        <v>42892</v>
      </c>
      <c r="C4124" s="41">
        <v>261.934753</v>
      </c>
      <c r="D4124" s="6">
        <f t="shared" si="131"/>
        <v>0.20526122570279476</v>
      </c>
      <c r="E4124">
        <v>-1.0671922833251152E-2</v>
      </c>
      <c r="G4124">
        <v>4118</v>
      </c>
      <c r="H4124">
        <f t="shared" ca="1" si="132"/>
        <v>-1.2209481326397981E-2</v>
      </c>
    </row>
    <row r="4125" spans="2:8" x14ac:dyDescent="0.35">
      <c r="B4125" s="40">
        <v>42424</v>
      </c>
      <c r="C4125" s="41">
        <v>217.32612599999999</v>
      </c>
      <c r="D4125" s="6">
        <f t="shared" si="131"/>
        <v>-1.1636411641667151E-2</v>
      </c>
      <c r="E4125">
        <v>-1.0674022009051039E-2</v>
      </c>
      <c r="G4125">
        <v>4119</v>
      </c>
      <c r="H4125">
        <f t="shared" ca="1" si="132"/>
        <v>-1.5508511806175938E-2</v>
      </c>
    </row>
    <row r="4126" spans="2:8" x14ac:dyDescent="0.35">
      <c r="B4126" s="40">
        <v>41971</v>
      </c>
      <c r="C4126" s="41">
        <v>219.88479599999999</v>
      </c>
      <c r="D4126" s="6">
        <f t="shared" si="131"/>
        <v>1.4717374098200295</v>
      </c>
      <c r="E4126">
        <v>-1.0677609865796535E-2</v>
      </c>
      <c r="G4126">
        <v>4120</v>
      </c>
      <c r="H4126">
        <f t="shared" ca="1" si="132"/>
        <v>4.1890247132137119E-2</v>
      </c>
    </row>
    <row r="4127" spans="2:8" x14ac:dyDescent="0.35">
      <c r="B4127" s="40">
        <v>40659</v>
      </c>
      <c r="C4127" s="41">
        <v>88.959609999999998</v>
      </c>
      <c r="D4127" s="6">
        <f t="shared" si="131"/>
        <v>8.3856715532299457</v>
      </c>
      <c r="E4127">
        <v>-1.0684586580669423E-2</v>
      </c>
      <c r="G4127">
        <v>4121</v>
      </c>
      <c r="H4127">
        <f t="shared" ca="1" si="132"/>
        <v>-1.9176130186206734E-2</v>
      </c>
    </row>
    <row r="4128" spans="2:8" x14ac:dyDescent="0.35">
      <c r="B4128" s="40">
        <v>38261</v>
      </c>
      <c r="C4128" s="41">
        <v>9.4782360000000008</v>
      </c>
      <c r="D4128" s="6">
        <f t="shared" si="131"/>
        <v>-0.96472106431434757</v>
      </c>
      <c r="E4128">
        <v>-1.0686780044134838E-2</v>
      </c>
      <c r="G4128">
        <v>4122</v>
      </c>
      <c r="H4128">
        <f t="shared" ca="1" si="132"/>
        <v>-3.5203077785393687E-2</v>
      </c>
    </row>
    <row r="4129" spans="2:8" x14ac:dyDescent="0.35">
      <c r="B4129" s="40">
        <v>42633</v>
      </c>
      <c r="C4129" s="41">
        <v>268.66558800000001</v>
      </c>
      <c r="D4129" s="6">
        <f t="shared" si="131"/>
        <v>-0.47312392418427041</v>
      </c>
      <c r="E4129">
        <v>-1.069981056543697E-2</v>
      </c>
      <c r="G4129">
        <v>4123</v>
      </c>
      <c r="H4129">
        <f t="shared" ca="1" si="132"/>
        <v>1.5612940122018462E-2</v>
      </c>
    </row>
    <row r="4130" spans="2:8" x14ac:dyDescent="0.35">
      <c r="B4130" s="40">
        <v>44273</v>
      </c>
      <c r="C4130" s="41">
        <v>509.921783</v>
      </c>
      <c r="D4130" s="6">
        <f t="shared" si="131"/>
        <v>4.713358569262236</v>
      </c>
      <c r="E4130">
        <v>-1.0709826061193306E-2</v>
      </c>
      <c r="G4130">
        <v>4124</v>
      </c>
      <c r="H4130">
        <f t="shared" ca="1" si="132"/>
        <v>-1.2615136073772064E-2</v>
      </c>
    </row>
    <row r="4131" spans="2:8" x14ac:dyDescent="0.35">
      <c r="B4131" s="40">
        <v>40812</v>
      </c>
      <c r="C4131" s="41">
        <v>89.250793000000002</v>
      </c>
      <c r="D4131" s="6">
        <f t="shared" si="131"/>
        <v>-0.42115255667380103</v>
      </c>
      <c r="E4131">
        <v>-1.0710929286999215E-2</v>
      </c>
      <c r="G4131">
        <v>4125</v>
      </c>
      <c r="H4131">
        <f t="shared" ca="1" si="132"/>
        <v>2.1729654309141339E-2</v>
      </c>
    </row>
    <row r="4132" spans="2:8" x14ac:dyDescent="0.35">
      <c r="B4132" s="40">
        <v>41688</v>
      </c>
      <c r="C4132" s="41">
        <v>154.187073</v>
      </c>
      <c r="D4132" s="6">
        <f t="shared" si="131"/>
        <v>25.078866431519984</v>
      </c>
      <c r="E4132">
        <v>-1.0715224509125177E-2</v>
      </c>
      <c r="G4132">
        <v>4126</v>
      </c>
      <c r="H4132">
        <f t="shared" ca="1" si="132"/>
        <v>-1.0861485062678635E-2</v>
      </c>
    </row>
    <row r="4133" spans="2:8" x14ac:dyDescent="0.35">
      <c r="B4133" s="40">
        <v>37796</v>
      </c>
      <c r="C4133" s="41">
        <v>5.9123380000000001</v>
      </c>
      <c r="D4133" s="6">
        <f t="shared" si="131"/>
        <v>-0.98947403439382697</v>
      </c>
      <c r="E4133">
        <v>-1.0725783242197712E-2</v>
      </c>
      <c r="G4133">
        <v>4127</v>
      </c>
      <c r="H4133">
        <f t="shared" ca="1" si="132"/>
        <v>1.4390473526183965E-2</v>
      </c>
    </row>
    <row r="4134" spans="2:8" x14ac:dyDescent="0.35">
      <c r="B4134" s="40">
        <v>44578</v>
      </c>
      <c r="C4134" s="41">
        <v>561.69079599999998</v>
      </c>
      <c r="D4134" s="6">
        <f t="shared" si="131"/>
        <v>5.9140705672658882</v>
      </c>
      <c r="E4134">
        <v>-1.0767703177487932E-2</v>
      </c>
      <c r="G4134">
        <v>4128</v>
      </c>
      <c r="H4134">
        <f t="shared" ca="1" si="132"/>
        <v>1.4614610104760267E-2</v>
      </c>
    </row>
    <row r="4135" spans="2:8" x14ac:dyDescent="0.35">
      <c r="B4135" s="40">
        <v>40345</v>
      </c>
      <c r="C4135" s="41">
        <v>81.238799999999998</v>
      </c>
      <c r="D4135" s="6">
        <f t="shared" si="131"/>
        <v>-0.2341829795218692</v>
      </c>
      <c r="E4135">
        <v>-1.0778099540767368E-2</v>
      </c>
      <c r="G4135">
        <v>4129</v>
      </c>
      <c r="H4135">
        <f t="shared" ca="1" si="132"/>
        <v>-5.0278724261680913E-3</v>
      </c>
    </row>
    <row r="4136" spans="2:8" x14ac:dyDescent="0.35">
      <c r="B4136" s="40">
        <v>41121</v>
      </c>
      <c r="C4136" s="41">
        <v>106.081215</v>
      </c>
      <c r="D4136" s="6">
        <f t="shared" si="131"/>
        <v>17.239062576564759</v>
      </c>
      <c r="E4136">
        <v>-1.077947083182668E-2</v>
      </c>
      <c r="G4136">
        <v>4130</v>
      </c>
      <c r="H4136">
        <f t="shared" ca="1" si="132"/>
        <v>4.5283676270705842E-2</v>
      </c>
    </row>
    <row r="4137" spans="2:8" x14ac:dyDescent="0.35">
      <c r="B4137" s="40">
        <v>37516</v>
      </c>
      <c r="C4137" s="41">
        <v>5.8161550000000002</v>
      </c>
      <c r="D4137" s="6">
        <f t="shared" si="131"/>
        <v>-0.97378306588055219</v>
      </c>
      <c r="E4137">
        <v>-1.0780100541930399E-2</v>
      </c>
      <c r="G4137">
        <v>4131</v>
      </c>
      <c r="H4137">
        <f t="shared" ca="1" si="132"/>
        <v>-3.9897134324007585E-2</v>
      </c>
    </row>
    <row r="4138" spans="2:8" x14ac:dyDescent="0.35">
      <c r="B4138" s="40">
        <v>41975</v>
      </c>
      <c r="C4138" s="41">
        <v>221.84726000000001</v>
      </c>
      <c r="D4138" s="6">
        <f t="shared" si="131"/>
        <v>14.968365762076544</v>
      </c>
      <c r="E4138">
        <v>-1.0785571343913041E-2</v>
      </c>
      <c r="G4138">
        <v>4132</v>
      </c>
      <c r="H4138">
        <f t="shared" ca="1" si="132"/>
        <v>-3.5139826165845968E-2</v>
      </c>
    </row>
    <row r="4139" spans="2:8" x14ac:dyDescent="0.35">
      <c r="B4139" s="40">
        <v>38394</v>
      </c>
      <c r="C4139" s="41">
        <v>13.892922</v>
      </c>
      <c r="D4139" s="6">
        <f t="shared" si="131"/>
        <v>-0.90664351787423469</v>
      </c>
      <c r="E4139">
        <v>-1.0786355567802332E-2</v>
      </c>
      <c r="G4139">
        <v>4133</v>
      </c>
      <c r="H4139">
        <f t="shared" ca="1" si="132"/>
        <v>2.0195194696670797E-2</v>
      </c>
    </row>
    <row r="4140" spans="2:8" x14ac:dyDescent="0.35">
      <c r="B4140" s="40">
        <v>41611</v>
      </c>
      <c r="C4140" s="41">
        <v>148.81582599999999</v>
      </c>
      <c r="D4140" s="6">
        <f t="shared" si="131"/>
        <v>-0.3980186369628656</v>
      </c>
      <c r="E4140">
        <v>-1.0800892205248764E-2</v>
      </c>
      <c r="G4140">
        <v>4134</v>
      </c>
      <c r="H4140">
        <f t="shared" ca="1" si="132"/>
        <v>1.5603064055115502E-2</v>
      </c>
    </row>
    <row r="4141" spans="2:8" x14ac:dyDescent="0.35">
      <c r="B4141" s="40">
        <v>42248</v>
      </c>
      <c r="C4141" s="41">
        <v>247.21002200000001</v>
      </c>
      <c r="D4141" s="6">
        <f t="shared" si="131"/>
        <v>5.3400858580038895</v>
      </c>
      <c r="E4141">
        <v>-1.0803694496817855E-2</v>
      </c>
      <c r="G4141">
        <v>4135</v>
      </c>
      <c r="H4141">
        <f t="shared" ca="1" si="132"/>
        <v>-6.5365426677765712E-3</v>
      </c>
    </row>
    <row r="4142" spans="2:8" x14ac:dyDescent="0.35">
      <c r="B4142" s="40">
        <v>39860</v>
      </c>
      <c r="C4142" s="41">
        <v>38.991588999999998</v>
      </c>
      <c r="D4142" s="6">
        <f t="shared" si="131"/>
        <v>-0.91386960362456404</v>
      </c>
      <c r="E4142">
        <v>-1.0810670662568305E-2</v>
      </c>
      <c r="G4142">
        <v>4136</v>
      </c>
      <c r="H4142">
        <f t="shared" ca="1" si="132"/>
        <v>-3.8427130321326684E-2</v>
      </c>
    </row>
    <row r="4143" spans="2:8" x14ac:dyDescent="0.35">
      <c r="B4143" s="40">
        <v>44039</v>
      </c>
      <c r="C4143" s="41">
        <v>452.70416299999999</v>
      </c>
      <c r="D4143" s="6">
        <f t="shared" si="131"/>
        <v>-0.26401713820561784</v>
      </c>
      <c r="E4143">
        <v>-1.0816580796524602E-2</v>
      </c>
      <c r="G4143">
        <v>4137</v>
      </c>
      <c r="H4143">
        <f t="shared" ca="1" si="132"/>
        <v>1.9572095519534642E-2</v>
      </c>
    </row>
    <row r="4144" spans="2:8" x14ac:dyDescent="0.35">
      <c r="B4144" s="40">
        <v>44467</v>
      </c>
      <c r="C4144" s="41">
        <v>615.10150099999998</v>
      </c>
      <c r="D4144" s="6">
        <f t="shared" si="131"/>
        <v>1.4268338159667087</v>
      </c>
      <c r="E4144">
        <v>-1.0818176454528516E-2</v>
      </c>
      <c r="G4144">
        <v>4138</v>
      </c>
      <c r="H4144">
        <f t="shared" ca="1" si="132"/>
        <v>2.1664176722302721E-2</v>
      </c>
    </row>
    <row r="4145" spans="2:8" x14ac:dyDescent="0.35">
      <c r="B4145" s="40">
        <v>42744</v>
      </c>
      <c r="C4145" s="41">
        <v>253.45843500000001</v>
      </c>
      <c r="D4145" s="6">
        <f t="shared" si="131"/>
        <v>-2.6520845404998085E-2</v>
      </c>
      <c r="E4145">
        <v>-1.0845965727766941E-2</v>
      </c>
      <c r="G4145">
        <v>4139</v>
      </c>
      <c r="H4145">
        <f t="shared" ca="1" si="132"/>
        <v>7.1784565554447566E-2</v>
      </c>
    </row>
    <row r="4146" spans="2:8" x14ac:dyDescent="0.35">
      <c r="B4146" s="40">
        <v>42636</v>
      </c>
      <c r="C4146" s="41">
        <v>260.363495</v>
      </c>
      <c r="D4146" s="6">
        <f t="shared" si="131"/>
        <v>1.8152682960301594</v>
      </c>
      <c r="E4146">
        <v>-1.0863859774867679E-2</v>
      </c>
      <c r="G4146">
        <v>4140</v>
      </c>
      <c r="H4146">
        <f t="shared" ca="1" si="132"/>
        <v>-4.0942239888848908E-3</v>
      </c>
    </row>
    <row r="4147" spans="2:8" x14ac:dyDescent="0.35">
      <c r="B4147" s="40">
        <v>41050</v>
      </c>
      <c r="C4147" s="41">
        <v>92.482658000000001</v>
      </c>
      <c r="D4147" s="6">
        <f t="shared" si="131"/>
        <v>1.3011105749140128</v>
      </c>
      <c r="E4147">
        <v>-1.0864434930943068E-2</v>
      </c>
      <c r="G4147">
        <v>4141</v>
      </c>
      <c r="H4147">
        <f t="shared" ca="1" si="132"/>
        <v>-6.9863022259008846E-3</v>
      </c>
    </row>
    <row r="4148" spans="2:8" x14ac:dyDescent="0.35">
      <c r="B4148" s="40">
        <v>39055</v>
      </c>
      <c r="C4148" s="41">
        <v>40.190444999999997</v>
      </c>
      <c r="D4148" s="6">
        <f t="shared" si="131"/>
        <v>-0.56501179569097604</v>
      </c>
      <c r="E4148">
        <v>-1.0873868125769553E-2</v>
      </c>
      <c r="G4148">
        <v>4142</v>
      </c>
      <c r="H4148">
        <f t="shared" ca="1" si="132"/>
        <v>2.2456140041953333E-2</v>
      </c>
    </row>
    <row r="4149" spans="2:8" x14ac:dyDescent="0.35">
      <c r="B4149" s="40">
        <v>41008</v>
      </c>
      <c r="C4149" s="41">
        <v>92.394333000000003</v>
      </c>
      <c r="D4149" s="6">
        <f t="shared" si="131"/>
        <v>-0.68076143027361047</v>
      </c>
      <c r="E4149">
        <v>-1.0874623206028394E-2</v>
      </c>
      <c r="G4149">
        <v>4143</v>
      </c>
      <c r="H4149">
        <f t="shared" ca="1" si="132"/>
        <v>-3.8468814638536103E-2</v>
      </c>
    </row>
    <row r="4150" spans="2:8" x14ac:dyDescent="0.35">
      <c r="B4150" s="40">
        <v>42565</v>
      </c>
      <c r="C4150" s="41">
        <v>289.42095899999998</v>
      </c>
      <c r="D4150" s="6">
        <f t="shared" si="131"/>
        <v>-0.42116931710355504</v>
      </c>
      <c r="E4150">
        <v>-1.0876170278330053E-2</v>
      </c>
      <c r="G4150">
        <v>4144</v>
      </c>
      <c r="H4150">
        <f t="shared" ca="1" si="132"/>
        <v>5.7904647855800857E-3</v>
      </c>
    </row>
    <row r="4151" spans="2:8" x14ac:dyDescent="0.35">
      <c r="B4151" s="40">
        <v>44130</v>
      </c>
      <c r="C4151" s="41">
        <v>500.009705</v>
      </c>
      <c r="D4151" s="6">
        <f t="shared" si="131"/>
        <v>0.2098151135455259</v>
      </c>
      <c r="E4151">
        <v>-1.0883212871929336E-2</v>
      </c>
      <c r="G4151">
        <v>4145</v>
      </c>
      <c r="H4151">
        <f t="shared" ca="1" si="132"/>
        <v>5.0584049688515041E-3</v>
      </c>
    </row>
    <row r="4152" spans="2:8" x14ac:dyDescent="0.35">
      <c r="B4152" s="40">
        <v>43698</v>
      </c>
      <c r="C4152" s="41">
        <v>413.29431199999999</v>
      </c>
      <c r="D4152" s="6">
        <f t="shared" si="131"/>
        <v>0.5417630371978488</v>
      </c>
      <c r="E4152">
        <v>-1.0885797942248043E-2</v>
      </c>
      <c r="G4152">
        <v>4146</v>
      </c>
      <c r="H4152">
        <f t="shared" ca="1" si="132"/>
        <v>-7.2273360210887583E-3</v>
      </c>
    </row>
    <row r="4153" spans="2:8" x14ac:dyDescent="0.35">
      <c r="B4153" s="40">
        <v>42613</v>
      </c>
      <c r="C4153" s="41">
        <v>268.06603999999999</v>
      </c>
      <c r="D4153" s="6">
        <f t="shared" si="131"/>
        <v>-0.3003350253772395</v>
      </c>
      <c r="E4153">
        <v>-1.0891468237096366E-2</v>
      </c>
      <c r="G4153">
        <v>4147</v>
      </c>
      <c r="H4153">
        <f t="shared" ca="1" si="132"/>
        <v>2.2195333398400307E-2</v>
      </c>
    </row>
    <row r="4154" spans="2:8" x14ac:dyDescent="0.35">
      <c r="B4154" s="40">
        <v>43579</v>
      </c>
      <c r="C4154" s="41">
        <v>383.13485700000001</v>
      </c>
      <c r="D4154" s="6">
        <f t="shared" si="131"/>
        <v>8.9237005751881409</v>
      </c>
      <c r="E4154">
        <v>-1.0916847857950912E-2</v>
      </c>
      <c r="G4154">
        <v>4148</v>
      </c>
      <c r="H4154">
        <f t="shared" ca="1" si="132"/>
        <v>1.797232325946662E-2</v>
      </c>
    </row>
    <row r="4155" spans="2:8" x14ac:dyDescent="0.35">
      <c r="B4155" s="40">
        <v>39863</v>
      </c>
      <c r="C4155" s="41">
        <v>38.608063000000001</v>
      </c>
      <c r="D4155" s="6">
        <f t="shared" si="131"/>
        <v>1.034298539884184</v>
      </c>
      <c r="E4155">
        <v>-1.0917092376652256E-2</v>
      </c>
      <c r="G4155">
        <v>4149</v>
      </c>
      <c r="H4155">
        <f t="shared" ca="1" si="132"/>
        <v>4.6915069040052396E-2</v>
      </c>
    </row>
    <row r="4156" spans="2:8" x14ac:dyDescent="0.35">
      <c r="B4156" s="40">
        <v>38552</v>
      </c>
      <c r="C4156" s="41">
        <v>18.978563000000001</v>
      </c>
      <c r="D4156" s="6">
        <f t="shared" si="131"/>
        <v>-0.96531051973563131</v>
      </c>
      <c r="E4156">
        <v>-1.0931390651332635E-2</v>
      </c>
      <c r="G4156">
        <v>4150</v>
      </c>
      <c r="H4156">
        <f t="shared" ca="1" si="132"/>
        <v>1.2645888998324348E-2</v>
      </c>
    </row>
    <row r="4157" spans="2:8" x14ac:dyDescent="0.35">
      <c r="B4157" s="40">
        <v>44309</v>
      </c>
      <c r="C4157" s="41">
        <v>547.09851100000003</v>
      </c>
      <c r="D4157" s="6">
        <f t="shared" si="131"/>
        <v>12.139337906216429</v>
      </c>
      <c r="E4157">
        <v>-1.0951116737844199E-2</v>
      </c>
      <c r="G4157">
        <v>4151</v>
      </c>
      <c r="H4157">
        <f t="shared" ca="1" si="132"/>
        <v>-1.6154823148951665E-4</v>
      </c>
    </row>
    <row r="4158" spans="2:8" x14ac:dyDescent="0.35">
      <c r="B4158" s="40">
        <v>39581</v>
      </c>
      <c r="C4158" s="41">
        <v>41.638210000000001</v>
      </c>
      <c r="D4158" s="6">
        <f t="shared" si="131"/>
        <v>-0.84568078205255559</v>
      </c>
      <c r="E4158">
        <v>-1.0956127058835941E-2</v>
      </c>
      <c r="G4158">
        <v>4152</v>
      </c>
      <c r="H4158">
        <f t="shared" ca="1" si="132"/>
        <v>9.1110870229547947E-3</v>
      </c>
    </row>
    <row r="4159" spans="2:8" x14ac:dyDescent="0.35">
      <c r="B4159" s="40">
        <v>42590</v>
      </c>
      <c r="C4159" s="41">
        <v>269.81869499999999</v>
      </c>
      <c r="D4159" s="6">
        <f t="shared" si="131"/>
        <v>-0.38044639693635668</v>
      </c>
      <c r="E4159">
        <v>-1.098890042085038E-2</v>
      </c>
      <c r="G4159">
        <v>4153</v>
      </c>
      <c r="H4159">
        <f t="shared" ca="1" si="132"/>
        <v>2.067676350259405E-2</v>
      </c>
    </row>
    <row r="4160" spans="2:8" x14ac:dyDescent="0.35">
      <c r="B4160" s="40">
        <v>43753</v>
      </c>
      <c r="C4160" s="41">
        <v>435.50500499999998</v>
      </c>
      <c r="D4160" s="6">
        <f t="shared" si="131"/>
        <v>10.05873359225285</v>
      </c>
      <c r="E4160">
        <v>-1.0989043555959916E-2</v>
      </c>
      <c r="G4160">
        <v>4154</v>
      </c>
      <c r="H4160">
        <f t="shared" ca="1" si="132"/>
        <v>1.7314661126614363E-2</v>
      </c>
    </row>
    <row r="4161" spans="2:8" x14ac:dyDescent="0.35">
      <c r="B4161" s="40">
        <v>39048</v>
      </c>
      <c r="C4161" s="41">
        <v>39.381092000000002</v>
      </c>
      <c r="D4161" s="6">
        <f t="shared" si="131"/>
        <v>-0.9076864267915834</v>
      </c>
      <c r="E4161">
        <v>-1.0992744383872766E-2</v>
      </c>
      <c r="G4161">
        <v>4155</v>
      </c>
      <c r="H4161">
        <f t="shared" ca="1" si="132"/>
        <v>-3.2288769215800983E-2</v>
      </c>
    </row>
    <row r="4162" spans="2:8" x14ac:dyDescent="0.35">
      <c r="B4162" s="40">
        <v>43731</v>
      </c>
      <c r="C4162" s="41">
        <v>426.60131799999999</v>
      </c>
      <c r="D4162" s="6">
        <f t="shared" si="131"/>
        <v>0.39368760194269775</v>
      </c>
      <c r="E4162">
        <v>-1.0993923114288491E-2</v>
      </c>
      <c r="G4162">
        <v>4156</v>
      </c>
      <c r="H4162">
        <f t="shared" ca="1" si="132"/>
        <v>-7.4384235754691133E-4</v>
      </c>
    </row>
    <row r="4163" spans="2:8" x14ac:dyDescent="0.35">
      <c r="B4163" s="40">
        <v>43158</v>
      </c>
      <c r="C4163" s="41">
        <v>306.09536700000001</v>
      </c>
      <c r="D4163" s="6">
        <f t="shared" si="131"/>
        <v>7.4531077509876628E-2</v>
      </c>
      <c r="E4163">
        <v>-1.1001989114795864E-2</v>
      </c>
      <c r="G4163">
        <v>4157</v>
      </c>
      <c r="H4163">
        <f t="shared" ca="1" si="132"/>
        <v>-4.868570764420805E-2</v>
      </c>
    </row>
    <row r="4164" spans="2:8" x14ac:dyDescent="0.35">
      <c r="B4164" s="40">
        <v>42542</v>
      </c>
      <c r="C4164" s="41">
        <v>284.86413599999997</v>
      </c>
      <c r="D4164" s="6">
        <f t="shared" si="131"/>
        <v>2.4217073706717951</v>
      </c>
      <c r="E4164">
        <v>-1.1013544057227934E-2</v>
      </c>
      <c r="G4164">
        <v>4158</v>
      </c>
      <c r="H4164">
        <f t="shared" ca="1" si="132"/>
        <v>-1.5619906010363265E-2</v>
      </c>
    </row>
    <row r="4165" spans="2:8" x14ac:dyDescent="0.35">
      <c r="B4165" s="40">
        <v>40878</v>
      </c>
      <c r="C4165" s="41">
        <v>83.252044999999995</v>
      </c>
      <c r="D4165" s="6">
        <f t="shared" si="131"/>
        <v>3.6048899577256588</v>
      </c>
      <c r="E4165">
        <v>-1.1018268829589301E-2</v>
      </c>
      <c r="G4165">
        <v>4159</v>
      </c>
      <c r="H4165">
        <f t="shared" ca="1" si="132"/>
        <v>8.5937628172306317E-3</v>
      </c>
    </row>
    <row r="4166" spans="2:8" x14ac:dyDescent="0.35">
      <c r="B4166" s="40">
        <v>38545</v>
      </c>
      <c r="C4166" s="41">
        <v>18.079052000000001</v>
      </c>
      <c r="D4166" s="6">
        <f t="shared" si="131"/>
        <v>-0.93710686774191554</v>
      </c>
      <c r="E4166">
        <v>-1.103243507795889E-2</v>
      </c>
      <c r="G4166">
        <v>4160</v>
      </c>
      <c r="H4166">
        <f t="shared" ca="1" si="132"/>
        <v>-4.3498816058715951E-2</v>
      </c>
    </row>
    <row r="4167" spans="2:8" x14ac:dyDescent="0.35">
      <c r="B4167" s="40">
        <v>42976</v>
      </c>
      <c r="C4167" s="41">
        <v>287.45669600000002</v>
      </c>
      <c r="D4167" s="6">
        <f t="shared" ref="D4167:D4230" si="133">(C4167-C4168)/C4168</f>
        <v>0.77744258576806291</v>
      </c>
      <c r="E4167">
        <v>-1.1033162094735302E-2</v>
      </c>
      <c r="G4167">
        <v>4161</v>
      </c>
      <c r="H4167">
        <f t="shared" ref="H4167:H4230" ca="1" si="134">_xlfn.NORM.INV(RAND(),K$9,K$10)</f>
        <v>-3.4984647457532783E-3</v>
      </c>
    </row>
    <row r="4168" spans="2:8" x14ac:dyDescent="0.35">
      <c r="B4168" s="40">
        <v>41740</v>
      </c>
      <c r="C4168" s="41">
        <v>161.724884</v>
      </c>
      <c r="D4168" s="6">
        <f t="shared" si="133"/>
        <v>-0.28459791894793168</v>
      </c>
      <c r="E4168">
        <v>-1.104083426789961E-2</v>
      </c>
      <c r="G4168">
        <v>4162</v>
      </c>
      <c r="H4168">
        <f t="shared" ca="1" si="134"/>
        <v>3.0205030224044416E-2</v>
      </c>
    </row>
    <row r="4169" spans="2:8" x14ac:dyDescent="0.35">
      <c r="B4169" s="40">
        <v>42438</v>
      </c>
      <c r="C4169" s="41">
        <v>226.06152299999999</v>
      </c>
      <c r="D4169" s="6">
        <f t="shared" si="133"/>
        <v>-0.14328070232318263</v>
      </c>
      <c r="E4169">
        <v>-1.1061698651382628E-2</v>
      </c>
      <c r="G4169">
        <v>4163</v>
      </c>
      <c r="H4169">
        <f t="shared" ca="1" si="134"/>
        <v>3.8660441447344179E-2</v>
      </c>
    </row>
    <row r="4170" spans="2:8" x14ac:dyDescent="0.35">
      <c r="B4170" s="40">
        <v>42592</v>
      </c>
      <c r="C4170" s="41">
        <v>263.86883499999999</v>
      </c>
      <c r="D4170" s="6">
        <f t="shared" si="133"/>
        <v>-0.42556413755149619</v>
      </c>
      <c r="E4170">
        <v>-1.1063136782235415E-2</v>
      </c>
      <c r="G4170">
        <v>4164</v>
      </c>
      <c r="H4170">
        <f t="shared" ca="1" si="134"/>
        <v>7.1554465846397422E-3</v>
      </c>
    </row>
    <row r="4171" spans="2:8" x14ac:dyDescent="0.35">
      <c r="B4171" s="40">
        <v>44020</v>
      </c>
      <c r="C4171" s="41">
        <v>459.35299700000002</v>
      </c>
      <c r="D4171" s="6">
        <f t="shared" si="133"/>
        <v>20.265872832345323</v>
      </c>
      <c r="E4171">
        <v>-1.107508590818744E-2</v>
      </c>
      <c r="G4171">
        <v>4165</v>
      </c>
      <c r="H4171">
        <f t="shared" ca="1" si="134"/>
        <v>-1.3102375072461415E-2</v>
      </c>
    </row>
    <row r="4172" spans="2:8" x14ac:dyDescent="0.35">
      <c r="B4172" s="40">
        <v>38616</v>
      </c>
      <c r="C4172" s="41">
        <v>21.600477000000001</v>
      </c>
      <c r="D4172" s="6">
        <f t="shared" si="133"/>
        <v>-0.17340212975891728</v>
      </c>
      <c r="E4172">
        <v>-1.1080416111689643E-2</v>
      </c>
      <c r="G4172">
        <v>4166</v>
      </c>
      <c r="H4172">
        <f t="shared" ca="1" si="134"/>
        <v>-2.2078584285410357E-2</v>
      </c>
    </row>
    <row r="4173" spans="2:8" x14ac:dyDescent="0.35">
      <c r="B4173" s="40">
        <v>38700</v>
      </c>
      <c r="C4173" s="41">
        <v>26.131784</v>
      </c>
      <c r="D4173" s="6">
        <f t="shared" si="133"/>
        <v>-0.902612125239457</v>
      </c>
      <c r="E4173">
        <v>-1.1090844840112319E-2</v>
      </c>
      <c r="G4173">
        <v>4167</v>
      </c>
      <c r="H4173">
        <f t="shared" ca="1" si="134"/>
        <v>-1.5654861906469729E-3</v>
      </c>
    </row>
    <row r="4174" spans="2:8" x14ac:dyDescent="0.35">
      <c r="B4174" s="40">
        <v>42843</v>
      </c>
      <c r="C4174" s="41">
        <v>268.32687399999998</v>
      </c>
      <c r="D4174" s="6">
        <f t="shared" si="133"/>
        <v>40.324129997035371</v>
      </c>
      <c r="E4174">
        <v>-1.109559030250456E-2</v>
      </c>
      <c r="G4174">
        <v>4168</v>
      </c>
      <c r="H4174">
        <f t="shared" ca="1" si="134"/>
        <v>-6.5328994442081147E-3</v>
      </c>
    </row>
    <row r="4175" spans="2:8" x14ac:dyDescent="0.35">
      <c r="B4175" s="40">
        <v>37823</v>
      </c>
      <c r="C4175" s="41">
        <v>6.4932249999999998</v>
      </c>
      <c r="D4175" s="6">
        <f t="shared" si="133"/>
        <v>-0.97566446388537253</v>
      </c>
      <c r="E4175">
        <v>-1.1098221668062513E-2</v>
      </c>
      <c r="G4175">
        <v>4169</v>
      </c>
      <c r="H4175">
        <f t="shared" ca="1" si="134"/>
        <v>-1.6701084308528187E-2</v>
      </c>
    </row>
    <row r="4176" spans="2:8" x14ac:dyDescent="0.35">
      <c r="B4176" s="40">
        <v>42591</v>
      </c>
      <c r="C4176" s="41">
        <v>266.82070900000002</v>
      </c>
      <c r="D4176" s="6">
        <f t="shared" si="133"/>
        <v>27.23297902001709</v>
      </c>
      <c r="E4176">
        <v>-1.1111112964207203E-2</v>
      </c>
      <c r="G4176">
        <v>4170</v>
      </c>
      <c r="H4176">
        <f t="shared" ca="1" si="134"/>
        <v>3.4612226218787331E-2</v>
      </c>
    </row>
    <row r="4177" spans="2:8" x14ac:dyDescent="0.35">
      <c r="B4177" s="40">
        <v>38245</v>
      </c>
      <c r="C4177" s="41">
        <v>9.4506750000000004</v>
      </c>
      <c r="D4177" s="6">
        <f t="shared" si="133"/>
        <v>-0.89907770229091777</v>
      </c>
      <c r="E4177">
        <v>-1.1124628845077098E-2</v>
      </c>
      <c r="G4177">
        <v>4171</v>
      </c>
      <c r="H4177">
        <f t="shared" ca="1" si="134"/>
        <v>3.0206693917309716E-3</v>
      </c>
    </row>
    <row r="4178" spans="2:8" x14ac:dyDescent="0.35">
      <c r="B4178" s="40">
        <v>40792</v>
      </c>
      <c r="C4178" s="41">
        <v>93.643082000000007</v>
      </c>
      <c r="D4178" s="6">
        <f t="shared" si="133"/>
        <v>-0.83719588282564539</v>
      </c>
      <c r="E4178">
        <v>-1.1131344141587854E-2</v>
      </c>
      <c r="G4178">
        <v>4172</v>
      </c>
      <c r="H4178">
        <f t="shared" ca="1" si="134"/>
        <v>5.4656619291241484E-3</v>
      </c>
    </row>
    <row r="4179" spans="2:8" x14ac:dyDescent="0.35">
      <c r="B4179" s="40">
        <v>44404</v>
      </c>
      <c r="C4179" s="41">
        <v>575.18866000000003</v>
      </c>
      <c r="D4179" s="6">
        <f t="shared" si="133"/>
        <v>59.028532900657403</v>
      </c>
      <c r="E4179">
        <v>-1.1169796574809557E-2</v>
      </c>
      <c r="G4179">
        <v>4173</v>
      </c>
      <c r="H4179">
        <f t="shared" ca="1" si="134"/>
        <v>1.5263608791190139E-2</v>
      </c>
    </row>
    <row r="4180" spans="2:8" x14ac:dyDescent="0.35">
      <c r="B4180" s="40">
        <v>38134</v>
      </c>
      <c r="C4180" s="41">
        <v>9.5819209999999995</v>
      </c>
      <c r="D4180" s="6">
        <f t="shared" si="133"/>
        <v>-0.9011981376427497</v>
      </c>
      <c r="E4180">
        <v>-1.1177644298616084E-2</v>
      </c>
      <c r="G4180">
        <v>4174</v>
      </c>
      <c r="H4180">
        <f t="shared" ca="1" si="134"/>
        <v>-5.9719771399410534E-3</v>
      </c>
    </row>
    <row r="4181" spans="2:8" x14ac:dyDescent="0.35">
      <c r="B4181" s="40">
        <v>40735</v>
      </c>
      <c r="C4181" s="41">
        <v>96.981178</v>
      </c>
      <c r="D4181" s="6">
        <f t="shared" si="133"/>
        <v>-0.34091751499399536</v>
      </c>
      <c r="E4181">
        <v>-1.1195954162341856E-2</v>
      </c>
      <c r="G4181">
        <v>4175</v>
      </c>
      <c r="H4181">
        <f t="shared" ca="1" si="134"/>
        <v>3.0115872131972907E-2</v>
      </c>
    </row>
    <row r="4182" spans="2:8" x14ac:dyDescent="0.35">
      <c r="B4182" s="40">
        <v>41612</v>
      </c>
      <c r="C4182" s="41">
        <v>147.145737</v>
      </c>
      <c r="D4182" s="6">
        <f t="shared" si="133"/>
        <v>1.4348311671588401</v>
      </c>
      <c r="E4182">
        <v>-1.1222522798079219E-2</v>
      </c>
      <c r="G4182">
        <v>4176</v>
      </c>
      <c r="H4182">
        <f t="shared" ca="1" si="134"/>
        <v>2.1617722130146542E-2</v>
      </c>
    </row>
    <row r="4183" spans="2:8" x14ac:dyDescent="0.35">
      <c r="B4183" s="40">
        <v>40092</v>
      </c>
      <c r="C4183" s="41">
        <v>60.433650999999998</v>
      </c>
      <c r="D4183" s="6">
        <f t="shared" si="133"/>
        <v>0.44385944419954182</v>
      </c>
      <c r="E4183">
        <v>-1.124790939749553E-2</v>
      </c>
      <c r="G4183">
        <v>4177</v>
      </c>
      <c r="H4183">
        <f t="shared" ca="1" si="134"/>
        <v>-3.1798845772089822E-2</v>
      </c>
    </row>
    <row r="4184" spans="2:8" x14ac:dyDescent="0.35">
      <c r="B4184" s="40">
        <v>38846</v>
      </c>
      <c r="C4184" s="41">
        <v>41.855632999999997</v>
      </c>
      <c r="D4184" s="6">
        <f t="shared" si="133"/>
        <v>-0.92331193581510396</v>
      </c>
      <c r="E4184">
        <v>-1.1250198579675462E-2</v>
      </c>
      <c r="G4184">
        <v>4178</v>
      </c>
      <c r="H4184">
        <f t="shared" ca="1" si="134"/>
        <v>-1.2585214017934786E-2</v>
      </c>
    </row>
    <row r="4185" spans="2:8" x14ac:dyDescent="0.35">
      <c r="B4185" s="40">
        <v>44937</v>
      </c>
      <c r="C4185" s="41">
        <v>545.79070999999999</v>
      </c>
      <c r="D4185" s="6">
        <f t="shared" si="133"/>
        <v>4.6376999474325631</v>
      </c>
      <c r="E4185">
        <v>-1.126937680519776E-2</v>
      </c>
      <c r="G4185">
        <v>4179</v>
      </c>
      <c r="H4185">
        <f t="shared" ca="1" si="134"/>
        <v>2.6305915722193221E-2</v>
      </c>
    </row>
    <row r="4186" spans="2:8" x14ac:dyDescent="0.35">
      <c r="B4186" s="40">
        <v>41026</v>
      </c>
      <c r="C4186" s="41">
        <v>96.810883000000004</v>
      </c>
      <c r="D4186" s="6">
        <f t="shared" si="133"/>
        <v>-0.8032466078467797</v>
      </c>
      <c r="E4186">
        <v>-1.1276522793887059E-2</v>
      </c>
      <c r="G4186">
        <v>4180</v>
      </c>
      <c r="H4186">
        <f t="shared" ca="1" si="134"/>
        <v>-2.9137557851160571E-2</v>
      </c>
    </row>
    <row r="4187" spans="2:8" x14ac:dyDescent="0.35">
      <c r="B4187" s="40">
        <v>44186</v>
      </c>
      <c r="C4187" s="41">
        <v>492.04174799999998</v>
      </c>
      <c r="D4187" s="6">
        <f t="shared" si="133"/>
        <v>9.1552749731542686</v>
      </c>
      <c r="E4187">
        <v>-1.1288861289488267E-2</v>
      </c>
      <c r="G4187">
        <v>4181</v>
      </c>
      <c r="H4187">
        <f t="shared" ca="1" si="134"/>
        <v>4.691410621967354E-2</v>
      </c>
    </row>
    <row r="4188" spans="2:8" x14ac:dyDescent="0.35">
      <c r="B4188" s="40">
        <v>39952</v>
      </c>
      <c r="C4188" s="41">
        <v>48.451839</v>
      </c>
      <c r="D4188" s="6">
        <f t="shared" si="133"/>
        <v>9.5068054191806866</v>
      </c>
      <c r="E4188">
        <v>-1.1304331483750199E-2</v>
      </c>
      <c r="G4188">
        <v>4182</v>
      </c>
      <c r="H4188">
        <f t="shared" ca="1" si="134"/>
        <v>-4.6190395394375174E-2</v>
      </c>
    </row>
    <row r="4189" spans="2:8" x14ac:dyDescent="0.35">
      <c r="B4189" s="40">
        <v>37748</v>
      </c>
      <c r="C4189" s="41">
        <v>4.611472</v>
      </c>
      <c r="D4189" s="6">
        <f t="shared" si="133"/>
        <v>-0.95013690026080344</v>
      </c>
      <c r="E4189">
        <v>-1.1317550908396963E-2</v>
      </c>
      <c r="G4189">
        <v>4183</v>
      </c>
      <c r="H4189">
        <f t="shared" ca="1" si="134"/>
        <v>-8.1811181785782969E-4</v>
      </c>
    </row>
    <row r="4190" spans="2:8" x14ac:dyDescent="0.35">
      <c r="B4190" s="40">
        <v>41040</v>
      </c>
      <c r="C4190" s="41">
        <v>92.482658000000001</v>
      </c>
      <c r="D4190" s="6">
        <f t="shared" si="133"/>
        <v>9.1762194490381213E-2</v>
      </c>
      <c r="E4190">
        <v>-1.1331464231929354E-2</v>
      </c>
      <c r="G4190">
        <v>4184</v>
      </c>
      <c r="H4190">
        <f t="shared" ca="1" si="134"/>
        <v>-6.483452674769981E-3</v>
      </c>
    </row>
    <row r="4191" spans="2:8" x14ac:dyDescent="0.35">
      <c r="B4191" s="40">
        <v>40924</v>
      </c>
      <c r="C4191" s="41">
        <v>84.709525999999997</v>
      </c>
      <c r="D4191" s="6">
        <f t="shared" si="133"/>
        <v>-0.80541298708188835</v>
      </c>
      <c r="E4191">
        <v>-1.1340204886095889E-2</v>
      </c>
      <c r="G4191">
        <v>4185</v>
      </c>
      <c r="H4191">
        <f t="shared" ca="1" si="134"/>
        <v>8.2898643737076717E-3</v>
      </c>
    </row>
    <row r="4192" spans="2:8" x14ac:dyDescent="0.35">
      <c r="B4192" s="40">
        <v>43998</v>
      </c>
      <c r="C4192" s="41">
        <v>435.32980300000003</v>
      </c>
      <c r="D4192" s="6">
        <f t="shared" si="133"/>
        <v>10.850002979310897</v>
      </c>
      <c r="E4192">
        <v>-1.1352385906776246E-2</v>
      </c>
      <c r="G4192">
        <v>4186</v>
      </c>
      <c r="H4192">
        <f t="shared" ca="1" si="134"/>
        <v>-4.0063300557243324E-2</v>
      </c>
    </row>
    <row r="4193" spans="2:8" x14ac:dyDescent="0.35">
      <c r="B4193" s="40">
        <v>39841</v>
      </c>
      <c r="C4193" s="41">
        <v>36.736682999999999</v>
      </c>
      <c r="D4193" s="6">
        <f t="shared" si="133"/>
        <v>-0.55981260366950769</v>
      </c>
      <c r="E4193">
        <v>-1.1370215244998217E-2</v>
      </c>
      <c r="G4193">
        <v>4187</v>
      </c>
      <c r="H4193">
        <f t="shared" ca="1" si="134"/>
        <v>1.0679061824461981E-2</v>
      </c>
    </row>
    <row r="4194" spans="2:8" x14ac:dyDescent="0.35">
      <c r="B4194" s="40">
        <v>40626</v>
      </c>
      <c r="C4194" s="41">
        <v>83.456917000000004</v>
      </c>
      <c r="D4194" s="6">
        <f t="shared" si="133"/>
        <v>-0.83250226521157744</v>
      </c>
      <c r="E4194">
        <v>-1.1381497085499149E-2</v>
      </c>
      <c r="G4194">
        <v>4188</v>
      </c>
      <c r="H4194">
        <f t="shared" ca="1" si="134"/>
        <v>3.5577449774136849E-2</v>
      </c>
    </row>
    <row r="4195" spans="2:8" x14ac:dyDescent="0.35">
      <c r="B4195" s="40">
        <v>44120</v>
      </c>
      <c r="C4195" s="41">
        <v>498.25698899999998</v>
      </c>
      <c r="D4195" s="6">
        <f t="shared" si="133"/>
        <v>13.009298754248491</v>
      </c>
      <c r="E4195">
        <v>-1.139863508020782E-2</v>
      </c>
      <c r="G4195">
        <v>4189</v>
      </c>
      <c r="H4195">
        <f t="shared" ca="1" si="134"/>
        <v>-5.3180018656404815E-2</v>
      </c>
    </row>
    <row r="4196" spans="2:8" x14ac:dyDescent="0.35">
      <c r="B4196" s="40">
        <v>38895</v>
      </c>
      <c r="C4196" s="41">
        <v>35.566161999999998</v>
      </c>
      <c r="D4196" s="6">
        <f t="shared" si="133"/>
        <v>-0.85808298114369697</v>
      </c>
      <c r="E4196">
        <v>-1.1402205870008219E-2</v>
      </c>
      <c r="G4196">
        <v>4190</v>
      </c>
      <c r="H4196">
        <f t="shared" ca="1" si="134"/>
        <v>-4.3668999341033327E-2</v>
      </c>
    </row>
    <row r="4197" spans="2:8" x14ac:dyDescent="0.35">
      <c r="B4197" s="40">
        <v>42338</v>
      </c>
      <c r="C4197" s="41">
        <v>250.612381</v>
      </c>
      <c r="D4197" s="6">
        <f t="shared" si="133"/>
        <v>-0.46187110417067445</v>
      </c>
      <c r="E4197">
        <v>-1.1425693716089529E-2</v>
      </c>
      <c r="G4197">
        <v>4191</v>
      </c>
      <c r="H4197">
        <f t="shared" ca="1" si="134"/>
        <v>-2.8556353441801272E-2</v>
      </c>
    </row>
    <row r="4198" spans="2:8" x14ac:dyDescent="0.35">
      <c r="B4198" s="40">
        <v>43934</v>
      </c>
      <c r="C4198" s="41">
        <v>465.71069299999999</v>
      </c>
      <c r="D4198" s="6">
        <f t="shared" si="133"/>
        <v>-0.12990064943475432</v>
      </c>
      <c r="E4198">
        <v>-1.1435173867451383E-2</v>
      </c>
      <c r="G4198">
        <v>4192</v>
      </c>
      <c r="H4198">
        <f t="shared" ca="1" si="134"/>
        <v>-3.1293344931812288E-2</v>
      </c>
    </row>
    <row r="4199" spans="2:8" x14ac:dyDescent="0.35">
      <c r="B4199" s="40">
        <v>44841</v>
      </c>
      <c r="C4199" s="41">
        <v>535.23852499999998</v>
      </c>
      <c r="D4199" s="6">
        <f t="shared" si="133"/>
        <v>69.233745935639192</v>
      </c>
      <c r="E4199">
        <v>-1.1438407974387355E-2</v>
      </c>
      <c r="G4199">
        <v>4193</v>
      </c>
      <c r="H4199">
        <f t="shared" ca="1" si="134"/>
        <v>2.1798434740594622E-2</v>
      </c>
    </row>
    <row r="4200" spans="2:8" x14ac:dyDescent="0.35">
      <c r="B4200" s="40">
        <v>37893</v>
      </c>
      <c r="C4200" s="41">
        <v>7.6208169999999997</v>
      </c>
      <c r="D4200" s="6">
        <f t="shared" si="133"/>
        <v>-0.65823338067773496</v>
      </c>
      <c r="E4200">
        <v>-1.1442429764482615E-2</v>
      </c>
      <c r="G4200">
        <v>4194</v>
      </c>
      <c r="H4200">
        <f t="shared" ca="1" si="134"/>
        <v>-1.8723163189429144E-2</v>
      </c>
    </row>
    <row r="4201" spans="2:8" x14ac:dyDescent="0.35">
      <c r="B4201" s="40">
        <v>38635</v>
      </c>
      <c r="C4201" s="41">
        <v>22.298307000000001</v>
      </c>
      <c r="D4201" s="6">
        <f t="shared" si="133"/>
        <v>-0.80744052420292389</v>
      </c>
      <c r="E4201">
        <v>-1.1445054759683781E-2</v>
      </c>
      <c r="G4201">
        <v>4195</v>
      </c>
      <c r="H4201">
        <f t="shared" ca="1" si="134"/>
        <v>2.7066253734999671E-2</v>
      </c>
    </row>
    <row r="4202" spans="2:8" x14ac:dyDescent="0.35">
      <c r="B4202" s="40">
        <v>41255</v>
      </c>
      <c r="C4202" s="41">
        <v>115.799583</v>
      </c>
      <c r="D4202" s="6">
        <f t="shared" si="133"/>
        <v>-0.54750465797373626</v>
      </c>
      <c r="E4202">
        <v>-1.1446011017909243E-2</v>
      </c>
      <c r="G4202">
        <v>4196</v>
      </c>
      <c r="H4202">
        <f t="shared" ca="1" si="134"/>
        <v>-4.5614168683045858E-3</v>
      </c>
    </row>
    <row r="4203" spans="2:8" x14ac:dyDescent="0.35">
      <c r="B4203" s="40">
        <v>42716</v>
      </c>
      <c r="C4203" s="41">
        <v>255.91331500000001</v>
      </c>
      <c r="D4203" s="6">
        <f t="shared" si="133"/>
        <v>13.939517076485707</v>
      </c>
      <c r="E4203">
        <v>-1.1450970156118069E-2</v>
      </c>
      <c r="G4203">
        <v>4197</v>
      </c>
      <c r="H4203">
        <f t="shared" ca="1" si="134"/>
        <v>4.2341136441953219E-2</v>
      </c>
    </row>
    <row r="4204" spans="2:8" x14ac:dyDescent="0.35">
      <c r="B4204" s="40">
        <v>38513</v>
      </c>
      <c r="C4204" s="41">
        <v>17.129958999999999</v>
      </c>
      <c r="D4204" s="6">
        <f t="shared" si="133"/>
        <v>-0.45556931202452583</v>
      </c>
      <c r="E4204">
        <v>-1.1501807028648781E-2</v>
      </c>
      <c r="G4204">
        <v>4198</v>
      </c>
      <c r="H4204">
        <f t="shared" ca="1" si="134"/>
        <v>-4.9596164652954251E-2</v>
      </c>
    </row>
    <row r="4205" spans="2:8" x14ac:dyDescent="0.35">
      <c r="B4205" s="40">
        <v>38882</v>
      </c>
      <c r="C4205" s="41">
        <v>31.463985000000001</v>
      </c>
      <c r="D4205" s="6">
        <f t="shared" si="133"/>
        <v>-0.89486131034353922</v>
      </c>
      <c r="E4205">
        <v>-1.1508839921942269E-2</v>
      </c>
      <c r="G4205">
        <v>4199</v>
      </c>
      <c r="H4205">
        <f t="shared" ca="1" si="134"/>
        <v>2.2225468747126897E-2</v>
      </c>
    </row>
    <row r="4206" spans="2:8" x14ac:dyDescent="0.35">
      <c r="B4206" s="40">
        <v>43021</v>
      </c>
      <c r="C4206" s="41">
        <v>299.26171900000003</v>
      </c>
      <c r="D4206" s="6">
        <f t="shared" si="133"/>
        <v>24.006312457452289</v>
      </c>
      <c r="E4206">
        <v>-1.1513616876630942E-2</v>
      </c>
      <c r="G4206">
        <v>4200</v>
      </c>
      <c r="H4206">
        <f t="shared" ca="1" si="134"/>
        <v>5.2207053156853755E-2</v>
      </c>
    </row>
    <row r="4207" spans="2:8" x14ac:dyDescent="0.35">
      <c r="B4207" s="40">
        <v>38363</v>
      </c>
      <c r="C4207" s="41">
        <v>11.967447</v>
      </c>
      <c r="D4207" s="6">
        <f t="shared" si="133"/>
        <v>-0.96909772579764286</v>
      </c>
      <c r="E4207">
        <v>-1.1524188132951555E-2</v>
      </c>
      <c r="G4207">
        <v>4201</v>
      </c>
      <c r="H4207">
        <f t="shared" ca="1" si="134"/>
        <v>9.0389613869565569E-3</v>
      </c>
    </row>
    <row r="4208" spans="2:8" x14ac:dyDescent="0.35">
      <c r="B4208" s="40">
        <v>43650</v>
      </c>
      <c r="C4208" s="41">
        <v>387.267517</v>
      </c>
      <c r="D4208" s="6">
        <f t="shared" si="133"/>
        <v>9.1844616996091819</v>
      </c>
      <c r="E4208">
        <v>-1.1529445712533658E-2</v>
      </c>
      <c r="G4208">
        <v>4202</v>
      </c>
      <c r="H4208">
        <f t="shared" ca="1" si="134"/>
        <v>-3.030227971549746E-3</v>
      </c>
    </row>
    <row r="4209" spans="2:8" x14ac:dyDescent="0.35">
      <c r="B4209" s="40">
        <v>39829</v>
      </c>
      <c r="C4209" s="41">
        <v>38.025329999999997</v>
      </c>
      <c r="D4209" s="6">
        <f t="shared" si="133"/>
        <v>-0.66868698038872232</v>
      </c>
      <c r="E4209">
        <v>-1.1532257536231102E-2</v>
      </c>
      <c r="G4209">
        <v>4203</v>
      </c>
      <c r="H4209">
        <f t="shared" ca="1" si="134"/>
        <v>-2.586152410971391E-3</v>
      </c>
    </row>
    <row r="4210" spans="2:8" x14ac:dyDescent="0.35">
      <c r="B4210" s="40">
        <v>41262</v>
      </c>
      <c r="C4210" s="41">
        <v>114.771614</v>
      </c>
      <c r="D4210" s="6">
        <f t="shared" si="133"/>
        <v>-0.77208130489225768</v>
      </c>
      <c r="E4210">
        <v>-1.1547277002190225E-2</v>
      </c>
      <c r="G4210">
        <v>4204</v>
      </c>
      <c r="H4210">
        <f t="shared" ca="1" si="134"/>
        <v>7.9801276511613159E-3</v>
      </c>
    </row>
    <row r="4211" spans="2:8" x14ac:dyDescent="0.35">
      <c r="B4211" s="40">
        <v>44132</v>
      </c>
      <c r="C4211" s="41">
        <v>503.56384300000002</v>
      </c>
      <c r="D4211" s="6">
        <f t="shared" si="133"/>
        <v>103.1725903393879</v>
      </c>
      <c r="E4211">
        <v>-1.1563323393649428E-2</v>
      </c>
      <c r="G4211">
        <v>4205</v>
      </c>
      <c r="H4211">
        <f t="shared" ca="1" si="134"/>
        <v>-1.0917964310620702E-2</v>
      </c>
    </row>
    <row r="4212" spans="2:8" x14ac:dyDescent="0.35">
      <c r="B4212" s="40">
        <v>37732</v>
      </c>
      <c r="C4212" s="41">
        <v>4.8339379999999998</v>
      </c>
      <c r="D4212" s="6">
        <f t="shared" si="133"/>
        <v>-0.98810807666150691</v>
      </c>
      <c r="E4212">
        <v>-1.1565486466718488E-2</v>
      </c>
      <c r="G4212">
        <v>4206</v>
      </c>
      <c r="H4212">
        <f t="shared" ca="1" si="134"/>
        <v>1.7234462833417868E-2</v>
      </c>
    </row>
    <row r="4213" spans="2:8" x14ac:dyDescent="0.35">
      <c r="B4213" s="40">
        <v>43676</v>
      </c>
      <c r="C4213" s="41">
        <v>406.48916600000001</v>
      </c>
      <c r="D4213" s="6">
        <f t="shared" si="133"/>
        <v>24.396417466503326</v>
      </c>
      <c r="E4213">
        <v>-1.1568059827088088E-2</v>
      </c>
      <c r="G4213">
        <v>4207</v>
      </c>
      <c r="H4213">
        <f t="shared" ca="1" si="134"/>
        <v>1.5252919691345377E-2</v>
      </c>
    </row>
    <row r="4214" spans="2:8" x14ac:dyDescent="0.35">
      <c r="B4214" s="40">
        <v>38418</v>
      </c>
      <c r="C4214" s="41">
        <v>16.005768</v>
      </c>
      <c r="D4214" s="6">
        <f t="shared" si="133"/>
        <v>-0.93575564886860152</v>
      </c>
      <c r="E4214">
        <v>-1.1570401248578903E-2</v>
      </c>
      <c r="G4214">
        <v>4208</v>
      </c>
      <c r="H4214">
        <f t="shared" ca="1" si="134"/>
        <v>1.6916009473841769E-3</v>
      </c>
    </row>
    <row r="4215" spans="2:8" x14ac:dyDescent="0.35">
      <c r="B4215" s="40">
        <v>42111</v>
      </c>
      <c r="C4215" s="41">
        <v>249.13891599999999</v>
      </c>
      <c r="D4215" s="6">
        <f t="shared" si="133"/>
        <v>12.926571644261021</v>
      </c>
      <c r="E4215">
        <v>-1.1587757715658509E-2</v>
      </c>
      <c r="G4215">
        <v>4209</v>
      </c>
      <c r="H4215">
        <f t="shared" ca="1" si="134"/>
        <v>1.0939180126806773E-2</v>
      </c>
    </row>
    <row r="4216" spans="2:8" x14ac:dyDescent="0.35">
      <c r="B4216" s="40">
        <v>38540</v>
      </c>
      <c r="C4216" s="41">
        <v>17.889465000000001</v>
      </c>
      <c r="D4216" s="6">
        <f t="shared" si="133"/>
        <v>-0.96750023735618917</v>
      </c>
      <c r="E4216">
        <v>-1.1589282677454299E-2</v>
      </c>
      <c r="G4216">
        <v>4210</v>
      </c>
      <c r="H4216">
        <f t="shared" ca="1" si="134"/>
        <v>3.6195643554469074E-2</v>
      </c>
    </row>
    <row r="4217" spans="2:8" x14ac:dyDescent="0.35">
      <c r="B4217" s="40">
        <v>44550</v>
      </c>
      <c r="C4217" s="41">
        <v>550.44909700000005</v>
      </c>
      <c r="D4217" s="6">
        <f t="shared" si="133"/>
        <v>0.73153332486601841</v>
      </c>
      <c r="E4217">
        <v>-1.1598152020755755E-2</v>
      </c>
      <c r="G4217">
        <v>4211</v>
      </c>
      <c r="H4217">
        <f t="shared" ca="1" si="134"/>
        <v>-5.7581717228464765E-3</v>
      </c>
    </row>
    <row r="4218" spans="2:8" x14ac:dyDescent="0.35">
      <c r="B4218" s="40">
        <v>43145</v>
      </c>
      <c r="C4218" s="41">
        <v>317.89691199999999</v>
      </c>
      <c r="D4218" s="6">
        <f t="shared" si="133"/>
        <v>-0.17379738472338921</v>
      </c>
      <c r="E4218">
        <v>-1.1602666182779548E-2</v>
      </c>
      <c r="G4218">
        <v>4212</v>
      </c>
      <c r="H4218">
        <f t="shared" ca="1" si="134"/>
        <v>1.1602788051622223E-2</v>
      </c>
    </row>
    <row r="4219" spans="2:8" x14ac:dyDescent="0.35">
      <c r="B4219" s="40">
        <v>43560</v>
      </c>
      <c r="C4219" s="41">
        <v>384.76870700000001</v>
      </c>
      <c r="D4219" s="6">
        <f t="shared" si="133"/>
        <v>3.4877794056502474</v>
      </c>
      <c r="E4219">
        <v>-1.160361018844995E-2</v>
      </c>
      <c r="G4219">
        <v>4213</v>
      </c>
      <c r="H4219">
        <f t="shared" ca="1" si="134"/>
        <v>2.8887039422631679E-2</v>
      </c>
    </row>
    <row r="4220" spans="2:8" x14ac:dyDescent="0.35">
      <c r="B4220" s="40">
        <v>40840</v>
      </c>
      <c r="C4220" s="41">
        <v>85.736992000000001</v>
      </c>
      <c r="D4220" s="6">
        <f t="shared" si="133"/>
        <v>-0.65905231072240755</v>
      </c>
      <c r="E4220">
        <v>-1.1645424866739281E-2</v>
      </c>
      <c r="G4220">
        <v>4214</v>
      </c>
      <c r="H4220">
        <f t="shared" ca="1" si="134"/>
        <v>3.6855060958576907E-2</v>
      </c>
    </row>
    <row r="4221" spans="2:8" x14ac:dyDescent="0.35">
      <c r="B4221" s="40">
        <v>42725</v>
      </c>
      <c r="C4221" s="41">
        <v>251.46670499999999</v>
      </c>
      <c r="D4221" s="6">
        <f t="shared" si="133"/>
        <v>-0.42903711475175432</v>
      </c>
      <c r="E4221">
        <v>-1.1650978514904367E-2</v>
      </c>
      <c r="G4221">
        <v>4215</v>
      </c>
      <c r="H4221">
        <f t="shared" ca="1" si="134"/>
        <v>5.7722183361292548E-2</v>
      </c>
    </row>
    <row r="4222" spans="2:8" x14ac:dyDescent="0.35">
      <c r="B4222" s="40">
        <v>43801</v>
      </c>
      <c r="C4222" s="41">
        <v>440.425659</v>
      </c>
      <c r="D4222" s="6">
        <f t="shared" si="133"/>
        <v>37.321025958720284</v>
      </c>
      <c r="E4222">
        <v>-1.1653175643301962E-2</v>
      </c>
      <c r="G4222">
        <v>4216</v>
      </c>
      <c r="H4222">
        <f t="shared" ca="1" si="134"/>
        <v>-7.9585357281472639E-3</v>
      </c>
    </row>
    <row r="4223" spans="2:8" x14ac:dyDescent="0.35">
      <c r="B4223" s="40">
        <v>38307</v>
      </c>
      <c r="C4223" s="41">
        <v>11.493055</v>
      </c>
      <c r="D4223" s="6">
        <f t="shared" si="133"/>
        <v>-0.95351675942933378</v>
      </c>
      <c r="E4223">
        <v>-1.1655835321822162E-2</v>
      </c>
      <c r="G4223">
        <v>4217</v>
      </c>
      <c r="H4223">
        <f t="shared" ca="1" si="134"/>
        <v>3.9266884593136632E-2</v>
      </c>
    </row>
    <row r="4224" spans="2:8" x14ac:dyDescent="0.35">
      <c r="B4224" s="40">
        <v>42773</v>
      </c>
      <c r="C4224" s="41">
        <v>247.251587</v>
      </c>
      <c r="D4224" s="6">
        <f t="shared" si="133"/>
        <v>-0.49699935748361473</v>
      </c>
      <c r="E4224">
        <v>-1.1664506459621369E-2</v>
      </c>
      <c r="G4224">
        <v>4218</v>
      </c>
      <c r="H4224">
        <f t="shared" ca="1" si="134"/>
        <v>-1.0302363700579791E-2</v>
      </c>
    </row>
    <row r="4225" spans="2:8" x14ac:dyDescent="0.35">
      <c r="B4225" s="40">
        <v>44253</v>
      </c>
      <c r="C4225" s="41">
        <v>491.553223</v>
      </c>
      <c r="D4225" s="6">
        <f t="shared" si="133"/>
        <v>0.64012510754252017</v>
      </c>
      <c r="E4225">
        <v>-1.1688389521614878E-2</v>
      </c>
      <c r="G4225">
        <v>4219</v>
      </c>
      <c r="H4225">
        <f t="shared" ca="1" si="134"/>
        <v>-1.3163709794189619E-2</v>
      </c>
    </row>
    <row r="4226" spans="2:8" x14ac:dyDescent="0.35">
      <c r="B4226" s="40">
        <v>43175</v>
      </c>
      <c r="C4226" s="41">
        <v>299.70471199999997</v>
      </c>
      <c r="D4226" s="6">
        <f t="shared" si="133"/>
        <v>3.1169608399797779</v>
      </c>
      <c r="E4226">
        <v>-1.1690576838418551E-2</v>
      </c>
      <c r="G4226">
        <v>4220</v>
      </c>
      <c r="H4226">
        <f t="shared" ca="1" si="134"/>
        <v>-5.1844013142290507E-2</v>
      </c>
    </row>
    <row r="4227" spans="2:8" x14ac:dyDescent="0.35">
      <c r="B4227" s="40">
        <v>40226</v>
      </c>
      <c r="C4227" s="41">
        <v>72.797561999999999</v>
      </c>
      <c r="D4227" s="6">
        <f t="shared" si="133"/>
        <v>-0.71288793880361156</v>
      </c>
      <c r="E4227">
        <v>-1.1723362656537504E-2</v>
      </c>
      <c r="G4227">
        <v>4221</v>
      </c>
      <c r="H4227">
        <f t="shared" ca="1" si="134"/>
        <v>-3.3959229204635566E-2</v>
      </c>
    </row>
    <row r="4228" spans="2:8" x14ac:dyDescent="0.35">
      <c r="B4228" s="40">
        <v>42878</v>
      </c>
      <c r="C4228" s="41">
        <v>253.551041</v>
      </c>
      <c r="D4228" s="6">
        <f t="shared" si="133"/>
        <v>43.532319652749436</v>
      </c>
      <c r="E4228">
        <v>-1.1734901203206452E-2</v>
      </c>
      <c r="G4228">
        <v>4222</v>
      </c>
      <c r="H4228">
        <f t="shared" ca="1" si="134"/>
        <v>5.7653073479420917E-3</v>
      </c>
    </row>
    <row r="4229" spans="2:8" x14ac:dyDescent="0.35">
      <c r="B4229" s="40">
        <v>37657</v>
      </c>
      <c r="C4229" s="41">
        <v>5.6936410000000004</v>
      </c>
      <c r="D4229" s="6">
        <f t="shared" si="133"/>
        <v>-0.85921865631139016</v>
      </c>
      <c r="E4229">
        <v>-1.1780238975421818E-2</v>
      </c>
      <c r="G4229">
        <v>4223</v>
      </c>
      <c r="H4229">
        <f t="shared" ca="1" si="134"/>
        <v>-2.9475278940345635E-2</v>
      </c>
    </row>
    <row r="4230" spans="2:8" x14ac:dyDescent="0.35">
      <c r="B4230" s="40">
        <v>39590</v>
      </c>
      <c r="C4230" s="41">
        <v>40.443150000000003</v>
      </c>
      <c r="D4230" s="6">
        <f t="shared" si="133"/>
        <v>8.899418782507236E-2</v>
      </c>
      <c r="E4230">
        <v>-1.178308021450834E-2</v>
      </c>
      <c r="G4230">
        <v>4224</v>
      </c>
      <c r="H4230">
        <f t="shared" ca="1" si="134"/>
        <v>6.8068929626517011E-4</v>
      </c>
    </row>
    <row r="4231" spans="2:8" x14ac:dyDescent="0.35">
      <c r="B4231" s="40">
        <v>39720</v>
      </c>
      <c r="C4231" s="41">
        <v>37.138077000000003</v>
      </c>
      <c r="D4231" s="6">
        <f t="shared" ref="D4231:D4294" si="135">(C4231-C4232)/C4232</f>
        <v>-0.91664135588521822</v>
      </c>
      <c r="E4231">
        <v>-1.1804202891412593E-2</v>
      </c>
      <c r="G4231">
        <v>4225</v>
      </c>
      <c r="H4231">
        <f t="shared" ref="H4231:H4294" ca="1" si="136">_xlfn.NORM.INV(RAND(),K$9,K$10)</f>
        <v>3.9849243476140224E-2</v>
      </c>
    </row>
    <row r="4232" spans="2:8" x14ac:dyDescent="0.35">
      <c r="B4232" s="40">
        <v>43768</v>
      </c>
      <c r="C4232" s="41">
        <v>445.52160600000002</v>
      </c>
      <c r="D4232" s="6">
        <f t="shared" si="135"/>
        <v>20.371862446138802</v>
      </c>
      <c r="E4232">
        <v>-1.1806391265074212E-2</v>
      </c>
      <c r="G4232">
        <v>4226</v>
      </c>
      <c r="H4232">
        <f t="shared" ca="1" si="136"/>
        <v>4.9466228398723423E-2</v>
      </c>
    </row>
    <row r="4233" spans="2:8" x14ac:dyDescent="0.35">
      <c r="B4233" s="40">
        <v>38601</v>
      </c>
      <c r="C4233" s="41">
        <v>20.846176</v>
      </c>
      <c r="D4233" s="6">
        <f t="shared" si="135"/>
        <v>-0.86067511167350907</v>
      </c>
      <c r="E4233">
        <v>-1.1854610844839714E-2</v>
      </c>
      <c r="G4233">
        <v>4227</v>
      </c>
      <c r="H4233">
        <f t="shared" ca="1" si="136"/>
        <v>3.3331696377018501E-3</v>
      </c>
    </row>
    <row r="4234" spans="2:8" x14ac:dyDescent="0.35">
      <c r="B4234" s="40">
        <v>41564</v>
      </c>
      <c r="C4234" s="41">
        <v>149.622772</v>
      </c>
      <c r="D4234" s="6">
        <f t="shared" si="135"/>
        <v>0.65546660583974103</v>
      </c>
      <c r="E4234">
        <v>-1.1873028393172381E-2</v>
      </c>
      <c r="G4234">
        <v>4228</v>
      </c>
      <c r="H4234">
        <f t="shared" ca="1" si="136"/>
        <v>-3.1634556634244762E-2</v>
      </c>
    </row>
    <row r="4235" spans="2:8" x14ac:dyDescent="0.35">
      <c r="B4235" s="40">
        <v>40449</v>
      </c>
      <c r="C4235" s="41">
        <v>90.381027000000003</v>
      </c>
      <c r="D4235" s="6">
        <f t="shared" si="135"/>
        <v>-0.84108830417582414</v>
      </c>
      <c r="E4235">
        <v>-1.1876253152546793E-2</v>
      </c>
      <c r="G4235">
        <v>4229</v>
      </c>
      <c r="H4235">
        <f t="shared" ca="1" si="136"/>
        <v>-1.3621474149380045E-3</v>
      </c>
    </row>
    <row r="4236" spans="2:8" x14ac:dyDescent="0.35">
      <c r="B4236" s="40">
        <v>45139</v>
      </c>
      <c r="C4236" s="41">
        <v>568.75</v>
      </c>
      <c r="D4236" s="6">
        <f t="shared" si="135"/>
        <v>5.2863501697829593E-2</v>
      </c>
      <c r="E4236">
        <v>-1.1900584234909644E-2</v>
      </c>
      <c r="G4236">
        <v>4230</v>
      </c>
      <c r="H4236">
        <f t="shared" ca="1" si="136"/>
        <v>3.2586322966926227E-2</v>
      </c>
    </row>
    <row r="4237" spans="2:8" x14ac:dyDescent="0.35">
      <c r="B4237" s="40">
        <v>44610</v>
      </c>
      <c r="C4237" s="41">
        <v>540.19348100000002</v>
      </c>
      <c r="D4237" s="6">
        <f t="shared" si="135"/>
        <v>14.558440737408716</v>
      </c>
      <c r="E4237">
        <v>-1.1904994707673958E-2</v>
      </c>
      <c r="G4237">
        <v>4231</v>
      </c>
      <c r="H4237">
        <f t="shared" ca="1" si="136"/>
        <v>-8.3692864032041854E-3</v>
      </c>
    </row>
    <row r="4238" spans="2:8" x14ac:dyDescent="0.35">
      <c r="B4238" s="40">
        <v>38873</v>
      </c>
      <c r="C4238" s="41">
        <v>34.720283999999999</v>
      </c>
      <c r="D4238" s="6">
        <f t="shared" si="135"/>
        <v>-0.94058407122324894</v>
      </c>
      <c r="E4238">
        <v>-1.1930584479542832E-2</v>
      </c>
      <c r="G4238">
        <v>4232</v>
      </c>
      <c r="H4238">
        <f t="shared" ca="1" si="136"/>
        <v>4.1820407244826299E-3</v>
      </c>
    </row>
    <row r="4239" spans="2:8" x14ac:dyDescent="0.35">
      <c r="B4239" s="40">
        <v>44909</v>
      </c>
      <c r="C4239" s="41">
        <v>584.35986300000002</v>
      </c>
      <c r="D4239" s="6">
        <f t="shared" si="135"/>
        <v>3.1406349092167214</v>
      </c>
      <c r="E4239">
        <v>-1.1948892917692324E-2</v>
      </c>
      <c r="G4239">
        <v>4233</v>
      </c>
      <c r="H4239">
        <f t="shared" ca="1" si="136"/>
        <v>-2.3729372666618554E-2</v>
      </c>
    </row>
    <row r="4240" spans="2:8" x14ac:dyDescent="0.35">
      <c r="B4240" s="40">
        <v>41460</v>
      </c>
      <c r="C4240" s="41">
        <v>141.12808200000001</v>
      </c>
      <c r="D4240" s="6">
        <f t="shared" si="135"/>
        <v>2.5179368860633118</v>
      </c>
      <c r="E4240">
        <v>-1.1957500027093866E-2</v>
      </c>
      <c r="G4240">
        <v>4234</v>
      </c>
      <c r="H4240">
        <f t="shared" ca="1" si="136"/>
        <v>-5.1080470349805542E-2</v>
      </c>
    </row>
    <row r="4241" spans="2:8" x14ac:dyDescent="0.35">
      <c r="B4241" s="40">
        <v>39700</v>
      </c>
      <c r="C4241" s="41">
        <v>40.116717999999999</v>
      </c>
      <c r="D4241" s="6">
        <f t="shared" si="135"/>
        <v>-0.82358119188403045</v>
      </c>
      <c r="E4241">
        <v>-1.196667326394597E-2</v>
      </c>
      <c r="G4241">
        <v>4235</v>
      </c>
      <c r="H4241">
        <f t="shared" ca="1" si="136"/>
        <v>4.6027930494322328E-2</v>
      </c>
    </row>
    <row r="4242" spans="2:8" x14ac:dyDescent="0.35">
      <c r="B4242" s="40">
        <v>42387</v>
      </c>
      <c r="C4242" s="41">
        <v>227.394791</v>
      </c>
      <c r="D4242" s="6">
        <f t="shared" si="135"/>
        <v>4.9372062350448624</v>
      </c>
      <c r="E4242">
        <v>-1.1985550240088846E-2</v>
      </c>
      <c r="G4242">
        <v>4236</v>
      </c>
      <c r="H4242">
        <f t="shared" ca="1" si="136"/>
        <v>-3.3401254378426497E-2</v>
      </c>
    </row>
    <row r="4243" spans="2:8" x14ac:dyDescent="0.35">
      <c r="B4243" s="40">
        <v>39653</v>
      </c>
      <c r="C4243" s="41">
        <v>38.299965</v>
      </c>
      <c r="D4243" s="6">
        <f t="shared" si="135"/>
        <v>3.8476090064354289</v>
      </c>
      <c r="E4243">
        <v>-1.1988766276210028E-2</v>
      </c>
      <c r="G4243">
        <v>4237</v>
      </c>
      <c r="H4243">
        <f t="shared" ca="1" si="136"/>
        <v>-4.5320089442464372E-2</v>
      </c>
    </row>
    <row r="4244" spans="2:8" x14ac:dyDescent="0.35">
      <c r="B4244" s="40">
        <v>37874</v>
      </c>
      <c r="C4244" s="41">
        <v>7.9007949999999996</v>
      </c>
      <c r="D4244" s="6">
        <f t="shared" si="135"/>
        <v>-0.98042448071670385</v>
      </c>
      <c r="E4244">
        <v>-1.1990230441969892E-2</v>
      </c>
      <c r="G4244">
        <v>4238</v>
      </c>
      <c r="H4244">
        <f t="shared" ca="1" si="136"/>
        <v>1.9376335175452696E-2</v>
      </c>
    </row>
    <row r="4245" spans="2:8" x14ac:dyDescent="0.35">
      <c r="B4245" s="40">
        <v>43549</v>
      </c>
      <c r="C4245" s="41">
        <v>403.60589599999997</v>
      </c>
      <c r="D4245" s="6">
        <f t="shared" si="135"/>
        <v>4.6772297560308038</v>
      </c>
      <c r="E4245">
        <v>-1.1998679700932656E-2</v>
      </c>
      <c r="G4245">
        <v>4239</v>
      </c>
      <c r="H4245">
        <f t="shared" ca="1" si="136"/>
        <v>-1.1638221125275978E-2</v>
      </c>
    </row>
    <row r="4246" spans="2:8" x14ac:dyDescent="0.35">
      <c r="B4246" s="40">
        <v>40253</v>
      </c>
      <c r="C4246" s="41">
        <v>71.092049000000003</v>
      </c>
      <c r="D4246" s="6">
        <f t="shared" si="135"/>
        <v>6.8426737043137997</v>
      </c>
      <c r="E4246">
        <v>-1.2000807609428501E-2</v>
      </c>
      <c r="G4246">
        <v>4240</v>
      </c>
      <c r="H4246">
        <f t="shared" ca="1" si="136"/>
        <v>1.607038429222751E-2</v>
      </c>
    </row>
    <row r="4247" spans="2:8" x14ac:dyDescent="0.35">
      <c r="B4247" s="40">
        <v>38196</v>
      </c>
      <c r="C4247" s="41">
        <v>9.0647719999999996</v>
      </c>
      <c r="D4247" s="6">
        <f t="shared" si="135"/>
        <v>-0.98127646839922622</v>
      </c>
      <c r="E4247">
        <v>-1.2016966051765695E-2</v>
      </c>
      <c r="G4247">
        <v>4241</v>
      </c>
      <c r="H4247">
        <f t="shared" ca="1" si="136"/>
        <v>1.845112306648904E-2</v>
      </c>
    </row>
    <row r="4248" spans="2:8" x14ac:dyDescent="0.35">
      <c r="B4248" s="40">
        <v>44103</v>
      </c>
      <c r="C4248" s="41">
        <v>484.13793900000002</v>
      </c>
      <c r="D4248" s="6">
        <f t="shared" si="135"/>
        <v>0.10497283416579778</v>
      </c>
      <c r="E4248">
        <v>-1.2021845842133356E-2</v>
      </c>
      <c r="G4248">
        <v>4242</v>
      </c>
      <c r="H4248">
        <f t="shared" ca="1" si="136"/>
        <v>-3.2756349004552592E-2</v>
      </c>
    </row>
    <row r="4249" spans="2:8" x14ac:dyDescent="0.35">
      <c r="B4249" s="40">
        <v>43810</v>
      </c>
      <c r="C4249" s="41">
        <v>438.14465300000001</v>
      </c>
      <c r="D4249" s="6">
        <f t="shared" si="135"/>
        <v>3.6810758274520827</v>
      </c>
      <c r="E4249">
        <v>-1.2037663554634159E-2</v>
      </c>
      <c r="G4249">
        <v>4243</v>
      </c>
      <c r="H4249">
        <f t="shared" ca="1" si="136"/>
        <v>-3.9372073749979987E-3</v>
      </c>
    </row>
    <row r="4250" spans="2:8" x14ac:dyDescent="0.35">
      <c r="B4250" s="40">
        <v>40801</v>
      </c>
      <c r="C4250" s="41">
        <v>93.599136000000001</v>
      </c>
      <c r="D4250" s="6">
        <f t="shared" si="135"/>
        <v>-0.65751577823091578</v>
      </c>
      <c r="E4250">
        <v>-1.2053720834772874E-2</v>
      </c>
      <c r="G4250">
        <v>4244</v>
      </c>
      <c r="H4250">
        <f t="shared" ca="1" si="136"/>
        <v>-4.0694730028405721E-2</v>
      </c>
    </row>
    <row r="4251" spans="2:8" x14ac:dyDescent="0.35">
      <c r="B4251" s="40">
        <v>42207</v>
      </c>
      <c r="C4251" s="41">
        <v>273.29473899999999</v>
      </c>
      <c r="D4251" s="6">
        <f t="shared" si="135"/>
        <v>-0.47554910974090908</v>
      </c>
      <c r="E4251">
        <v>-1.2076503737884032E-2</v>
      </c>
      <c r="G4251">
        <v>4245</v>
      </c>
      <c r="H4251">
        <f t="shared" ca="1" si="136"/>
        <v>4.2200973000631947E-3</v>
      </c>
    </row>
    <row r="4252" spans="2:8" x14ac:dyDescent="0.35">
      <c r="B4252" s="40">
        <v>44998</v>
      </c>
      <c r="C4252" s="41">
        <v>521.10644500000001</v>
      </c>
      <c r="D4252" s="6">
        <f t="shared" si="135"/>
        <v>2.4421787182716259</v>
      </c>
      <c r="E4252">
        <v>-1.207670389579199E-2</v>
      </c>
      <c r="G4252">
        <v>4246</v>
      </c>
      <c r="H4252">
        <f t="shared" ca="1" si="136"/>
        <v>3.0305321458499831E-2</v>
      </c>
    </row>
    <row r="4253" spans="2:8" x14ac:dyDescent="0.35">
      <c r="B4253" s="40">
        <v>41660</v>
      </c>
      <c r="C4253" s="41">
        <v>151.38855000000001</v>
      </c>
      <c r="D4253" s="6">
        <f t="shared" si="135"/>
        <v>0.75673239122033409</v>
      </c>
      <c r="E4253">
        <v>-1.207685132936308E-2</v>
      </c>
      <c r="G4253">
        <v>4247</v>
      </c>
      <c r="H4253">
        <f t="shared" ca="1" si="136"/>
        <v>2.7361380131766377E-2</v>
      </c>
    </row>
    <row r="4254" spans="2:8" x14ac:dyDescent="0.35">
      <c r="B4254" s="40">
        <v>40836</v>
      </c>
      <c r="C4254" s="41">
        <v>86.176215999999997</v>
      </c>
      <c r="D4254" s="6">
        <f t="shared" si="135"/>
        <v>0.44341057822873448</v>
      </c>
      <c r="E4254">
        <v>-1.2084713156667764E-2</v>
      </c>
      <c r="G4254">
        <v>4248</v>
      </c>
      <c r="H4254">
        <f t="shared" ca="1" si="136"/>
        <v>-4.9156177373485196E-2</v>
      </c>
    </row>
    <row r="4255" spans="2:8" x14ac:dyDescent="0.35">
      <c r="B4255" s="40">
        <v>40093</v>
      </c>
      <c r="C4255" s="41">
        <v>59.703189999999999</v>
      </c>
      <c r="D4255" s="6">
        <f t="shared" si="135"/>
        <v>6.6232178807386388</v>
      </c>
      <c r="E4255">
        <v>-1.2086991070587449E-2</v>
      </c>
      <c r="G4255">
        <v>4249</v>
      </c>
      <c r="H4255">
        <f t="shared" ca="1" si="136"/>
        <v>1.2342815398004229E-2</v>
      </c>
    </row>
    <row r="4256" spans="2:8" x14ac:dyDescent="0.35">
      <c r="B4256" s="40">
        <v>37845</v>
      </c>
      <c r="C4256" s="41">
        <v>7.8317569999999996</v>
      </c>
      <c r="D4256" s="6">
        <f t="shared" si="135"/>
        <v>-0.80385834035515724</v>
      </c>
      <c r="E4256">
        <v>-1.2094522984021258E-2</v>
      </c>
      <c r="G4256">
        <v>4250</v>
      </c>
      <c r="H4256">
        <f t="shared" ca="1" si="136"/>
        <v>2.7747792580977062E-3</v>
      </c>
    </row>
    <row r="4257" spans="2:8" x14ac:dyDescent="0.35">
      <c r="B4257" s="40">
        <v>39899</v>
      </c>
      <c r="C4257" s="41">
        <v>39.929085000000001</v>
      </c>
      <c r="D4257" s="6">
        <f t="shared" si="135"/>
        <v>-0.85712707333789584</v>
      </c>
      <c r="E4257">
        <v>-1.2124330205937043E-2</v>
      </c>
      <c r="G4257">
        <v>4251</v>
      </c>
      <c r="H4257">
        <f t="shared" ca="1" si="136"/>
        <v>1.6966453488511005E-2</v>
      </c>
    </row>
    <row r="4258" spans="2:8" x14ac:dyDescent="0.35">
      <c r="B4258" s="40">
        <v>42226</v>
      </c>
      <c r="C4258" s="41">
        <v>279.47271699999999</v>
      </c>
      <c r="D4258" s="6">
        <f t="shared" si="135"/>
        <v>1.4139621741410564</v>
      </c>
      <c r="E4258">
        <v>-1.213206465841196E-2</v>
      </c>
      <c r="G4258">
        <v>4252</v>
      </c>
      <c r="H4258">
        <f t="shared" ca="1" si="136"/>
        <v>1.3747747590575942E-2</v>
      </c>
    </row>
    <row r="4259" spans="2:8" x14ac:dyDescent="0.35">
      <c r="B4259" s="40">
        <v>41201</v>
      </c>
      <c r="C4259" s="41">
        <v>115.773445</v>
      </c>
      <c r="D4259" s="6">
        <f t="shared" si="135"/>
        <v>0.57078277658155618</v>
      </c>
      <c r="E4259">
        <v>-1.2139595803647448E-2</v>
      </c>
      <c r="G4259">
        <v>4253</v>
      </c>
      <c r="H4259">
        <f t="shared" ca="1" si="136"/>
        <v>-6.7751910006521297E-4</v>
      </c>
    </row>
    <row r="4260" spans="2:8" x14ac:dyDescent="0.35">
      <c r="B4260" s="40">
        <v>40224</v>
      </c>
      <c r="C4260" s="41">
        <v>73.704300000000003</v>
      </c>
      <c r="D4260" s="6">
        <f t="shared" si="135"/>
        <v>0.31899599730439443</v>
      </c>
      <c r="E4260">
        <v>-1.2152469512273507E-2</v>
      </c>
      <c r="G4260">
        <v>4254</v>
      </c>
      <c r="H4260">
        <f t="shared" ca="1" si="136"/>
        <v>5.8616858165195466E-3</v>
      </c>
    </row>
    <row r="4261" spans="2:8" x14ac:dyDescent="0.35">
      <c r="B4261" s="40">
        <v>40008</v>
      </c>
      <c r="C4261" s="41">
        <v>55.879092999999997</v>
      </c>
      <c r="D4261" s="6">
        <f t="shared" si="135"/>
        <v>-0.86720577986861458</v>
      </c>
      <c r="E4261">
        <v>-1.2153624555218829E-2</v>
      </c>
      <c r="G4261">
        <v>4255</v>
      </c>
      <c r="H4261">
        <f t="shared" ca="1" si="136"/>
        <v>8.230378540523076E-4</v>
      </c>
    </row>
    <row r="4262" spans="2:8" x14ac:dyDescent="0.35">
      <c r="B4262" s="40">
        <v>43705</v>
      </c>
      <c r="C4262" s="41">
        <v>420.79461700000002</v>
      </c>
      <c r="D4262" s="6">
        <f t="shared" si="135"/>
        <v>27.283798546605514</v>
      </c>
      <c r="E4262">
        <v>-1.2154883043323031E-2</v>
      </c>
      <c r="G4262">
        <v>4256</v>
      </c>
      <c r="H4262">
        <f t="shared" ca="1" si="136"/>
        <v>-1.7204010805454271E-2</v>
      </c>
    </row>
    <row r="4263" spans="2:8" x14ac:dyDescent="0.35">
      <c r="B4263" s="40">
        <v>38450</v>
      </c>
      <c r="C4263" s="41">
        <v>14.877585</v>
      </c>
      <c r="D4263" s="6">
        <f t="shared" si="135"/>
        <v>-0.9742175984376823</v>
      </c>
      <c r="E4263">
        <v>-1.2175584280445375E-2</v>
      </c>
      <c r="G4263">
        <v>4257</v>
      </c>
      <c r="H4263">
        <f t="shared" ca="1" si="136"/>
        <v>3.494159831946192E-2</v>
      </c>
    </row>
    <row r="4264" spans="2:8" x14ac:dyDescent="0.35">
      <c r="B4264" s="40">
        <v>44911</v>
      </c>
      <c r="C4264" s="41">
        <v>577.04418899999996</v>
      </c>
      <c r="D4264" s="6">
        <f t="shared" si="135"/>
        <v>58.383101995376698</v>
      </c>
      <c r="E4264">
        <v>-1.2182670694242574E-2</v>
      </c>
      <c r="G4264">
        <v>4258</v>
      </c>
      <c r="H4264">
        <f t="shared" ca="1" si="136"/>
        <v>1.1473355719393171E-2</v>
      </c>
    </row>
    <row r="4265" spans="2:8" x14ac:dyDescent="0.35">
      <c r="B4265" s="40">
        <v>38127</v>
      </c>
      <c r="C4265" s="41">
        <v>9.7173130000000008</v>
      </c>
      <c r="D4265" s="6">
        <f t="shared" si="135"/>
        <v>-0.91571009042540485</v>
      </c>
      <c r="E4265">
        <v>-1.219041980605712E-2</v>
      </c>
      <c r="G4265">
        <v>4259</v>
      </c>
      <c r="H4265">
        <f t="shared" ca="1" si="136"/>
        <v>2.5780394511348063E-2</v>
      </c>
    </row>
    <row r="4266" spans="2:8" x14ac:dyDescent="0.35">
      <c r="B4266" s="40">
        <v>41192</v>
      </c>
      <c r="C4266" s="41">
        <v>115.28441599999999</v>
      </c>
      <c r="D4266" s="6">
        <f t="shared" si="135"/>
        <v>1.5165543883563088</v>
      </c>
      <c r="E4266">
        <v>-1.2190463427555911E-2</v>
      </c>
      <c r="G4266">
        <v>4260</v>
      </c>
      <c r="H4266">
        <f t="shared" ca="1" si="136"/>
        <v>5.1238998616823699E-3</v>
      </c>
    </row>
    <row r="4267" spans="2:8" x14ac:dyDescent="0.35">
      <c r="B4267" s="40">
        <v>39415</v>
      </c>
      <c r="C4267" s="41">
        <v>45.810420999999998</v>
      </c>
      <c r="D4267" s="6">
        <f t="shared" si="135"/>
        <v>-0.90722887302555222</v>
      </c>
      <c r="E4267">
        <v>-1.220630954375237E-2</v>
      </c>
      <c r="G4267">
        <v>4261</v>
      </c>
      <c r="H4267">
        <f t="shared" ca="1" si="136"/>
        <v>-2.80940730852784E-2</v>
      </c>
    </row>
    <row r="4268" spans="2:8" x14ac:dyDescent="0.35">
      <c r="B4268" s="40">
        <v>44153</v>
      </c>
      <c r="C4268" s="41">
        <v>493.80041499999999</v>
      </c>
      <c r="D4268" s="6">
        <f t="shared" si="135"/>
        <v>-0.12768292193315806</v>
      </c>
      <c r="E4268">
        <v>-1.2215467759401126E-2</v>
      </c>
      <c r="G4268">
        <v>4262</v>
      </c>
      <c r="H4268">
        <f t="shared" ca="1" si="136"/>
        <v>-1.6797867788001106E-2</v>
      </c>
    </row>
    <row r="4269" spans="2:8" x14ac:dyDescent="0.35">
      <c r="B4269" s="40">
        <v>44565</v>
      </c>
      <c r="C4269" s="41">
        <v>566.07904099999996</v>
      </c>
      <c r="D4269" s="6">
        <f t="shared" si="135"/>
        <v>0.13774660915090006</v>
      </c>
      <c r="E4269">
        <v>-1.2217138227805405E-2</v>
      </c>
      <c r="G4269">
        <v>4263</v>
      </c>
      <c r="H4269">
        <f t="shared" ca="1" si="136"/>
        <v>2.814623784408183E-5</v>
      </c>
    </row>
    <row r="4270" spans="2:8" x14ac:dyDescent="0.35">
      <c r="B4270" s="40">
        <v>44690</v>
      </c>
      <c r="C4270" s="41">
        <v>497.544037</v>
      </c>
      <c r="D4270" s="6">
        <f t="shared" si="135"/>
        <v>1.9076869821173854</v>
      </c>
      <c r="E4270">
        <v>-1.2235753394667525E-2</v>
      </c>
      <c r="G4270">
        <v>4264</v>
      </c>
      <c r="H4270">
        <f t="shared" ca="1" si="136"/>
        <v>4.1955482480310119E-3</v>
      </c>
    </row>
    <row r="4271" spans="2:8" x14ac:dyDescent="0.35">
      <c r="B4271" s="40">
        <v>41801</v>
      </c>
      <c r="C4271" s="41">
        <v>171.11334199999999</v>
      </c>
      <c r="D4271" s="6">
        <f t="shared" si="135"/>
        <v>30.296999819292665</v>
      </c>
      <c r="E4271">
        <v>-1.2245891349886021E-2</v>
      </c>
      <c r="G4271">
        <v>4265</v>
      </c>
      <c r="H4271">
        <f t="shared" ca="1" si="136"/>
        <v>2.8235779334045048E-2</v>
      </c>
    </row>
    <row r="4272" spans="2:8" x14ac:dyDescent="0.35">
      <c r="B4272" s="40">
        <v>37666</v>
      </c>
      <c r="C4272" s="41">
        <v>5.4674040000000002</v>
      </c>
      <c r="D4272" s="6">
        <f t="shared" si="135"/>
        <v>-0.97741774456442077</v>
      </c>
      <c r="E4272">
        <v>-1.2261540754524434E-2</v>
      </c>
      <c r="G4272">
        <v>4266</v>
      </c>
      <c r="H4272">
        <f t="shared" ca="1" si="136"/>
        <v>-1.1687363008108074E-2</v>
      </c>
    </row>
    <row r="4273" spans="2:8" x14ac:dyDescent="0.35">
      <c r="B4273" s="40">
        <v>42116</v>
      </c>
      <c r="C4273" s="41">
        <v>242.110626</v>
      </c>
      <c r="D4273" s="6">
        <f t="shared" si="135"/>
        <v>4.7954348674970628</v>
      </c>
      <c r="E4273">
        <v>-1.2288255227155473E-2</v>
      </c>
      <c r="G4273">
        <v>4267</v>
      </c>
      <c r="H4273">
        <f t="shared" ca="1" si="136"/>
        <v>1.5293547751418968E-2</v>
      </c>
    </row>
    <row r="4274" spans="2:8" x14ac:dyDescent="0.35">
      <c r="B4274" s="40">
        <v>39087</v>
      </c>
      <c r="C4274" s="41">
        <v>41.776093000000003</v>
      </c>
      <c r="D4274" s="6">
        <f t="shared" si="135"/>
        <v>4.4272146093806848</v>
      </c>
      <c r="E4274">
        <v>-1.230114524912021E-2</v>
      </c>
      <c r="G4274">
        <v>4268</v>
      </c>
      <c r="H4274">
        <f t="shared" ca="1" si="136"/>
        <v>-2.1429422813055682E-2</v>
      </c>
    </row>
    <row r="4275" spans="2:8" x14ac:dyDescent="0.35">
      <c r="B4275" s="40">
        <v>37901</v>
      </c>
      <c r="C4275" s="41">
        <v>7.6975199999999999</v>
      </c>
      <c r="D4275" s="6">
        <f t="shared" si="135"/>
        <v>-0.8227181040699949</v>
      </c>
      <c r="E4275">
        <v>-1.2303224624310488E-2</v>
      </c>
      <c r="G4275">
        <v>4269</v>
      </c>
      <c r="H4275">
        <f t="shared" ca="1" si="136"/>
        <v>8.5205425814979512E-3</v>
      </c>
    </row>
    <row r="4276" spans="2:8" x14ac:dyDescent="0.35">
      <c r="B4276" s="40">
        <v>39274</v>
      </c>
      <c r="C4276" s="41">
        <v>43.419662000000002</v>
      </c>
      <c r="D4276" s="6">
        <f t="shared" si="135"/>
        <v>-0.50363194600735617</v>
      </c>
      <c r="E4276">
        <v>-1.2316679760434638E-2</v>
      </c>
      <c r="G4276">
        <v>4270</v>
      </c>
      <c r="H4276">
        <f t="shared" ca="1" si="136"/>
        <v>-5.5064412340352503E-3</v>
      </c>
    </row>
    <row r="4277" spans="2:8" x14ac:dyDescent="0.35">
      <c r="B4277" s="40">
        <v>40550</v>
      </c>
      <c r="C4277" s="41">
        <v>87.474731000000006</v>
      </c>
      <c r="D4277" s="6">
        <f t="shared" si="135"/>
        <v>-0.84473234346559423</v>
      </c>
      <c r="E4277">
        <v>-1.2327935367580067E-2</v>
      </c>
      <c r="G4277">
        <v>4271</v>
      </c>
      <c r="H4277">
        <f t="shared" ca="1" si="136"/>
        <v>-2.5390427681482159E-2</v>
      </c>
    </row>
    <row r="4278" spans="2:8" x14ac:dyDescent="0.35">
      <c r="B4278" s="40">
        <v>44827</v>
      </c>
      <c r="C4278" s="41">
        <v>563.38024900000005</v>
      </c>
      <c r="D4278" s="6">
        <f t="shared" si="135"/>
        <v>5.1696248448573519</v>
      </c>
      <c r="E4278">
        <v>-1.2333918713423831E-2</v>
      </c>
      <c r="G4278">
        <v>4272</v>
      </c>
      <c r="H4278">
        <f t="shared" ca="1" si="136"/>
        <v>1.9270859904074867E-3</v>
      </c>
    </row>
    <row r="4279" spans="2:8" x14ac:dyDescent="0.35">
      <c r="B4279" s="40">
        <v>40774</v>
      </c>
      <c r="C4279" s="41">
        <v>91.315155000000004</v>
      </c>
      <c r="D4279" s="6">
        <f t="shared" si="135"/>
        <v>-5.0215083987798781E-3</v>
      </c>
      <c r="E4279">
        <v>-1.2351570964563305E-2</v>
      </c>
      <c r="G4279">
        <v>4273</v>
      </c>
      <c r="H4279">
        <f t="shared" ca="1" si="136"/>
        <v>8.6240094031735069E-3</v>
      </c>
    </row>
    <row r="4280" spans="2:8" x14ac:dyDescent="0.35">
      <c r="B4280" s="40">
        <v>40973</v>
      </c>
      <c r="C4280" s="41">
        <v>91.776009000000002</v>
      </c>
      <c r="D4280" s="6">
        <f t="shared" si="135"/>
        <v>14.404267829058567</v>
      </c>
      <c r="E4280">
        <v>-1.2357613719515409E-2</v>
      </c>
      <c r="G4280">
        <v>4274</v>
      </c>
      <c r="H4280">
        <f t="shared" ca="1" si="136"/>
        <v>-3.5621911530839635E-2</v>
      </c>
    </row>
    <row r="4281" spans="2:8" x14ac:dyDescent="0.35">
      <c r="B4281" s="40">
        <v>37460</v>
      </c>
      <c r="C4281" s="41">
        <v>5.9578300000000004</v>
      </c>
      <c r="D4281" s="6">
        <f t="shared" si="135"/>
        <v>-0.98887856039350919</v>
      </c>
      <c r="E4281">
        <v>-1.2361089629876676E-2</v>
      </c>
      <c r="G4281">
        <v>4275</v>
      </c>
      <c r="H4281">
        <f t="shared" ca="1" si="136"/>
        <v>-1.2505737273863018E-2</v>
      </c>
    </row>
    <row r="4282" spans="2:8" x14ac:dyDescent="0.35">
      <c r="B4282" s="40">
        <v>44615</v>
      </c>
      <c r="C4282" s="41">
        <v>535.706726</v>
      </c>
      <c r="D4282" s="6">
        <f t="shared" si="135"/>
        <v>12.546326844664398</v>
      </c>
      <c r="E4282">
        <v>-1.2362489012324921E-2</v>
      </c>
      <c r="G4282">
        <v>4276</v>
      </c>
      <c r="H4282">
        <f t="shared" ca="1" si="136"/>
        <v>8.1936009633919674E-3</v>
      </c>
    </row>
    <row r="4283" spans="2:8" x14ac:dyDescent="0.35">
      <c r="B4283" s="40">
        <v>39070</v>
      </c>
      <c r="C4283" s="41">
        <v>39.546272000000002</v>
      </c>
      <c r="D4283" s="6">
        <f t="shared" si="135"/>
        <v>-0.54609929338501262</v>
      </c>
      <c r="E4283">
        <v>-1.2374823877718428E-2</v>
      </c>
      <c r="G4283">
        <v>4277</v>
      </c>
      <c r="H4283">
        <f t="shared" ca="1" si="136"/>
        <v>9.9041020689343215E-3</v>
      </c>
    </row>
    <row r="4284" spans="2:8" x14ac:dyDescent="0.35">
      <c r="B4284" s="40">
        <v>40533</v>
      </c>
      <c r="C4284" s="41">
        <v>87.125381000000004</v>
      </c>
      <c r="D4284" s="6">
        <f t="shared" si="135"/>
        <v>2.9814494286159521</v>
      </c>
      <c r="E4284">
        <v>-1.2376240373501855E-2</v>
      </c>
      <c r="G4284">
        <v>4278</v>
      </c>
      <c r="H4284">
        <f t="shared" ca="1" si="136"/>
        <v>5.1715159722287964E-3</v>
      </c>
    </row>
    <row r="4285" spans="2:8" x14ac:dyDescent="0.35">
      <c r="B4285" s="40">
        <v>38624</v>
      </c>
      <c r="C4285" s="41">
        <v>21.882829999999998</v>
      </c>
      <c r="D4285" s="6">
        <f t="shared" si="135"/>
        <v>-0.4080773468199228</v>
      </c>
      <c r="E4285">
        <v>-1.2379628459953345E-2</v>
      </c>
      <c r="G4285">
        <v>4279</v>
      </c>
      <c r="H4285">
        <f t="shared" ca="1" si="136"/>
        <v>4.084651254891461E-2</v>
      </c>
    </row>
    <row r="4286" spans="2:8" x14ac:dyDescent="0.35">
      <c r="B4286" s="40">
        <v>39624</v>
      </c>
      <c r="C4286" s="41">
        <v>36.969070000000002</v>
      </c>
      <c r="D4286" s="6">
        <f t="shared" si="135"/>
        <v>-0.79910901274523183</v>
      </c>
      <c r="E4286">
        <v>-1.2415111844731845E-2</v>
      </c>
      <c r="G4286">
        <v>4280</v>
      </c>
      <c r="H4286">
        <f t="shared" ca="1" si="136"/>
        <v>-3.9097672896845112E-2</v>
      </c>
    </row>
    <row r="4287" spans="2:8" x14ac:dyDescent="0.35">
      <c r="B4287" s="40">
        <v>41858</v>
      </c>
      <c r="C4287" s="41">
        <v>184.02552800000001</v>
      </c>
      <c r="D4287" s="6">
        <f t="shared" si="135"/>
        <v>0.62894119320969866</v>
      </c>
      <c r="E4287">
        <v>-1.2420756954764998E-2</v>
      </c>
      <c r="G4287">
        <v>4281</v>
      </c>
      <c r="H4287">
        <f t="shared" ca="1" si="136"/>
        <v>4.4549713664770313E-2</v>
      </c>
    </row>
    <row r="4288" spans="2:8" x14ac:dyDescent="0.35">
      <c r="B4288" s="40">
        <v>41165</v>
      </c>
      <c r="C4288" s="41">
        <v>112.972481</v>
      </c>
      <c r="D4288" s="6">
        <f t="shared" si="135"/>
        <v>-0.29930177516635265</v>
      </c>
      <c r="E4288">
        <v>-1.2436902620820501E-2</v>
      </c>
      <c r="G4288">
        <v>4282</v>
      </c>
      <c r="H4288">
        <f t="shared" ca="1" si="136"/>
        <v>2.0765537395702076E-2</v>
      </c>
    </row>
    <row r="4289" spans="2:8" x14ac:dyDescent="0.35">
      <c r="B4289" s="40">
        <v>41788</v>
      </c>
      <c r="C4289" s="41">
        <v>161.22843900000001</v>
      </c>
      <c r="D4289" s="6">
        <f t="shared" si="135"/>
        <v>-0.72290884929173005</v>
      </c>
      <c r="E4289">
        <v>-1.2441096330973334E-2</v>
      </c>
      <c r="G4289">
        <v>4283</v>
      </c>
      <c r="H4289">
        <f t="shared" ca="1" si="136"/>
        <v>-8.8563687179667103E-3</v>
      </c>
    </row>
    <row r="4290" spans="2:8" x14ac:dyDescent="0.35">
      <c r="B4290" s="40">
        <v>44792</v>
      </c>
      <c r="C4290" s="41">
        <v>581.86065699999995</v>
      </c>
      <c r="D4290" s="6">
        <f t="shared" si="135"/>
        <v>58.265340896532663</v>
      </c>
      <c r="E4290">
        <v>-1.2445221330402982E-2</v>
      </c>
      <c r="G4290">
        <v>4284</v>
      </c>
      <c r="H4290">
        <f t="shared" ca="1" si="136"/>
        <v>7.2120431287094307E-3</v>
      </c>
    </row>
    <row r="4291" spans="2:8" x14ac:dyDescent="0.35">
      <c r="B4291" s="40">
        <v>38121</v>
      </c>
      <c r="C4291" s="41">
        <v>9.8178909999999995</v>
      </c>
      <c r="D4291" s="6">
        <f t="shared" si="135"/>
        <v>-0.92297545526557689</v>
      </c>
      <c r="E4291">
        <v>-1.2451417914418794E-2</v>
      </c>
      <c r="G4291">
        <v>4285</v>
      </c>
      <c r="H4291">
        <f t="shared" ca="1" si="136"/>
        <v>7.540297973180515E-3</v>
      </c>
    </row>
    <row r="4292" spans="2:8" x14ac:dyDescent="0.35">
      <c r="B4292" s="40">
        <v>41387</v>
      </c>
      <c r="C4292" s="41">
        <v>127.46444700000001</v>
      </c>
      <c r="D4292" s="6">
        <f t="shared" si="135"/>
        <v>2.4637013985952416</v>
      </c>
      <c r="E4292">
        <v>-1.2465487663183212E-2</v>
      </c>
      <c r="G4292">
        <v>4286</v>
      </c>
      <c r="H4292">
        <f t="shared" ca="1" si="136"/>
        <v>-6.4113424208667637E-3</v>
      </c>
    </row>
    <row r="4293" spans="2:8" x14ac:dyDescent="0.35">
      <c r="B4293" s="40">
        <v>39728</v>
      </c>
      <c r="C4293" s="41">
        <v>36.800068000000003</v>
      </c>
      <c r="D4293" s="6">
        <f t="shared" si="135"/>
        <v>-0.62416321319596468</v>
      </c>
      <c r="E4293">
        <v>-1.247170790341031E-2</v>
      </c>
      <c r="G4293">
        <v>4287</v>
      </c>
      <c r="H4293">
        <f t="shared" ca="1" si="136"/>
        <v>7.2936569523189493E-3</v>
      </c>
    </row>
    <row r="4294" spans="2:8" x14ac:dyDescent="0.35">
      <c r="B4294" s="40">
        <v>41025</v>
      </c>
      <c r="C4294" s="41">
        <v>97.915024000000003</v>
      </c>
      <c r="D4294" s="6">
        <f t="shared" si="135"/>
        <v>9.1409231173945038</v>
      </c>
      <c r="E4294">
        <v>-1.2471987100324501E-2</v>
      </c>
      <c r="G4294">
        <v>4288</v>
      </c>
      <c r="H4294">
        <f t="shared" ca="1" si="136"/>
        <v>2.9823658935837518E-2</v>
      </c>
    </row>
    <row r="4295" spans="2:8" x14ac:dyDescent="0.35">
      <c r="B4295" s="40">
        <v>38280</v>
      </c>
      <c r="C4295" s="41">
        <v>9.6554350000000007</v>
      </c>
      <c r="D4295" s="6">
        <f t="shared" ref="D4295:D4358" si="137">(C4295-C4296)/C4296</f>
        <v>-0.88936277732912494</v>
      </c>
      <c r="E4295">
        <v>-1.2485285108376144E-2</v>
      </c>
      <c r="G4295">
        <v>4289</v>
      </c>
      <c r="H4295">
        <f t="shared" ref="H4295:H4358" ca="1" si="138">_xlfn.NORM.INV(RAND(),K$9,K$10)</f>
        <v>4.1925571097029928E-3</v>
      </c>
    </row>
    <row r="4296" spans="2:8" x14ac:dyDescent="0.35">
      <c r="B4296" s="40">
        <v>40914</v>
      </c>
      <c r="C4296" s="41">
        <v>87.271125999999995</v>
      </c>
      <c r="D4296" s="6">
        <f t="shared" si="137"/>
        <v>-0.41674711881505877</v>
      </c>
      <c r="E4296">
        <v>-1.2493778378061348E-2</v>
      </c>
      <c r="G4296">
        <v>4290</v>
      </c>
      <c r="H4296">
        <f t="shared" ca="1" si="138"/>
        <v>5.8146840936948944E-3</v>
      </c>
    </row>
    <row r="4297" spans="2:8" x14ac:dyDescent="0.35">
      <c r="B4297" s="40">
        <v>41621</v>
      </c>
      <c r="C4297" s="41">
        <v>149.62828099999999</v>
      </c>
      <c r="D4297" s="6">
        <f t="shared" si="137"/>
        <v>-0.46466590521913842</v>
      </c>
      <c r="E4297">
        <v>-1.2511229819232807E-2</v>
      </c>
      <c r="G4297">
        <v>4291</v>
      </c>
      <c r="H4297">
        <f t="shared" ca="1" si="138"/>
        <v>-1.9610857524162507E-2</v>
      </c>
    </row>
    <row r="4298" spans="2:8" x14ac:dyDescent="0.35">
      <c r="B4298" s="40">
        <v>42577</v>
      </c>
      <c r="C4298" s="41">
        <v>279.50448599999999</v>
      </c>
      <c r="D4298" s="6">
        <f t="shared" si="137"/>
        <v>-0.45748116363100455</v>
      </c>
      <c r="E4298">
        <v>-1.2546928483956539E-2</v>
      </c>
      <c r="G4298">
        <v>4292</v>
      </c>
      <c r="H4298">
        <f t="shared" ca="1" si="138"/>
        <v>8.6184138248015848E-3</v>
      </c>
    </row>
    <row r="4299" spans="2:8" x14ac:dyDescent="0.35">
      <c r="B4299" s="40">
        <v>44242</v>
      </c>
      <c r="C4299" s="41">
        <v>515.19775400000003</v>
      </c>
      <c r="D4299" s="6">
        <f t="shared" si="137"/>
        <v>11.497893554792187</v>
      </c>
      <c r="E4299">
        <v>-1.2547005804071646E-2</v>
      </c>
      <c r="G4299">
        <v>4293</v>
      </c>
      <c r="H4299">
        <f t="shared" ca="1" si="138"/>
        <v>8.5069948476138944E-3</v>
      </c>
    </row>
    <row r="4300" spans="2:8" x14ac:dyDescent="0.35">
      <c r="B4300" s="40">
        <v>39092</v>
      </c>
      <c r="C4300" s="41">
        <v>41.222766999999997</v>
      </c>
      <c r="D4300" s="6">
        <f t="shared" si="137"/>
        <v>-0.51963335965966695</v>
      </c>
      <c r="E4300">
        <v>-1.2561757157997702E-2</v>
      </c>
      <c r="G4300">
        <v>4294</v>
      </c>
      <c r="H4300">
        <f t="shared" ca="1" si="138"/>
        <v>-2.4515422501521868E-2</v>
      </c>
    </row>
    <row r="4301" spans="2:8" x14ac:dyDescent="0.35">
      <c r="B4301" s="40">
        <v>40564</v>
      </c>
      <c r="C4301" s="41">
        <v>85.815216000000007</v>
      </c>
      <c r="D4301" s="6">
        <f t="shared" si="137"/>
        <v>0.94378426515637703</v>
      </c>
      <c r="E4301">
        <v>-1.2563079472644751E-2</v>
      </c>
      <c r="G4301">
        <v>4295</v>
      </c>
      <c r="H4301">
        <f t="shared" ca="1" si="138"/>
        <v>1.7353803400133035E-2</v>
      </c>
    </row>
    <row r="4302" spans="2:8" x14ac:dyDescent="0.35">
      <c r="B4302" s="40">
        <v>39366</v>
      </c>
      <c r="C4302" s="41">
        <v>44.148529000000003</v>
      </c>
      <c r="D4302" s="6">
        <f t="shared" si="137"/>
        <v>3.8461713586449862</v>
      </c>
      <c r="E4302">
        <v>-1.2575996159497029E-2</v>
      </c>
      <c r="G4302">
        <v>4296</v>
      </c>
      <c r="H4302">
        <f t="shared" ca="1" si="138"/>
        <v>1.5215794274988292E-2</v>
      </c>
    </row>
    <row r="4303" spans="2:8" x14ac:dyDescent="0.35">
      <c r="B4303" s="40">
        <v>38063</v>
      </c>
      <c r="C4303" s="41">
        <v>9.1099809999999994</v>
      </c>
      <c r="D4303" s="6">
        <f t="shared" si="137"/>
        <v>-0.80446847348047168</v>
      </c>
      <c r="E4303">
        <v>-1.25790751304245E-2</v>
      </c>
      <c r="G4303">
        <v>4297</v>
      </c>
      <c r="H4303">
        <f t="shared" ca="1" si="138"/>
        <v>-1.1903460347074983E-2</v>
      </c>
    </row>
    <row r="4304" spans="2:8" x14ac:dyDescent="0.35">
      <c r="B4304" s="40">
        <v>39101</v>
      </c>
      <c r="C4304" s="41">
        <v>46.590854999999998</v>
      </c>
      <c r="D4304" s="6">
        <f t="shared" si="137"/>
        <v>-0.91889186723256988</v>
      </c>
      <c r="E4304">
        <v>-1.2601675630195618E-2</v>
      </c>
      <c r="G4304">
        <v>4298</v>
      </c>
      <c r="H4304">
        <f t="shared" ca="1" si="138"/>
        <v>4.9209973403116494E-3</v>
      </c>
    </row>
    <row r="4305" spans="2:8" x14ac:dyDescent="0.35">
      <c r="B4305" s="40">
        <v>44798</v>
      </c>
      <c r="C4305" s="41">
        <v>574.42889400000001</v>
      </c>
      <c r="D4305" s="6">
        <f t="shared" si="137"/>
        <v>46.411952163218338</v>
      </c>
      <c r="E4305">
        <v>-1.2604102050586976E-2</v>
      </c>
      <c r="G4305">
        <v>4299</v>
      </c>
      <c r="H4305">
        <f t="shared" ca="1" si="138"/>
        <v>-2.4149776808916681E-2</v>
      </c>
    </row>
    <row r="4306" spans="2:8" x14ac:dyDescent="0.35">
      <c r="B4306" s="40">
        <v>38006</v>
      </c>
      <c r="C4306" s="41">
        <v>12.115698</v>
      </c>
      <c r="D4306" s="6">
        <f t="shared" si="137"/>
        <v>-0.95224211778013268</v>
      </c>
      <c r="E4306">
        <v>-1.2610153026421992E-2</v>
      </c>
      <c r="G4306">
        <v>4300</v>
      </c>
      <c r="H4306">
        <f t="shared" ca="1" si="138"/>
        <v>-2.2581824439752301E-2</v>
      </c>
    </row>
    <row r="4307" spans="2:8" x14ac:dyDescent="0.35">
      <c r="B4307" s="40">
        <v>42768</v>
      </c>
      <c r="C4307" s="41">
        <v>253.69001800000001</v>
      </c>
      <c r="D4307" s="6">
        <f t="shared" si="137"/>
        <v>1.8466421446343888</v>
      </c>
      <c r="E4307">
        <v>-1.2619372719455541E-2</v>
      </c>
      <c r="G4307">
        <v>4301</v>
      </c>
      <c r="H4307">
        <f t="shared" ca="1" si="138"/>
        <v>7.0503124160027821E-3</v>
      </c>
    </row>
    <row r="4308" spans="2:8" x14ac:dyDescent="0.35">
      <c r="B4308" s="40">
        <v>40766</v>
      </c>
      <c r="C4308" s="41">
        <v>89.119040999999996</v>
      </c>
      <c r="D4308" s="6">
        <f t="shared" si="137"/>
        <v>-0.64709804534762105</v>
      </c>
      <c r="E4308">
        <v>-1.2652005809284973E-2</v>
      </c>
      <c r="G4308">
        <v>4302</v>
      </c>
      <c r="H4308">
        <f t="shared" ca="1" si="138"/>
        <v>-7.4969020928444437E-3</v>
      </c>
    </row>
    <row r="4309" spans="2:8" x14ac:dyDescent="0.35">
      <c r="B4309" s="40">
        <v>42860</v>
      </c>
      <c r="C4309" s="41">
        <v>252.53201300000001</v>
      </c>
      <c r="D4309" s="6">
        <f t="shared" si="137"/>
        <v>-0.49661290641807526</v>
      </c>
      <c r="E4309">
        <v>-1.2676328706248539E-2</v>
      </c>
      <c r="G4309">
        <v>4303</v>
      </c>
      <c r="H4309">
        <f t="shared" ca="1" si="138"/>
        <v>1.6789759278859284E-2</v>
      </c>
    </row>
    <row r="4310" spans="2:8" x14ac:dyDescent="0.35">
      <c r="B4310" s="40">
        <v>44246</v>
      </c>
      <c r="C4310" s="41">
        <v>501.66564899999997</v>
      </c>
      <c r="D4310" s="6">
        <f t="shared" si="137"/>
        <v>-0.20879788892380821</v>
      </c>
      <c r="E4310">
        <v>-1.2691078957243711E-2</v>
      </c>
      <c r="G4310">
        <v>4304</v>
      </c>
      <c r="H4310">
        <f t="shared" ca="1" si="138"/>
        <v>-6.1507651111681579E-3</v>
      </c>
    </row>
    <row r="4311" spans="2:8" x14ac:dyDescent="0.35">
      <c r="B4311" s="40">
        <v>44459</v>
      </c>
      <c r="C4311" s="41">
        <v>634.05499299999997</v>
      </c>
      <c r="D4311" s="6">
        <f t="shared" si="137"/>
        <v>0.18938808748623798</v>
      </c>
      <c r="E4311">
        <v>-1.2692097006833464E-2</v>
      </c>
      <c r="G4311">
        <v>4305</v>
      </c>
      <c r="H4311">
        <f t="shared" ca="1" si="138"/>
        <v>2.9468073944851014E-2</v>
      </c>
    </row>
    <row r="4312" spans="2:8" x14ac:dyDescent="0.35">
      <c r="B4312" s="40">
        <v>44634</v>
      </c>
      <c r="C4312" s="41">
        <v>533.09344499999997</v>
      </c>
      <c r="D4312" s="6">
        <f t="shared" si="137"/>
        <v>12.856425728073022</v>
      </c>
      <c r="E4312">
        <v>-1.2692941173333055E-2</v>
      </c>
      <c r="G4312">
        <v>4306</v>
      </c>
      <c r="H4312">
        <f t="shared" ca="1" si="138"/>
        <v>-6.4331910312364305E-3</v>
      </c>
    </row>
    <row r="4313" spans="2:8" x14ac:dyDescent="0.35">
      <c r="B4313" s="40">
        <v>39038</v>
      </c>
      <c r="C4313" s="41">
        <v>38.472651999999997</v>
      </c>
      <c r="D4313" s="6">
        <f t="shared" si="137"/>
        <v>-0.86498312593165805</v>
      </c>
      <c r="E4313">
        <v>-1.2716069272324671E-2</v>
      </c>
      <c r="G4313">
        <v>4307</v>
      </c>
      <c r="H4313">
        <f t="shared" ca="1" si="138"/>
        <v>-4.6195249192485389E-2</v>
      </c>
    </row>
    <row r="4314" spans="2:8" x14ac:dyDescent="0.35">
      <c r="B4314" s="40">
        <v>42957</v>
      </c>
      <c r="C4314" s="41">
        <v>284.94699100000003</v>
      </c>
      <c r="D4314" s="6">
        <f t="shared" si="137"/>
        <v>4.3438375403722338</v>
      </c>
      <c r="E4314">
        <v>-1.272128724375886E-2</v>
      </c>
      <c r="G4314">
        <v>4308</v>
      </c>
      <c r="H4314">
        <f t="shared" ca="1" si="138"/>
        <v>-1.1952583025432419E-2</v>
      </c>
    </row>
    <row r="4315" spans="2:8" x14ac:dyDescent="0.35">
      <c r="B4315" s="40">
        <v>39995</v>
      </c>
      <c r="C4315" s="41">
        <v>53.322539999999996</v>
      </c>
      <c r="D4315" s="6">
        <f t="shared" si="137"/>
        <v>-0.90478872287499978</v>
      </c>
      <c r="E4315">
        <v>-1.2728639544511167E-2</v>
      </c>
      <c r="G4315">
        <v>4309</v>
      </c>
      <c r="H4315">
        <f t="shared" ca="1" si="138"/>
        <v>1.7319113823979687E-2</v>
      </c>
    </row>
    <row r="4316" spans="2:8" x14ac:dyDescent="0.35">
      <c r="B4316" s="40">
        <v>44364</v>
      </c>
      <c r="C4316" s="41">
        <v>560.04437299999995</v>
      </c>
      <c r="D4316" s="6">
        <f t="shared" si="137"/>
        <v>2.4892383624195937</v>
      </c>
      <c r="E4316">
        <v>-1.2745439009093935E-2</v>
      </c>
      <c r="G4316">
        <v>4310</v>
      </c>
      <c r="H4316">
        <f t="shared" ca="1" si="138"/>
        <v>3.0868838014993134E-3</v>
      </c>
    </row>
    <row r="4317" spans="2:8" x14ac:dyDescent="0.35">
      <c r="B4317" s="40">
        <v>41758</v>
      </c>
      <c r="C4317" s="41">
        <v>160.50619499999999</v>
      </c>
      <c r="D4317" s="6">
        <f t="shared" si="137"/>
        <v>-0.62566673353096902</v>
      </c>
      <c r="E4317">
        <v>-1.2770711118834073E-2</v>
      </c>
      <c r="G4317">
        <v>4311</v>
      </c>
      <c r="H4317">
        <f t="shared" ca="1" si="138"/>
        <v>2.0330640385195662E-3</v>
      </c>
    </row>
    <row r="4318" spans="2:8" x14ac:dyDescent="0.35">
      <c r="B4318" s="40">
        <v>43711</v>
      </c>
      <c r="C4318" s="41">
        <v>428.77886999999998</v>
      </c>
      <c r="D4318" s="6">
        <f t="shared" si="137"/>
        <v>-0.1778043032901957</v>
      </c>
      <c r="E4318">
        <v>-1.2811947170182974E-2</v>
      </c>
      <c r="G4318">
        <v>4312</v>
      </c>
      <c r="H4318">
        <f t="shared" ca="1" si="138"/>
        <v>8.5731053811662818E-3</v>
      </c>
    </row>
    <row r="4319" spans="2:8" x14ac:dyDescent="0.35">
      <c r="B4319" s="40">
        <v>45063</v>
      </c>
      <c r="C4319" s="41">
        <v>521.504639</v>
      </c>
      <c r="D4319" s="6">
        <f t="shared" si="137"/>
        <v>4.9617747095444047</v>
      </c>
      <c r="E4319">
        <v>-1.281203172402815E-2</v>
      </c>
      <c r="G4319">
        <v>4313</v>
      </c>
      <c r="H4319">
        <f t="shared" ca="1" si="138"/>
        <v>-5.8352587322115356E-3</v>
      </c>
    </row>
    <row r="4320" spans="2:8" x14ac:dyDescent="0.35">
      <c r="B4320" s="40">
        <v>40562</v>
      </c>
      <c r="C4320" s="41">
        <v>87.474731000000006</v>
      </c>
      <c r="D4320" s="6">
        <f t="shared" si="137"/>
        <v>-0.85544564892544017</v>
      </c>
      <c r="E4320">
        <v>-1.281470331111262E-2</v>
      </c>
      <c r="G4320">
        <v>4314</v>
      </c>
      <c r="H4320">
        <f t="shared" ca="1" si="138"/>
        <v>1.7070659330411922E-2</v>
      </c>
    </row>
    <row r="4321" spans="2:8" x14ac:dyDescent="0.35">
      <c r="B4321" s="40">
        <v>44474</v>
      </c>
      <c r="C4321" s="41">
        <v>605.13385000000005</v>
      </c>
      <c r="D4321" s="6">
        <f t="shared" si="137"/>
        <v>0.24020769535729791</v>
      </c>
      <c r="E4321">
        <v>-1.2816393061491989E-2</v>
      </c>
      <c r="G4321">
        <v>4315</v>
      </c>
      <c r="H4321">
        <f t="shared" ca="1" si="138"/>
        <v>2.7209601277757463E-3</v>
      </c>
    </row>
    <row r="4322" spans="2:8" x14ac:dyDescent="0.35">
      <c r="B4322" s="40">
        <v>44720</v>
      </c>
      <c r="C4322" s="41">
        <v>487.92944299999999</v>
      </c>
      <c r="D4322" s="6">
        <f t="shared" si="137"/>
        <v>2.0771211001562091</v>
      </c>
      <c r="E4322">
        <v>-1.2867839662816875E-2</v>
      </c>
      <c r="G4322">
        <v>4316</v>
      </c>
      <c r="H4322">
        <f t="shared" ca="1" si="138"/>
        <v>3.3475393907030446E-3</v>
      </c>
    </row>
    <row r="4323" spans="2:8" x14ac:dyDescent="0.35">
      <c r="B4323" s="40">
        <v>41570</v>
      </c>
      <c r="C4323" s="41">
        <v>158.56686400000001</v>
      </c>
      <c r="D4323" s="6">
        <f t="shared" si="137"/>
        <v>-0.67720995949903373</v>
      </c>
      <c r="E4323">
        <v>-1.28706852204913E-2</v>
      </c>
      <c r="G4323">
        <v>4317</v>
      </c>
      <c r="H4323">
        <f t="shared" ca="1" si="138"/>
        <v>1.4296145933938249E-2</v>
      </c>
    </row>
    <row r="4324" spans="2:8" x14ac:dyDescent="0.35">
      <c r="B4324" s="40">
        <v>43875</v>
      </c>
      <c r="C4324" s="41">
        <v>491.23840300000001</v>
      </c>
      <c r="D4324" s="6">
        <f t="shared" si="137"/>
        <v>84.948576780441655</v>
      </c>
      <c r="E4324">
        <v>-1.2873081922157166E-2</v>
      </c>
      <c r="G4324">
        <v>4318</v>
      </c>
      <c r="H4324">
        <f t="shared" ca="1" si="138"/>
        <v>-1.2305055952349729E-2</v>
      </c>
    </row>
    <row r="4325" spans="2:8" x14ac:dyDescent="0.35">
      <c r="B4325" s="40">
        <v>37467</v>
      </c>
      <c r="C4325" s="41">
        <v>5.7154920000000002</v>
      </c>
      <c r="D4325" s="6">
        <f t="shared" si="137"/>
        <v>-0.98791621892165771</v>
      </c>
      <c r="E4325">
        <v>-1.2878282048297255E-2</v>
      </c>
      <c r="G4325">
        <v>4319</v>
      </c>
      <c r="H4325">
        <f t="shared" ca="1" si="138"/>
        <v>3.2396357172041158E-3</v>
      </c>
    </row>
    <row r="4326" spans="2:8" x14ac:dyDescent="0.35">
      <c r="B4326" s="40">
        <v>44097</v>
      </c>
      <c r="C4326" s="41">
        <v>472.98870799999997</v>
      </c>
      <c r="D4326" s="6">
        <f t="shared" si="137"/>
        <v>8.5189634555249913</v>
      </c>
      <c r="E4326">
        <v>-1.2903860436299659E-2</v>
      </c>
      <c r="G4326">
        <v>4320</v>
      </c>
      <c r="H4326">
        <f t="shared" ca="1" si="138"/>
        <v>2.4376131052823622E-3</v>
      </c>
    </row>
    <row r="4327" spans="2:8" x14ac:dyDescent="0.35">
      <c r="B4327" s="40">
        <v>39429</v>
      </c>
      <c r="C4327" s="41">
        <v>49.689098000000001</v>
      </c>
      <c r="D4327" s="6">
        <f t="shared" si="137"/>
        <v>-0.80265367511975483</v>
      </c>
      <c r="E4327">
        <v>-1.2911349943621205E-2</v>
      </c>
      <c r="G4327">
        <v>4321</v>
      </c>
      <c r="H4327">
        <f t="shared" ca="1" si="138"/>
        <v>-9.348914532303387E-3</v>
      </c>
    </row>
    <row r="4328" spans="2:8" x14ac:dyDescent="0.35">
      <c r="B4328" s="40">
        <v>42282</v>
      </c>
      <c r="C4328" s="41">
        <v>251.78628499999999</v>
      </c>
      <c r="D4328" s="6">
        <f t="shared" si="137"/>
        <v>-0.37083947911257076</v>
      </c>
      <c r="E4328">
        <v>-1.2917033074533776E-2</v>
      </c>
      <c r="G4328">
        <v>4322</v>
      </c>
      <c r="H4328">
        <f t="shared" ca="1" si="138"/>
        <v>-6.9145403138455592E-3</v>
      </c>
    </row>
    <row r="4329" spans="2:8" x14ac:dyDescent="0.35">
      <c r="B4329" s="40">
        <v>43467</v>
      </c>
      <c r="C4329" s="41">
        <v>400.194031</v>
      </c>
      <c r="D4329" s="6">
        <f t="shared" si="137"/>
        <v>9.9244952702808753</v>
      </c>
      <c r="E4329">
        <v>-1.291941758436938E-2</v>
      </c>
      <c r="G4329">
        <v>4323</v>
      </c>
      <c r="H4329">
        <f t="shared" ca="1" si="138"/>
        <v>1.4344551560230295E-2</v>
      </c>
    </row>
    <row r="4330" spans="2:8" x14ac:dyDescent="0.35">
      <c r="B4330" s="40">
        <v>38926</v>
      </c>
      <c r="C4330" s="41">
        <v>36.632725000000001</v>
      </c>
      <c r="D4330" s="6">
        <f t="shared" si="137"/>
        <v>-0.57699568330975348</v>
      </c>
      <c r="E4330">
        <v>-1.2932345843316763E-2</v>
      </c>
      <c r="G4330">
        <v>4324</v>
      </c>
      <c r="H4330">
        <f t="shared" ca="1" si="138"/>
        <v>5.0115030153891064E-2</v>
      </c>
    </row>
    <row r="4331" spans="2:8" x14ac:dyDescent="0.35">
      <c r="B4331" s="40">
        <v>40540</v>
      </c>
      <c r="C4331" s="41">
        <v>86.601303000000001</v>
      </c>
      <c r="D4331" s="6">
        <f t="shared" si="137"/>
        <v>-0.36784201900220781</v>
      </c>
      <c r="E4331">
        <v>-1.2941836090675675E-2</v>
      </c>
      <c r="G4331">
        <v>4325</v>
      </c>
      <c r="H4331">
        <f t="shared" ca="1" si="138"/>
        <v>5.869829813714543E-2</v>
      </c>
    </row>
    <row r="4332" spans="2:8" x14ac:dyDescent="0.35">
      <c r="B4332" s="40">
        <v>41450</v>
      </c>
      <c r="C4332" s="41">
        <v>136.993134</v>
      </c>
      <c r="D4332" s="6">
        <f t="shared" si="137"/>
        <v>12.303449310589444</v>
      </c>
      <c r="E4332">
        <v>-1.2953444984941555E-2</v>
      </c>
      <c r="G4332">
        <v>4326</v>
      </c>
      <c r="H4332">
        <f t="shared" ca="1" si="138"/>
        <v>-2.2779260131109588E-2</v>
      </c>
    </row>
    <row r="4333" spans="2:8" x14ac:dyDescent="0.35">
      <c r="B4333" s="40">
        <v>38110</v>
      </c>
      <c r="C4333" s="41">
        <v>10.297565000000001</v>
      </c>
      <c r="D4333" s="6">
        <f t="shared" si="137"/>
        <v>0</v>
      </c>
      <c r="E4333">
        <v>-1.2977526318276511E-2</v>
      </c>
      <c r="G4333">
        <v>4327</v>
      </c>
      <c r="H4333">
        <f t="shared" ca="1" si="138"/>
        <v>1.3234345936748524E-2</v>
      </c>
    </row>
    <row r="4334" spans="2:8" x14ac:dyDescent="0.35">
      <c r="B4334" s="40">
        <v>38047</v>
      </c>
      <c r="C4334" s="41">
        <v>10.297565000000001</v>
      </c>
      <c r="D4334" s="6">
        <f t="shared" si="137"/>
        <v>-0.95212501390795024</v>
      </c>
      <c r="E4334">
        <v>-1.2977526318276511E-2</v>
      </c>
      <c r="G4334">
        <v>4328</v>
      </c>
      <c r="H4334">
        <f t="shared" ca="1" si="138"/>
        <v>-9.0138991633624682E-3</v>
      </c>
    </row>
    <row r="4335" spans="2:8" x14ac:dyDescent="0.35">
      <c r="B4335" s="40">
        <v>41984</v>
      </c>
      <c r="C4335" s="41">
        <v>215.092804</v>
      </c>
      <c r="D4335" s="6">
        <f t="shared" si="137"/>
        <v>4.824839141997133</v>
      </c>
      <c r="E4335">
        <v>-1.2984252561541787E-2</v>
      </c>
      <c r="G4335">
        <v>4329</v>
      </c>
      <c r="H4335">
        <f t="shared" ca="1" si="138"/>
        <v>-3.3423720541719944E-2</v>
      </c>
    </row>
    <row r="4336" spans="2:8" x14ac:dyDescent="0.35">
      <c r="B4336" s="40">
        <v>39716</v>
      </c>
      <c r="C4336" s="41">
        <v>36.926822999999999</v>
      </c>
      <c r="D4336" s="6">
        <f t="shared" si="137"/>
        <v>-0.84788669563752372</v>
      </c>
      <c r="E4336">
        <v>-1.2986980009810026E-2</v>
      </c>
      <c r="G4336">
        <v>4330</v>
      </c>
      <c r="H4336">
        <f t="shared" ca="1" si="138"/>
        <v>1.6024362420032977E-2</v>
      </c>
    </row>
    <row r="4337" spans="2:8" x14ac:dyDescent="0.35">
      <c r="B4337" s="40">
        <v>42727</v>
      </c>
      <c r="C4337" s="41">
        <v>242.758667</v>
      </c>
      <c r="D4337" s="6">
        <f t="shared" si="137"/>
        <v>-0.50436628120942839</v>
      </c>
      <c r="E4337">
        <v>-1.2994260495143444E-2</v>
      </c>
      <c r="G4337">
        <v>4331</v>
      </c>
      <c r="H4337">
        <f t="shared" ca="1" si="138"/>
        <v>4.3141663078315469E-2</v>
      </c>
    </row>
    <row r="4338" spans="2:8" x14ac:dyDescent="0.35">
      <c r="B4338" s="40">
        <v>44160</v>
      </c>
      <c r="C4338" s="41">
        <v>489.79449499999998</v>
      </c>
      <c r="D4338" s="6">
        <f t="shared" si="137"/>
        <v>0.74890388680689746</v>
      </c>
      <c r="E4338">
        <v>-1.2994797007473791E-2</v>
      </c>
      <c r="G4338">
        <v>4332</v>
      </c>
      <c r="H4338">
        <f t="shared" ca="1" si="138"/>
        <v>8.0168793342398435E-3</v>
      </c>
    </row>
    <row r="4339" spans="2:8" x14ac:dyDescent="0.35">
      <c r="B4339" s="40">
        <v>42580</v>
      </c>
      <c r="C4339" s="41">
        <v>280.05798299999998</v>
      </c>
      <c r="D4339" s="6">
        <f t="shared" si="137"/>
        <v>1.0161714369413328</v>
      </c>
      <c r="E4339">
        <v>-1.3003763779332931E-2</v>
      </c>
      <c r="G4339">
        <v>4333</v>
      </c>
      <c r="H4339">
        <f t="shared" ca="1" si="138"/>
        <v>1.6556474325293356E-2</v>
      </c>
    </row>
    <row r="4340" spans="2:8" x14ac:dyDescent="0.35">
      <c r="B4340" s="40">
        <v>41417</v>
      </c>
      <c r="C4340" s="41">
        <v>138.90583799999999</v>
      </c>
      <c r="D4340" s="6">
        <f t="shared" si="137"/>
        <v>-0.47774391514893166</v>
      </c>
      <c r="E4340">
        <v>-1.3020217292550361E-2</v>
      </c>
      <c r="G4340">
        <v>4334</v>
      </c>
      <c r="H4340">
        <f t="shared" ca="1" si="138"/>
        <v>-1.4242405208189621E-2</v>
      </c>
    </row>
    <row r="4341" spans="2:8" x14ac:dyDescent="0.35">
      <c r="B4341" s="40">
        <v>42214</v>
      </c>
      <c r="C4341" s="41">
        <v>265.97265599999997</v>
      </c>
      <c r="D4341" s="6">
        <f t="shared" si="137"/>
        <v>1.8500589701391121</v>
      </c>
      <c r="E4341">
        <v>-1.3075397744880715E-2</v>
      </c>
      <c r="G4341">
        <v>4335</v>
      </c>
      <c r="H4341">
        <f t="shared" ca="1" si="138"/>
        <v>2.2496449601889897E-2</v>
      </c>
    </row>
    <row r="4342" spans="2:8" x14ac:dyDescent="0.35">
      <c r="B4342" s="40">
        <v>41067</v>
      </c>
      <c r="C4342" s="41">
        <v>93.321808000000004</v>
      </c>
      <c r="D4342" s="6">
        <f t="shared" si="137"/>
        <v>19.505140907490915</v>
      </c>
      <c r="E4342">
        <v>-1.3077975767388103E-2</v>
      </c>
      <c r="G4342">
        <v>4336</v>
      </c>
      <c r="H4342">
        <f t="shared" ca="1" si="138"/>
        <v>3.7539542515943394E-2</v>
      </c>
    </row>
    <row r="4343" spans="2:8" x14ac:dyDescent="0.35">
      <c r="B4343" s="40">
        <v>37749</v>
      </c>
      <c r="C4343" s="41">
        <v>4.5511419999999996</v>
      </c>
      <c r="D4343" s="6">
        <f t="shared" si="137"/>
        <v>-0.15771128183792743</v>
      </c>
      <c r="E4343">
        <v>-1.3082590548094067E-2</v>
      </c>
      <c r="G4343">
        <v>4337</v>
      </c>
      <c r="H4343">
        <f t="shared" ca="1" si="138"/>
        <v>4.6560821353092335E-2</v>
      </c>
    </row>
    <row r="4344" spans="2:8" x14ac:dyDescent="0.35">
      <c r="B4344" s="40">
        <v>37690</v>
      </c>
      <c r="C4344" s="41">
        <v>5.4033040000000003</v>
      </c>
      <c r="D4344" s="6">
        <f t="shared" si="137"/>
        <v>-0.96106875984821927</v>
      </c>
      <c r="E4344">
        <v>-1.3085425865387487E-2</v>
      </c>
      <c r="G4344">
        <v>4338</v>
      </c>
      <c r="H4344">
        <f t="shared" ca="1" si="138"/>
        <v>-1.0991382440133301E-3</v>
      </c>
    </row>
    <row r="4345" spans="2:8" x14ac:dyDescent="0.35">
      <c r="B4345" s="40">
        <v>41465</v>
      </c>
      <c r="C4345" s="41">
        <v>138.790955</v>
      </c>
      <c r="D4345" s="6">
        <f t="shared" si="137"/>
        <v>-4.0349343624279901E-2</v>
      </c>
      <c r="E4345">
        <v>-1.3103245023474588E-2</v>
      </c>
      <c r="G4345">
        <v>4339</v>
      </c>
      <c r="H4345">
        <f t="shared" ca="1" si="138"/>
        <v>-1.5481366727018091E-2</v>
      </c>
    </row>
    <row r="4346" spans="2:8" x14ac:dyDescent="0.35">
      <c r="B4346" s="40">
        <v>41408</v>
      </c>
      <c r="C4346" s="41">
        <v>144.626541</v>
      </c>
      <c r="D4346" s="6">
        <f t="shared" si="137"/>
        <v>12.458266372289323</v>
      </c>
      <c r="E4346">
        <v>-1.3113855832772628E-2</v>
      </c>
      <c r="G4346">
        <v>4340</v>
      </c>
      <c r="H4346">
        <f t="shared" ca="1" si="138"/>
        <v>4.2148653893084538E-2</v>
      </c>
    </row>
    <row r="4347" spans="2:8" x14ac:dyDescent="0.35">
      <c r="B4347" s="40">
        <v>38112</v>
      </c>
      <c r="C4347" s="41">
        <v>10.746297999999999</v>
      </c>
      <c r="D4347" s="6">
        <f t="shared" si="137"/>
        <v>-0.95843887517180759</v>
      </c>
      <c r="E4347">
        <v>-1.3143941077529607E-2</v>
      </c>
      <c r="G4347">
        <v>4341</v>
      </c>
      <c r="H4347">
        <f t="shared" ca="1" si="138"/>
        <v>-7.8509238983928732E-3</v>
      </c>
    </row>
    <row r="4348" spans="2:8" x14ac:dyDescent="0.35">
      <c r="B4348" s="40">
        <v>42507</v>
      </c>
      <c r="C4348" s="41">
        <v>258.566101</v>
      </c>
      <c r="D4348" s="6">
        <f t="shared" si="137"/>
        <v>-0.22841330273005114</v>
      </c>
      <c r="E4348">
        <v>-1.3160625302182743E-2</v>
      </c>
      <c r="G4348">
        <v>4342</v>
      </c>
      <c r="H4348">
        <f t="shared" ca="1" si="138"/>
        <v>-4.5817668590451034E-3</v>
      </c>
    </row>
    <row r="4349" spans="2:8" x14ac:dyDescent="0.35">
      <c r="B4349" s="40">
        <v>43124</v>
      </c>
      <c r="C4349" s="41">
        <v>335.10958900000003</v>
      </c>
      <c r="D4349" s="6">
        <f t="shared" si="137"/>
        <v>5.5074257423794286E-2</v>
      </c>
      <c r="E4349">
        <v>-1.3186571588004202E-2</v>
      </c>
      <c r="G4349">
        <v>4343</v>
      </c>
      <c r="H4349">
        <f t="shared" ca="1" si="138"/>
        <v>1.5195620982862854E-2</v>
      </c>
    </row>
    <row r="4350" spans="2:8" x14ac:dyDescent="0.35">
      <c r="B4350" s="40">
        <v>43203</v>
      </c>
      <c r="C4350" s="41">
        <v>317.61706500000003</v>
      </c>
      <c r="D4350" s="6">
        <f t="shared" si="137"/>
        <v>8.5703350799260853</v>
      </c>
      <c r="E4350">
        <v>-1.3188303130413819E-2</v>
      </c>
      <c r="G4350">
        <v>4344</v>
      </c>
      <c r="H4350">
        <f t="shared" ca="1" si="138"/>
        <v>-1.8558656568886441E-2</v>
      </c>
    </row>
    <row r="4351" spans="2:8" x14ac:dyDescent="0.35">
      <c r="B4351" s="40">
        <v>39734</v>
      </c>
      <c r="C4351" s="41">
        <v>33.187663999999998</v>
      </c>
      <c r="D4351" s="6">
        <f t="shared" si="137"/>
        <v>-0.17117415004157407</v>
      </c>
      <c r="E4351">
        <v>-1.3190988131470615E-2</v>
      </c>
      <c r="G4351">
        <v>4345</v>
      </c>
      <c r="H4351">
        <f t="shared" ca="1" si="138"/>
        <v>-2.4559283718806973E-2</v>
      </c>
    </row>
    <row r="4352" spans="2:8" x14ac:dyDescent="0.35">
      <c r="B4352" s="40">
        <v>39069</v>
      </c>
      <c r="C4352" s="41">
        <v>40.041781999999998</v>
      </c>
      <c r="D4352" s="6">
        <f t="shared" si="137"/>
        <v>-7.9121238343749595E-2</v>
      </c>
      <c r="E4352">
        <v>-1.3228848020594127E-2</v>
      </c>
      <c r="G4352">
        <v>4346</v>
      </c>
      <c r="H4352">
        <f t="shared" ca="1" si="138"/>
        <v>-1.2522982972804509E-2</v>
      </c>
    </row>
    <row r="4353" spans="2:8" x14ac:dyDescent="0.35">
      <c r="B4353" s="40">
        <v>39342</v>
      </c>
      <c r="C4353" s="41">
        <v>43.482143000000001</v>
      </c>
      <c r="D4353" s="6">
        <f t="shared" si="137"/>
        <v>-0.52803150110725317</v>
      </c>
      <c r="E4353">
        <v>-1.3232225938531482E-2</v>
      </c>
      <c r="G4353">
        <v>4347</v>
      </c>
      <c r="H4353">
        <f t="shared" ca="1" si="138"/>
        <v>1.6455887931436145E-3</v>
      </c>
    </row>
    <row r="4354" spans="2:8" x14ac:dyDescent="0.35">
      <c r="B4354" s="40">
        <v>41045</v>
      </c>
      <c r="C4354" s="41">
        <v>92.129333000000003</v>
      </c>
      <c r="D4354" s="6">
        <f t="shared" si="137"/>
        <v>-0.84544627028937103</v>
      </c>
      <c r="E4354">
        <v>-1.3245177456602983E-2</v>
      </c>
      <c r="G4354">
        <v>4348</v>
      </c>
      <c r="H4354">
        <f t="shared" ca="1" si="138"/>
        <v>-6.933191207570627E-2</v>
      </c>
    </row>
    <row r="4355" spans="2:8" x14ac:dyDescent="0.35">
      <c r="B4355" s="40">
        <v>44477</v>
      </c>
      <c r="C4355" s="41">
        <v>596.09906000000001</v>
      </c>
      <c r="D4355" s="6">
        <f t="shared" si="137"/>
        <v>4.4284238421304405</v>
      </c>
      <c r="E4355">
        <v>-1.3248842801936528E-2</v>
      </c>
      <c r="G4355">
        <v>4349</v>
      </c>
      <c r="H4355">
        <f t="shared" ca="1" si="138"/>
        <v>-1.5875794135745219E-2</v>
      </c>
    </row>
    <row r="4356" spans="2:8" x14ac:dyDescent="0.35">
      <c r="B4356" s="40">
        <v>41235</v>
      </c>
      <c r="C4356" s="41">
        <v>109.81070699999999</v>
      </c>
      <c r="D4356" s="6">
        <f t="shared" si="137"/>
        <v>-0.79913972506025288</v>
      </c>
      <c r="E4356">
        <v>-1.3253073401250986E-2</v>
      </c>
      <c r="G4356">
        <v>4350</v>
      </c>
      <c r="H4356">
        <f t="shared" ca="1" si="138"/>
        <v>-2.2727397752755084E-2</v>
      </c>
    </row>
    <row r="4357" spans="2:8" x14ac:dyDescent="0.35">
      <c r="B4357" s="40">
        <v>44609</v>
      </c>
      <c r="C4357" s="41">
        <v>546.70196499999997</v>
      </c>
      <c r="D4357" s="6">
        <f t="shared" si="137"/>
        <v>2.7874075904792801</v>
      </c>
      <c r="E4357">
        <v>-1.3259665000207147E-2</v>
      </c>
      <c r="G4357">
        <v>4351</v>
      </c>
      <c r="H4357">
        <f t="shared" ca="1" si="138"/>
        <v>-3.989630910217206E-2</v>
      </c>
    </row>
    <row r="4358" spans="2:8" x14ac:dyDescent="0.35">
      <c r="B4358" s="40">
        <v>41597</v>
      </c>
      <c r="C4358" s="41">
        <v>144.347275</v>
      </c>
      <c r="D4358" s="6">
        <f t="shared" si="137"/>
        <v>3.9688832228437314</v>
      </c>
      <c r="E4358">
        <v>-1.326714877514211E-2</v>
      </c>
      <c r="G4358">
        <v>4352</v>
      </c>
      <c r="H4358">
        <f t="shared" ca="1" si="138"/>
        <v>3.5970227811041866E-2</v>
      </c>
    </row>
    <row r="4359" spans="2:8" x14ac:dyDescent="0.35">
      <c r="B4359" s="40">
        <v>38742</v>
      </c>
      <c r="C4359" s="41">
        <v>29.050245</v>
      </c>
      <c r="D4359" s="6">
        <f t="shared" ref="D4359:D4422" si="139">(C4359-C4360)/C4360</f>
        <v>-0.94874681533392302</v>
      </c>
      <c r="E4359">
        <v>-1.3272678250192987E-2</v>
      </c>
      <c r="G4359">
        <v>4353</v>
      </c>
      <c r="H4359">
        <f t="shared" ref="H4359:H4422" ca="1" si="140">_xlfn.NORM.INV(RAND(),K$9,K$10)</f>
        <v>3.6112834753248266E-2</v>
      </c>
    </row>
    <row r="4360" spans="2:8" x14ac:dyDescent="0.35">
      <c r="B4360" s="40">
        <v>44799</v>
      </c>
      <c r="C4360" s="41">
        <v>566.79882799999996</v>
      </c>
      <c r="D4360" s="6">
        <f t="shared" si="139"/>
        <v>2.8507743061675721</v>
      </c>
      <c r="E4360">
        <v>-1.3282872918993618E-2</v>
      </c>
      <c r="G4360">
        <v>4354</v>
      </c>
      <c r="H4360">
        <f t="shared" ca="1" si="140"/>
        <v>5.8810422761055886E-2</v>
      </c>
    </row>
    <row r="4361" spans="2:8" x14ac:dyDescent="0.35">
      <c r="B4361" s="40">
        <v>41606</v>
      </c>
      <c r="C4361" s="41">
        <v>147.19087200000001</v>
      </c>
      <c r="D4361" s="6">
        <f t="shared" si="139"/>
        <v>-0.35983149580893475</v>
      </c>
      <c r="E4361">
        <v>-1.3313412826324063E-2</v>
      </c>
      <c r="G4361">
        <v>4355</v>
      </c>
      <c r="H4361">
        <f t="shared" ca="1" si="140"/>
        <v>-5.5147003073356855E-2</v>
      </c>
    </row>
    <row r="4362" spans="2:8" x14ac:dyDescent="0.35">
      <c r="B4362" s="40">
        <v>42124</v>
      </c>
      <c r="C4362" s="41">
        <v>229.92520099999999</v>
      </c>
      <c r="D4362" s="6">
        <f t="shared" si="139"/>
        <v>15.583118331778339</v>
      </c>
      <c r="E4362">
        <v>-1.3317780165419669E-2</v>
      </c>
      <c r="G4362">
        <v>4356</v>
      </c>
      <c r="H4362">
        <f t="shared" ca="1" si="140"/>
        <v>-4.3502522436725581E-2</v>
      </c>
    </row>
    <row r="4363" spans="2:8" x14ac:dyDescent="0.35">
      <c r="B4363" s="40">
        <v>38400</v>
      </c>
      <c r="C4363" s="41">
        <v>13.865016000000001</v>
      </c>
      <c r="D4363" s="6">
        <f t="shared" si="139"/>
        <v>-0.94815597445355215</v>
      </c>
      <c r="E4363">
        <v>-1.3333397853829979E-2</v>
      </c>
      <c r="G4363">
        <v>4357</v>
      </c>
      <c r="H4363">
        <f t="shared" ca="1" si="140"/>
        <v>-6.6651257124223798E-3</v>
      </c>
    </row>
    <row r="4364" spans="2:8" x14ac:dyDescent="0.35">
      <c r="B4364" s="40">
        <v>42200</v>
      </c>
      <c r="C4364" s="41">
        <v>267.43710299999998</v>
      </c>
      <c r="D4364" s="6">
        <f t="shared" si="139"/>
        <v>6.1664736757060492</v>
      </c>
      <c r="E4364">
        <v>-1.3337883843907323E-2</v>
      </c>
      <c r="G4364">
        <v>4358</v>
      </c>
      <c r="H4364">
        <f t="shared" ca="1" si="140"/>
        <v>2.5380749918042043E-2</v>
      </c>
    </row>
    <row r="4365" spans="2:8" x14ac:dyDescent="0.35">
      <c r="B4365" s="40">
        <v>38960</v>
      </c>
      <c r="C4365" s="41">
        <v>37.317810000000001</v>
      </c>
      <c r="D4365" s="6">
        <f t="shared" si="139"/>
        <v>-0.86321285742640708</v>
      </c>
      <c r="E4365">
        <v>-1.3340305573643026E-2</v>
      </c>
      <c r="G4365">
        <v>4359</v>
      </c>
      <c r="H4365">
        <f t="shared" ca="1" si="140"/>
        <v>3.4797356043834174E-2</v>
      </c>
    </row>
    <row r="4366" spans="2:8" x14ac:dyDescent="0.35">
      <c r="B4366" s="40">
        <v>42604</v>
      </c>
      <c r="C4366" s="41">
        <v>272.81664999999998</v>
      </c>
      <c r="D4366" s="6">
        <f t="shared" si="139"/>
        <v>-0.50564356781762376</v>
      </c>
      <c r="E4366">
        <v>-1.3344643204829089E-2</v>
      </c>
      <c r="G4366">
        <v>4360</v>
      </c>
      <c r="H4366">
        <f t="shared" ca="1" si="140"/>
        <v>4.7562597308383921E-3</v>
      </c>
    </row>
    <row r="4367" spans="2:8" x14ac:dyDescent="0.35">
      <c r="B4367" s="40">
        <v>44959</v>
      </c>
      <c r="C4367" s="41">
        <v>551.86224400000003</v>
      </c>
      <c r="D4367" s="6">
        <f t="shared" si="139"/>
        <v>1.5176169582769756</v>
      </c>
      <c r="E4367">
        <v>-1.3346438457494706E-2</v>
      </c>
      <c r="G4367">
        <v>4361</v>
      </c>
      <c r="H4367">
        <f t="shared" ca="1" si="140"/>
        <v>-1.2361896383049605E-2</v>
      </c>
    </row>
    <row r="4368" spans="2:8" x14ac:dyDescent="0.35">
      <c r="B4368" s="40">
        <v>41981</v>
      </c>
      <c r="C4368" s="41">
        <v>219.20024100000001</v>
      </c>
      <c r="D4368" s="6">
        <f t="shared" si="139"/>
        <v>-0.59514696888577301</v>
      </c>
      <c r="E4368">
        <v>-1.335227724885756E-2</v>
      </c>
      <c r="G4368">
        <v>4362</v>
      </c>
      <c r="H4368">
        <f t="shared" ca="1" si="140"/>
        <v>-6.3111955994429383E-2</v>
      </c>
    </row>
    <row r="4369" spans="2:8" x14ac:dyDescent="0.35">
      <c r="B4369" s="40">
        <v>44840</v>
      </c>
      <c r="C4369" s="41">
        <v>541.43164100000001</v>
      </c>
      <c r="D4369" s="6">
        <f t="shared" si="139"/>
        <v>12.376659276498438</v>
      </c>
      <c r="E4369">
        <v>-1.3362095968191981E-2</v>
      </c>
      <c r="G4369">
        <v>4363</v>
      </c>
      <c r="H4369">
        <f t="shared" ca="1" si="140"/>
        <v>6.8927458462533855E-3</v>
      </c>
    </row>
    <row r="4370" spans="2:8" x14ac:dyDescent="0.35">
      <c r="B4370" s="40">
        <v>39619</v>
      </c>
      <c r="C4370" s="41">
        <v>40.475848999999997</v>
      </c>
      <c r="D4370" s="6">
        <f t="shared" si="139"/>
        <v>-0.7233141402252532</v>
      </c>
      <c r="E4370">
        <v>-1.3388001338595421E-2</v>
      </c>
      <c r="G4370">
        <v>4364</v>
      </c>
      <c r="H4370">
        <f t="shared" ca="1" si="140"/>
        <v>9.4525050964264831E-3</v>
      </c>
    </row>
    <row r="4371" spans="2:8" x14ac:dyDescent="0.35">
      <c r="B4371" s="40">
        <v>41596</v>
      </c>
      <c r="C4371" s="41">
        <v>146.28810100000001</v>
      </c>
      <c r="D4371" s="6">
        <f t="shared" si="139"/>
        <v>-0.4334216414107796</v>
      </c>
      <c r="E4371">
        <v>-1.33943654193128E-2</v>
      </c>
      <c r="G4371">
        <v>4365</v>
      </c>
      <c r="H4371">
        <f t="shared" ca="1" si="140"/>
        <v>-2.800612766942728E-2</v>
      </c>
    </row>
    <row r="4372" spans="2:8" x14ac:dyDescent="0.35">
      <c r="B4372" s="40">
        <v>42657</v>
      </c>
      <c r="C4372" s="41">
        <v>258.19570900000002</v>
      </c>
      <c r="D4372" s="6">
        <f t="shared" si="139"/>
        <v>-0.38141514777044605</v>
      </c>
      <c r="E4372">
        <v>-1.3394560694972938E-2</v>
      </c>
      <c r="G4372">
        <v>4366</v>
      </c>
      <c r="H4372">
        <f t="shared" ca="1" si="140"/>
        <v>2.7198219865420339E-2</v>
      </c>
    </row>
    <row r="4373" spans="2:8" x14ac:dyDescent="0.35">
      <c r="B4373" s="40">
        <v>43511</v>
      </c>
      <c r="C4373" s="41">
        <v>417.3974</v>
      </c>
      <c r="D4373" s="6">
        <f t="shared" si="139"/>
        <v>3.3039011136779552</v>
      </c>
      <c r="E4373">
        <v>-1.3403075974983783E-2</v>
      </c>
      <c r="G4373">
        <v>4367</v>
      </c>
      <c r="H4373">
        <f t="shared" ca="1" si="140"/>
        <v>-2.1136725539383672E-2</v>
      </c>
    </row>
    <row r="4374" spans="2:8" x14ac:dyDescent="0.35">
      <c r="B4374" s="40">
        <v>40750</v>
      </c>
      <c r="C4374" s="41">
        <v>96.981178</v>
      </c>
      <c r="D4374" s="6">
        <f t="shared" si="139"/>
        <v>1.1686211487009575</v>
      </c>
      <c r="E4374">
        <v>-1.3404915576543924E-2</v>
      </c>
      <c r="G4374">
        <v>4368</v>
      </c>
      <c r="H4374">
        <f t="shared" ca="1" si="140"/>
        <v>-2.8998102986494478E-2</v>
      </c>
    </row>
    <row r="4375" spans="2:8" x14ac:dyDescent="0.35">
      <c r="B4375" s="40">
        <v>39386</v>
      </c>
      <c r="C4375" s="41">
        <v>44.720202999999998</v>
      </c>
      <c r="D4375" s="6">
        <f t="shared" si="139"/>
        <v>-0.70003876739862003</v>
      </c>
      <c r="E4375">
        <v>-1.3413326206056451E-2</v>
      </c>
      <c r="G4375">
        <v>4369</v>
      </c>
      <c r="H4375">
        <f t="shared" ca="1" si="140"/>
        <v>-2.0688023504731208E-3</v>
      </c>
    </row>
    <row r="4376" spans="2:8" x14ac:dyDescent="0.35">
      <c r="B4376" s="40">
        <v>41604</v>
      </c>
      <c r="C4376" s="41">
        <v>149.08660900000001</v>
      </c>
      <c r="D4376" s="6">
        <f t="shared" si="139"/>
        <v>0.65253156768436227</v>
      </c>
      <c r="E4376">
        <v>-1.3440796816511577E-2</v>
      </c>
      <c r="G4376">
        <v>4370</v>
      </c>
      <c r="H4376">
        <f t="shared" ca="1" si="140"/>
        <v>-2.0372286919743975E-2</v>
      </c>
    </row>
    <row r="4377" spans="2:8" x14ac:dyDescent="0.35">
      <c r="B4377" s="40">
        <v>40809</v>
      </c>
      <c r="C4377" s="41">
        <v>90.217101999999997</v>
      </c>
      <c r="D4377" s="6">
        <f t="shared" si="139"/>
        <v>-0.68493155220184487</v>
      </c>
      <c r="E4377">
        <v>-1.3448629630442147E-2</v>
      </c>
      <c r="G4377">
        <v>4371</v>
      </c>
      <c r="H4377">
        <f t="shared" ca="1" si="140"/>
        <v>3.0732666730815981E-3</v>
      </c>
    </row>
    <row r="4378" spans="2:8" x14ac:dyDescent="0.35">
      <c r="B4378" s="40">
        <v>43004</v>
      </c>
      <c r="C4378" s="41">
        <v>286.34127799999999</v>
      </c>
      <c r="D4378" s="6">
        <f t="shared" si="139"/>
        <v>36.70642582629759</v>
      </c>
      <c r="E4378">
        <v>-1.3450872703271954E-2</v>
      </c>
      <c r="G4378">
        <v>4372</v>
      </c>
      <c r="H4378">
        <f t="shared" ca="1" si="140"/>
        <v>1.8582872252452609E-3</v>
      </c>
    </row>
    <row r="4379" spans="2:8" x14ac:dyDescent="0.35">
      <c r="B4379" s="40">
        <v>37902</v>
      </c>
      <c r="C4379" s="41">
        <v>7.5939649999999999</v>
      </c>
      <c r="D4379" s="6">
        <f t="shared" si="139"/>
        <v>-0.79563696636990833</v>
      </c>
      <c r="E4379">
        <v>-1.3453034224009819E-2</v>
      </c>
      <c r="G4379">
        <v>4373</v>
      </c>
      <c r="H4379">
        <f t="shared" ca="1" si="140"/>
        <v>-1.954912979681123E-2</v>
      </c>
    </row>
    <row r="4380" spans="2:8" x14ac:dyDescent="0.35">
      <c r="B4380" s="40">
        <v>39840</v>
      </c>
      <c r="C4380" s="41">
        <v>37.159191</v>
      </c>
      <c r="D4380" s="6">
        <f t="shared" si="139"/>
        <v>-5.5033662488515697E-2</v>
      </c>
      <c r="E4380">
        <v>-1.3460451739285107E-2</v>
      </c>
      <c r="G4380">
        <v>4374</v>
      </c>
      <c r="H4380">
        <f t="shared" ca="1" si="140"/>
        <v>1.904346844791429E-2</v>
      </c>
    </row>
    <row r="4381" spans="2:8" x14ac:dyDescent="0.35">
      <c r="B4381" s="40">
        <v>39059</v>
      </c>
      <c r="C4381" s="41">
        <v>39.323295999999999</v>
      </c>
      <c r="D4381" s="6">
        <f t="shared" si="139"/>
        <v>6.1186747630279195</v>
      </c>
      <c r="E4381">
        <v>-1.3466731289382023E-2</v>
      </c>
      <c r="G4381">
        <v>4375</v>
      </c>
      <c r="H4381">
        <f t="shared" ca="1" si="140"/>
        <v>-2.9010808896673186E-2</v>
      </c>
    </row>
    <row r="4382" spans="2:8" x14ac:dyDescent="0.35">
      <c r="B4382" s="40">
        <v>37634</v>
      </c>
      <c r="C4382" s="41">
        <v>5.5239630000000002</v>
      </c>
      <c r="D4382" s="6">
        <f t="shared" si="139"/>
        <v>-0.96436141682820264</v>
      </c>
      <c r="E4382">
        <v>-1.3468460246834481E-2</v>
      </c>
      <c r="G4382">
        <v>4376</v>
      </c>
      <c r="H4382">
        <f t="shared" ca="1" si="140"/>
        <v>-7.3738104883110459E-3</v>
      </c>
    </row>
    <row r="4383" spans="2:8" x14ac:dyDescent="0.35">
      <c r="B4383" s="40">
        <v>41703</v>
      </c>
      <c r="C4383" s="41">
        <v>154.99951200000001</v>
      </c>
      <c r="D4383" s="6">
        <f t="shared" si="139"/>
        <v>-0.46113866902987655</v>
      </c>
      <c r="E4383">
        <v>-1.3502174601283555E-2</v>
      </c>
      <c r="G4383">
        <v>4377</v>
      </c>
      <c r="H4383">
        <f t="shared" ca="1" si="140"/>
        <v>-3.2880342592776134E-2</v>
      </c>
    </row>
    <row r="4384" spans="2:8" x14ac:dyDescent="0.35">
      <c r="B4384" s="40">
        <v>42984</v>
      </c>
      <c r="C4384" s="41">
        <v>287.64267000000001</v>
      </c>
      <c r="D4384" s="6">
        <f t="shared" si="139"/>
        <v>6.6548343127237981</v>
      </c>
      <c r="E4384">
        <v>-1.3547779004612955E-2</v>
      </c>
      <c r="G4384">
        <v>4378</v>
      </c>
      <c r="H4384">
        <f t="shared" ca="1" si="140"/>
        <v>1.2830654753909633E-2</v>
      </c>
    </row>
    <row r="4385" spans="2:8" x14ac:dyDescent="0.35">
      <c r="B4385" s="40">
        <v>39147</v>
      </c>
      <c r="C4385" s="41">
        <v>37.576602999999999</v>
      </c>
      <c r="D4385" s="6">
        <f t="shared" si="139"/>
        <v>-0.91118066155872279</v>
      </c>
      <c r="E4385">
        <v>-1.3550158053631465E-2</v>
      </c>
      <c r="G4385">
        <v>4379</v>
      </c>
      <c r="H4385">
        <f t="shared" ca="1" si="140"/>
        <v>5.3368383807900328E-2</v>
      </c>
    </row>
    <row r="4386" spans="2:8" x14ac:dyDescent="0.35">
      <c r="B4386" s="40">
        <v>43510</v>
      </c>
      <c r="C4386" s="41">
        <v>423.06781000000001</v>
      </c>
      <c r="D4386" s="6">
        <f t="shared" si="139"/>
        <v>0.34384784703562138</v>
      </c>
      <c r="E4386">
        <v>-1.3557364513814691E-2</v>
      </c>
      <c r="G4386">
        <v>4380</v>
      </c>
      <c r="H4386">
        <f t="shared" ca="1" si="140"/>
        <v>-1.4666083773934527E-2</v>
      </c>
    </row>
    <row r="4387" spans="2:8" x14ac:dyDescent="0.35">
      <c r="B4387" s="40">
        <v>43052</v>
      </c>
      <c r="C4387" s="41">
        <v>314.81823700000001</v>
      </c>
      <c r="D4387" s="6">
        <f t="shared" si="139"/>
        <v>32.423143485375405</v>
      </c>
      <c r="E4387">
        <v>-1.3592506309101565E-2</v>
      </c>
      <c r="G4387">
        <v>4381</v>
      </c>
      <c r="H4387">
        <f t="shared" ca="1" si="140"/>
        <v>-2.2512436945431327E-2</v>
      </c>
    </row>
    <row r="4388" spans="2:8" x14ac:dyDescent="0.35">
      <c r="B4388" s="40">
        <v>38275</v>
      </c>
      <c r="C4388" s="41">
        <v>9.4191690000000001</v>
      </c>
      <c r="D4388" s="6">
        <f t="shared" si="139"/>
        <v>-0.78626920819687685</v>
      </c>
      <c r="E4388">
        <v>-1.3608585252733695E-2</v>
      </c>
      <c r="G4388">
        <v>4382</v>
      </c>
      <c r="H4388">
        <f t="shared" ca="1" si="140"/>
        <v>-1.87576148400132E-2</v>
      </c>
    </row>
    <row r="4389" spans="2:8" x14ac:dyDescent="0.35">
      <c r="B4389" s="40">
        <v>39534</v>
      </c>
      <c r="C4389" s="41">
        <v>44.070247999999999</v>
      </c>
      <c r="D4389" s="6">
        <f t="shared" si="139"/>
        <v>8.1922797006328762E-2</v>
      </c>
      <c r="E4389">
        <v>-1.3608787180970519E-2</v>
      </c>
      <c r="G4389">
        <v>4383</v>
      </c>
      <c r="H4389">
        <f t="shared" ca="1" si="140"/>
        <v>1.5625755784322962E-2</v>
      </c>
    </row>
    <row r="4390" spans="2:8" x14ac:dyDescent="0.35">
      <c r="B4390" s="40">
        <v>39198</v>
      </c>
      <c r="C4390" s="41">
        <v>40.733265000000003</v>
      </c>
      <c r="D4390" s="6">
        <f t="shared" si="139"/>
        <v>-0.42070206192487275</v>
      </c>
      <c r="E4390">
        <v>-1.3615590530771139E-2</v>
      </c>
      <c r="G4390">
        <v>4384</v>
      </c>
      <c r="H4390">
        <f t="shared" ca="1" si="140"/>
        <v>4.6653091229939339E-3</v>
      </c>
    </row>
    <row r="4391" spans="2:8" x14ac:dyDescent="0.35">
      <c r="B4391" s="40">
        <v>40162</v>
      </c>
      <c r="C4391" s="41">
        <v>70.314880000000002</v>
      </c>
      <c r="D4391" s="6">
        <f t="shared" si="139"/>
        <v>0.81017259265041131</v>
      </c>
      <c r="E4391">
        <v>-1.3627451243072136E-2</v>
      </c>
      <c r="G4391">
        <v>4385</v>
      </c>
      <c r="H4391">
        <f t="shared" ca="1" si="140"/>
        <v>3.4629420656035567E-2</v>
      </c>
    </row>
    <row r="4392" spans="2:8" x14ac:dyDescent="0.35">
      <c r="B4392" s="40">
        <v>39049</v>
      </c>
      <c r="C4392" s="41">
        <v>38.844296</v>
      </c>
      <c r="D4392" s="6">
        <f t="shared" si="139"/>
        <v>-0.83078482839589118</v>
      </c>
      <c r="E4392">
        <v>-1.3630805362126639E-2</v>
      </c>
      <c r="G4392">
        <v>4386</v>
      </c>
      <c r="H4392">
        <f t="shared" ca="1" si="140"/>
        <v>3.3165711974231141E-2</v>
      </c>
    </row>
    <row r="4393" spans="2:8" x14ac:dyDescent="0.35">
      <c r="B4393" s="40">
        <v>42451</v>
      </c>
      <c r="C4393" s="41">
        <v>229.555634</v>
      </c>
      <c r="D4393" s="6">
        <f t="shared" si="139"/>
        <v>-0.45302439953352169</v>
      </c>
      <c r="E4393">
        <v>-1.3631009882435619E-2</v>
      </c>
      <c r="G4393">
        <v>4387</v>
      </c>
      <c r="H4393">
        <f t="shared" ca="1" si="140"/>
        <v>-4.3779581862710984E-2</v>
      </c>
    </row>
    <row r="4394" spans="2:8" x14ac:dyDescent="0.35">
      <c r="B4394" s="40">
        <v>43741</v>
      </c>
      <c r="C4394" s="41">
        <v>419.68167099999999</v>
      </c>
      <c r="D4394" s="6">
        <f t="shared" si="139"/>
        <v>7.793305142543983</v>
      </c>
      <c r="E4394">
        <v>-1.3647146123074036E-2</v>
      </c>
      <c r="G4394">
        <v>4388</v>
      </c>
      <c r="H4394">
        <f t="shared" ca="1" si="140"/>
        <v>-1.9343268364222989E-2</v>
      </c>
    </row>
    <row r="4395" spans="2:8" x14ac:dyDescent="0.35">
      <c r="B4395" s="40">
        <v>39954</v>
      </c>
      <c r="C4395" s="41">
        <v>47.727409000000002</v>
      </c>
      <c r="D4395" s="6">
        <f t="shared" si="139"/>
        <v>-0.91061139688611326</v>
      </c>
      <c r="E4395">
        <v>-1.3650409965924487E-2</v>
      </c>
      <c r="G4395">
        <v>4389</v>
      </c>
      <c r="H4395">
        <f t="shared" ca="1" si="140"/>
        <v>-1.9887283343742731E-2</v>
      </c>
    </row>
    <row r="4396" spans="2:8" x14ac:dyDescent="0.35">
      <c r="B4396" s="40">
        <v>44657</v>
      </c>
      <c r="C4396" s="41">
        <v>533.93170199999997</v>
      </c>
      <c r="D4396" s="6">
        <f t="shared" si="139"/>
        <v>0.27201682564642471</v>
      </c>
      <c r="E4396">
        <v>-1.3662585270886528E-2</v>
      </c>
      <c r="G4396">
        <v>4390</v>
      </c>
      <c r="H4396">
        <f t="shared" ca="1" si="140"/>
        <v>-1.9428853769692413E-2</v>
      </c>
    </row>
    <row r="4397" spans="2:8" x14ac:dyDescent="0.35">
      <c r="B4397" s="40">
        <v>43530</v>
      </c>
      <c r="C4397" s="41">
        <v>419.75207499999999</v>
      </c>
      <c r="D4397" s="6">
        <f t="shared" si="139"/>
        <v>5.1218538967540406</v>
      </c>
      <c r="E4397">
        <v>-1.3663066431291086E-2</v>
      </c>
      <c r="G4397">
        <v>4391</v>
      </c>
      <c r="H4397">
        <f t="shared" ca="1" si="140"/>
        <v>-3.9285361722721994E-4</v>
      </c>
    </row>
    <row r="4398" spans="2:8" x14ac:dyDescent="0.35">
      <c r="B4398" s="40">
        <v>40268</v>
      </c>
      <c r="C4398" s="41">
        <v>68.56617</v>
      </c>
      <c r="D4398" s="6">
        <f t="shared" si="139"/>
        <v>-0.21921836739655479</v>
      </c>
      <c r="E4398">
        <v>-1.3664324474085505E-2</v>
      </c>
      <c r="G4398">
        <v>4392</v>
      </c>
      <c r="H4398">
        <f t="shared" ca="1" si="140"/>
        <v>-2.5176727900905228E-2</v>
      </c>
    </row>
    <row r="4399" spans="2:8" x14ac:dyDescent="0.35">
      <c r="B4399" s="40">
        <v>40469</v>
      </c>
      <c r="C4399" s="41">
        <v>87.817345000000003</v>
      </c>
      <c r="D4399" s="6">
        <f t="shared" si="139"/>
        <v>-0.80148564613737128</v>
      </c>
      <c r="E4399">
        <v>-1.3664938678643301E-2</v>
      </c>
      <c r="G4399">
        <v>4393</v>
      </c>
      <c r="H4399">
        <f t="shared" ca="1" si="140"/>
        <v>3.4681941338063288E-3</v>
      </c>
    </row>
    <row r="4400" spans="2:8" x14ac:dyDescent="0.35">
      <c r="B4400" s="40">
        <v>43360</v>
      </c>
      <c r="C4400" s="41">
        <v>442.372772</v>
      </c>
      <c r="D4400" s="6">
        <f t="shared" si="139"/>
        <v>4.0788699873781468E-2</v>
      </c>
      <c r="E4400">
        <v>-1.3667910338383986E-2</v>
      </c>
      <c r="G4400">
        <v>4394</v>
      </c>
      <c r="H4400">
        <f t="shared" ca="1" si="140"/>
        <v>-5.3441349451526572E-2</v>
      </c>
    </row>
    <row r="4401" spans="2:8" x14ac:dyDescent="0.35">
      <c r="B4401" s="40">
        <v>43354</v>
      </c>
      <c r="C4401" s="41">
        <v>425.03610200000003</v>
      </c>
      <c r="D4401" s="6">
        <f t="shared" si="139"/>
        <v>9.1040171800295688</v>
      </c>
      <c r="E4401">
        <v>-1.3669806946417914E-2</v>
      </c>
      <c r="G4401">
        <v>4395</v>
      </c>
      <c r="H4401">
        <f t="shared" ca="1" si="140"/>
        <v>8.0806795933280589E-3</v>
      </c>
    </row>
    <row r="4402" spans="2:8" x14ac:dyDescent="0.35">
      <c r="B4402" s="40">
        <v>39325</v>
      </c>
      <c r="C4402" s="41">
        <v>42.066051000000002</v>
      </c>
      <c r="D4402" s="6">
        <f t="shared" si="139"/>
        <v>2.0479917920389012</v>
      </c>
      <c r="E4402">
        <v>-1.3672018934210477E-2</v>
      </c>
      <c r="G4402">
        <v>4396</v>
      </c>
      <c r="H4402">
        <f t="shared" ca="1" si="140"/>
        <v>3.2829486305358709E-3</v>
      </c>
    </row>
    <row r="4403" spans="2:8" x14ac:dyDescent="0.35">
      <c r="B4403" s="40">
        <v>38385</v>
      </c>
      <c r="C4403" s="41">
        <v>13.801235</v>
      </c>
      <c r="D4403" s="6">
        <f t="shared" si="139"/>
        <v>-0.97666450695150997</v>
      </c>
      <c r="E4403">
        <v>-1.3674888594542477E-2</v>
      </c>
      <c r="G4403">
        <v>4397</v>
      </c>
      <c r="H4403">
        <f t="shared" ca="1" si="140"/>
        <v>-2.111261560737978E-2</v>
      </c>
    </row>
    <row r="4404" spans="2:8" x14ac:dyDescent="0.35">
      <c r="B4404" s="40">
        <v>44908</v>
      </c>
      <c r="C4404" s="41">
        <v>591.42675799999995</v>
      </c>
      <c r="D4404" s="6">
        <f t="shared" si="139"/>
        <v>0.69268794182408311</v>
      </c>
      <c r="E4404">
        <v>-1.3694068162713728E-2</v>
      </c>
      <c r="G4404">
        <v>4398</v>
      </c>
      <c r="H4404">
        <f t="shared" ca="1" si="140"/>
        <v>-6.1101822689276341E-3</v>
      </c>
    </row>
    <row r="4405" spans="2:8" x14ac:dyDescent="0.35">
      <c r="B4405" s="40">
        <v>43600</v>
      </c>
      <c r="C4405" s="41">
        <v>349.40093999999999</v>
      </c>
      <c r="D4405" s="6">
        <f t="shared" si="139"/>
        <v>19.681037640748613</v>
      </c>
      <c r="E4405">
        <v>-1.3700479284103157E-2</v>
      </c>
      <c r="G4405">
        <v>4399</v>
      </c>
      <c r="H4405">
        <f t="shared" ca="1" si="140"/>
        <v>-2.8450360671307257E-2</v>
      </c>
    </row>
    <row r="4406" spans="2:8" x14ac:dyDescent="0.35">
      <c r="B4406" s="40">
        <v>38516</v>
      </c>
      <c r="C4406" s="41">
        <v>16.894749000000001</v>
      </c>
      <c r="D4406" s="6">
        <f t="shared" si="139"/>
        <v>-0.22221043665925139</v>
      </c>
      <c r="E4406">
        <v>-1.3730914358872581E-2</v>
      </c>
      <c r="G4406">
        <v>4400</v>
      </c>
      <c r="H4406">
        <f t="shared" ca="1" si="140"/>
        <v>-4.924876209168364E-3</v>
      </c>
    </row>
    <row r="4407" spans="2:8" x14ac:dyDescent="0.35">
      <c r="B4407" s="40">
        <v>38622</v>
      </c>
      <c r="C4407" s="41">
        <v>21.721491</v>
      </c>
      <c r="D4407" s="6">
        <f t="shared" si="139"/>
        <v>-0.95585258596864664</v>
      </c>
      <c r="E4407">
        <v>-1.3736096710794933E-2</v>
      </c>
      <c r="G4407">
        <v>4401</v>
      </c>
      <c r="H4407">
        <f t="shared" ca="1" si="140"/>
        <v>-2.5675345557874034E-2</v>
      </c>
    </row>
    <row r="4408" spans="2:8" x14ac:dyDescent="0.35">
      <c r="B4408" s="40">
        <v>44734</v>
      </c>
      <c r="C4408" s="41">
        <v>492.02181999999999</v>
      </c>
      <c r="D4408" s="6">
        <f t="shared" si="139"/>
        <v>11.855376814229309</v>
      </c>
      <c r="E4408">
        <v>-1.3737933117623625E-2</v>
      </c>
      <c r="G4408">
        <v>4402</v>
      </c>
      <c r="H4408">
        <f t="shared" ca="1" si="140"/>
        <v>-4.2335091371395614E-2</v>
      </c>
    </row>
    <row r="4409" spans="2:8" x14ac:dyDescent="0.35">
      <c r="B4409" s="40">
        <v>38996</v>
      </c>
      <c r="C4409" s="41">
        <v>38.273620999999999</v>
      </c>
      <c r="D4409" s="6">
        <f t="shared" si="139"/>
        <v>-0.58025678528523683</v>
      </c>
      <c r="E4409">
        <v>-1.3741860339269571E-2</v>
      </c>
      <c r="G4409">
        <v>4403</v>
      </c>
      <c r="H4409">
        <f t="shared" ca="1" si="140"/>
        <v>1.5472626284579544E-2</v>
      </c>
    </row>
    <row r="4410" spans="2:8" x14ac:dyDescent="0.35">
      <c r="B4410" s="40">
        <v>40759</v>
      </c>
      <c r="C4410" s="41">
        <v>91.183418000000003</v>
      </c>
      <c r="D4410" s="6">
        <f t="shared" si="139"/>
        <v>-0.66712100378786243</v>
      </c>
      <c r="E4410">
        <v>-1.377641485926887E-2</v>
      </c>
      <c r="G4410">
        <v>4404</v>
      </c>
      <c r="H4410">
        <f t="shared" ca="1" si="140"/>
        <v>2.0640503556813655E-2</v>
      </c>
    </row>
    <row r="4411" spans="2:8" x14ac:dyDescent="0.35">
      <c r="B4411" s="40">
        <v>42585</v>
      </c>
      <c r="C4411" s="41">
        <v>273.92361499999998</v>
      </c>
      <c r="D4411" s="6">
        <f t="shared" si="139"/>
        <v>1.2541391219156102</v>
      </c>
      <c r="E4411">
        <v>-1.3782648441808446E-2</v>
      </c>
      <c r="G4411">
        <v>4405</v>
      </c>
      <c r="H4411">
        <f t="shared" ca="1" si="140"/>
        <v>-1.5799831542274309E-2</v>
      </c>
    </row>
    <row r="4412" spans="2:8" x14ac:dyDescent="0.35">
      <c r="B4412" s="40">
        <v>41352</v>
      </c>
      <c r="C4412" s="41">
        <v>121.520279</v>
      </c>
      <c r="D4412" s="6">
        <f t="shared" si="139"/>
        <v>-0.79885805531458642</v>
      </c>
      <c r="E4412">
        <v>-1.3783216284472778E-2</v>
      </c>
      <c r="G4412">
        <v>4406</v>
      </c>
      <c r="H4412">
        <f t="shared" ca="1" si="140"/>
        <v>7.8640972596426013E-3</v>
      </c>
    </row>
    <row r="4413" spans="2:8" x14ac:dyDescent="0.35">
      <c r="B4413" s="40">
        <v>44483</v>
      </c>
      <c r="C4413" s="41">
        <v>604.15185499999995</v>
      </c>
      <c r="D4413" s="6">
        <f t="shared" si="139"/>
        <v>9.9336718070903345</v>
      </c>
      <c r="E4413">
        <v>-1.3786471889306658E-2</v>
      </c>
      <c r="G4413">
        <v>4407</v>
      </c>
      <c r="H4413">
        <f t="shared" ca="1" si="140"/>
        <v>8.3601407467276106E-3</v>
      </c>
    </row>
    <row r="4414" spans="2:8" x14ac:dyDescent="0.35">
      <c r="B4414" s="40">
        <v>40000</v>
      </c>
      <c r="C4414" s="41">
        <v>55.256081000000002</v>
      </c>
      <c r="D4414" s="6">
        <f t="shared" si="139"/>
        <v>0.37686127420380344</v>
      </c>
      <c r="E4414">
        <v>-1.3803570719760974E-2</v>
      </c>
      <c r="G4414">
        <v>4408</v>
      </c>
      <c r="H4414">
        <f t="shared" ca="1" si="140"/>
        <v>1.7233215028858626E-3</v>
      </c>
    </row>
    <row r="4415" spans="2:8" x14ac:dyDescent="0.35">
      <c r="B4415" s="40">
        <v>39010</v>
      </c>
      <c r="C4415" s="41">
        <v>40.131915999999997</v>
      </c>
      <c r="D4415" s="6">
        <f t="shared" si="139"/>
        <v>-0.92642015008758705</v>
      </c>
      <c r="E4415">
        <v>-1.3810515182612089E-2</v>
      </c>
      <c r="G4415">
        <v>4409</v>
      </c>
      <c r="H4415">
        <f t="shared" ca="1" si="140"/>
        <v>1.5113075837099976E-2</v>
      </c>
    </row>
    <row r="4416" spans="2:8" x14ac:dyDescent="0.35">
      <c r="B4416" s="40">
        <v>44606</v>
      </c>
      <c r="C4416" s="41">
        <v>545.41992200000004</v>
      </c>
      <c r="D4416" s="6">
        <f t="shared" si="139"/>
        <v>0.11458650858742521</v>
      </c>
      <c r="E4416">
        <v>-1.3818325286479362E-2</v>
      </c>
      <c r="G4416">
        <v>4410</v>
      </c>
      <c r="H4416">
        <f t="shared" ca="1" si="140"/>
        <v>-9.8081812944159665E-3</v>
      </c>
    </row>
    <row r="4417" spans="2:8" x14ac:dyDescent="0.35">
      <c r="B4417" s="40">
        <v>44091</v>
      </c>
      <c r="C4417" s="41">
        <v>489.34732100000002</v>
      </c>
      <c r="D4417" s="6">
        <f t="shared" si="139"/>
        <v>1.3163362988627629</v>
      </c>
      <c r="E4417">
        <v>-1.3834479646103242E-2</v>
      </c>
      <c r="G4417">
        <v>4411</v>
      </c>
      <c r="H4417">
        <f t="shared" ca="1" si="140"/>
        <v>1.7203618006491807E-2</v>
      </c>
    </row>
    <row r="4418" spans="2:8" x14ac:dyDescent="0.35">
      <c r="B4418" s="40">
        <v>42009</v>
      </c>
      <c r="C4418" s="41">
        <v>211.259186</v>
      </c>
      <c r="D4418" s="6">
        <f t="shared" si="139"/>
        <v>-0.57548182731997488</v>
      </c>
      <c r="E4418">
        <v>-1.3847366277297365E-2</v>
      </c>
      <c r="G4418">
        <v>4412</v>
      </c>
      <c r="H4418">
        <f t="shared" ca="1" si="140"/>
        <v>-1.7621122721400227E-2</v>
      </c>
    </row>
    <row r="4419" spans="2:8" x14ac:dyDescent="0.35">
      <c r="B4419" s="40">
        <v>43874</v>
      </c>
      <c r="C4419" s="41">
        <v>497.64462300000002</v>
      </c>
      <c r="D4419" s="6">
        <f t="shared" si="139"/>
        <v>1.7042151619312296</v>
      </c>
      <c r="E4419">
        <v>-1.3848784207666932E-2</v>
      </c>
      <c r="G4419">
        <v>4413</v>
      </c>
      <c r="H4419">
        <f t="shared" ca="1" si="140"/>
        <v>-1.5984683693217278E-2</v>
      </c>
    </row>
    <row r="4420" spans="2:8" x14ac:dyDescent="0.35">
      <c r="B4420" s="40">
        <v>41862</v>
      </c>
      <c r="C4420" s="41">
        <v>184.02552800000001</v>
      </c>
      <c r="D4420" s="6">
        <f t="shared" si="139"/>
        <v>0.31803700951356778</v>
      </c>
      <c r="E4420">
        <v>-1.3861850064347319E-2</v>
      </c>
      <c r="G4420">
        <v>4414</v>
      </c>
      <c r="H4420">
        <f t="shared" ca="1" si="140"/>
        <v>8.5338651476524075E-3</v>
      </c>
    </row>
    <row r="4421" spans="2:8" x14ac:dyDescent="0.35">
      <c r="B4421" s="40">
        <v>41422</v>
      </c>
      <c r="C4421" s="41">
        <v>139.62091100000001</v>
      </c>
      <c r="D4421" s="6">
        <f t="shared" si="139"/>
        <v>12.749742821808553</v>
      </c>
      <c r="E4421">
        <v>-1.3889099889253572E-2</v>
      </c>
      <c r="G4421">
        <v>4415</v>
      </c>
      <c r="H4421">
        <f t="shared" ca="1" si="140"/>
        <v>-1.2133823100684905E-2</v>
      </c>
    </row>
    <row r="4422" spans="2:8" x14ac:dyDescent="0.35">
      <c r="B4422" s="40">
        <v>38100</v>
      </c>
      <c r="C4422" s="41">
        <v>10.154438000000001</v>
      </c>
      <c r="D4422" s="6">
        <f t="shared" si="139"/>
        <v>-0.70437925742538954</v>
      </c>
      <c r="E4422">
        <v>-1.3899111100536852E-2</v>
      </c>
      <c r="G4422">
        <v>4416</v>
      </c>
      <c r="H4422">
        <f t="shared" ca="1" si="140"/>
        <v>1.3262861101894831E-3</v>
      </c>
    </row>
    <row r="4423" spans="2:8" x14ac:dyDescent="0.35">
      <c r="B4423" s="40">
        <v>39787</v>
      </c>
      <c r="C4423" s="41">
        <v>34.349544999999999</v>
      </c>
      <c r="D4423" s="6">
        <f t="shared" ref="D4423:D4486" si="141">(C4423-C4424)/C4424</f>
        <v>-0.60255827429095343</v>
      </c>
      <c r="E4423">
        <v>-1.3947700758242712E-2</v>
      </c>
      <c r="G4423">
        <v>4417</v>
      </c>
      <c r="H4423">
        <f t="shared" ref="H4423:H4486" ca="1" si="142">_xlfn.NORM.INV(RAND(),K$9,K$10)</f>
        <v>-2.2414084834068773E-2</v>
      </c>
    </row>
    <row r="4424" spans="2:8" x14ac:dyDescent="0.35">
      <c r="B4424" s="40">
        <v>40515</v>
      </c>
      <c r="C4424" s="41">
        <v>86.42662</v>
      </c>
      <c r="D4424" s="6">
        <f t="shared" si="141"/>
        <v>9.7168239760711455</v>
      </c>
      <c r="E4424">
        <v>-1.3951134810016823E-2</v>
      </c>
      <c r="G4424">
        <v>4418</v>
      </c>
      <c r="H4424">
        <f t="shared" ca="1" si="142"/>
        <v>-5.623110766900058E-3</v>
      </c>
    </row>
    <row r="4425" spans="2:8" x14ac:dyDescent="0.35">
      <c r="B4425" s="40">
        <v>38162</v>
      </c>
      <c r="C4425" s="41">
        <v>8.0645740000000004</v>
      </c>
      <c r="D4425" s="6">
        <f t="shared" si="141"/>
        <v>-0.80656199402735507</v>
      </c>
      <c r="E4425">
        <v>-1.396249069236569E-2</v>
      </c>
      <c r="G4425">
        <v>4419</v>
      </c>
      <c r="H4425">
        <f t="shared" ca="1" si="142"/>
        <v>-1.6705385768302682E-2</v>
      </c>
    </row>
    <row r="4426" spans="2:8" x14ac:dyDescent="0.35">
      <c r="B4426" s="40">
        <v>39023</v>
      </c>
      <c r="C4426" s="41">
        <v>41.690742</v>
      </c>
      <c r="D4426" s="6">
        <f t="shared" si="141"/>
        <v>-0.85053511170320795</v>
      </c>
      <c r="E4426">
        <v>-1.3971344563674312E-2</v>
      </c>
      <c r="G4426">
        <v>4420</v>
      </c>
      <c r="H4426">
        <f t="shared" ca="1" si="142"/>
        <v>-3.5655923952704104E-3</v>
      </c>
    </row>
    <row r="4427" spans="2:8" x14ac:dyDescent="0.35">
      <c r="B4427" s="40">
        <v>42530</v>
      </c>
      <c r="C4427" s="41">
        <v>278.93335000000002</v>
      </c>
      <c r="D4427" s="6">
        <f t="shared" si="141"/>
        <v>6.1534288319444759</v>
      </c>
      <c r="E4427">
        <v>-1.397679676621068E-2</v>
      </c>
      <c r="G4427">
        <v>4421</v>
      </c>
      <c r="H4427">
        <f t="shared" ca="1" si="142"/>
        <v>9.3852112868228893E-3</v>
      </c>
    </row>
    <row r="4428" spans="2:8" x14ac:dyDescent="0.35">
      <c r="B4428" s="40">
        <v>39071</v>
      </c>
      <c r="C4428" s="41">
        <v>38.992958000000002</v>
      </c>
      <c r="D4428" s="6">
        <f t="shared" si="141"/>
        <v>-0.83390490304496556</v>
      </c>
      <c r="E4428">
        <v>-1.399155905264598E-2</v>
      </c>
      <c r="G4428">
        <v>4422</v>
      </c>
      <c r="H4428">
        <f t="shared" ca="1" si="142"/>
        <v>3.5908176253466768E-2</v>
      </c>
    </row>
    <row r="4429" spans="2:8" x14ac:dyDescent="0.35">
      <c r="B4429" s="40">
        <v>42135</v>
      </c>
      <c r="C4429" s="41">
        <v>234.76284799999999</v>
      </c>
      <c r="D4429" s="6">
        <f t="shared" si="141"/>
        <v>-0.11770721902204967</v>
      </c>
      <c r="E4429">
        <v>-1.3992845117228271E-2</v>
      </c>
      <c r="G4429">
        <v>4423</v>
      </c>
      <c r="H4429">
        <f t="shared" ca="1" si="142"/>
        <v>1.8166448741902368E-2</v>
      </c>
    </row>
    <row r="4430" spans="2:8" x14ac:dyDescent="0.35">
      <c r="B4430" s="40">
        <v>42608</v>
      </c>
      <c r="C4430" s="41">
        <v>266.08270299999998</v>
      </c>
      <c r="D4430" s="6">
        <f t="shared" si="141"/>
        <v>5.4487972926184263</v>
      </c>
      <c r="E4430">
        <v>-1.4014587144332086E-2</v>
      </c>
      <c r="G4430">
        <v>4424</v>
      </c>
      <c r="H4430">
        <f t="shared" ca="1" si="142"/>
        <v>-3.2971758270825859E-3</v>
      </c>
    </row>
    <row r="4431" spans="2:8" x14ac:dyDescent="0.35">
      <c r="B4431" s="40">
        <v>39510</v>
      </c>
      <c r="C4431" s="41">
        <v>41.260826000000002</v>
      </c>
      <c r="D4431" s="6">
        <f t="shared" si="141"/>
        <v>-0.1108800843884184</v>
      </c>
      <c r="E4431">
        <v>-1.4028238182112839E-2</v>
      </c>
      <c r="G4431">
        <v>4425</v>
      </c>
      <c r="H4431">
        <f t="shared" ca="1" si="142"/>
        <v>-9.2722653671036166E-3</v>
      </c>
    </row>
    <row r="4432" spans="2:8" x14ac:dyDescent="0.35">
      <c r="B4432" s="40">
        <v>39965</v>
      </c>
      <c r="C4432" s="41">
        <v>46.406368000000001</v>
      </c>
      <c r="D4432" s="6">
        <f t="shared" si="141"/>
        <v>-0.91209658199231147</v>
      </c>
      <c r="E4432">
        <v>-1.4033707898828452E-2</v>
      </c>
      <c r="G4432">
        <v>4426</v>
      </c>
      <c r="H4432">
        <f t="shared" ca="1" si="142"/>
        <v>-4.0330294499907882E-2</v>
      </c>
    </row>
    <row r="4433" spans="2:8" x14ac:dyDescent="0.35">
      <c r="B4433" s="40">
        <v>45050</v>
      </c>
      <c r="C4433" s="41">
        <v>527.92449999999997</v>
      </c>
      <c r="D4433" s="6">
        <f t="shared" si="141"/>
        <v>0.22431934829882597</v>
      </c>
      <c r="E4433">
        <v>-1.4034775596492948E-2</v>
      </c>
      <c r="G4433">
        <v>4427</v>
      </c>
      <c r="H4433">
        <f t="shared" ca="1" si="142"/>
        <v>7.0290097354227662E-3</v>
      </c>
    </row>
    <row r="4434" spans="2:8" x14ac:dyDescent="0.35">
      <c r="B4434" s="40">
        <v>43733</v>
      </c>
      <c r="C4434" s="41">
        <v>431.19836400000003</v>
      </c>
      <c r="D4434" s="6">
        <f t="shared" si="141"/>
        <v>-0.27478221734156721</v>
      </c>
      <c r="E4434">
        <v>-1.4051752523828421E-2</v>
      </c>
      <c r="G4434">
        <v>4428</v>
      </c>
      <c r="H4434">
        <f t="shared" ca="1" si="142"/>
        <v>-7.7817482410976278E-3</v>
      </c>
    </row>
    <row r="4435" spans="2:8" x14ac:dyDescent="0.35">
      <c r="B4435" s="40">
        <v>44524</v>
      </c>
      <c r="C4435" s="41">
        <v>594.57775900000001</v>
      </c>
      <c r="D4435" s="6">
        <f t="shared" si="141"/>
        <v>5.6585995861166083</v>
      </c>
      <c r="E4435">
        <v>-1.4062537825427239E-2</v>
      </c>
      <c r="G4435">
        <v>4429</v>
      </c>
      <c r="H4435">
        <f t="shared" ca="1" si="142"/>
        <v>8.9571409776106146E-3</v>
      </c>
    </row>
    <row r="4436" spans="2:8" x14ac:dyDescent="0.35">
      <c r="B4436" s="40">
        <v>40820</v>
      </c>
      <c r="C4436" s="41">
        <v>89.294715999999994</v>
      </c>
      <c r="D4436" s="6">
        <f t="shared" si="141"/>
        <v>-0.69498483552826018</v>
      </c>
      <c r="E4436">
        <v>-1.4064032921654404E-2</v>
      </c>
      <c r="G4436">
        <v>4430</v>
      </c>
      <c r="H4436">
        <f t="shared" ca="1" si="142"/>
        <v>-1.1577245665228825E-2</v>
      </c>
    </row>
    <row r="4437" spans="2:8" x14ac:dyDescent="0.35">
      <c r="B4437" s="40">
        <v>42955</v>
      </c>
      <c r="C4437" s="41">
        <v>292.75500499999998</v>
      </c>
      <c r="D4437" s="6">
        <f t="shared" si="141"/>
        <v>-0.25541392946839747</v>
      </c>
      <c r="E4437">
        <v>-1.408685661094421E-2</v>
      </c>
      <c r="G4437">
        <v>4431</v>
      </c>
      <c r="H4437">
        <f t="shared" ca="1" si="142"/>
        <v>-2.6041864308111912E-2</v>
      </c>
    </row>
    <row r="4438" spans="2:8" x14ac:dyDescent="0.35">
      <c r="B4438" s="40">
        <v>43434</v>
      </c>
      <c r="C4438" s="41">
        <v>393.17819200000002</v>
      </c>
      <c r="D4438" s="6">
        <f t="shared" si="141"/>
        <v>1.5986946849515997</v>
      </c>
      <c r="E4438">
        <v>-1.4098063822170511E-2</v>
      </c>
      <c r="G4438">
        <v>4432</v>
      </c>
      <c r="H4438">
        <f t="shared" ca="1" si="142"/>
        <v>2.3493107058559812E-2</v>
      </c>
    </row>
    <row r="4439" spans="2:8" x14ac:dyDescent="0.35">
      <c r="B4439" s="40">
        <v>41585</v>
      </c>
      <c r="C4439" s="41">
        <v>151.29834</v>
      </c>
      <c r="D4439" s="6">
        <f t="shared" si="141"/>
        <v>-0.71523456548999753</v>
      </c>
      <c r="E4439">
        <v>-1.4117458565795406E-2</v>
      </c>
      <c r="G4439">
        <v>4433</v>
      </c>
      <c r="H4439">
        <f t="shared" ca="1" si="142"/>
        <v>-2.7884783743422129E-2</v>
      </c>
    </row>
    <row r="4440" spans="2:8" x14ac:dyDescent="0.35">
      <c r="B4440" s="40">
        <v>45013</v>
      </c>
      <c r="C4440" s="41">
        <v>531.30865500000004</v>
      </c>
      <c r="D4440" s="6">
        <f t="shared" si="141"/>
        <v>0.8408677457648599</v>
      </c>
      <c r="E4440">
        <v>-1.4128770468783003E-2</v>
      </c>
      <c r="G4440">
        <v>4434</v>
      </c>
      <c r="H4440">
        <f t="shared" ca="1" si="142"/>
        <v>2.4895038922206059E-2</v>
      </c>
    </row>
    <row r="4441" spans="2:8" x14ac:dyDescent="0.35">
      <c r="B4441" s="40">
        <v>42956</v>
      </c>
      <c r="C4441" s="41">
        <v>288.61859099999998</v>
      </c>
      <c r="D4441" s="6">
        <f t="shared" si="141"/>
        <v>0.14499918885246318</v>
      </c>
      <c r="E4441">
        <v>-1.4129268259649403E-2</v>
      </c>
      <c r="G4441">
        <v>4435</v>
      </c>
      <c r="H4441">
        <f t="shared" ca="1" si="142"/>
        <v>5.2387156088489421E-2</v>
      </c>
    </row>
    <row r="4442" spans="2:8" x14ac:dyDescent="0.35">
      <c r="B4442" s="40">
        <v>42873</v>
      </c>
      <c r="C4442" s="41">
        <v>252.068817</v>
      </c>
      <c r="D4442" s="6">
        <f t="shared" si="141"/>
        <v>5.7770044542606511</v>
      </c>
      <c r="E4442">
        <v>-1.4130574600618657E-2</v>
      </c>
      <c r="G4442">
        <v>4436</v>
      </c>
      <c r="H4442">
        <f t="shared" ca="1" si="142"/>
        <v>-7.4814972103264335E-4</v>
      </c>
    </row>
    <row r="4443" spans="2:8" x14ac:dyDescent="0.35">
      <c r="B4443" s="40">
        <v>38939</v>
      </c>
      <c r="C4443" s="41">
        <v>37.194724999999998</v>
      </c>
      <c r="D4443" s="6">
        <f t="shared" si="141"/>
        <v>-0.87102461514892715</v>
      </c>
      <c r="E4443">
        <v>-1.413514561698655E-2</v>
      </c>
      <c r="G4443">
        <v>4437</v>
      </c>
      <c r="H4443">
        <f t="shared" ca="1" si="142"/>
        <v>2.8276677642813351E-2</v>
      </c>
    </row>
    <row r="4444" spans="2:8" x14ac:dyDescent="0.35">
      <c r="B4444" s="40">
        <v>42999</v>
      </c>
      <c r="C4444" s="41">
        <v>288.38623000000001</v>
      </c>
      <c r="D4444" s="6">
        <f t="shared" si="141"/>
        <v>0.24315700777787894</v>
      </c>
      <c r="E4444">
        <v>-1.4140596109344278E-2</v>
      </c>
      <c r="G4444">
        <v>4438</v>
      </c>
      <c r="H4444">
        <f t="shared" ca="1" si="142"/>
        <v>-1.7797155663967851E-2</v>
      </c>
    </row>
    <row r="4445" spans="2:8" x14ac:dyDescent="0.35">
      <c r="B4445" s="40">
        <v>42024</v>
      </c>
      <c r="C4445" s="41">
        <v>231.978928</v>
      </c>
      <c r="D4445" s="6">
        <f t="shared" si="141"/>
        <v>-3.858516481398739E-2</v>
      </c>
      <c r="E4445">
        <v>-1.415819942519264E-2</v>
      </c>
      <c r="G4445">
        <v>4439</v>
      </c>
      <c r="H4445">
        <f t="shared" ca="1" si="142"/>
        <v>-1.1119304525150352E-2</v>
      </c>
    </row>
    <row r="4446" spans="2:8" x14ac:dyDescent="0.35">
      <c r="B4446" s="40">
        <v>42060</v>
      </c>
      <c r="C4446" s="41">
        <v>241.289108</v>
      </c>
      <c r="D4446" s="6">
        <f t="shared" si="141"/>
        <v>-0.42647601669237872</v>
      </c>
      <c r="E4446">
        <v>-1.4171312197418788E-2</v>
      </c>
      <c r="G4446">
        <v>4440</v>
      </c>
      <c r="H4446">
        <f t="shared" ca="1" si="142"/>
        <v>1.2240615686490057E-2</v>
      </c>
    </row>
    <row r="4447" spans="2:8" x14ac:dyDescent="0.35">
      <c r="B4447" s="40">
        <v>43455</v>
      </c>
      <c r="C4447" s="41">
        <v>420.71319599999998</v>
      </c>
      <c r="D4447" s="6">
        <f t="shared" si="141"/>
        <v>72.021304646887032</v>
      </c>
      <c r="E4447">
        <v>-1.4187378669709542E-2</v>
      </c>
      <c r="G4447">
        <v>4441</v>
      </c>
      <c r="H4447">
        <f t="shared" ca="1" si="142"/>
        <v>1.4137994422092614E-2</v>
      </c>
    </row>
    <row r="4448" spans="2:8" x14ac:dyDescent="0.35">
      <c r="B4448" s="40">
        <v>37656</v>
      </c>
      <c r="C4448" s="41">
        <v>5.7615129999999999</v>
      </c>
      <c r="D4448" s="6">
        <f t="shared" si="141"/>
        <v>-3.2345762241600462E-2</v>
      </c>
      <c r="E4448">
        <v>-1.4193764085969863E-2</v>
      </c>
      <c r="G4448">
        <v>4442</v>
      </c>
      <c r="H4448">
        <f t="shared" ca="1" si="142"/>
        <v>1.6682358560423053E-2</v>
      </c>
    </row>
    <row r="4449" spans="2:8" x14ac:dyDescent="0.35">
      <c r="B4449" s="40">
        <v>37495</v>
      </c>
      <c r="C4449" s="41">
        <v>5.9541029999999999</v>
      </c>
      <c r="D4449" s="6">
        <f t="shared" si="141"/>
        <v>-0.40063038419189484</v>
      </c>
      <c r="E4449">
        <v>-1.4197528615757952E-2</v>
      </c>
      <c r="G4449">
        <v>4443</v>
      </c>
      <c r="H4449">
        <f t="shared" ca="1" si="142"/>
        <v>-1.1227012988280327E-2</v>
      </c>
    </row>
    <row r="4450" spans="2:8" x14ac:dyDescent="0.35">
      <c r="B4450" s="40">
        <v>38079</v>
      </c>
      <c r="C4450" s="41">
        <v>9.933942</v>
      </c>
      <c r="D4450" s="6">
        <f t="shared" si="141"/>
        <v>3.9442217860785264E-2</v>
      </c>
      <c r="E4450">
        <v>-1.4203041420683172E-2</v>
      </c>
      <c r="G4450">
        <v>4444</v>
      </c>
      <c r="H4450">
        <f t="shared" ca="1" si="142"/>
        <v>3.1372173481916572E-2</v>
      </c>
    </row>
    <row r="4451" spans="2:8" x14ac:dyDescent="0.35">
      <c r="B4451" s="40">
        <v>38244</v>
      </c>
      <c r="C4451" s="41">
        <v>9.5569930000000003</v>
      </c>
      <c r="D4451" s="6">
        <f t="shared" si="141"/>
        <v>-0.97548321988198072</v>
      </c>
      <c r="E4451">
        <v>-1.4215747556528208E-2</v>
      </c>
      <c r="G4451">
        <v>4445</v>
      </c>
      <c r="H4451">
        <f t="shared" ca="1" si="142"/>
        <v>-4.541696734217295E-3</v>
      </c>
    </row>
    <row r="4452" spans="2:8" x14ac:dyDescent="0.35">
      <c r="B4452" s="40">
        <v>43444</v>
      </c>
      <c r="C4452" s="41">
        <v>389.81436200000002</v>
      </c>
      <c r="D4452" s="6">
        <f t="shared" si="141"/>
        <v>0.72332169185033757</v>
      </c>
      <c r="E4452">
        <v>-1.42182175634208E-2</v>
      </c>
      <c r="G4452">
        <v>4446</v>
      </c>
      <c r="H4452">
        <f t="shared" ca="1" si="142"/>
        <v>-5.8364533972786702E-3</v>
      </c>
    </row>
    <row r="4453" spans="2:8" x14ac:dyDescent="0.35">
      <c r="B4453" s="40">
        <v>42465</v>
      </c>
      <c r="C4453" s="41">
        <v>226.19941700000001</v>
      </c>
      <c r="D4453" s="6">
        <f t="shared" si="141"/>
        <v>1.8580488631335879</v>
      </c>
      <c r="E4453">
        <v>-1.4225507800899833E-2</v>
      </c>
      <c r="G4453">
        <v>4447</v>
      </c>
      <c r="H4453">
        <f t="shared" ca="1" si="142"/>
        <v>-8.5485505415539877E-5</v>
      </c>
    </row>
    <row r="4454" spans="2:8" x14ac:dyDescent="0.35">
      <c r="B4454" s="40">
        <v>40319</v>
      </c>
      <c r="C4454" s="41">
        <v>79.144699000000003</v>
      </c>
      <c r="D4454" s="6">
        <f t="shared" si="141"/>
        <v>1.0977699701993344</v>
      </c>
      <c r="E4454">
        <v>-1.4250888793613489E-2</v>
      </c>
      <c r="G4454">
        <v>4448</v>
      </c>
      <c r="H4454">
        <f t="shared" ca="1" si="142"/>
        <v>2.684909211399464E-3</v>
      </c>
    </row>
    <row r="4455" spans="2:8" x14ac:dyDescent="0.35">
      <c r="B4455" s="40">
        <v>38975</v>
      </c>
      <c r="C4455" s="41">
        <v>37.728015999999997</v>
      </c>
      <c r="D4455" s="6">
        <f t="shared" si="141"/>
        <v>-0.7520904985471234</v>
      </c>
      <c r="E4455">
        <v>-1.4255379703948103E-2</v>
      </c>
      <c r="G4455">
        <v>4449</v>
      </c>
      <c r="H4455">
        <f t="shared" ca="1" si="142"/>
        <v>1.8835139979672014E-2</v>
      </c>
    </row>
    <row r="4456" spans="2:8" x14ac:dyDescent="0.35">
      <c r="B4456" s="40">
        <v>41484</v>
      </c>
      <c r="C4456" s="41">
        <v>152.184631</v>
      </c>
      <c r="D4456" s="6">
        <f t="shared" si="141"/>
        <v>25.889801110226273</v>
      </c>
      <c r="E4456">
        <v>-1.426491700580799E-2</v>
      </c>
      <c r="G4456">
        <v>4450</v>
      </c>
      <c r="H4456">
        <f t="shared" ca="1" si="142"/>
        <v>-9.3785711970115915E-3</v>
      </c>
    </row>
    <row r="4457" spans="2:8" x14ac:dyDescent="0.35">
      <c r="B4457" s="40">
        <v>37536</v>
      </c>
      <c r="C4457" s="41">
        <v>5.659567</v>
      </c>
      <c r="D4457" s="6">
        <f t="shared" si="141"/>
        <v>-0.98718789796321416</v>
      </c>
      <c r="E4457">
        <v>-1.4285764047938009E-2</v>
      </c>
      <c r="G4457">
        <v>4451</v>
      </c>
      <c r="H4457">
        <f t="shared" ca="1" si="142"/>
        <v>-4.7416634395402299E-3</v>
      </c>
    </row>
    <row r="4458" spans="2:8" x14ac:dyDescent="0.35">
      <c r="B4458" s="40">
        <v>43787</v>
      </c>
      <c r="C4458" s="41">
        <v>441.73602299999999</v>
      </c>
      <c r="D4458" s="6">
        <f t="shared" si="141"/>
        <v>48.309425514458418</v>
      </c>
      <c r="E4458">
        <v>-1.429492306594546E-2</v>
      </c>
      <c r="G4458">
        <v>4452</v>
      </c>
      <c r="H4458">
        <f t="shared" ca="1" si="142"/>
        <v>9.9986476436357621E-3</v>
      </c>
    </row>
    <row r="4459" spans="2:8" x14ac:dyDescent="0.35">
      <c r="B4459" s="40">
        <v>38156</v>
      </c>
      <c r="C4459" s="41">
        <v>8.9584499999999991</v>
      </c>
      <c r="D4459" s="6">
        <f t="shared" si="141"/>
        <v>-0.77370895355954383</v>
      </c>
      <c r="E4459">
        <v>-1.4298229456940665E-2</v>
      </c>
      <c r="G4459">
        <v>4453</v>
      </c>
      <c r="H4459">
        <f t="shared" ca="1" si="142"/>
        <v>-3.0104915177980966E-2</v>
      </c>
    </row>
    <row r="4460" spans="2:8" x14ac:dyDescent="0.35">
      <c r="B4460" s="40">
        <v>39897</v>
      </c>
      <c r="C4460" s="41">
        <v>39.588177000000002</v>
      </c>
      <c r="D4460" s="6">
        <f t="shared" si="141"/>
        <v>-0.52860544137493992</v>
      </c>
      <c r="E4460">
        <v>-1.4323909970439475E-2</v>
      </c>
      <c r="G4460">
        <v>4454</v>
      </c>
      <c r="H4460">
        <f t="shared" ca="1" si="142"/>
        <v>1.0610407518072162E-2</v>
      </c>
    </row>
    <row r="4461" spans="2:8" x14ac:dyDescent="0.35">
      <c r="B4461" s="40">
        <v>40504</v>
      </c>
      <c r="C4461" s="41">
        <v>83.980980000000002</v>
      </c>
      <c r="D4461" s="6">
        <f t="shared" si="141"/>
        <v>0.96049799055969853</v>
      </c>
      <c r="E4461">
        <v>-1.4351661045712031E-2</v>
      </c>
      <c r="G4461">
        <v>4455</v>
      </c>
      <c r="H4461">
        <f t="shared" ca="1" si="142"/>
        <v>4.6605582953319111E-2</v>
      </c>
    </row>
    <row r="4462" spans="2:8" x14ac:dyDescent="0.35">
      <c r="B4462" s="40">
        <v>39262</v>
      </c>
      <c r="C4462" s="41">
        <v>42.836554999999997</v>
      </c>
      <c r="D4462" s="6">
        <f t="shared" si="141"/>
        <v>-0.8925476480828356</v>
      </c>
      <c r="E4462">
        <v>-1.4375173473221235E-2</v>
      </c>
      <c r="G4462">
        <v>4456</v>
      </c>
      <c r="H4462">
        <f t="shared" ca="1" si="142"/>
        <v>1.3595650306221833E-2</v>
      </c>
    </row>
    <row r="4463" spans="2:8" x14ac:dyDescent="0.35">
      <c r="B4463" s="40">
        <v>43432</v>
      </c>
      <c r="C4463" s="41">
        <v>398.65628099999998</v>
      </c>
      <c r="D4463" s="6">
        <f t="shared" si="141"/>
        <v>-0.2859869289684463</v>
      </c>
      <c r="E4463">
        <v>-1.4375830748915828E-2</v>
      </c>
      <c r="G4463">
        <v>4457</v>
      </c>
      <c r="H4463">
        <f t="shared" ca="1" si="142"/>
        <v>8.807189302197092E-3</v>
      </c>
    </row>
    <row r="4464" spans="2:8" x14ac:dyDescent="0.35">
      <c r="B4464" s="40">
        <v>44924</v>
      </c>
      <c r="C4464" s="41">
        <v>558.331909</v>
      </c>
      <c r="D4464" s="6">
        <f t="shared" si="141"/>
        <v>0.12956369291359518</v>
      </c>
      <c r="E4464">
        <v>-1.4407474772550499E-2</v>
      </c>
      <c r="G4464">
        <v>4458</v>
      </c>
      <c r="H4464">
        <f t="shared" ca="1" si="142"/>
        <v>-2.8109700211288603E-2</v>
      </c>
    </row>
    <row r="4465" spans="2:8" x14ac:dyDescent="0.35">
      <c r="B4465" s="40">
        <v>44719</v>
      </c>
      <c r="C4465" s="41">
        <v>494.28988600000002</v>
      </c>
      <c r="D4465" s="6">
        <f t="shared" si="141"/>
        <v>55.790104969057779</v>
      </c>
      <c r="E4465">
        <v>-1.4451463863817455E-2</v>
      </c>
      <c r="G4465">
        <v>4459</v>
      </c>
      <c r="H4465">
        <f t="shared" ca="1" si="142"/>
        <v>-1.8426951765518538E-2</v>
      </c>
    </row>
    <row r="4466" spans="2:8" x14ac:dyDescent="0.35">
      <c r="B4466" s="40">
        <v>37949</v>
      </c>
      <c r="C4466" s="41">
        <v>8.7038030000000006</v>
      </c>
      <c r="D4466" s="6">
        <f t="shared" si="141"/>
        <v>-0.902542795950799</v>
      </c>
      <c r="E4466">
        <v>-1.4455024547464454E-2</v>
      </c>
      <c r="G4466">
        <v>4460</v>
      </c>
      <c r="H4466">
        <f t="shared" ca="1" si="142"/>
        <v>-2.9620420778956645E-3</v>
      </c>
    </row>
    <row r="4467" spans="2:8" x14ac:dyDescent="0.35">
      <c r="B4467" s="40">
        <v>40652</v>
      </c>
      <c r="C4467" s="41">
        <v>89.308975000000004</v>
      </c>
      <c r="D4467" s="6">
        <f t="shared" si="141"/>
        <v>-0.84974443802952992</v>
      </c>
      <c r="E4467">
        <v>-1.4457851853427038E-2</v>
      </c>
      <c r="G4467">
        <v>4461</v>
      </c>
      <c r="H4467">
        <f t="shared" ca="1" si="142"/>
        <v>-2.3542215424223658E-3</v>
      </c>
    </row>
    <row r="4468" spans="2:8" x14ac:dyDescent="0.35">
      <c r="B4468" s="40">
        <v>44488</v>
      </c>
      <c r="C4468" s="41">
        <v>594.380493</v>
      </c>
      <c r="D4468" s="6">
        <f t="shared" si="141"/>
        <v>2.8730719122083923</v>
      </c>
      <c r="E4468">
        <v>-1.4491584318399794E-2</v>
      </c>
      <c r="G4468">
        <v>4462</v>
      </c>
      <c r="H4468">
        <f t="shared" ca="1" si="142"/>
        <v>-1.9962720627614231E-2</v>
      </c>
    </row>
    <row r="4469" spans="2:8" x14ac:dyDescent="0.35">
      <c r="B4469" s="40">
        <v>41584</v>
      </c>
      <c r="C4469" s="41">
        <v>153.46487400000001</v>
      </c>
      <c r="D4469" s="6">
        <f t="shared" si="141"/>
        <v>-0.69993345034071086</v>
      </c>
      <c r="E4469">
        <v>-1.4492846133061931E-2</v>
      </c>
      <c r="G4469">
        <v>4463</v>
      </c>
      <c r="H4469">
        <f t="shared" ca="1" si="142"/>
        <v>-1.6522305807221156E-2</v>
      </c>
    </row>
    <row r="4470" spans="2:8" x14ac:dyDescent="0.35">
      <c r="B4470" s="40">
        <v>44267</v>
      </c>
      <c r="C4470" s="41">
        <v>511.436127</v>
      </c>
      <c r="D4470" s="6">
        <f t="shared" si="141"/>
        <v>0.61283433489188743</v>
      </c>
      <c r="E4470">
        <v>-1.4496865893628004E-2</v>
      </c>
      <c r="G4470">
        <v>4464</v>
      </c>
      <c r="H4470">
        <f t="shared" ca="1" si="142"/>
        <v>-1.2563678325528575E-2</v>
      </c>
    </row>
    <row r="4471" spans="2:8" x14ac:dyDescent="0.35">
      <c r="B4471" s="40">
        <v>43068</v>
      </c>
      <c r="C4471" s="41">
        <v>317.10394300000002</v>
      </c>
      <c r="D4471" s="6">
        <f t="shared" si="141"/>
        <v>0.39394482469251779</v>
      </c>
      <c r="E4471">
        <v>-1.4497071290159124E-2</v>
      </c>
      <c r="G4471">
        <v>4465</v>
      </c>
      <c r="H4471">
        <f t="shared" ca="1" si="142"/>
        <v>-3.742851095925568E-2</v>
      </c>
    </row>
    <row r="4472" spans="2:8" x14ac:dyDescent="0.35">
      <c r="B4472" s="40">
        <v>42444</v>
      </c>
      <c r="C4472" s="41">
        <v>227.48672500000001</v>
      </c>
      <c r="D4472" s="6">
        <f t="shared" si="141"/>
        <v>21.250116367563638</v>
      </c>
      <c r="E4472">
        <v>-1.4538958763309073E-2</v>
      </c>
      <c r="G4472">
        <v>4466</v>
      </c>
      <c r="H4472">
        <f t="shared" ca="1" si="142"/>
        <v>-3.9942588394831481E-2</v>
      </c>
    </row>
    <row r="4473" spans="2:8" x14ac:dyDescent="0.35">
      <c r="B4473" s="40">
        <v>38054</v>
      </c>
      <c r="C4473" s="41">
        <v>10.224069</v>
      </c>
      <c r="D4473" s="6">
        <f t="shared" si="141"/>
        <v>-0.2430109480579741</v>
      </c>
      <c r="E4473">
        <v>-1.4541297322951605E-2</v>
      </c>
      <c r="G4473">
        <v>4467</v>
      </c>
      <c r="H4473">
        <f t="shared" ca="1" si="142"/>
        <v>1.4033336132814897E-3</v>
      </c>
    </row>
    <row r="4474" spans="2:8" x14ac:dyDescent="0.35">
      <c r="B4474" s="40">
        <v>38391</v>
      </c>
      <c r="C4474" s="41">
        <v>13.506231</v>
      </c>
      <c r="D4474" s="6">
        <f t="shared" si="141"/>
        <v>-0.38165363938863961</v>
      </c>
      <c r="E4474">
        <v>-1.454351584955536E-2</v>
      </c>
      <c r="G4474">
        <v>4468</v>
      </c>
      <c r="H4474">
        <f t="shared" ca="1" si="142"/>
        <v>2.7323560947202397E-2</v>
      </c>
    </row>
    <row r="4475" spans="2:8" x14ac:dyDescent="0.35">
      <c r="B4475" s="40">
        <v>38615</v>
      </c>
      <c r="C4475" s="41">
        <v>21.842500999999999</v>
      </c>
      <c r="D4475" s="6">
        <f t="shared" si="141"/>
        <v>-0.76415846529139431</v>
      </c>
      <c r="E4475">
        <v>-1.4558546160254723E-2</v>
      </c>
      <c r="G4475">
        <v>4469</v>
      </c>
      <c r="H4475">
        <f t="shared" ca="1" si="142"/>
        <v>1.1483247391489962E-2</v>
      </c>
    </row>
    <row r="4476" spans="2:8" x14ac:dyDescent="0.35">
      <c r="B4476" s="40">
        <v>40994</v>
      </c>
      <c r="C4476" s="41">
        <v>92.615157999999994</v>
      </c>
      <c r="D4476" s="6">
        <f t="shared" si="141"/>
        <v>7.6369865319567012</v>
      </c>
      <c r="E4476">
        <v>-1.4567595307398483E-2</v>
      </c>
      <c r="G4476">
        <v>4470</v>
      </c>
      <c r="H4476">
        <f t="shared" ca="1" si="142"/>
        <v>2.7716743386911148E-2</v>
      </c>
    </row>
    <row r="4477" spans="2:8" x14ac:dyDescent="0.35">
      <c r="B4477" s="40">
        <v>38020</v>
      </c>
      <c r="C4477" s="41">
        <v>10.723087</v>
      </c>
      <c r="D4477" s="6">
        <f t="shared" si="141"/>
        <v>-0.98094473387701098</v>
      </c>
      <c r="E4477">
        <v>-1.4575036520069393E-2</v>
      </c>
      <c r="G4477">
        <v>4471</v>
      </c>
      <c r="H4477">
        <f t="shared" ca="1" si="142"/>
        <v>4.7969107682285794E-2</v>
      </c>
    </row>
    <row r="4478" spans="2:8" x14ac:dyDescent="0.35">
      <c r="B4478" s="40">
        <v>44767</v>
      </c>
      <c r="C4478" s="41">
        <v>562.73614499999996</v>
      </c>
      <c r="D4478" s="6">
        <f t="shared" si="141"/>
        <v>0.17550852999025549</v>
      </c>
      <c r="E4478">
        <v>-1.4575721640814067E-2</v>
      </c>
      <c r="G4478">
        <v>4472</v>
      </c>
      <c r="H4478">
        <f t="shared" ca="1" si="142"/>
        <v>1.7274318736194137E-2</v>
      </c>
    </row>
    <row r="4479" spans="2:8" x14ac:dyDescent="0.35">
      <c r="B4479" s="40">
        <v>43857</v>
      </c>
      <c r="C4479" s="41">
        <v>478.71719400000001</v>
      </c>
      <c r="D4479" s="6">
        <f t="shared" si="141"/>
        <v>6.5802367539594633E-2</v>
      </c>
      <c r="E4479">
        <v>-1.4585530859556196E-2</v>
      </c>
      <c r="G4479">
        <v>4473</v>
      </c>
      <c r="H4479">
        <f t="shared" ca="1" si="142"/>
        <v>1.8805998554119085E-2</v>
      </c>
    </row>
    <row r="4480" spans="2:8" x14ac:dyDescent="0.35">
      <c r="B4480" s="40">
        <v>43795</v>
      </c>
      <c r="C4480" s="41">
        <v>449.161316</v>
      </c>
      <c r="D4480" s="6">
        <f t="shared" si="141"/>
        <v>0.16444547321294958</v>
      </c>
      <c r="E4480">
        <v>-1.4587048265580695E-2</v>
      </c>
      <c r="G4480">
        <v>4474</v>
      </c>
      <c r="H4480">
        <f t="shared" ca="1" si="142"/>
        <v>1.4107435221597447E-2</v>
      </c>
    </row>
    <row r="4481" spans="2:8" x14ac:dyDescent="0.35">
      <c r="B4481" s="40">
        <v>43654</v>
      </c>
      <c r="C4481" s="41">
        <v>385.72979700000002</v>
      </c>
      <c r="D4481" s="6">
        <f t="shared" si="141"/>
        <v>-0.31683150988046649</v>
      </c>
      <c r="E4481">
        <v>-1.46085099729127E-2</v>
      </c>
      <c r="G4481">
        <v>4475</v>
      </c>
      <c r="H4481">
        <f t="shared" ca="1" si="142"/>
        <v>1.3230577515452457E-2</v>
      </c>
    </row>
    <row r="4482" spans="2:8" x14ac:dyDescent="0.35">
      <c r="B4482" s="40">
        <v>44776</v>
      </c>
      <c r="C4482" s="41">
        <v>564.61883499999999</v>
      </c>
      <c r="D4482" s="6">
        <f t="shared" si="141"/>
        <v>0.18291912421911058</v>
      </c>
      <c r="E4482">
        <v>-1.4613064303773361E-2</v>
      </c>
      <c r="G4482">
        <v>4476</v>
      </c>
      <c r="H4482">
        <f t="shared" ca="1" si="142"/>
        <v>-7.096781048626908E-3</v>
      </c>
    </row>
    <row r="4483" spans="2:8" x14ac:dyDescent="0.35">
      <c r="B4483" s="40">
        <v>43948</v>
      </c>
      <c r="C4483" s="41">
        <v>477.309753</v>
      </c>
      <c r="D4483" s="6">
        <f t="shared" si="141"/>
        <v>10.662928676258742</v>
      </c>
      <c r="E4483">
        <v>-1.4627848996820422E-2</v>
      </c>
      <c r="G4483">
        <v>4477</v>
      </c>
      <c r="H4483">
        <f t="shared" ca="1" si="142"/>
        <v>1.2622430299186502E-2</v>
      </c>
    </row>
    <row r="4484" spans="2:8" x14ac:dyDescent="0.35">
      <c r="B4484" s="40">
        <v>39588</v>
      </c>
      <c r="C4484" s="41">
        <v>40.925376999999997</v>
      </c>
      <c r="D4484" s="6">
        <f t="shared" si="141"/>
        <v>-0.83856433582512224</v>
      </c>
      <c r="E4484">
        <v>-1.4639042432032935E-2</v>
      </c>
      <c r="G4484">
        <v>4478</v>
      </c>
      <c r="H4484">
        <f t="shared" ca="1" si="142"/>
        <v>3.3504788899896616E-2</v>
      </c>
    </row>
    <row r="4485" spans="2:8" x14ac:dyDescent="0.35">
      <c r="B4485" s="40">
        <v>42335</v>
      </c>
      <c r="C4485" s="41">
        <v>253.50889599999999</v>
      </c>
      <c r="D4485" s="6">
        <f t="shared" si="141"/>
        <v>8.7887361477586662E-2</v>
      </c>
      <c r="E4485">
        <v>-1.4653140595056914E-2</v>
      </c>
      <c r="G4485">
        <v>4479</v>
      </c>
      <c r="H4485">
        <f t="shared" ca="1" si="142"/>
        <v>4.013416009560752E-3</v>
      </c>
    </row>
    <row r="4486" spans="2:8" x14ac:dyDescent="0.35">
      <c r="B4486" s="40">
        <v>42123</v>
      </c>
      <c r="C4486" s="41">
        <v>233.02862500000001</v>
      </c>
      <c r="D4486" s="6">
        <f t="shared" si="141"/>
        <v>24.921003044064516</v>
      </c>
      <c r="E4486">
        <v>-1.4666165231408202E-2</v>
      </c>
      <c r="G4486">
        <v>4480</v>
      </c>
      <c r="H4486">
        <f t="shared" ca="1" si="142"/>
        <v>1.8068820439613182E-2</v>
      </c>
    </row>
    <row r="4487" spans="2:8" x14ac:dyDescent="0.35">
      <c r="B4487" s="40">
        <v>38233</v>
      </c>
      <c r="C4487" s="41">
        <v>8.9899540000000009</v>
      </c>
      <c r="D4487" s="6">
        <f t="shared" ref="D4487:D4550" si="143">(C4487-C4488)/C4488</f>
        <v>-0.79385093401712503</v>
      </c>
      <c r="E4487">
        <v>-1.4673979817920802E-2</v>
      </c>
      <c r="G4487">
        <v>4481</v>
      </c>
      <c r="H4487">
        <f t="shared" ref="H4487:H4550" ca="1" si="144">_xlfn.NORM.INV(RAND(),K$9,K$10)</f>
        <v>3.0842294046648493E-3</v>
      </c>
    </row>
    <row r="4488" spans="2:8" x14ac:dyDescent="0.35">
      <c r="B4488" s="40">
        <v>39388</v>
      </c>
      <c r="C4488" s="41">
        <v>43.608997000000002</v>
      </c>
      <c r="D4488" s="6">
        <f t="shared" si="143"/>
        <v>-0.82651746714307073</v>
      </c>
      <c r="E4488">
        <v>-1.4685388993690025E-2</v>
      </c>
      <c r="G4488">
        <v>4482</v>
      </c>
      <c r="H4488">
        <f t="shared" ca="1" si="144"/>
        <v>6.2941162744682352E-3</v>
      </c>
    </row>
    <row r="4489" spans="2:8" x14ac:dyDescent="0.35">
      <c r="B4489" s="40">
        <v>42719</v>
      </c>
      <c r="C4489" s="41">
        <v>251.37399300000001</v>
      </c>
      <c r="D4489" s="6">
        <f t="shared" si="143"/>
        <v>44.258940330698124</v>
      </c>
      <c r="E4489">
        <v>-1.4705984148138247E-2</v>
      </c>
      <c r="G4489">
        <v>4483</v>
      </c>
      <c r="H4489">
        <f t="shared" ca="1" si="144"/>
        <v>6.3985510870675305E-2</v>
      </c>
    </row>
    <row r="4490" spans="2:8" x14ac:dyDescent="0.35">
      <c r="B4490" s="40">
        <v>37662</v>
      </c>
      <c r="C4490" s="41">
        <v>5.5541289999999996</v>
      </c>
      <c r="D4490" s="6">
        <f t="shared" si="143"/>
        <v>-0.97839459369512793</v>
      </c>
      <c r="E4490">
        <v>-1.4715592215972859E-2</v>
      </c>
      <c r="G4490">
        <v>4484</v>
      </c>
      <c r="H4490">
        <f t="shared" ca="1" si="144"/>
        <v>-2.5122988270118086E-2</v>
      </c>
    </row>
    <row r="4491" spans="2:8" x14ac:dyDescent="0.35">
      <c r="B4491" s="40">
        <v>42751</v>
      </c>
      <c r="C4491" s="41">
        <v>257.071259</v>
      </c>
      <c r="D4491" s="6">
        <f t="shared" si="143"/>
        <v>1.4436073727017178E-3</v>
      </c>
      <c r="E4491">
        <v>-1.4734803222075403E-2</v>
      </c>
      <c r="G4491">
        <v>4485</v>
      </c>
      <c r="H4491">
        <f t="shared" ca="1" si="144"/>
        <v>-1.6221539494346196E-2</v>
      </c>
    </row>
    <row r="4492" spans="2:8" x14ac:dyDescent="0.35">
      <c r="B4492" s="40">
        <v>42762</v>
      </c>
      <c r="C4492" s="41">
        <v>256.70068400000002</v>
      </c>
      <c r="D4492" s="6">
        <f t="shared" si="143"/>
        <v>6.0441490906135522E-4</v>
      </c>
      <c r="E4492">
        <v>-1.4755760618865557E-2</v>
      </c>
      <c r="G4492">
        <v>4486</v>
      </c>
      <c r="H4492">
        <f t="shared" ca="1" si="144"/>
        <v>-5.5821923508282842E-2</v>
      </c>
    </row>
    <row r="4493" spans="2:8" x14ac:dyDescent="0.35">
      <c r="B4493" s="40">
        <v>42244</v>
      </c>
      <c r="C4493" s="41">
        <v>256.54562399999998</v>
      </c>
      <c r="D4493" s="6">
        <f t="shared" si="143"/>
        <v>45.873486748947123</v>
      </c>
      <c r="E4493">
        <v>-1.4762701097688383E-2</v>
      </c>
      <c r="G4493">
        <v>4487</v>
      </c>
      <c r="H4493">
        <f t="shared" ca="1" si="144"/>
        <v>-6.302079000132868E-3</v>
      </c>
    </row>
    <row r="4494" spans="2:8" x14ac:dyDescent="0.35">
      <c r="B4494" s="40">
        <v>37560</v>
      </c>
      <c r="C4494" s="41">
        <v>5.4731500000000004</v>
      </c>
      <c r="D4494" s="6">
        <f t="shared" si="143"/>
        <v>-0.92545792138035121</v>
      </c>
      <c r="E4494">
        <v>-1.4765334083144767E-2</v>
      </c>
      <c r="G4494">
        <v>4488</v>
      </c>
      <c r="H4494">
        <f t="shared" ca="1" si="144"/>
        <v>-2.7994813032504243E-3</v>
      </c>
    </row>
    <row r="4495" spans="2:8" x14ac:dyDescent="0.35">
      <c r="B4495" s="40">
        <v>40248</v>
      </c>
      <c r="C4495" s="41">
        <v>73.423630000000003</v>
      </c>
      <c r="D4495" s="6">
        <f t="shared" si="143"/>
        <v>6.3058396464395194</v>
      </c>
      <c r="E4495">
        <v>-1.4774207731176547E-2</v>
      </c>
      <c r="G4495">
        <v>4489</v>
      </c>
      <c r="H4495">
        <f t="shared" ca="1" si="144"/>
        <v>-3.3604539978177098E-2</v>
      </c>
    </row>
    <row r="4496" spans="2:8" x14ac:dyDescent="0.35">
      <c r="B4496" s="40">
        <v>38092</v>
      </c>
      <c r="C4496" s="41">
        <v>10.049992</v>
      </c>
      <c r="D4496" s="6">
        <f t="shared" si="143"/>
        <v>-0.67197289821607953</v>
      </c>
      <c r="E4496">
        <v>-1.4789347090087375E-2</v>
      </c>
      <c r="G4496">
        <v>4490</v>
      </c>
      <c r="H4496">
        <f t="shared" ca="1" si="144"/>
        <v>2.8452690233328685E-2</v>
      </c>
    </row>
    <row r="4497" spans="2:8" x14ac:dyDescent="0.35">
      <c r="B4497" s="40">
        <v>38762</v>
      </c>
      <c r="C4497" s="41">
        <v>30.637688000000001</v>
      </c>
      <c r="D4497" s="6">
        <f t="shared" si="143"/>
        <v>2.4998129446420094</v>
      </c>
      <c r="E4497">
        <v>-1.4790480704369859E-2</v>
      </c>
      <c r="G4497">
        <v>4491</v>
      </c>
      <c r="H4497">
        <f t="shared" ca="1" si="144"/>
        <v>1.8407955718227599E-2</v>
      </c>
    </row>
    <row r="4498" spans="2:8" x14ac:dyDescent="0.35">
      <c r="B4498" s="40">
        <v>37953</v>
      </c>
      <c r="C4498" s="41">
        <v>8.7540929999999992</v>
      </c>
      <c r="D4498" s="6">
        <f t="shared" si="143"/>
        <v>-0.98390470467029867</v>
      </c>
      <c r="E4498">
        <v>-1.4802120144921915E-2</v>
      </c>
      <c r="G4498">
        <v>4492</v>
      </c>
      <c r="H4498">
        <f t="shared" ca="1" si="144"/>
        <v>2.6758565611375539E-2</v>
      </c>
    </row>
    <row r="4499" spans="2:8" x14ac:dyDescent="0.35">
      <c r="B4499" s="40">
        <v>44582</v>
      </c>
      <c r="C4499" s="41">
        <v>543.89141800000004</v>
      </c>
      <c r="D4499" s="6">
        <f t="shared" si="143"/>
        <v>25.361054138918021</v>
      </c>
      <c r="E4499">
        <v>-1.4825515953699745E-2</v>
      </c>
      <c r="G4499">
        <v>4493</v>
      </c>
      <c r="H4499">
        <f t="shared" ca="1" si="144"/>
        <v>2.3157899125621894E-2</v>
      </c>
    </row>
    <row r="4500" spans="2:8" x14ac:dyDescent="0.35">
      <c r="B4500" s="40">
        <v>38582</v>
      </c>
      <c r="C4500" s="41">
        <v>20.632384999999999</v>
      </c>
      <c r="D4500" s="6">
        <f t="shared" si="143"/>
        <v>-0.94379396498633672</v>
      </c>
      <c r="E4500">
        <v>-1.4830694613527847E-2</v>
      </c>
      <c r="G4500">
        <v>4494</v>
      </c>
      <c r="H4500">
        <f t="shared" ca="1" si="144"/>
        <v>3.1332637494847328E-3</v>
      </c>
    </row>
    <row r="4501" spans="2:8" x14ac:dyDescent="0.35">
      <c r="B4501" s="40">
        <v>43635</v>
      </c>
      <c r="C4501" s="41">
        <v>367.08486900000003</v>
      </c>
      <c r="D4501" s="6">
        <f t="shared" si="143"/>
        <v>0.49560617122890849</v>
      </c>
      <c r="E4501">
        <v>-1.4830971747904645E-2</v>
      </c>
      <c r="G4501">
        <v>4495</v>
      </c>
      <c r="H4501">
        <f t="shared" ca="1" si="144"/>
        <v>1.24980617518508E-2</v>
      </c>
    </row>
    <row r="4502" spans="2:8" x14ac:dyDescent="0.35">
      <c r="B4502" s="40">
        <v>42114</v>
      </c>
      <c r="C4502" s="41">
        <v>245.44220000000001</v>
      </c>
      <c r="D4502" s="6">
        <f t="shared" si="143"/>
        <v>-6.755073188595434E-2</v>
      </c>
      <c r="E4502">
        <v>-1.4837970957535919E-2</v>
      </c>
      <c r="G4502">
        <v>4496</v>
      </c>
      <c r="H4502">
        <f t="shared" ca="1" si="144"/>
        <v>-1.4529648807367959E-3</v>
      </c>
    </row>
    <row r="4503" spans="2:8" x14ac:dyDescent="0.35">
      <c r="B4503" s="40">
        <v>42635</v>
      </c>
      <c r="C4503" s="41">
        <v>263.22311400000001</v>
      </c>
      <c r="D4503" s="6">
        <f t="shared" si="143"/>
        <v>-0.48063128017914464</v>
      </c>
      <c r="E4503">
        <v>-1.4845458076789985E-2</v>
      </c>
      <c r="G4503">
        <v>4497</v>
      </c>
      <c r="H4503">
        <f t="shared" ca="1" si="144"/>
        <v>-2.4666196401793957E-2</v>
      </c>
    </row>
    <row r="4504" spans="2:8" x14ac:dyDescent="0.35">
      <c r="B4504" s="40">
        <v>44715</v>
      </c>
      <c r="C4504" s="41">
        <v>506.81356799999998</v>
      </c>
      <c r="D4504" s="6">
        <f t="shared" si="143"/>
        <v>44.681910267554699</v>
      </c>
      <c r="E4504">
        <v>-1.485523736782327E-2</v>
      </c>
      <c r="G4504">
        <v>4498</v>
      </c>
      <c r="H4504">
        <f t="shared" ca="1" si="144"/>
        <v>4.60750047022553E-3</v>
      </c>
    </row>
    <row r="4505" spans="2:8" x14ac:dyDescent="0.35">
      <c r="B4505" s="40">
        <v>38330</v>
      </c>
      <c r="C4505" s="41">
        <v>11.094404000000001</v>
      </c>
      <c r="D4505" s="6">
        <f t="shared" si="143"/>
        <v>-0.76492002147383964</v>
      </c>
      <c r="E4505">
        <v>-1.4867465251456652E-2</v>
      </c>
      <c r="G4505">
        <v>4499</v>
      </c>
      <c r="H4505">
        <f t="shared" ca="1" si="144"/>
        <v>2.9522652094510229E-3</v>
      </c>
    </row>
    <row r="4506" spans="2:8" x14ac:dyDescent="0.35">
      <c r="B4506" s="40">
        <v>39463</v>
      </c>
      <c r="C4506" s="41">
        <v>47.194167999999998</v>
      </c>
      <c r="D4506" s="6">
        <f t="shared" si="143"/>
        <v>-0.78742864872556562</v>
      </c>
      <c r="E4506">
        <v>-1.4879680758195622E-2</v>
      </c>
      <c r="G4506">
        <v>4500</v>
      </c>
      <c r="H4506">
        <f t="shared" ca="1" si="144"/>
        <v>-3.2221095843319669E-2</v>
      </c>
    </row>
    <row r="4507" spans="2:8" x14ac:dyDescent="0.35">
      <c r="B4507" s="40">
        <v>42417</v>
      </c>
      <c r="C4507" s="41">
        <v>222.01565600000001</v>
      </c>
      <c r="D4507" s="6">
        <f t="shared" si="143"/>
        <v>21.847432824279718</v>
      </c>
      <c r="E4507">
        <v>-1.4891902748183186E-2</v>
      </c>
      <c r="G4507">
        <v>4501</v>
      </c>
      <c r="H4507">
        <f t="shared" ca="1" si="144"/>
        <v>-1.6632699464916252E-2</v>
      </c>
    </row>
    <row r="4508" spans="2:8" x14ac:dyDescent="0.35">
      <c r="B4508" s="40">
        <v>38105</v>
      </c>
      <c r="C4508" s="41">
        <v>9.7173130000000008</v>
      </c>
      <c r="D4508" s="6">
        <f t="shared" si="143"/>
        <v>-0.77182264044806892</v>
      </c>
      <c r="E4508">
        <v>-1.4901804069600788E-2</v>
      </c>
      <c r="G4508">
        <v>4502</v>
      </c>
      <c r="H4508">
        <f t="shared" ca="1" si="144"/>
        <v>-2.1027229326507583E-2</v>
      </c>
    </row>
    <row r="4509" spans="2:8" x14ac:dyDescent="0.35">
      <c r="B4509" s="40">
        <v>39304</v>
      </c>
      <c r="C4509" s="41">
        <v>42.586666000000001</v>
      </c>
      <c r="D4509" s="6">
        <f t="shared" si="143"/>
        <v>-0.91939520449395618</v>
      </c>
      <c r="E4509">
        <v>-1.4932766731534052E-2</v>
      </c>
      <c r="G4509">
        <v>4503</v>
      </c>
      <c r="H4509">
        <f t="shared" ca="1" si="144"/>
        <v>1.8689282454221554E-2</v>
      </c>
    </row>
    <row r="4510" spans="2:8" x14ac:dyDescent="0.35">
      <c r="B4510" s="40">
        <v>44211</v>
      </c>
      <c r="C4510" s="41">
        <v>528.339111</v>
      </c>
      <c r="D4510" s="6">
        <f t="shared" si="143"/>
        <v>13.600067515132251</v>
      </c>
      <c r="E4510">
        <v>-1.4937683936468531E-2</v>
      </c>
      <c r="G4510">
        <v>4504</v>
      </c>
      <c r="H4510">
        <f t="shared" ca="1" si="144"/>
        <v>1.3445623540557568E-2</v>
      </c>
    </row>
    <row r="4511" spans="2:8" x14ac:dyDescent="0.35">
      <c r="B4511" s="40">
        <v>39842</v>
      </c>
      <c r="C4511" s="41">
        <v>36.187443000000002</v>
      </c>
      <c r="D4511" s="6">
        <f t="shared" si="143"/>
        <v>-0.85846685019717106</v>
      </c>
      <c r="E4511">
        <v>-1.4950723776558638E-2</v>
      </c>
      <c r="G4511">
        <v>4505</v>
      </c>
      <c r="H4511">
        <f t="shared" ca="1" si="144"/>
        <v>-1.5310284294898665E-2</v>
      </c>
    </row>
    <row r="4512" spans="2:8" x14ac:dyDescent="0.35">
      <c r="B4512" s="40">
        <v>42766</v>
      </c>
      <c r="C4512" s="41">
        <v>255.681747</v>
      </c>
      <c r="D4512" s="6">
        <f t="shared" si="143"/>
        <v>5.0273762605883245</v>
      </c>
      <c r="E4512">
        <v>-1.4989231911819339E-2</v>
      </c>
      <c r="G4512">
        <v>4506</v>
      </c>
      <c r="H4512">
        <f t="shared" ca="1" si="144"/>
        <v>-6.4164534665655623E-2</v>
      </c>
    </row>
    <row r="4513" spans="2:8" x14ac:dyDescent="0.35">
      <c r="B4513" s="40">
        <v>39301</v>
      </c>
      <c r="C4513" s="41">
        <v>42.420074</v>
      </c>
      <c r="D4513" s="6">
        <f t="shared" si="143"/>
        <v>-0.86799368198076698</v>
      </c>
      <c r="E4513">
        <v>-1.4990188464881796E-2</v>
      </c>
      <c r="G4513">
        <v>4507</v>
      </c>
      <c r="H4513">
        <f t="shared" ca="1" si="144"/>
        <v>-6.0702803031142004E-3</v>
      </c>
    </row>
    <row r="4514" spans="2:8" x14ac:dyDescent="0.35">
      <c r="B4514" s="40">
        <v>43133</v>
      </c>
      <c r="C4514" s="41">
        <v>321.348816</v>
      </c>
      <c r="D4514" s="6">
        <f t="shared" si="143"/>
        <v>7.0584851321216515</v>
      </c>
      <c r="E4514">
        <v>-1.5012651026726446E-2</v>
      </c>
      <c r="G4514">
        <v>4508</v>
      </c>
      <c r="H4514">
        <f t="shared" ca="1" si="144"/>
        <v>1.7666962398724777E-2</v>
      </c>
    </row>
    <row r="4515" spans="2:8" x14ac:dyDescent="0.35">
      <c r="B4515" s="40">
        <v>39602</v>
      </c>
      <c r="C4515" s="41">
        <v>39.877074999999998</v>
      </c>
      <c r="D4515" s="6">
        <f t="shared" si="143"/>
        <v>9.1199023168418242E-2</v>
      </c>
      <c r="E4515">
        <v>-1.5018196329473205E-2</v>
      </c>
      <c r="G4515">
        <v>4509</v>
      </c>
      <c r="H4515">
        <f t="shared" ca="1" si="144"/>
        <v>-5.2171721323263009E-3</v>
      </c>
    </row>
    <row r="4516" spans="2:8" x14ac:dyDescent="0.35">
      <c r="B4516" s="40">
        <v>39153</v>
      </c>
      <c r="C4516" s="41">
        <v>36.544272999999997</v>
      </c>
      <c r="D4516" s="6">
        <f t="shared" si="143"/>
        <v>-0.5764975438049259</v>
      </c>
      <c r="E4516">
        <v>-1.5024908681464817E-2</v>
      </c>
      <c r="G4516">
        <v>4510</v>
      </c>
      <c r="H4516">
        <f t="shared" ca="1" si="144"/>
        <v>1.4249200292176406E-2</v>
      </c>
    </row>
    <row r="4517" spans="2:8" x14ac:dyDescent="0.35">
      <c r="B4517" s="40">
        <v>40387</v>
      </c>
      <c r="C4517" s="41">
        <v>86.290581000000003</v>
      </c>
      <c r="D4517" s="6">
        <f t="shared" si="143"/>
        <v>0.99502103531947217</v>
      </c>
      <c r="E4517">
        <v>-1.5032271030702973E-2</v>
      </c>
      <c r="G4517">
        <v>4511</v>
      </c>
      <c r="H4517">
        <f t="shared" ca="1" si="144"/>
        <v>-3.7203459035470898E-2</v>
      </c>
    </row>
    <row r="4518" spans="2:8" x14ac:dyDescent="0.35">
      <c r="B4518" s="40">
        <v>39931</v>
      </c>
      <c r="C4518" s="41">
        <v>43.252968000000003</v>
      </c>
      <c r="D4518" s="6">
        <f t="shared" si="143"/>
        <v>-0.83016026681691424</v>
      </c>
      <c r="E4518">
        <v>-1.5041280146236558E-2</v>
      </c>
      <c r="G4518">
        <v>4512</v>
      </c>
      <c r="H4518">
        <f t="shared" ca="1" si="144"/>
        <v>-3.0508190670933525E-2</v>
      </c>
    </row>
    <row r="4519" spans="2:8" x14ac:dyDescent="0.35">
      <c r="B4519" s="40">
        <v>42187</v>
      </c>
      <c r="C4519" s="41">
        <v>254.66931199999999</v>
      </c>
      <c r="D4519" s="6">
        <f t="shared" si="143"/>
        <v>5.2266548589652881</v>
      </c>
      <c r="E4519">
        <v>-1.5044378197154954E-2</v>
      </c>
      <c r="G4519">
        <v>4513</v>
      </c>
      <c r="H4519">
        <f t="shared" ca="1" si="144"/>
        <v>-5.3850058059368579E-2</v>
      </c>
    </row>
    <row r="4520" spans="2:8" x14ac:dyDescent="0.35">
      <c r="B4520" s="40">
        <v>39232</v>
      </c>
      <c r="C4520" s="41">
        <v>40.899859999999997</v>
      </c>
      <c r="D4520" s="6">
        <f t="shared" si="143"/>
        <v>-0.86993004460851853</v>
      </c>
      <c r="E4520">
        <v>-1.504517622744405E-2</v>
      </c>
      <c r="G4520">
        <v>4514</v>
      </c>
      <c r="H4520">
        <f t="shared" ca="1" si="144"/>
        <v>-2.6281144507237814E-2</v>
      </c>
    </row>
    <row r="4521" spans="2:8" x14ac:dyDescent="0.35">
      <c r="B4521" s="40">
        <v>43200</v>
      </c>
      <c r="C4521" s="41">
        <v>314.44509900000003</v>
      </c>
      <c r="D4521" s="6">
        <f t="shared" si="143"/>
        <v>4.5992537642725333</v>
      </c>
      <c r="E4521">
        <v>-1.504964946011913E-2</v>
      </c>
      <c r="G4521">
        <v>4515</v>
      </c>
      <c r="H4521">
        <f t="shared" ca="1" si="144"/>
        <v>-2.5757385269298588E-2</v>
      </c>
    </row>
    <row r="4522" spans="2:8" x14ac:dyDescent="0.35">
      <c r="B4522" s="40">
        <v>40035</v>
      </c>
      <c r="C4522" s="41">
        <v>56.158394000000001</v>
      </c>
      <c r="D4522" s="6">
        <f t="shared" si="143"/>
        <v>1.805783096172265</v>
      </c>
      <c r="E4522">
        <v>-1.5071399456425169E-2</v>
      </c>
      <c r="G4522">
        <v>4516</v>
      </c>
      <c r="H4522">
        <f t="shared" ca="1" si="144"/>
        <v>2.3682726403983622E-2</v>
      </c>
    </row>
    <row r="4523" spans="2:8" x14ac:dyDescent="0.35">
      <c r="B4523" s="40">
        <v>38572</v>
      </c>
      <c r="C4523" s="41">
        <v>20.015229999999999</v>
      </c>
      <c r="D4523" s="6">
        <f t="shared" si="143"/>
        <v>-0.66023071995731397</v>
      </c>
      <c r="E4523">
        <v>-1.5085673029522396E-2</v>
      </c>
      <c r="G4523">
        <v>4517</v>
      </c>
      <c r="H4523">
        <f t="shared" ca="1" si="144"/>
        <v>-5.272262020040417E-3</v>
      </c>
    </row>
    <row r="4524" spans="2:8" x14ac:dyDescent="0.35">
      <c r="B4524" s="40">
        <v>40095</v>
      </c>
      <c r="C4524" s="41">
        <v>58.908298000000002</v>
      </c>
      <c r="D4524" s="6">
        <f t="shared" si="143"/>
        <v>-0.21046103545471462</v>
      </c>
      <c r="E4524">
        <v>-1.5086251577813561E-2</v>
      </c>
      <c r="G4524">
        <v>4518</v>
      </c>
      <c r="H4524">
        <f t="shared" ca="1" si="144"/>
        <v>5.3337357772341526E-2</v>
      </c>
    </row>
    <row r="4525" spans="2:8" x14ac:dyDescent="0.35">
      <c r="B4525" s="40">
        <v>40220</v>
      </c>
      <c r="C4525" s="41">
        <v>74.611007999999998</v>
      </c>
      <c r="D4525" s="6">
        <f t="shared" si="143"/>
        <v>-0.77392317983741743</v>
      </c>
      <c r="E4525">
        <v>-1.510434109766742E-2</v>
      </c>
      <c r="G4525">
        <v>4519</v>
      </c>
      <c r="H4525">
        <f t="shared" ca="1" si="144"/>
        <v>-6.5931549189661856E-3</v>
      </c>
    </row>
    <row r="4526" spans="2:8" x14ac:dyDescent="0.35">
      <c r="B4526" s="40">
        <v>43125</v>
      </c>
      <c r="C4526" s="41">
        <v>330.02502399999997</v>
      </c>
      <c r="D4526" s="6">
        <f t="shared" si="143"/>
        <v>34.93907721110385</v>
      </c>
      <c r="E4526">
        <v>-1.5172842457814761E-2</v>
      </c>
      <c r="G4526">
        <v>4520</v>
      </c>
      <c r="H4526">
        <f t="shared" ca="1" si="144"/>
        <v>-1.0206303172956128E-2</v>
      </c>
    </row>
    <row r="4527" spans="2:8" x14ac:dyDescent="0.35">
      <c r="B4527" s="40">
        <v>38189</v>
      </c>
      <c r="C4527" s="41">
        <v>9.1829020000000003</v>
      </c>
      <c r="D4527" s="6">
        <f t="shared" si="143"/>
        <v>-0.86586114913391732</v>
      </c>
      <c r="E4527">
        <v>-1.5202590206764665E-2</v>
      </c>
      <c r="G4527">
        <v>4521</v>
      </c>
      <c r="H4527">
        <f t="shared" ca="1" si="144"/>
        <v>5.1456511604644518E-2</v>
      </c>
    </row>
    <row r="4528" spans="2:8" x14ac:dyDescent="0.35">
      <c r="B4528" s="40">
        <v>40199</v>
      </c>
      <c r="C4528" s="41">
        <v>68.458183000000005</v>
      </c>
      <c r="D4528" s="6">
        <f t="shared" si="143"/>
        <v>-0.54860567211346467</v>
      </c>
      <c r="E4528">
        <v>-1.5217735297426101E-2</v>
      </c>
      <c r="G4528">
        <v>4522</v>
      </c>
      <c r="H4528">
        <f t="shared" ca="1" si="144"/>
        <v>-3.1358797866507596E-2</v>
      </c>
    </row>
    <row r="4529" spans="2:8" x14ac:dyDescent="0.35">
      <c r="B4529" s="40">
        <v>41655</v>
      </c>
      <c r="C4529" s="41">
        <v>151.659378</v>
      </c>
      <c r="D4529" s="6">
        <f t="shared" si="143"/>
        <v>3.8076568922938741</v>
      </c>
      <c r="E4529">
        <v>-1.5240408684048952E-2</v>
      </c>
      <c r="G4529">
        <v>4523</v>
      </c>
      <c r="H4529">
        <f t="shared" ca="1" si="144"/>
        <v>-4.4640231899845777E-2</v>
      </c>
    </row>
    <row r="4530" spans="2:8" x14ac:dyDescent="0.35">
      <c r="B4530" s="40">
        <v>38755</v>
      </c>
      <c r="C4530" s="41">
        <v>31.545383000000001</v>
      </c>
      <c r="D4530" s="6">
        <f t="shared" si="143"/>
        <v>-0.86002963581897207</v>
      </c>
      <c r="E4530">
        <v>-1.5247818173718671E-2</v>
      </c>
      <c r="G4530">
        <v>4524</v>
      </c>
      <c r="H4530">
        <f t="shared" ca="1" si="144"/>
        <v>1.091736642053736E-2</v>
      </c>
    </row>
    <row r="4531" spans="2:8" x14ac:dyDescent="0.35">
      <c r="B4531" s="40">
        <v>42416</v>
      </c>
      <c r="C4531" s="41">
        <v>225.371872</v>
      </c>
      <c r="D4531" s="6">
        <f t="shared" si="143"/>
        <v>-0.58544286308273763</v>
      </c>
      <c r="E4531">
        <v>-1.5267057032530095E-2</v>
      </c>
      <c r="G4531">
        <v>4525</v>
      </c>
      <c r="H4531">
        <f t="shared" ca="1" si="144"/>
        <v>1.0898253084917795E-2</v>
      </c>
    </row>
    <row r="4532" spans="2:8" x14ac:dyDescent="0.35">
      <c r="B4532" s="40">
        <v>44676</v>
      </c>
      <c r="C4532" s="41">
        <v>543.64489700000001</v>
      </c>
      <c r="D4532" s="6">
        <f t="shared" si="143"/>
        <v>11.666509948248905</v>
      </c>
      <c r="E4532">
        <v>-1.527205030034319E-2</v>
      </c>
      <c r="G4532">
        <v>4526</v>
      </c>
      <c r="H4532">
        <f t="shared" ca="1" si="144"/>
        <v>-4.7439019695144852E-5</v>
      </c>
    </row>
    <row r="4533" spans="2:8" x14ac:dyDescent="0.35">
      <c r="B4533" s="40">
        <v>39276</v>
      </c>
      <c r="C4533" s="41">
        <v>42.919865000000001</v>
      </c>
      <c r="D4533" s="6">
        <f t="shared" si="143"/>
        <v>-0.40637253891750613</v>
      </c>
      <c r="E4533">
        <v>-1.5288790872239862E-2</v>
      </c>
      <c r="G4533">
        <v>4527</v>
      </c>
      <c r="H4533">
        <f t="shared" ca="1" si="144"/>
        <v>2.8016365236419587E-2</v>
      </c>
    </row>
    <row r="4534" spans="2:8" x14ac:dyDescent="0.35">
      <c r="B4534" s="40">
        <v>40249</v>
      </c>
      <c r="C4534" s="41">
        <v>72.301010000000005</v>
      </c>
      <c r="D4534" s="6">
        <f t="shared" si="143"/>
        <v>13.887276271866284</v>
      </c>
      <c r="E4534">
        <v>-1.5289628148322246E-2</v>
      </c>
      <c r="G4534">
        <v>4528</v>
      </c>
      <c r="H4534">
        <f t="shared" ca="1" si="144"/>
        <v>2.0784046934307077E-2</v>
      </c>
    </row>
    <row r="4535" spans="2:8" x14ac:dyDescent="0.35">
      <c r="B4535" s="40">
        <v>37715</v>
      </c>
      <c r="C4535" s="41">
        <v>4.8565639999999997</v>
      </c>
      <c r="D4535" s="6">
        <f t="shared" si="143"/>
        <v>-0.94457600914727446</v>
      </c>
      <c r="E4535">
        <v>-1.5290423148855557E-2</v>
      </c>
      <c r="G4535">
        <v>4529</v>
      </c>
      <c r="H4535">
        <f t="shared" ca="1" si="144"/>
        <v>2.0575562257650091E-2</v>
      </c>
    </row>
    <row r="4536" spans="2:8" x14ac:dyDescent="0.35">
      <c r="B4536" s="40">
        <v>40848</v>
      </c>
      <c r="C4536" s="41">
        <v>87.625664</v>
      </c>
      <c r="D4536" s="6">
        <f t="shared" si="143"/>
        <v>-0.84127977485312244</v>
      </c>
      <c r="E4536">
        <v>-1.5301176660384034E-2</v>
      </c>
      <c r="G4536">
        <v>4530</v>
      </c>
      <c r="H4536">
        <f t="shared" ca="1" si="144"/>
        <v>-4.6827340308344179E-4</v>
      </c>
    </row>
    <row r="4537" spans="2:8" x14ac:dyDescent="0.35">
      <c r="B4537" s="40">
        <v>44581</v>
      </c>
      <c r="C4537" s="41">
        <v>552.076233</v>
      </c>
      <c r="D4537" s="6">
        <f t="shared" si="143"/>
        <v>0.13226822593474707</v>
      </c>
      <c r="E4537">
        <v>-1.530213233971957E-2</v>
      </c>
      <c r="G4537">
        <v>4531</v>
      </c>
      <c r="H4537">
        <f t="shared" ca="1" si="144"/>
        <v>-8.6058469521531122E-2</v>
      </c>
    </row>
    <row r="4538" spans="2:8" x14ac:dyDescent="0.35">
      <c r="B4538" s="40">
        <v>44706</v>
      </c>
      <c r="C4538" s="41">
        <v>487.58431999999999</v>
      </c>
      <c r="D4538" s="6">
        <f t="shared" si="143"/>
        <v>9.4174248095113933E-2</v>
      </c>
      <c r="E4538">
        <v>-1.5334058087735926E-2</v>
      </c>
      <c r="G4538">
        <v>4532</v>
      </c>
      <c r="H4538">
        <f t="shared" ca="1" si="144"/>
        <v>-1.852017604890055E-2</v>
      </c>
    </row>
    <row r="4539" spans="2:8" x14ac:dyDescent="0.35">
      <c r="B4539" s="40">
        <v>43798</v>
      </c>
      <c r="C4539" s="41">
        <v>445.61853000000002</v>
      </c>
      <c r="D4539" s="6">
        <f t="shared" si="143"/>
        <v>1.0426810636322417</v>
      </c>
      <c r="E4539">
        <v>-1.533510481824641E-2</v>
      </c>
      <c r="G4539">
        <v>4533</v>
      </c>
      <c r="H4539">
        <f t="shared" ca="1" si="144"/>
        <v>-1.1166014113643997E-2</v>
      </c>
    </row>
    <row r="4540" spans="2:8" x14ac:dyDescent="0.35">
      <c r="B4540" s="40">
        <v>42394</v>
      </c>
      <c r="C4540" s="41">
        <v>218.15374800000001</v>
      </c>
      <c r="D4540" s="6">
        <f t="shared" si="143"/>
        <v>46.500946192140042</v>
      </c>
      <c r="E4540">
        <v>-1.5355696271188735E-2</v>
      </c>
      <c r="G4540">
        <v>4534</v>
      </c>
      <c r="H4540">
        <f t="shared" ca="1" si="144"/>
        <v>1.6529728345294807E-2</v>
      </c>
    </row>
    <row r="4541" spans="2:8" x14ac:dyDescent="0.35">
      <c r="B4541" s="40">
        <v>37735</v>
      </c>
      <c r="C4541" s="41">
        <v>4.592619</v>
      </c>
      <c r="D4541" s="6">
        <f t="shared" si="143"/>
        <v>-0.48002845871748051</v>
      </c>
      <c r="E4541">
        <v>-1.535956400372184E-2</v>
      </c>
      <c r="G4541">
        <v>4535</v>
      </c>
      <c r="H4541">
        <f t="shared" ca="1" si="144"/>
        <v>1.6857139693094311E-2</v>
      </c>
    </row>
    <row r="4542" spans="2:8" x14ac:dyDescent="0.35">
      <c r="B4542" s="40">
        <v>38201</v>
      </c>
      <c r="C4542" s="41">
        <v>8.8324429999999996</v>
      </c>
      <c r="D4542" s="6">
        <f t="shared" si="143"/>
        <v>-0.97556486707886614</v>
      </c>
      <c r="E4542">
        <v>-1.5364098020314413E-2</v>
      </c>
      <c r="G4542">
        <v>4536</v>
      </c>
      <c r="H4542">
        <f t="shared" ca="1" si="144"/>
        <v>-1.9302034378613733E-2</v>
      </c>
    </row>
    <row r="4543" spans="2:8" x14ac:dyDescent="0.35">
      <c r="B4543" s="40">
        <v>43279</v>
      </c>
      <c r="C4543" s="41">
        <v>361.46490499999999</v>
      </c>
      <c r="D4543" s="6">
        <f t="shared" si="143"/>
        <v>0.79760087046743267</v>
      </c>
      <c r="E4543">
        <v>-1.5374790555127879E-2</v>
      </c>
      <c r="G4543">
        <v>4537</v>
      </c>
      <c r="H4543">
        <f t="shared" ca="1" si="144"/>
        <v>-5.4506761607357335E-3</v>
      </c>
    </row>
    <row r="4544" spans="2:8" x14ac:dyDescent="0.35">
      <c r="B4544" s="40">
        <v>41911</v>
      </c>
      <c r="C4544" s="41">
        <v>201.08184800000001</v>
      </c>
      <c r="D4544" s="6">
        <f t="shared" si="143"/>
        <v>-8.5579100575811071E-2</v>
      </c>
      <c r="E4544">
        <v>-1.5418985535297195E-2</v>
      </c>
      <c r="G4544">
        <v>4538</v>
      </c>
      <c r="H4544">
        <f t="shared" ca="1" si="144"/>
        <v>2.2646436949094375E-2</v>
      </c>
    </row>
    <row r="4545" spans="2:8" x14ac:dyDescent="0.35">
      <c r="B4545" s="40">
        <v>42411</v>
      </c>
      <c r="C4545" s="41">
        <v>219.900757</v>
      </c>
      <c r="D4545" s="6">
        <f t="shared" si="143"/>
        <v>3.7989942369948834E-2</v>
      </c>
      <c r="E4545">
        <v>-1.5438674355376191E-2</v>
      </c>
      <c r="G4545">
        <v>4539</v>
      </c>
      <c r="H4545">
        <f t="shared" ca="1" si="144"/>
        <v>-1.4985684788576006E-2</v>
      </c>
    </row>
    <row r="4546" spans="2:8" x14ac:dyDescent="0.35">
      <c r="B4546" s="40">
        <v>41961</v>
      </c>
      <c r="C4546" s="41">
        <v>211.85249300000001</v>
      </c>
      <c r="D4546" s="6">
        <f t="shared" si="143"/>
        <v>8.3024938689229266</v>
      </c>
      <c r="E4546">
        <v>-1.5482369483403903E-2</v>
      </c>
      <c r="G4546">
        <v>4540</v>
      </c>
      <c r="H4546">
        <f t="shared" ca="1" si="144"/>
        <v>1.19483166624065E-2</v>
      </c>
    </row>
    <row r="4547" spans="2:8" x14ac:dyDescent="0.35">
      <c r="B4547" s="40">
        <v>38679</v>
      </c>
      <c r="C4547" s="41">
        <v>22.773731000000002</v>
      </c>
      <c r="D4547" s="6">
        <f t="shared" si="143"/>
        <v>-0.703684149647127</v>
      </c>
      <c r="E4547">
        <v>-1.5484918312252996E-2</v>
      </c>
      <c r="G4547">
        <v>4541</v>
      </c>
      <c r="H4547">
        <f t="shared" ca="1" si="144"/>
        <v>3.2490805743817845E-2</v>
      </c>
    </row>
    <row r="4548" spans="2:8" x14ac:dyDescent="0.35">
      <c r="B4548" s="40">
        <v>40309</v>
      </c>
      <c r="C4548" s="41">
        <v>76.856269999999995</v>
      </c>
      <c r="D4548" s="6">
        <f t="shared" si="143"/>
        <v>0.77769232495091201</v>
      </c>
      <c r="E4548">
        <v>-1.5486649570111612E-2</v>
      </c>
      <c r="G4548">
        <v>4542</v>
      </c>
      <c r="H4548">
        <f t="shared" ca="1" si="144"/>
        <v>-2.3941336459019268E-2</v>
      </c>
    </row>
    <row r="4549" spans="2:8" x14ac:dyDescent="0.35">
      <c r="B4549" s="40">
        <v>39121</v>
      </c>
      <c r="C4549" s="41">
        <v>43.233730000000001</v>
      </c>
      <c r="D4549" s="6">
        <f t="shared" si="143"/>
        <v>-0.86333902630120307</v>
      </c>
      <c r="E4549">
        <v>-1.551494737455727E-2</v>
      </c>
      <c r="G4549">
        <v>4543</v>
      </c>
      <c r="H4549">
        <f t="shared" ca="1" si="144"/>
        <v>-1.1469663722584025E-2</v>
      </c>
    </row>
    <row r="4550" spans="2:8" x14ac:dyDescent="0.35">
      <c r="B4550" s="40">
        <v>43136</v>
      </c>
      <c r="C4550" s="41">
        <v>316.35754400000002</v>
      </c>
      <c r="D4550" s="6">
        <f t="shared" si="143"/>
        <v>0.38526368556214396</v>
      </c>
      <c r="E4550">
        <v>-1.553225576533626E-2</v>
      </c>
      <c r="G4550">
        <v>4544</v>
      </c>
      <c r="H4550">
        <f t="shared" ca="1" si="144"/>
        <v>5.2092808294417264E-3</v>
      </c>
    </row>
    <row r="4551" spans="2:8" x14ac:dyDescent="0.35">
      <c r="B4551" s="40">
        <v>42025</v>
      </c>
      <c r="C4551" s="41">
        <v>228.37352000000001</v>
      </c>
      <c r="D4551" s="6">
        <f t="shared" ref="D4551:D4614" si="145">(C4551-C4552)/C4552</f>
        <v>34.419009402790145</v>
      </c>
      <c r="E4551">
        <v>-1.5541963363155048E-2</v>
      </c>
      <c r="G4551">
        <v>4545</v>
      </c>
      <c r="H4551">
        <f t="shared" ref="H4551:H4614" ca="1" si="146">_xlfn.NORM.INV(RAND(),K$9,K$10)</f>
        <v>-7.1835732759395737E-3</v>
      </c>
    </row>
    <row r="4552" spans="2:8" x14ac:dyDescent="0.35">
      <c r="B4552" s="40">
        <v>37811</v>
      </c>
      <c r="C4552" s="41">
        <v>6.4477669999999998</v>
      </c>
      <c r="D4552" s="6">
        <f t="shared" si="145"/>
        <v>-0.90905540854180267</v>
      </c>
      <c r="E4552">
        <v>-1.5544214700953898E-2</v>
      </c>
      <c r="G4552">
        <v>4546</v>
      </c>
      <c r="H4552">
        <f t="shared" ca="1" si="146"/>
        <v>-1.2079031659148771E-2</v>
      </c>
    </row>
    <row r="4553" spans="2:8" x14ac:dyDescent="0.35">
      <c r="B4553" s="40">
        <v>40149</v>
      </c>
      <c r="C4553" s="41">
        <v>70.897751</v>
      </c>
      <c r="D4553" s="6">
        <f t="shared" si="145"/>
        <v>13.899096085826558</v>
      </c>
      <c r="E4553">
        <v>-1.5587315558219557E-2</v>
      </c>
      <c r="G4553">
        <v>4547</v>
      </c>
      <c r="H4553">
        <f t="shared" ca="1" si="146"/>
        <v>3.6530515548940316E-4</v>
      </c>
    </row>
    <row r="4554" spans="2:8" x14ac:dyDescent="0.35">
      <c r="B4554" s="40">
        <v>37733</v>
      </c>
      <c r="C4554" s="41">
        <v>4.758527</v>
      </c>
      <c r="D4554" s="6">
        <f t="shared" si="145"/>
        <v>-0.95776619974788735</v>
      </c>
      <c r="E4554">
        <v>-1.5600324207716338E-2</v>
      </c>
      <c r="G4554">
        <v>4548</v>
      </c>
      <c r="H4554">
        <f t="shared" ca="1" si="146"/>
        <v>1.4025851775889848E-3</v>
      </c>
    </row>
    <row r="4555" spans="2:8" x14ac:dyDescent="0.35">
      <c r="B4555" s="40">
        <v>41285</v>
      </c>
      <c r="C4555" s="41">
        <v>112.671059</v>
      </c>
      <c r="D4555" s="6">
        <f t="shared" si="145"/>
        <v>10.558066350699232</v>
      </c>
      <c r="E4555">
        <v>-1.5619027053526337E-2</v>
      </c>
      <c r="G4555">
        <v>4549</v>
      </c>
      <c r="H4555">
        <f t="shared" ca="1" si="146"/>
        <v>3.2528682870034825E-3</v>
      </c>
    </row>
    <row r="4556" spans="2:8" x14ac:dyDescent="0.35">
      <c r="B4556" s="40">
        <v>38083</v>
      </c>
      <c r="C4556" s="41">
        <v>9.7482620000000004</v>
      </c>
      <c r="D4556" s="6">
        <f t="shared" si="145"/>
        <v>0.19189829277507503</v>
      </c>
      <c r="E4556">
        <v>-1.5624869042143334E-2</v>
      </c>
      <c r="G4556">
        <v>4550</v>
      </c>
      <c r="H4556">
        <f t="shared" ca="1" si="146"/>
        <v>-3.4749966232754413E-2</v>
      </c>
    </row>
    <row r="4557" spans="2:8" x14ac:dyDescent="0.35">
      <c r="B4557" s="40">
        <v>38161</v>
      </c>
      <c r="C4557" s="41">
        <v>8.1787700000000001</v>
      </c>
      <c r="D4557" s="6">
        <f t="shared" si="145"/>
        <v>-0.98067233427548761</v>
      </c>
      <c r="E4557">
        <v>-1.5639839460171719E-2</v>
      </c>
      <c r="G4557">
        <v>4551</v>
      </c>
      <c r="H4557">
        <f t="shared" ca="1" si="146"/>
        <v>-5.8179569190864693E-3</v>
      </c>
    </row>
    <row r="4558" spans="2:8" x14ac:dyDescent="0.35">
      <c r="B4558" s="40">
        <v>43537</v>
      </c>
      <c r="C4558" s="41">
        <v>423.16387900000001</v>
      </c>
      <c r="D4558" s="6">
        <f t="shared" si="145"/>
        <v>0.65633156842507356</v>
      </c>
      <c r="E4558">
        <v>-1.5649530936620391E-2</v>
      </c>
      <c r="G4558">
        <v>4552</v>
      </c>
      <c r="H4558">
        <f t="shared" ca="1" si="146"/>
        <v>1.0391605323165578E-2</v>
      </c>
    </row>
    <row r="4559" spans="2:8" x14ac:dyDescent="0.35">
      <c r="B4559" s="40">
        <v>42103</v>
      </c>
      <c r="C4559" s="41">
        <v>255.48258999999999</v>
      </c>
      <c r="D4559" s="6">
        <f t="shared" si="145"/>
        <v>6.0852420186866789</v>
      </c>
      <c r="E4559">
        <v>-1.5649780742912036E-2</v>
      </c>
      <c r="G4559">
        <v>4553</v>
      </c>
      <c r="H4559">
        <f t="shared" ca="1" si="146"/>
        <v>4.8310169795776981E-3</v>
      </c>
    </row>
    <row r="4560" spans="2:8" x14ac:dyDescent="0.35">
      <c r="B4560" s="40">
        <v>38929</v>
      </c>
      <c r="C4560" s="41">
        <v>36.058413999999999</v>
      </c>
      <c r="D4560" s="6">
        <f t="shared" si="145"/>
        <v>-0.86238001583836765</v>
      </c>
      <c r="E4560">
        <v>-1.5677539686168626E-2</v>
      </c>
      <c r="G4560">
        <v>4554</v>
      </c>
      <c r="H4560">
        <f t="shared" ca="1" si="146"/>
        <v>1.9774752836242557E-2</v>
      </c>
    </row>
    <row r="4561" spans="2:8" x14ac:dyDescent="0.35">
      <c r="B4561" s="40">
        <v>42506</v>
      </c>
      <c r="C4561" s="41">
        <v>262.01437399999998</v>
      </c>
      <c r="D4561" s="6">
        <f t="shared" si="145"/>
        <v>2.6813842976782201E-2</v>
      </c>
      <c r="E4561">
        <v>-1.5716325983766183E-2</v>
      </c>
      <c r="G4561">
        <v>4555</v>
      </c>
      <c r="H4561">
        <f t="shared" ca="1" si="146"/>
        <v>-1.7492524104513747E-2</v>
      </c>
    </row>
    <row r="4562" spans="2:8" x14ac:dyDescent="0.35">
      <c r="B4562" s="40">
        <v>42870</v>
      </c>
      <c r="C4562" s="41">
        <v>255.17222599999999</v>
      </c>
      <c r="D4562" s="6">
        <f t="shared" si="145"/>
        <v>5.0088314475432911</v>
      </c>
      <c r="E4562">
        <v>-1.5722630163837802E-2</v>
      </c>
      <c r="G4562">
        <v>4556</v>
      </c>
      <c r="H4562">
        <f t="shared" ca="1" si="146"/>
        <v>-1.4928387525155833E-2</v>
      </c>
    </row>
    <row r="4563" spans="2:8" x14ac:dyDescent="0.35">
      <c r="B4563" s="40">
        <v>38841</v>
      </c>
      <c r="C4563" s="41">
        <v>42.466197999999999</v>
      </c>
      <c r="D4563" s="6">
        <f t="shared" si="145"/>
        <v>-0.3941966690986563</v>
      </c>
      <c r="E4563">
        <v>-1.5754711624150135E-2</v>
      </c>
      <c r="G4563">
        <v>4557</v>
      </c>
      <c r="H4563">
        <f t="shared" ca="1" si="146"/>
        <v>-2.2046194078693588E-2</v>
      </c>
    </row>
    <row r="4564" spans="2:8" x14ac:dyDescent="0.35">
      <c r="B4564" s="40">
        <v>40135</v>
      </c>
      <c r="C4564" s="41">
        <v>70.098984000000002</v>
      </c>
      <c r="D4564" s="6">
        <f t="shared" si="145"/>
        <v>-0.71456224796799472</v>
      </c>
      <c r="E4564">
        <v>-1.5761923708143947E-2</v>
      </c>
      <c r="G4564">
        <v>4558</v>
      </c>
      <c r="H4564">
        <f t="shared" ca="1" si="146"/>
        <v>3.0363023045540196E-2</v>
      </c>
    </row>
    <row r="4565" spans="2:8" x14ac:dyDescent="0.35">
      <c r="B4565" s="40">
        <v>42781</v>
      </c>
      <c r="C4565" s="41">
        <v>245.584137</v>
      </c>
      <c r="D4565" s="6">
        <f t="shared" si="145"/>
        <v>-3.6154587210700355E-2</v>
      </c>
      <c r="E4565">
        <v>-1.5778932426843563E-2</v>
      </c>
      <c r="G4565">
        <v>4559</v>
      </c>
      <c r="H4565">
        <f t="shared" ca="1" si="146"/>
        <v>-2.588012795305062E-3</v>
      </c>
    </row>
    <row r="4566" spans="2:8" x14ac:dyDescent="0.35">
      <c r="B4566" s="40">
        <v>42510</v>
      </c>
      <c r="C4566" s="41">
        <v>254.796188</v>
      </c>
      <c r="D4566" s="6">
        <f t="shared" si="145"/>
        <v>4.4229825351809549</v>
      </c>
      <c r="E4566">
        <v>-1.5805336670683758E-2</v>
      </c>
      <c r="G4566">
        <v>4560</v>
      </c>
      <c r="H4566">
        <f t="shared" ca="1" si="146"/>
        <v>-2.2152503183930517E-2</v>
      </c>
    </row>
    <row r="4567" spans="2:8" x14ac:dyDescent="0.35">
      <c r="B4567" s="40">
        <v>39443</v>
      </c>
      <c r="C4567" s="41">
        <v>46.984512000000002</v>
      </c>
      <c r="D4567" s="6">
        <f t="shared" si="145"/>
        <v>3.9243606780292004</v>
      </c>
      <c r="E4567">
        <v>-1.5810064807647888E-2</v>
      </c>
      <c r="G4567">
        <v>4561</v>
      </c>
      <c r="H4567">
        <f t="shared" ca="1" si="146"/>
        <v>-1.3134021783861563E-2</v>
      </c>
    </row>
    <row r="4568" spans="2:8" x14ac:dyDescent="0.35">
      <c r="B4568" s="40">
        <v>38272</v>
      </c>
      <c r="C4568" s="41">
        <v>9.5412409999999994</v>
      </c>
      <c r="D4568" s="6">
        <f t="shared" si="145"/>
        <v>-0.90271908531455303</v>
      </c>
      <c r="E4568">
        <v>-1.5840534091842239E-2</v>
      </c>
      <c r="G4568">
        <v>4562</v>
      </c>
      <c r="H4568">
        <f t="shared" ca="1" si="146"/>
        <v>-5.657324483492885E-2</v>
      </c>
    </row>
    <row r="4569" spans="2:8" x14ac:dyDescent="0.35">
      <c r="B4569" s="40">
        <v>40732</v>
      </c>
      <c r="C4569" s="41">
        <v>98.079268999999996</v>
      </c>
      <c r="D4569" s="6">
        <f t="shared" si="145"/>
        <v>1.222349264548271</v>
      </c>
      <c r="E4569">
        <v>-1.5865790546563913E-2</v>
      </c>
      <c r="G4569">
        <v>4563</v>
      </c>
      <c r="H4569">
        <f t="shared" ca="1" si="146"/>
        <v>-8.1818921862394072E-3</v>
      </c>
    </row>
    <row r="4570" spans="2:8" x14ac:dyDescent="0.35">
      <c r="B4570" s="40">
        <v>39566</v>
      </c>
      <c r="C4570" s="41">
        <v>44.133147999999998</v>
      </c>
      <c r="D4570" s="6">
        <f t="shared" si="145"/>
        <v>3.7687445946197089</v>
      </c>
      <c r="E4570">
        <v>-1.589531228757168E-2</v>
      </c>
      <c r="G4570">
        <v>4564</v>
      </c>
      <c r="H4570">
        <f t="shared" ca="1" si="146"/>
        <v>-1.4524612343649389E-2</v>
      </c>
    </row>
    <row r="4571" spans="2:8" x14ac:dyDescent="0.35">
      <c r="B4571" s="40">
        <v>37937</v>
      </c>
      <c r="C4571" s="41">
        <v>9.2546680000000006</v>
      </c>
      <c r="D4571" s="6">
        <f t="shared" si="145"/>
        <v>-0.75566818015264325</v>
      </c>
      <c r="E4571">
        <v>-1.5905368702605182E-2</v>
      </c>
      <c r="G4571">
        <v>4565</v>
      </c>
      <c r="H4571">
        <f t="shared" ca="1" si="146"/>
        <v>8.4084312917339712E-3</v>
      </c>
    </row>
    <row r="4572" spans="2:8" x14ac:dyDescent="0.35">
      <c r="B4572" s="40">
        <v>39722</v>
      </c>
      <c r="C4572" s="41">
        <v>37.877457</v>
      </c>
      <c r="D4572" s="6">
        <f t="shared" si="145"/>
        <v>-0.73334244826469785</v>
      </c>
      <c r="E4572">
        <v>-1.5916335633302619E-2</v>
      </c>
      <c r="G4572">
        <v>4566</v>
      </c>
      <c r="H4572">
        <f t="shared" ca="1" si="146"/>
        <v>7.7957038687893479E-3</v>
      </c>
    </row>
    <row r="4573" spans="2:8" x14ac:dyDescent="0.35">
      <c r="B4573" s="40">
        <v>41598</v>
      </c>
      <c r="C4573" s="41">
        <v>142.04531900000001</v>
      </c>
      <c r="D4573" s="6">
        <f t="shared" si="145"/>
        <v>0.73848741934951689</v>
      </c>
      <c r="E4573">
        <v>-1.5947346425486661E-2</v>
      </c>
      <c r="G4573">
        <v>4567</v>
      </c>
      <c r="H4573">
        <f t="shared" ca="1" si="146"/>
        <v>-1.769504348428811E-2</v>
      </c>
    </row>
    <row r="4574" spans="2:8" x14ac:dyDescent="0.35">
      <c r="B4574" s="40">
        <v>40938</v>
      </c>
      <c r="C4574" s="41">
        <v>81.706267999999994</v>
      </c>
      <c r="D4574" s="6">
        <f t="shared" si="145"/>
        <v>-0.8359356626379546</v>
      </c>
      <c r="E4574">
        <v>-1.5957452638154797E-2</v>
      </c>
      <c r="G4574">
        <v>4568</v>
      </c>
      <c r="H4574">
        <f t="shared" ca="1" si="146"/>
        <v>-2.6904552966640575E-3</v>
      </c>
    </row>
    <row r="4575" spans="2:8" x14ac:dyDescent="0.35">
      <c r="B4575" s="40">
        <v>44134</v>
      </c>
      <c r="C4575" s="41">
        <v>498.01357999999999</v>
      </c>
      <c r="D4575" s="6">
        <f t="shared" si="145"/>
        <v>42.181919512310806</v>
      </c>
      <c r="E4575">
        <v>-1.596901997699935E-2</v>
      </c>
      <c r="G4575">
        <v>4569</v>
      </c>
      <c r="H4575">
        <f t="shared" ca="1" si="146"/>
        <v>-1.8280078241855766E-2</v>
      </c>
    </row>
    <row r="4576" spans="2:8" x14ac:dyDescent="0.35">
      <c r="B4576" s="40">
        <v>38327</v>
      </c>
      <c r="C4576" s="41">
        <v>11.532919</v>
      </c>
      <c r="D4576" s="6">
        <f t="shared" si="145"/>
        <v>-0.70145561922689015</v>
      </c>
      <c r="E4576">
        <v>-1.5986471318743596E-2</v>
      </c>
      <c r="G4576">
        <v>4570</v>
      </c>
      <c r="H4576">
        <f t="shared" ca="1" si="146"/>
        <v>-7.6983963299481397E-3</v>
      </c>
    </row>
    <row r="4577" spans="2:8" x14ac:dyDescent="0.35">
      <c r="B4577" s="40">
        <v>38966</v>
      </c>
      <c r="C4577" s="41">
        <v>38.630501000000002</v>
      </c>
      <c r="D4577" s="6">
        <f t="shared" si="145"/>
        <v>0.14290405283668939</v>
      </c>
      <c r="E4577">
        <v>-1.5987988229708022E-2</v>
      </c>
      <c r="G4577">
        <v>4571</v>
      </c>
      <c r="H4577">
        <f t="shared" ca="1" si="146"/>
        <v>9.9609030816576252E-3</v>
      </c>
    </row>
    <row r="4578" spans="2:8" x14ac:dyDescent="0.35">
      <c r="B4578" s="40">
        <v>39790</v>
      </c>
      <c r="C4578" s="41">
        <v>33.800300999999997</v>
      </c>
      <c r="D4578" s="6">
        <f t="shared" si="145"/>
        <v>-0.94079062800083635</v>
      </c>
      <c r="E4578">
        <v>-1.5989847900459864E-2</v>
      </c>
      <c r="G4578">
        <v>4572</v>
      </c>
      <c r="H4578">
        <f t="shared" ca="1" si="146"/>
        <v>-8.9765256476948582E-4</v>
      </c>
    </row>
    <row r="4579" spans="2:8" x14ac:dyDescent="0.35">
      <c r="B4579" s="40">
        <v>44494</v>
      </c>
      <c r="C4579" s="41">
        <v>570.86065699999995</v>
      </c>
      <c r="D4579" s="6">
        <f t="shared" si="145"/>
        <v>48.584061634048574</v>
      </c>
      <c r="E4579">
        <v>-1.5996583795596146E-2</v>
      </c>
      <c r="G4579">
        <v>4573</v>
      </c>
      <c r="H4579">
        <f t="shared" ca="1" si="146"/>
        <v>-1.1827811684702651E-2</v>
      </c>
    </row>
    <row r="4580" spans="2:8" x14ac:dyDescent="0.35">
      <c r="B4580" s="40">
        <v>38322</v>
      </c>
      <c r="C4580" s="41">
        <v>11.512987000000001</v>
      </c>
      <c r="D4580" s="6">
        <f t="shared" si="145"/>
        <v>0.48091650479642301</v>
      </c>
      <c r="E4580">
        <v>-1.6013704885655931E-2</v>
      </c>
      <c r="G4580">
        <v>4574</v>
      </c>
      <c r="H4580">
        <f t="shared" ca="1" si="146"/>
        <v>-4.0573526686436996E-2</v>
      </c>
    </row>
    <row r="4581" spans="2:8" x14ac:dyDescent="0.35">
      <c r="B4581" s="40">
        <v>37875</v>
      </c>
      <c r="C4581" s="41">
        <v>7.7742310000000003</v>
      </c>
      <c r="D4581" s="6">
        <f t="shared" si="145"/>
        <v>-0.15158251242413412</v>
      </c>
      <c r="E4581">
        <v>-1.6019147440225857E-2</v>
      </c>
      <c r="G4581">
        <v>4575</v>
      </c>
      <c r="H4581">
        <f t="shared" ca="1" si="146"/>
        <v>-1.8302859926373677E-2</v>
      </c>
    </row>
    <row r="4582" spans="2:8" x14ac:dyDescent="0.35">
      <c r="B4582" s="40">
        <v>38182</v>
      </c>
      <c r="C4582" s="41">
        <v>9.163214</v>
      </c>
      <c r="D4582" s="6">
        <f t="shared" si="145"/>
        <v>-0.95430597417357976</v>
      </c>
      <c r="E4582">
        <v>-1.6067585762423505E-2</v>
      </c>
      <c r="G4582">
        <v>4576</v>
      </c>
      <c r="H4582">
        <f t="shared" ca="1" si="146"/>
        <v>-2.3794523141950331E-2</v>
      </c>
    </row>
    <row r="4583" spans="2:8" x14ac:dyDescent="0.35">
      <c r="B4583" s="40">
        <v>41990</v>
      </c>
      <c r="C4583" s="41">
        <v>200.53417999999999</v>
      </c>
      <c r="D4583" s="6">
        <f t="shared" si="145"/>
        <v>33.92008581389112</v>
      </c>
      <c r="E4583">
        <v>-1.6121957710169568E-2</v>
      </c>
      <c r="G4583">
        <v>4577</v>
      </c>
      <c r="H4583">
        <f t="shared" ca="1" si="146"/>
        <v>3.5459996542292149E-2</v>
      </c>
    </row>
    <row r="4584" spans="2:8" x14ac:dyDescent="0.35">
      <c r="B4584" s="40">
        <v>37783</v>
      </c>
      <c r="C4584" s="41">
        <v>5.7426599999999999</v>
      </c>
      <c r="D4584" s="6">
        <f t="shared" si="145"/>
        <v>1.3346866599976656E-2</v>
      </c>
      <c r="E4584">
        <v>-1.6149939197447456E-2</v>
      </c>
      <c r="G4584">
        <v>4578</v>
      </c>
      <c r="H4584">
        <f t="shared" ca="1" si="146"/>
        <v>4.1604951442041783E-3</v>
      </c>
    </row>
    <row r="4585" spans="2:8" x14ac:dyDescent="0.35">
      <c r="B4585" s="40">
        <v>37518</v>
      </c>
      <c r="C4585" s="41">
        <v>5.6670230000000004</v>
      </c>
      <c r="D4585" s="6">
        <f t="shared" si="145"/>
        <v>-0.95258082518267106</v>
      </c>
      <c r="E4585">
        <v>-1.6181466302051702E-2</v>
      </c>
      <c r="G4585">
        <v>4579</v>
      </c>
      <c r="H4585">
        <f t="shared" ca="1" si="146"/>
        <v>2.6171702018505928E-2</v>
      </c>
    </row>
    <row r="4586" spans="2:8" x14ac:dyDescent="0.35">
      <c r="B4586" s="40">
        <v>41354</v>
      </c>
      <c r="C4586" s="41">
        <v>119.509102</v>
      </c>
      <c r="D4586" s="6">
        <f t="shared" si="145"/>
        <v>0.36484971762210905</v>
      </c>
      <c r="E4586">
        <v>-1.6188120074816986E-2</v>
      </c>
      <c r="G4586">
        <v>4580</v>
      </c>
      <c r="H4586">
        <f t="shared" ca="1" si="146"/>
        <v>1.6080439785207692E-2</v>
      </c>
    </row>
    <row r="4587" spans="2:8" x14ac:dyDescent="0.35">
      <c r="B4587" s="40">
        <v>40528</v>
      </c>
      <c r="C4587" s="41">
        <v>87.562095999999997</v>
      </c>
      <c r="D4587" s="6">
        <f t="shared" si="145"/>
        <v>1.3550658806916571</v>
      </c>
      <c r="E4587">
        <v>-1.6192492948658873E-2</v>
      </c>
      <c r="G4587">
        <v>4581</v>
      </c>
      <c r="H4587">
        <f t="shared" ca="1" si="146"/>
        <v>-3.5821346264631269E-3</v>
      </c>
    </row>
    <row r="4588" spans="2:8" x14ac:dyDescent="0.35">
      <c r="B4588" s="40">
        <v>39646</v>
      </c>
      <c r="C4588" s="41">
        <v>37.180317000000002</v>
      </c>
      <c r="D4588" s="6">
        <f t="shared" si="145"/>
        <v>-9.3717666892308968E-2</v>
      </c>
      <c r="E4588">
        <v>-1.6210427778911265E-2</v>
      </c>
      <c r="G4588">
        <v>4582</v>
      </c>
      <c r="H4588">
        <f t="shared" ca="1" si="146"/>
        <v>-3.2425975050780466E-2</v>
      </c>
    </row>
    <row r="4589" spans="2:8" x14ac:dyDescent="0.35">
      <c r="B4589" s="40">
        <v>39618</v>
      </c>
      <c r="C4589" s="41">
        <v>41.025092999999998</v>
      </c>
      <c r="D4589" s="6">
        <f t="shared" si="145"/>
        <v>-0.90120094369754744</v>
      </c>
      <c r="E4589">
        <v>-1.621093655859069E-2</v>
      </c>
      <c r="G4589">
        <v>4583</v>
      </c>
      <c r="H4589">
        <f t="shared" ca="1" si="146"/>
        <v>1.1510405824355682E-2</v>
      </c>
    </row>
    <row r="4590" spans="2:8" x14ac:dyDescent="0.35">
      <c r="B4590" s="40">
        <v>43924</v>
      </c>
      <c r="C4590" s="41">
        <v>415.23770100000002</v>
      </c>
      <c r="D4590" s="6">
        <f t="shared" si="145"/>
        <v>-0.28009526824391917</v>
      </c>
      <c r="E4590">
        <v>-1.6212509111527967E-2</v>
      </c>
      <c r="G4590">
        <v>4584</v>
      </c>
      <c r="H4590">
        <f t="shared" ca="1" si="146"/>
        <v>4.9159585447131261E-2</v>
      </c>
    </row>
    <row r="4591" spans="2:8" x14ac:dyDescent="0.35">
      <c r="B4591" s="40">
        <v>44915</v>
      </c>
      <c r="C4591" s="41">
        <v>576.79534899999999</v>
      </c>
      <c r="D4591" s="6">
        <f t="shared" si="145"/>
        <v>5.5660360667483015</v>
      </c>
      <c r="E4591">
        <v>-1.6212552171237925E-2</v>
      </c>
      <c r="G4591">
        <v>4585</v>
      </c>
      <c r="H4591">
        <f t="shared" ca="1" si="146"/>
        <v>3.0705276742222721E-2</v>
      </c>
    </row>
    <row r="4592" spans="2:8" x14ac:dyDescent="0.35">
      <c r="B4592" s="40">
        <v>40821</v>
      </c>
      <c r="C4592" s="41">
        <v>87.845291000000003</v>
      </c>
      <c r="D4592" s="6">
        <f t="shared" si="145"/>
        <v>1.6418811647323612</v>
      </c>
      <c r="E4592">
        <v>-1.6231923510457113E-2</v>
      </c>
      <c r="G4592">
        <v>4586</v>
      </c>
      <c r="H4592">
        <f t="shared" ca="1" si="146"/>
        <v>-8.2492031246849205E-3</v>
      </c>
    </row>
    <row r="4593" spans="2:8" x14ac:dyDescent="0.35">
      <c r="B4593" s="40">
        <v>39792</v>
      </c>
      <c r="C4593" s="41">
        <v>33.251038000000001</v>
      </c>
      <c r="D4593" s="6">
        <f t="shared" si="145"/>
        <v>-0.58050503094388461</v>
      </c>
      <c r="E4593">
        <v>-1.6250239901709641E-2</v>
      </c>
      <c r="G4593">
        <v>4587</v>
      </c>
      <c r="H4593">
        <f t="shared" ca="1" si="146"/>
        <v>6.5603930357340289E-3</v>
      </c>
    </row>
    <row r="4594" spans="2:8" x14ac:dyDescent="0.35">
      <c r="B4594" s="40">
        <v>40583</v>
      </c>
      <c r="C4594" s="41">
        <v>79.264449999999997</v>
      </c>
      <c r="D4594" s="6">
        <f t="shared" si="145"/>
        <v>-0.84865806832958923</v>
      </c>
      <c r="E4594">
        <v>-1.6260001462247493E-2</v>
      </c>
      <c r="G4594">
        <v>4588</v>
      </c>
      <c r="H4594">
        <f t="shared" ca="1" si="146"/>
        <v>-4.0484518346737185E-2</v>
      </c>
    </row>
    <row r="4595" spans="2:8" x14ac:dyDescent="0.35">
      <c r="B4595" s="40">
        <v>44984</v>
      </c>
      <c r="C4595" s="41">
        <v>523.74414100000001</v>
      </c>
      <c r="D4595" s="6">
        <f t="shared" si="145"/>
        <v>0.37198369416008759</v>
      </c>
      <c r="E4595">
        <v>-1.6264660076813934E-2</v>
      </c>
      <c r="G4595">
        <v>4589</v>
      </c>
      <c r="H4595">
        <f t="shared" ca="1" si="146"/>
        <v>1.1084237728508898E-2</v>
      </c>
    </row>
    <row r="4596" spans="2:8" x14ac:dyDescent="0.35">
      <c r="B4596" s="40">
        <v>43398</v>
      </c>
      <c r="C4596" s="41">
        <v>381.74224900000002</v>
      </c>
      <c r="D4596" s="6">
        <f t="shared" si="145"/>
        <v>39.896517977799412</v>
      </c>
      <c r="E4596">
        <v>-1.6290242238041198E-2</v>
      </c>
      <c r="G4596">
        <v>4590</v>
      </c>
      <c r="H4596">
        <f t="shared" ca="1" si="146"/>
        <v>-1.0056958611074114E-2</v>
      </c>
    </row>
    <row r="4597" spans="2:8" x14ac:dyDescent="0.35">
      <c r="B4597" s="40">
        <v>38138</v>
      </c>
      <c r="C4597" s="41">
        <v>9.334346</v>
      </c>
      <c r="D4597" s="6">
        <f t="shared" si="145"/>
        <v>-0.96516466634771914</v>
      </c>
      <c r="E4597">
        <v>-1.6306637070544607E-2</v>
      </c>
      <c r="G4597">
        <v>4591</v>
      </c>
      <c r="H4597">
        <f t="shared" ca="1" si="146"/>
        <v>2.5636236718500599E-2</v>
      </c>
    </row>
    <row r="4598" spans="2:8" x14ac:dyDescent="0.35">
      <c r="B4598" s="40">
        <v>42852</v>
      </c>
      <c r="C4598" s="41">
        <v>267.95626800000002</v>
      </c>
      <c r="D4598" s="6">
        <f t="shared" si="145"/>
        <v>26.378954592869295</v>
      </c>
      <c r="E4598">
        <v>-1.632381890291296E-2</v>
      </c>
      <c r="G4598">
        <v>4592</v>
      </c>
      <c r="H4598">
        <f t="shared" ca="1" si="146"/>
        <v>-5.7902352273447926E-3</v>
      </c>
    </row>
    <row r="4599" spans="2:8" x14ac:dyDescent="0.35">
      <c r="B4599" s="40">
        <v>38058</v>
      </c>
      <c r="C4599" s="41">
        <v>9.7869430000000008</v>
      </c>
      <c r="D4599" s="6">
        <f t="shared" si="145"/>
        <v>-0.8850042359036866</v>
      </c>
      <c r="E4599">
        <v>-1.6329804315128003E-2</v>
      </c>
      <c r="G4599">
        <v>4593</v>
      </c>
      <c r="H4599">
        <f t="shared" ca="1" si="146"/>
        <v>-9.200601657194692E-3</v>
      </c>
    </row>
    <row r="4600" spans="2:8" x14ac:dyDescent="0.35">
      <c r="B4600" s="40">
        <v>40871</v>
      </c>
      <c r="C4600" s="41">
        <v>85.106987000000004</v>
      </c>
      <c r="D4600" s="6">
        <f t="shared" si="145"/>
        <v>-0.81403483044010649</v>
      </c>
      <c r="E4600">
        <v>-1.6334976855256676E-2</v>
      </c>
      <c r="G4600">
        <v>4594</v>
      </c>
      <c r="H4600">
        <f t="shared" ca="1" si="146"/>
        <v>3.3757601283187867E-2</v>
      </c>
    </row>
    <row r="4601" spans="2:8" x14ac:dyDescent="0.35">
      <c r="B4601" s="40">
        <v>43341</v>
      </c>
      <c r="C4601" s="41">
        <v>457.65014600000001</v>
      </c>
      <c r="D4601" s="6">
        <f t="shared" si="145"/>
        <v>47.150607561257999</v>
      </c>
      <c r="E4601">
        <v>-1.636647663420409E-2</v>
      </c>
      <c r="G4601">
        <v>4595</v>
      </c>
      <c r="H4601">
        <f t="shared" ca="1" si="146"/>
        <v>-1.20059033166658E-2</v>
      </c>
    </row>
    <row r="4602" spans="2:8" x14ac:dyDescent="0.35">
      <c r="B4602" s="40">
        <v>38085</v>
      </c>
      <c r="C4602" s="41">
        <v>9.5045559999999991</v>
      </c>
      <c r="D4602" s="6">
        <f t="shared" si="145"/>
        <v>-0.766202378574528</v>
      </c>
      <c r="E4602">
        <v>-1.641306082338715E-2</v>
      </c>
      <c r="G4602">
        <v>4596</v>
      </c>
      <c r="H4602">
        <f t="shared" ca="1" si="146"/>
        <v>1.5168358120414853E-2</v>
      </c>
    </row>
    <row r="4603" spans="2:8" x14ac:dyDescent="0.35">
      <c r="B4603" s="40">
        <v>39136</v>
      </c>
      <c r="C4603" s="41">
        <v>40.652920000000002</v>
      </c>
      <c r="D4603" s="6">
        <f t="shared" si="145"/>
        <v>-0.82810396122733521</v>
      </c>
      <c r="E4603">
        <v>-1.6483829264469486E-2</v>
      </c>
      <c r="G4603">
        <v>4597</v>
      </c>
      <c r="H4603">
        <f t="shared" ca="1" si="146"/>
        <v>4.8521773780340449E-2</v>
      </c>
    </row>
    <row r="4604" spans="2:8" x14ac:dyDescent="0.35">
      <c r="B4604" s="40">
        <v>42122</v>
      </c>
      <c r="C4604" s="41">
        <v>236.497131</v>
      </c>
      <c r="D4604" s="6">
        <f t="shared" si="145"/>
        <v>0.63074184532476263</v>
      </c>
      <c r="E4604">
        <v>-1.6511536910825977E-2</v>
      </c>
      <c r="G4604">
        <v>4598</v>
      </c>
      <c r="H4604">
        <f t="shared" ca="1" si="146"/>
        <v>-1.3546956336624489E-2</v>
      </c>
    </row>
    <row r="4605" spans="2:8" x14ac:dyDescent="0.35">
      <c r="B4605" s="40">
        <v>41589</v>
      </c>
      <c r="C4605" s="41">
        <v>145.024261</v>
      </c>
      <c r="D4605" s="6">
        <f t="shared" si="145"/>
        <v>-0.68311403762497058</v>
      </c>
      <c r="E4605">
        <v>-1.6529302184906398E-2</v>
      </c>
      <c r="G4605">
        <v>4599</v>
      </c>
      <c r="H4605">
        <f t="shared" ca="1" si="146"/>
        <v>-2.6048903307644103E-2</v>
      </c>
    </row>
    <row r="4606" spans="2:8" x14ac:dyDescent="0.35">
      <c r="B4606" s="40">
        <v>44036</v>
      </c>
      <c r="C4606" s="41">
        <v>457.65441900000002</v>
      </c>
      <c r="D4606" s="6">
        <f t="shared" si="145"/>
        <v>0.40278659970763286</v>
      </c>
      <c r="E4606">
        <v>-1.6581509084756529E-2</v>
      </c>
      <c r="G4606">
        <v>4600</v>
      </c>
      <c r="H4606">
        <f t="shared" ca="1" si="146"/>
        <v>-2.4173008118682747E-3</v>
      </c>
    </row>
    <row r="4607" spans="2:8" x14ac:dyDescent="0.35">
      <c r="B4607" s="40">
        <v>43132</v>
      </c>
      <c r="C4607" s="41">
        <v>326.24664300000001</v>
      </c>
      <c r="D4607" s="6">
        <f t="shared" si="145"/>
        <v>-0.38807722345708834</v>
      </c>
      <c r="E4607">
        <v>-1.6591672356527337E-2</v>
      </c>
      <c r="G4607">
        <v>4601</v>
      </c>
      <c r="H4607">
        <f t="shared" ca="1" si="146"/>
        <v>1.5439982938645368E-2</v>
      </c>
    </row>
    <row r="4608" spans="2:8" x14ac:dyDescent="0.35">
      <c r="B4608" s="40">
        <v>44964</v>
      </c>
      <c r="C4608" s="41">
        <v>533.15002400000003</v>
      </c>
      <c r="D4608" s="6">
        <f t="shared" si="145"/>
        <v>1.564113630083916</v>
      </c>
      <c r="E4608">
        <v>-1.6614632121406632E-2</v>
      </c>
      <c r="G4608">
        <v>4602</v>
      </c>
      <c r="H4608">
        <f t="shared" ca="1" si="146"/>
        <v>2.2789399632172861E-2</v>
      </c>
    </row>
    <row r="4609" spans="2:8" x14ac:dyDescent="0.35">
      <c r="B4609" s="40">
        <v>41992</v>
      </c>
      <c r="C4609" s="41">
        <v>207.92761200000001</v>
      </c>
      <c r="D4609" s="6">
        <f t="shared" si="145"/>
        <v>2.3442946222134098</v>
      </c>
      <c r="E4609">
        <v>-1.661978006829265E-2</v>
      </c>
      <c r="G4609">
        <v>4603</v>
      </c>
      <c r="H4609">
        <f t="shared" ca="1" si="146"/>
        <v>1.9538901642804685E-2</v>
      </c>
    </row>
    <row r="4610" spans="2:8" x14ac:dyDescent="0.35">
      <c r="B4610" s="40">
        <v>40102</v>
      </c>
      <c r="C4610" s="41">
        <v>62.173831999999997</v>
      </c>
      <c r="D4610" s="6">
        <f t="shared" si="145"/>
        <v>-0.77781930231670404</v>
      </c>
      <c r="E4610">
        <v>-1.6649422583249428E-2</v>
      </c>
      <c r="G4610">
        <v>4604</v>
      </c>
      <c r="H4610">
        <f t="shared" ca="1" si="146"/>
        <v>1.6428320430326531E-2</v>
      </c>
    </row>
    <row r="4611" spans="2:8" x14ac:dyDescent="0.35">
      <c r="B4611" s="40">
        <v>42936</v>
      </c>
      <c r="C4611" s="41">
        <v>279.83453400000002</v>
      </c>
      <c r="D4611" s="6">
        <f t="shared" si="145"/>
        <v>-0.35647219722420642</v>
      </c>
      <c r="E4611">
        <v>-1.6658518027790763E-2</v>
      </c>
      <c r="G4611">
        <v>4605</v>
      </c>
      <c r="H4611">
        <f t="shared" ca="1" si="146"/>
        <v>1.8990640795383028E-3</v>
      </c>
    </row>
    <row r="4612" spans="2:8" x14ac:dyDescent="0.35">
      <c r="B4612" s="40">
        <v>43836</v>
      </c>
      <c r="C4612" s="41">
        <v>434.84451300000001</v>
      </c>
      <c r="D4612" s="6">
        <f t="shared" si="145"/>
        <v>1.167336697903723</v>
      </c>
      <c r="E4612">
        <v>-1.6681309258559852E-2</v>
      </c>
      <c r="G4612">
        <v>4606</v>
      </c>
      <c r="H4612">
        <f t="shared" ca="1" si="146"/>
        <v>1.232325886627491E-2</v>
      </c>
    </row>
    <row r="4613" spans="2:8" x14ac:dyDescent="0.35">
      <c r="B4613" s="40">
        <v>41898</v>
      </c>
      <c r="C4613" s="41">
        <v>200.63542200000001</v>
      </c>
      <c r="D4613" s="6">
        <f t="shared" si="145"/>
        <v>-3.1251527219885722E-3</v>
      </c>
      <c r="E4613">
        <v>-1.6681537345281834E-2</v>
      </c>
      <c r="G4613">
        <v>4607</v>
      </c>
      <c r="H4613">
        <f t="shared" ca="1" si="146"/>
        <v>5.1890198685626563E-3</v>
      </c>
    </row>
    <row r="4614" spans="2:8" x14ac:dyDescent="0.35">
      <c r="B4614" s="40">
        <v>41905</v>
      </c>
      <c r="C4614" s="41">
        <v>201.26440400000001</v>
      </c>
      <c r="D4614" s="6">
        <f t="shared" si="145"/>
        <v>-0.61421714388437032</v>
      </c>
      <c r="E4614">
        <v>-1.6722350315742068E-2</v>
      </c>
      <c r="G4614">
        <v>4608</v>
      </c>
      <c r="H4614">
        <f t="shared" ca="1" si="146"/>
        <v>3.3399133318787154E-2</v>
      </c>
    </row>
    <row r="4615" spans="2:8" x14ac:dyDescent="0.35">
      <c r="B4615" s="40">
        <v>44686</v>
      </c>
      <c r="C4615" s="41">
        <v>521.70385699999997</v>
      </c>
      <c r="D4615" s="6">
        <f t="shared" ref="D4615:D4678" si="147">(C4615-C4616)/C4616</f>
        <v>0.944838201785548</v>
      </c>
      <c r="E4615">
        <v>-1.6727014058157241E-2</v>
      </c>
      <c r="G4615">
        <v>4609</v>
      </c>
      <c r="H4615">
        <f t="shared" ref="H4615:H4678" ca="1" si="148">_xlfn.NORM.INV(RAND(),K$9,K$10)</f>
        <v>-2.0578657410510754E-2</v>
      </c>
    </row>
    <row r="4616" spans="2:8" x14ac:dyDescent="0.35">
      <c r="B4616" s="40">
        <v>42605</v>
      </c>
      <c r="C4616" s="41">
        <v>268.250519</v>
      </c>
      <c r="D4616" s="6">
        <f t="shared" si="147"/>
        <v>2.004102672404251</v>
      </c>
      <c r="E4616">
        <v>-1.6736995341010107E-2</v>
      </c>
      <c r="G4616">
        <v>4610</v>
      </c>
      <c r="H4616">
        <f t="shared" ca="1" si="148"/>
        <v>4.3042786958936742E-2</v>
      </c>
    </row>
    <row r="4617" spans="2:8" x14ac:dyDescent="0.35">
      <c r="B4617" s="40">
        <v>40417</v>
      </c>
      <c r="C4617" s="41">
        <v>89.294724000000002</v>
      </c>
      <c r="D4617" s="6">
        <f t="shared" si="147"/>
        <v>6.8532760543922279E-3</v>
      </c>
      <c r="E4617">
        <v>-1.67464145653719E-2</v>
      </c>
      <c r="G4617">
        <v>4611</v>
      </c>
      <c r="H4617">
        <f t="shared" ca="1" si="148"/>
        <v>-6.08259185004199E-3</v>
      </c>
    </row>
    <row r="4618" spans="2:8" x14ac:dyDescent="0.35">
      <c r="B4618" s="40">
        <v>40379</v>
      </c>
      <c r="C4618" s="41">
        <v>88.686927999999995</v>
      </c>
      <c r="D4618" s="6">
        <f t="shared" si="147"/>
        <v>2.7514481582158377</v>
      </c>
      <c r="E4618">
        <v>-1.675455500987073E-2</v>
      </c>
      <c r="G4618">
        <v>4612</v>
      </c>
      <c r="H4618">
        <f t="shared" ca="1" si="148"/>
        <v>-1.6202552413057895E-2</v>
      </c>
    </row>
    <row r="4619" spans="2:8" x14ac:dyDescent="0.35">
      <c r="B4619" s="40">
        <v>38691</v>
      </c>
      <c r="C4619" s="41">
        <v>23.640718</v>
      </c>
      <c r="D4619" s="6">
        <f t="shared" si="147"/>
        <v>-0.90868360835573692</v>
      </c>
      <c r="E4619">
        <v>-1.6759908047384406E-2</v>
      </c>
      <c r="G4619">
        <v>4613</v>
      </c>
      <c r="H4619">
        <f t="shared" ca="1" si="148"/>
        <v>2.0335162797211544E-2</v>
      </c>
    </row>
    <row r="4620" spans="2:8" x14ac:dyDescent="0.35">
      <c r="B4620" s="40">
        <v>42509</v>
      </c>
      <c r="C4620" s="41">
        <v>258.88799999999998</v>
      </c>
      <c r="D4620" s="6">
        <f t="shared" si="147"/>
        <v>5.4871554882626405</v>
      </c>
      <c r="E4620">
        <v>-1.6762888543023761E-2</v>
      </c>
      <c r="G4620">
        <v>4614</v>
      </c>
      <c r="H4620">
        <f t="shared" ca="1" si="148"/>
        <v>3.89749925248997E-2</v>
      </c>
    </row>
    <row r="4621" spans="2:8" x14ac:dyDescent="0.35">
      <c r="B4621" s="40">
        <v>39911</v>
      </c>
      <c r="C4621" s="41">
        <v>39.907783999999999</v>
      </c>
      <c r="D4621" s="6">
        <f t="shared" si="147"/>
        <v>-0.651141105978019</v>
      </c>
      <c r="E4621">
        <v>-1.6798066874797062E-2</v>
      </c>
      <c r="G4621">
        <v>4615</v>
      </c>
      <c r="H4621">
        <f t="shared" ca="1" si="148"/>
        <v>2.8323856754379699E-2</v>
      </c>
    </row>
    <row r="4622" spans="2:8" x14ac:dyDescent="0.35">
      <c r="B4622" s="40">
        <v>41164</v>
      </c>
      <c r="C4622" s="41">
        <v>114.395203</v>
      </c>
      <c r="D4622" s="6">
        <f t="shared" si="147"/>
        <v>-0.76834939330318663</v>
      </c>
      <c r="E4622">
        <v>-1.6813047197316328E-2</v>
      </c>
      <c r="G4622">
        <v>4616</v>
      </c>
      <c r="H4622">
        <f t="shared" ca="1" si="148"/>
        <v>-1.8090327624793803E-2</v>
      </c>
    </row>
    <row r="4623" spans="2:8" x14ac:dyDescent="0.35">
      <c r="B4623" s="40">
        <v>44126</v>
      </c>
      <c r="C4623" s="41">
        <v>493.82647700000001</v>
      </c>
      <c r="D4623" s="6">
        <f t="shared" si="147"/>
        <v>21.348510498235999</v>
      </c>
      <c r="E4623">
        <v>-1.6865420450268426E-2</v>
      </c>
      <c r="G4623">
        <v>4617</v>
      </c>
      <c r="H4623">
        <f t="shared" ca="1" si="148"/>
        <v>-8.2088273320512356E-3</v>
      </c>
    </row>
    <row r="4624" spans="2:8" x14ac:dyDescent="0.35">
      <c r="B4624" s="40">
        <v>38639</v>
      </c>
      <c r="C4624" s="41">
        <v>22.096616999999998</v>
      </c>
      <c r="D4624" s="6">
        <f t="shared" si="147"/>
        <v>-0.91446370137653077</v>
      </c>
      <c r="E4624">
        <v>-1.6869935826926977E-2</v>
      </c>
      <c r="G4624">
        <v>4618</v>
      </c>
      <c r="H4624">
        <f t="shared" ca="1" si="148"/>
        <v>4.2912676395679148E-3</v>
      </c>
    </row>
    <row r="4625" spans="2:8" x14ac:dyDescent="0.35">
      <c r="B4625" s="40">
        <v>42195</v>
      </c>
      <c r="C4625" s="41">
        <v>258.33029199999999</v>
      </c>
      <c r="D4625" s="6">
        <f t="shared" si="147"/>
        <v>2.7440294877243563</v>
      </c>
      <c r="E4625">
        <v>-1.6893471442119702E-2</v>
      </c>
      <c r="G4625">
        <v>4619</v>
      </c>
      <c r="H4625">
        <f t="shared" ca="1" si="148"/>
        <v>8.3329555194654303E-3</v>
      </c>
    </row>
    <row r="4626" spans="2:8" x14ac:dyDescent="0.35">
      <c r="B4626" s="40">
        <v>40177</v>
      </c>
      <c r="C4626" s="41">
        <v>68.997932000000006</v>
      </c>
      <c r="D4626" s="6">
        <f t="shared" si="147"/>
        <v>-0.80529665630949288</v>
      </c>
      <c r="E4626">
        <v>-1.6917546617136691E-2</v>
      </c>
      <c r="G4626">
        <v>4620</v>
      </c>
      <c r="H4626">
        <f t="shared" ca="1" si="148"/>
        <v>2.6811333673411791E-2</v>
      </c>
    </row>
    <row r="4627" spans="2:8" x14ac:dyDescent="0.35">
      <c r="B4627" s="40">
        <v>43270</v>
      </c>
      <c r="C4627" s="41">
        <v>354.374664</v>
      </c>
      <c r="D4627" s="6">
        <f t="shared" si="147"/>
        <v>3.0012235767412658</v>
      </c>
      <c r="E4627">
        <v>-1.6951113270249969E-2</v>
      </c>
      <c r="G4627">
        <v>4621</v>
      </c>
      <c r="H4627">
        <f t="shared" ca="1" si="148"/>
        <v>1.6983057359758101E-2</v>
      </c>
    </row>
    <row r="4628" spans="2:8" x14ac:dyDescent="0.35">
      <c r="B4628" s="40">
        <v>40549</v>
      </c>
      <c r="C4628" s="41">
        <v>88.566574000000003</v>
      </c>
      <c r="D4628" s="6">
        <f t="shared" si="147"/>
        <v>-8.8071156142023696E-2</v>
      </c>
      <c r="E4628">
        <v>-1.6965367805363868E-2</v>
      </c>
      <c r="G4628">
        <v>4622</v>
      </c>
      <c r="H4628">
        <f t="shared" ca="1" si="148"/>
        <v>-1.9863674249789437E-2</v>
      </c>
    </row>
    <row r="4629" spans="2:8" x14ac:dyDescent="0.35">
      <c r="B4629" s="40">
        <v>41031</v>
      </c>
      <c r="C4629" s="41">
        <v>97.120048999999995</v>
      </c>
      <c r="D4629" s="6">
        <f t="shared" si="147"/>
        <v>-0.82443124859785277</v>
      </c>
      <c r="E4629">
        <v>-1.6987036421867024E-2</v>
      </c>
      <c r="G4629">
        <v>4623</v>
      </c>
      <c r="H4629">
        <f t="shared" ca="1" si="148"/>
        <v>3.3285448235950733E-2</v>
      </c>
    </row>
    <row r="4630" spans="2:8" x14ac:dyDescent="0.35">
      <c r="B4630" s="40">
        <v>44768</v>
      </c>
      <c r="C4630" s="41">
        <v>553.17388900000003</v>
      </c>
      <c r="D4630" s="6">
        <f t="shared" si="147"/>
        <v>0.30009166901488987</v>
      </c>
      <c r="E4630">
        <v>-1.699243257246242E-2</v>
      </c>
      <c r="G4630">
        <v>4624</v>
      </c>
      <c r="H4630">
        <f t="shared" ca="1" si="148"/>
        <v>2.2209730273085416E-2</v>
      </c>
    </row>
    <row r="4631" spans="2:8" x14ac:dyDescent="0.35">
      <c r="B4631" s="40">
        <v>43739</v>
      </c>
      <c r="C4631" s="41">
        <v>425.48837300000002</v>
      </c>
      <c r="D4631" s="6">
        <f t="shared" si="147"/>
        <v>7.8517432294380045</v>
      </c>
      <c r="E4631">
        <v>-1.6992798440310448E-2</v>
      </c>
      <c r="G4631">
        <v>4625</v>
      </c>
      <c r="H4631">
        <f t="shared" ca="1" si="148"/>
        <v>1.6287740905299965E-2</v>
      </c>
    </row>
    <row r="4632" spans="2:8" x14ac:dyDescent="0.35">
      <c r="B4632" s="40">
        <v>39981</v>
      </c>
      <c r="C4632" s="41">
        <v>48.068314000000001</v>
      </c>
      <c r="D4632" s="6">
        <f t="shared" si="147"/>
        <v>0.24769058181720111</v>
      </c>
      <c r="E4632">
        <v>-1.6993580765429502E-2</v>
      </c>
      <c r="G4632">
        <v>4626</v>
      </c>
      <c r="H4632">
        <f t="shared" ca="1" si="148"/>
        <v>-3.1346099123063804E-2</v>
      </c>
    </row>
    <row r="4633" spans="2:8" x14ac:dyDescent="0.35">
      <c r="B4633" s="40">
        <v>39181</v>
      </c>
      <c r="C4633" s="41">
        <v>38.525829000000002</v>
      </c>
      <c r="D4633" s="6">
        <f t="shared" si="147"/>
        <v>-0.5458066667261634</v>
      </c>
      <c r="E4633">
        <v>-1.7003395826162494E-2</v>
      </c>
      <c r="G4633">
        <v>4627</v>
      </c>
      <c r="H4633">
        <f t="shared" ca="1" si="148"/>
        <v>3.7692416986619291E-3</v>
      </c>
    </row>
    <row r="4634" spans="2:8" x14ac:dyDescent="0.35">
      <c r="B4634" s="40">
        <v>40388</v>
      </c>
      <c r="C4634" s="41">
        <v>84.822533000000007</v>
      </c>
      <c r="D4634" s="6">
        <f t="shared" si="147"/>
        <v>8.5608931920515534</v>
      </c>
      <c r="E4634">
        <v>-1.7012841760794217E-2</v>
      </c>
      <c r="G4634">
        <v>4628</v>
      </c>
      <c r="H4634">
        <f t="shared" ca="1" si="148"/>
        <v>1.6971361630426639E-2</v>
      </c>
    </row>
    <row r="4635" spans="2:8" x14ac:dyDescent="0.35">
      <c r="B4635" s="40">
        <v>38217</v>
      </c>
      <c r="C4635" s="41">
        <v>8.8718210000000006</v>
      </c>
      <c r="D4635" s="6">
        <f t="shared" si="147"/>
        <v>-0.96999653113401574</v>
      </c>
      <c r="E4635">
        <v>-1.7015547134623249E-2</v>
      </c>
      <c r="G4635">
        <v>4629</v>
      </c>
      <c r="H4635">
        <f t="shared" ca="1" si="148"/>
        <v>3.5524819467745446E-2</v>
      </c>
    </row>
    <row r="4636" spans="2:8" x14ac:dyDescent="0.35">
      <c r="B4636" s="40">
        <v>43181</v>
      </c>
      <c r="C4636" s="41">
        <v>295.69317599999999</v>
      </c>
      <c r="D4636" s="6">
        <f t="shared" si="147"/>
        <v>1.0877554342467364</v>
      </c>
      <c r="E4636">
        <v>-1.7056814695941409E-2</v>
      </c>
      <c r="G4636">
        <v>4630</v>
      </c>
      <c r="H4636">
        <f t="shared" ca="1" si="148"/>
        <v>3.3472672939189639E-3</v>
      </c>
    </row>
    <row r="4637" spans="2:8" x14ac:dyDescent="0.35">
      <c r="B4637" s="40">
        <v>41410</v>
      </c>
      <c r="C4637" s="41">
        <v>141.63209499999999</v>
      </c>
      <c r="D4637" s="6">
        <f t="shared" si="147"/>
        <v>-0.65414807353424531</v>
      </c>
      <c r="E4637">
        <v>-1.7059869752747321E-2</v>
      </c>
      <c r="G4637">
        <v>4631</v>
      </c>
      <c r="H4637">
        <f t="shared" ca="1" si="148"/>
        <v>4.805770426159422E-3</v>
      </c>
    </row>
    <row r="4638" spans="2:8" x14ac:dyDescent="0.35">
      <c r="B4638" s="40">
        <v>43480</v>
      </c>
      <c r="C4638" s="41">
        <v>409.516571</v>
      </c>
      <c r="D4638" s="6">
        <f t="shared" si="147"/>
        <v>-5.7196574668308221E-2</v>
      </c>
      <c r="E4638">
        <v>-1.7070431513654061E-2</v>
      </c>
      <c r="G4638">
        <v>4632</v>
      </c>
      <c r="H4638">
        <f t="shared" ca="1" si="148"/>
        <v>6.6807422828200269E-3</v>
      </c>
    </row>
    <row r="4639" spans="2:8" x14ac:dyDescent="0.35">
      <c r="B4639" s="40">
        <v>43504</v>
      </c>
      <c r="C4639" s="41">
        <v>434.36050399999999</v>
      </c>
      <c r="D4639" s="6">
        <f t="shared" si="147"/>
        <v>0.68509564541895152</v>
      </c>
      <c r="E4639">
        <v>-1.7072527032952103E-2</v>
      </c>
      <c r="G4639">
        <v>4633</v>
      </c>
      <c r="H4639">
        <f t="shared" ca="1" si="148"/>
        <v>-2.9887672481747583E-3</v>
      </c>
    </row>
    <row r="4640" spans="2:8" x14ac:dyDescent="0.35">
      <c r="B4640" s="40">
        <v>42866</v>
      </c>
      <c r="C4640" s="41">
        <v>257.76608299999998</v>
      </c>
      <c r="D4640" s="6">
        <f t="shared" si="147"/>
        <v>5.2039930234644798</v>
      </c>
      <c r="E4640">
        <v>-1.7131726402727976E-2</v>
      </c>
      <c r="G4640">
        <v>4634</v>
      </c>
      <c r="H4640">
        <f t="shared" ca="1" si="148"/>
        <v>4.0327712916150157E-2</v>
      </c>
    </row>
    <row r="4641" spans="2:8" x14ac:dyDescent="0.35">
      <c r="B4641" s="40">
        <v>39904</v>
      </c>
      <c r="C4641" s="41">
        <v>41.548416000000003</v>
      </c>
      <c r="D4641" s="6">
        <f t="shared" si="147"/>
        <v>-5.9080502864611939E-3</v>
      </c>
      <c r="E4641">
        <v>-1.7137005632409944E-2</v>
      </c>
      <c r="G4641">
        <v>4635</v>
      </c>
      <c r="H4641">
        <f t="shared" ca="1" si="148"/>
        <v>3.2582502414593401E-2</v>
      </c>
    </row>
    <row r="4642" spans="2:8" x14ac:dyDescent="0.35">
      <c r="B4642" s="40">
        <v>39286</v>
      </c>
      <c r="C4642" s="41">
        <v>41.795344999999998</v>
      </c>
      <c r="D4642" s="6">
        <f t="shared" si="147"/>
        <v>2.9260233220486724</v>
      </c>
      <c r="E4642">
        <v>-1.7139700486290273E-2</v>
      </c>
      <c r="G4642">
        <v>4636</v>
      </c>
      <c r="H4642">
        <f t="shared" ca="1" si="148"/>
        <v>-1.5891523720495623E-3</v>
      </c>
    </row>
    <row r="4643" spans="2:8" x14ac:dyDescent="0.35">
      <c r="B4643" s="40">
        <v>38114</v>
      </c>
      <c r="C4643" s="41">
        <v>10.645720000000001</v>
      </c>
      <c r="D4643" s="6">
        <f t="shared" si="147"/>
        <v>-0.88101155712633272</v>
      </c>
      <c r="E4643">
        <v>-1.714275162952154E-2</v>
      </c>
      <c r="G4643">
        <v>4637</v>
      </c>
      <c r="H4643">
        <f t="shared" ca="1" si="148"/>
        <v>-1.0855478598495602E-2</v>
      </c>
    </row>
    <row r="4644" spans="2:8" x14ac:dyDescent="0.35">
      <c r="B4644" s="40">
        <v>40464</v>
      </c>
      <c r="C4644" s="41">
        <v>89.468520999999996</v>
      </c>
      <c r="D4644" s="6">
        <f t="shared" si="147"/>
        <v>-0.58971013332797573</v>
      </c>
      <c r="E4644">
        <v>-1.7183674644564117E-2</v>
      </c>
      <c r="G4644">
        <v>4638</v>
      </c>
      <c r="H4644">
        <f t="shared" ca="1" si="148"/>
        <v>-1.5730356802951297E-2</v>
      </c>
    </row>
    <row r="4645" spans="2:8" x14ac:dyDescent="0.35">
      <c r="B4645" s="40">
        <v>42429</v>
      </c>
      <c r="C4645" s="41">
        <v>218.06173699999999</v>
      </c>
      <c r="D4645" s="6">
        <f t="shared" si="147"/>
        <v>-0.55627114205621231</v>
      </c>
      <c r="E4645">
        <v>-1.7198634503793522E-2</v>
      </c>
      <c r="G4645">
        <v>4639</v>
      </c>
      <c r="H4645">
        <f t="shared" ca="1" si="148"/>
        <v>-5.3652643027720954E-3</v>
      </c>
    </row>
    <row r="4646" spans="2:8" x14ac:dyDescent="0.35">
      <c r="B4646" s="40">
        <v>44693</v>
      </c>
      <c r="C4646" s="41">
        <v>491.43014499999998</v>
      </c>
      <c r="D4646" s="6">
        <f t="shared" si="147"/>
        <v>28.260349514096024</v>
      </c>
      <c r="E4646">
        <v>-1.7254995816440785E-2</v>
      </c>
      <c r="G4646">
        <v>4640</v>
      </c>
      <c r="H4646">
        <f t="shared" ca="1" si="148"/>
        <v>-1.3081109456864925E-2</v>
      </c>
    </row>
    <row r="4647" spans="2:8" x14ac:dyDescent="0.35">
      <c r="B4647" s="40">
        <v>38499</v>
      </c>
      <c r="C4647" s="41">
        <v>16.795088</v>
      </c>
      <c r="D4647" s="6">
        <f t="shared" si="147"/>
        <v>-0.81136318625463355</v>
      </c>
      <c r="E4647">
        <v>-1.726146758284695E-2</v>
      </c>
      <c r="G4647">
        <v>4641</v>
      </c>
      <c r="H4647">
        <f t="shared" ca="1" si="148"/>
        <v>2.620597384918644E-2</v>
      </c>
    </row>
    <row r="4648" spans="2:8" x14ac:dyDescent="0.35">
      <c r="B4648" s="40">
        <v>40466</v>
      </c>
      <c r="C4648" s="41">
        <v>89.033989000000005</v>
      </c>
      <c r="D4648" s="6">
        <f t="shared" si="147"/>
        <v>-3.6108603424106683E-2</v>
      </c>
      <c r="E4648">
        <v>-1.7266091855818847E-2</v>
      </c>
      <c r="G4648">
        <v>4642</v>
      </c>
      <c r="H4648">
        <f t="shared" ca="1" si="148"/>
        <v>-2.4139051616500363E-2</v>
      </c>
    </row>
    <row r="4649" spans="2:8" x14ac:dyDescent="0.35">
      <c r="B4649" s="40">
        <v>40778</v>
      </c>
      <c r="C4649" s="41">
        <v>92.369315999999998</v>
      </c>
      <c r="D4649" s="6">
        <f t="shared" si="147"/>
        <v>1.2172619816328598</v>
      </c>
      <c r="E4649">
        <v>-1.7289638581411488E-2</v>
      </c>
      <c r="G4649">
        <v>4643</v>
      </c>
      <c r="H4649">
        <f t="shared" ca="1" si="148"/>
        <v>1.366922196156179E-4</v>
      </c>
    </row>
    <row r="4650" spans="2:8" x14ac:dyDescent="0.35">
      <c r="B4650" s="40">
        <v>39484</v>
      </c>
      <c r="C4650" s="41">
        <v>41.659179999999999</v>
      </c>
      <c r="D4650" s="6">
        <f t="shared" si="147"/>
        <v>-0.63460664547817125</v>
      </c>
      <c r="E4650">
        <v>-1.7309515994888121E-2</v>
      </c>
      <c r="G4650">
        <v>4644</v>
      </c>
      <c r="H4650">
        <f t="shared" ca="1" si="148"/>
        <v>7.69869424128365E-3</v>
      </c>
    </row>
    <row r="4651" spans="2:8" x14ac:dyDescent="0.35">
      <c r="B4651" s="40">
        <v>41270</v>
      </c>
      <c r="C4651" s="41">
        <v>114.011871</v>
      </c>
      <c r="D4651" s="6">
        <f t="shared" si="147"/>
        <v>-0.66809346193830577</v>
      </c>
      <c r="E4651">
        <v>-1.7334229327776427E-2</v>
      </c>
      <c r="G4651">
        <v>4645</v>
      </c>
      <c r="H4651">
        <f t="shared" ca="1" si="148"/>
        <v>-2.3882033286089762E-3</v>
      </c>
    </row>
    <row r="4652" spans="2:8" x14ac:dyDescent="0.35">
      <c r="B4652" s="40">
        <v>43243</v>
      </c>
      <c r="C4652" s="41">
        <v>343.50595099999998</v>
      </c>
      <c r="D4652" s="6">
        <f t="shared" si="147"/>
        <v>2.4742111950253149</v>
      </c>
      <c r="E4652">
        <v>-1.7347273338111514E-2</v>
      </c>
      <c r="G4652">
        <v>4646</v>
      </c>
      <c r="H4652">
        <f t="shared" ca="1" si="148"/>
        <v>9.9794563758100006E-3</v>
      </c>
    </row>
    <row r="4653" spans="2:8" x14ac:dyDescent="0.35">
      <c r="B4653" s="40">
        <v>40700</v>
      </c>
      <c r="C4653" s="41">
        <v>98.873076999999995</v>
      </c>
      <c r="D4653" s="6">
        <f t="shared" si="147"/>
        <v>-0.61347097086295532</v>
      </c>
      <c r="E4653">
        <v>-1.7361392836691115E-2</v>
      </c>
      <c r="G4653">
        <v>4647</v>
      </c>
      <c r="H4653">
        <f t="shared" ca="1" si="148"/>
        <v>-1.5188197431054574E-2</v>
      </c>
    </row>
    <row r="4654" spans="2:8" x14ac:dyDescent="0.35">
      <c r="B4654" s="40">
        <v>42641</v>
      </c>
      <c r="C4654" s="41">
        <v>255.79728700000001</v>
      </c>
      <c r="D4654" s="6">
        <f t="shared" si="147"/>
        <v>4.5864993756616705</v>
      </c>
      <c r="E4654">
        <v>-1.7363671554249737E-2</v>
      </c>
      <c r="G4654">
        <v>4648</v>
      </c>
      <c r="H4654">
        <f t="shared" ca="1" si="148"/>
        <v>-2.9415968810478661E-2</v>
      </c>
    </row>
    <row r="4655" spans="2:8" x14ac:dyDescent="0.35">
      <c r="B4655" s="40">
        <v>39947</v>
      </c>
      <c r="C4655" s="41">
        <v>45.788474999999998</v>
      </c>
      <c r="D4655" s="6">
        <f t="shared" si="147"/>
        <v>6.9733912507444282</v>
      </c>
      <c r="E4655">
        <v>-1.7375647633034765E-2</v>
      </c>
      <c r="G4655">
        <v>4649</v>
      </c>
      <c r="H4655">
        <f t="shared" ca="1" si="148"/>
        <v>1.0238958418562861E-2</v>
      </c>
    </row>
    <row r="4656" spans="2:8" x14ac:dyDescent="0.35">
      <c r="B4656" s="40">
        <v>37651</v>
      </c>
      <c r="C4656" s="41">
        <v>5.7426599999999999</v>
      </c>
      <c r="D4656" s="6">
        <f t="shared" si="147"/>
        <v>1.1350764184756912E-2</v>
      </c>
      <c r="E4656">
        <v>-1.7419549563792654E-2</v>
      </c>
      <c r="G4656">
        <v>4650</v>
      </c>
      <c r="H4656">
        <f t="shared" ca="1" si="148"/>
        <v>-4.3385114065361711E-2</v>
      </c>
    </row>
    <row r="4657" spans="2:8" x14ac:dyDescent="0.35">
      <c r="B4657" s="40">
        <v>37529</v>
      </c>
      <c r="C4657" s="41">
        <v>5.6782079999999997</v>
      </c>
      <c r="D4657" s="6">
        <f t="shared" si="147"/>
        <v>-0.85304017500985119</v>
      </c>
      <c r="E4657">
        <v>-1.7419656493635329E-2</v>
      </c>
      <c r="G4657">
        <v>4651</v>
      </c>
      <c r="H4657">
        <f t="shared" ca="1" si="148"/>
        <v>-5.4970176634751913E-3</v>
      </c>
    </row>
    <row r="4658" spans="2:8" x14ac:dyDescent="0.35">
      <c r="B4658" s="40">
        <v>39062</v>
      </c>
      <c r="C4658" s="41">
        <v>38.637824999999999</v>
      </c>
      <c r="D4658" s="6">
        <f t="shared" si="147"/>
        <v>-2.5055417137649427E-2</v>
      </c>
      <c r="E4658">
        <v>-1.7431677141204027E-2</v>
      </c>
      <c r="G4658">
        <v>4652</v>
      </c>
      <c r="H4658">
        <f t="shared" ca="1" si="148"/>
        <v>-1.2532372258339268E-2</v>
      </c>
    </row>
    <row r="4659" spans="2:8" x14ac:dyDescent="0.35">
      <c r="B4659" s="40">
        <v>39892</v>
      </c>
      <c r="C4659" s="41">
        <v>39.630791000000002</v>
      </c>
      <c r="D4659" s="6">
        <f t="shared" si="147"/>
        <v>-0.57400728156759095</v>
      </c>
      <c r="E4659">
        <v>-1.7432696846723477E-2</v>
      </c>
      <c r="G4659">
        <v>4653</v>
      </c>
      <c r="H4659">
        <f t="shared" ca="1" si="148"/>
        <v>-1.4970106809840577E-2</v>
      </c>
    </row>
    <row r="4660" spans="2:8" x14ac:dyDescent="0.35">
      <c r="B4660" s="40">
        <v>40459</v>
      </c>
      <c r="C4660" s="41">
        <v>93.031616</v>
      </c>
      <c r="D4660" s="6">
        <f t="shared" si="147"/>
        <v>2.982198879159579E-2</v>
      </c>
      <c r="E4660">
        <v>-1.743927852758417E-2</v>
      </c>
      <c r="G4660">
        <v>4654</v>
      </c>
      <c r="H4660">
        <f t="shared" ca="1" si="148"/>
        <v>2.6946922418194314E-2</v>
      </c>
    </row>
    <row r="4661" spans="2:8" x14ac:dyDescent="0.35">
      <c r="B4661" s="40">
        <v>40444</v>
      </c>
      <c r="C4661" s="41">
        <v>90.337569999999999</v>
      </c>
      <c r="D4661" s="6">
        <f t="shared" si="147"/>
        <v>0.1169294913420181</v>
      </c>
      <c r="E4661">
        <v>-1.7485861405463911E-2</v>
      </c>
      <c r="G4661">
        <v>4655</v>
      </c>
      <c r="H4661">
        <f t="shared" ca="1" si="148"/>
        <v>-1.6382829266622372E-2</v>
      </c>
    </row>
    <row r="4662" spans="2:8" x14ac:dyDescent="0.35">
      <c r="B4662" s="40">
        <v>40589</v>
      </c>
      <c r="C4662" s="41">
        <v>80.880279999999999</v>
      </c>
      <c r="D4662" s="6">
        <f t="shared" si="147"/>
        <v>0.81028247180144519</v>
      </c>
      <c r="E4662">
        <v>-1.7506973878506499E-2</v>
      </c>
      <c r="G4662">
        <v>4656</v>
      </c>
      <c r="H4662">
        <f t="shared" ca="1" si="148"/>
        <v>-1.8025183650714798E-2</v>
      </c>
    </row>
    <row r="4663" spans="2:8" x14ac:dyDescent="0.35">
      <c r="B4663" s="40">
        <v>39548</v>
      </c>
      <c r="C4663" s="41">
        <v>44.678265000000003</v>
      </c>
      <c r="D4663" s="6">
        <f t="shared" si="147"/>
        <v>-0.52985300980155636</v>
      </c>
      <c r="E4663">
        <v>-1.7519508096806777E-2</v>
      </c>
      <c r="G4663">
        <v>4657</v>
      </c>
      <c r="H4663">
        <f t="shared" ca="1" si="148"/>
        <v>1.4134275796465076E-2</v>
      </c>
    </row>
    <row r="4664" spans="2:8" x14ac:dyDescent="0.35">
      <c r="B4664" s="40">
        <v>40442</v>
      </c>
      <c r="C4664" s="41">
        <v>95.030417999999997</v>
      </c>
      <c r="D4664" s="6">
        <f t="shared" si="147"/>
        <v>14.153930277237727</v>
      </c>
      <c r="E4664">
        <v>-1.7520419367543189E-2</v>
      </c>
      <c r="G4664">
        <v>4658</v>
      </c>
      <c r="H4664">
        <f t="shared" ca="1" si="148"/>
        <v>-4.8832435412812479E-3</v>
      </c>
    </row>
    <row r="4665" spans="2:8" x14ac:dyDescent="0.35">
      <c r="B4665" s="40">
        <v>37454</v>
      </c>
      <c r="C4665" s="41">
        <v>6.2710080000000001</v>
      </c>
      <c r="D4665" s="6">
        <f t="shared" si="147"/>
        <v>-0.93580967177401031</v>
      </c>
      <c r="E4665">
        <v>-1.7523498094427225E-2</v>
      </c>
      <c r="G4665">
        <v>4659</v>
      </c>
      <c r="H4665">
        <f t="shared" ca="1" si="148"/>
        <v>6.2354453853449444E-3</v>
      </c>
    </row>
    <row r="4666" spans="2:8" x14ac:dyDescent="0.35">
      <c r="B4666" s="40">
        <v>40716</v>
      </c>
      <c r="C4666" s="41">
        <v>97.693969999999993</v>
      </c>
      <c r="D4666" s="6">
        <f t="shared" si="147"/>
        <v>-0.76920538552620465</v>
      </c>
      <c r="E4666">
        <v>-1.7567095183019198E-2</v>
      </c>
      <c r="G4666">
        <v>4660</v>
      </c>
      <c r="H4666">
        <f t="shared" ca="1" si="148"/>
        <v>2.5585269940422917E-2</v>
      </c>
    </row>
    <row r="4667" spans="2:8" x14ac:dyDescent="0.35">
      <c r="B4667" s="40">
        <v>43969</v>
      </c>
      <c r="C4667" s="41">
        <v>423.29397599999999</v>
      </c>
      <c r="D4667" s="6">
        <f t="shared" si="147"/>
        <v>3.8173959702506717</v>
      </c>
      <c r="E4667">
        <v>-1.7571522977215977E-2</v>
      </c>
      <c r="G4667">
        <v>4661</v>
      </c>
      <c r="H4667">
        <f t="shared" ca="1" si="148"/>
        <v>1.1948951545033079E-2</v>
      </c>
    </row>
    <row r="4668" spans="2:8" x14ac:dyDescent="0.35">
      <c r="B4668" s="40">
        <v>40673</v>
      </c>
      <c r="C4668" s="41">
        <v>87.867797999999993</v>
      </c>
      <c r="D4668" s="6">
        <f t="shared" si="147"/>
        <v>-0.83304280241511552</v>
      </c>
      <c r="E4668">
        <v>-1.7578144325982613E-2</v>
      </c>
      <c r="G4668">
        <v>4662</v>
      </c>
      <c r="H4668">
        <f t="shared" ca="1" si="148"/>
        <v>5.7606227482505015E-3</v>
      </c>
    </row>
    <row r="4669" spans="2:8" x14ac:dyDescent="0.35">
      <c r="B4669" s="40">
        <v>44616</v>
      </c>
      <c r="C4669" s="41">
        <v>526.28936799999997</v>
      </c>
      <c r="D4669" s="6">
        <f t="shared" si="147"/>
        <v>4.2716506825312868</v>
      </c>
      <c r="E4669">
        <v>-1.7579316336603239E-2</v>
      </c>
      <c r="G4669">
        <v>4663</v>
      </c>
      <c r="H4669">
        <f t="shared" ca="1" si="148"/>
        <v>2.1177431892267819E-2</v>
      </c>
    </row>
    <row r="4670" spans="2:8" x14ac:dyDescent="0.35">
      <c r="B4670" s="40">
        <v>40714</v>
      </c>
      <c r="C4670" s="41">
        <v>99.833884999999995</v>
      </c>
      <c r="D4670" s="6">
        <f t="shared" si="147"/>
        <v>1.7443804859186982</v>
      </c>
      <c r="E4670">
        <v>-1.7619440817446565E-2</v>
      </c>
      <c r="G4670">
        <v>4664</v>
      </c>
      <c r="H4670">
        <f t="shared" ca="1" si="148"/>
        <v>1.3054341519929905E-2</v>
      </c>
    </row>
    <row r="4671" spans="2:8" x14ac:dyDescent="0.35">
      <c r="B4671" s="40">
        <v>39759</v>
      </c>
      <c r="C4671" s="41">
        <v>36.377566999999999</v>
      </c>
      <c r="D4671" s="6">
        <f t="shared" si="147"/>
        <v>-0.61348953310545973</v>
      </c>
      <c r="E4671">
        <v>-1.7683765909024683E-2</v>
      </c>
      <c r="G4671">
        <v>4665</v>
      </c>
      <c r="H4671">
        <f t="shared" ca="1" si="148"/>
        <v>-3.7720038927774611E-2</v>
      </c>
    </row>
    <row r="4672" spans="2:8" x14ac:dyDescent="0.35">
      <c r="B4672" s="40">
        <v>40456</v>
      </c>
      <c r="C4672" s="41">
        <v>94.117935000000003</v>
      </c>
      <c r="D4672" s="6">
        <f t="shared" si="147"/>
        <v>1.3210514416161621</v>
      </c>
      <c r="E4672">
        <v>-1.7687123436729336E-2</v>
      </c>
      <c r="G4672">
        <v>4666</v>
      </c>
      <c r="H4672">
        <f t="shared" ca="1" si="148"/>
        <v>1.3714940809641566E-2</v>
      </c>
    </row>
    <row r="4673" spans="2:8" x14ac:dyDescent="0.35">
      <c r="B4673" s="40">
        <v>39035</v>
      </c>
      <c r="C4673" s="41">
        <v>40.549697999999999</v>
      </c>
      <c r="D4673" s="6">
        <f t="shared" si="147"/>
        <v>-1.6032027267690551E-2</v>
      </c>
      <c r="E4673">
        <v>-1.77052022453465E-2</v>
      </c>
      <c r="G4673">
        <v>4667</v>
      </c>
      <c r="H4673">
        <f t="shared" ca="1" si="148"/>
        <v>-3.4887355989286807E-2</v>
      </c>
    </row>
    <row r="4674" spans="2:8" x14ac:dyDescent="0.35">
      <c r="B4674" s="40">
        <v>39126</v>
      </c>
      <c r="C4674" s="41">
        <v>41.210383999999998</v>
      </c>
      <c r="D4674" s="6">
        <f t="shared" si="147"/>
        <v>-0.38502755568698199</v>
      </c>
      <c r="E4674">
        <v>-1.77164778611065E-2</v>
      </c>
      <c r="G4674">
        <v>4668</v>
      </c>
      <c r="H4674">
        <f t="shared" ca="1" si="148"/>
        <v>-1.3244207628777442E-2</v>
      </c>
    </row>
    <row r="4675" spans="2:8" x14ac:dyDescent="0.35">
      <c r="B4675" s="40">
        <v>40205</v>
      </c>
      <c r="C4675" s="41">
        <v>67.011757000000003</v>
      </c>
      <c r="D4675" s="6">
        <f t="shared" si="147"/>
        <v>0.49738761759273714</v>
      </c>
      <c r="E4675">
        <v>-1.7721878987651853E-2</v>
      </c>
      <c r="G4675">
        <v>4669</v>
      </c>
      <c r="H4675">
        <f t="shared" ca="1" si="148"/>
        <v>2.5307656634368497E-3</v>
      </c>
    </row>
    <row r="4676" spans="2:8" x14ac:dyDescent="0.35">
      <c r="B4676" s="40">
        <v>39360</v>
      </c>
      <c r="C4676" s="41">
        <v>44.752445000000002</v>
      </c>
      <c r="D4676" s="6">
        <f t="shared" si="147"/>
        <v>-0.81647165223869556</v>
      </c>
      <c r="E4676">
        <v>-1.7824383250455326E-2</v>
      </c>
      <c r="G4676">
        <v>4670</v>
      </c>
      <c r="H4676">
        <f t="shared" ca="1" si="148"/>
        <v>3.3752387416483558E-2</v>
      </c>
    </row>
    <row r="4677" spans="2:8" x14ac:dyDescent="0.35">
      <c r="B4677" s="40">
        <v>42047</v>
      </c>
      <c r="C4677" s="41">
        <v>243.844864</v>
      </c>
      <c r="D4677" s="6">
        <f t="shared" si="147"/>
        <v>-0.42968896704771681</v>
      </c>
      <c r="E4677">
        <v>-1.783084398254093E-2</v>
      </c>
      <c r="G4677">
        <v>4671</v>
      </c>
      <c r="H4677">
        <f t="shared" ca="1" si="148"/>
        <v>4.2069908939679932E-3</v>
      </c>
    </row>
    <row r="4678" spans="2:8" x14ac:dyDescent="0.35">
      <c r="B4678" s="40">
        <v>43999</v>
      </c>
      <c r="C4678" s="41">
        <v>427.56469700000002</v>
      </c>
      <c r="D4678" s="6">
        <f t="shared" si="147"/>
        <v>12.6295744171019</v>
      </c>
      <c r="E4678">
        <v>-1.7837294728015676E-2</v>
      </c>
      <c r="G4678">
        <v>4672</v>
      </c>
      <c r="H4678">
        <f t="shared" ca="1" si="148"/>
        <v>-6.1620939958243436E-3</v>
      </c>
    </row>
    <row r="4679" spans="2:8" x14ac:dyDescent="0.35">
      <c r="B4679" s="40">
        <v>38758</v>
      </c>
      <c r="C4679" s="41">
        <v>31.370363000000001</v>
      </c>
      <c r="D4679" s="6">
        <f t="shared" ref="D4679:D4742" si="149">(C4679-C4680)/C4680</f>
        <v>-0.88571175119780587</v>
      </c>
      <c r="E4679">
        <v>-1.7840961393894527E-2</v>
      </c>
      <c r="G4679">
        <v>4673</v>
      </c>
      <c r="H4679">
        <f t="shared" ref="H4679:H4742" ca="1" si="150">_xlfn.NORM.INV(RAND(),K$9,K$10)</f>
        <v>-2.4470934902661428E-2</v>
      </c>
    </row>
    <row r="4680" spans="2:8" x14ac:dyDescent="0.35">
      <c r="B4680" s="40">
        <v>42227</v>
      </c>
      <c r="C4680" s="41">
        <v>274.48458900000003</v>
      </c>
      <c r="D4680" s="6">
        <f t="shared" si="149"/>
        <v>36.177809980791068</v>
      </c>
      <c r="E4680">
        <v>-1.7848354048813863E-2</v>
      </c>
      <c r="G4680">
        <v>4674</v>
      </c>
      <c r="H4680">
        <f t="shared" ca="1" si="150"/>
        <v>3.6032098565674943E-2</v>
      </c>
    </row>
    <row r="4681" spans="2:8" x14ac:dyDescent="0.35">
      <c r="B4681" s="40">
        <v>37886</v>
      </c>
      <c r="C4681" s="41">
        <v>7.3830220000000004</v>
      </c>
      <c r="D4681" s="6">
        <f t="shared" si="149"/>
        <v>-0.84626936122101104</v>
      </c>
      <c r="E4681">
        <v>-1.7857304390163416E-2</v>
      </c>
      <c r="G4681">
        <v>4675</v>
      </c>
      <c r="H4681">
        <f t="shared" ca="1" si="150"/>
        <v>5.1095084307478063E-2</v>
      </c>
    </row>
    <row r="4682" spans="2:8" x14ac:dyDescent="0.35">
      <c r="B4682" s="40">
        <v>39959</v>
      </c>
      <c r="C4682" s="41">
        <v>48.025703</v>
      </c>
      <c r="D4682" s="6">
        <f t="shared" si="149"/>
        <v>-0.88730000346625149</v>
      </c>
      <c r="E4682">
        <v>-1.7864984046393449E-2</v>
      </c>
      <c r="G4682">
        <v>4676</v>
      </c>
      <c r="H4682">
        <f t="shared" ca="1" si="150"/>
        <v>-2.0246424200919638E-2</v>
      </c>
    </row>
    <row r="4683" spans="2:8" x14ac:dyDescent="0.35">
      <c r="B4683" s="40">
        <v>43328</v>
      </c>
      <c r="C4683" s="41">
        <v>426.13757299999997</v>
      </c>
      <c r="D4683" s="6">
        <f t="shared" si="149"/>
        <v>0.50457740819632579</v>
      </c>
      <c r="E4683">
        <v>-1.7881043905609136E-2</v>
      </c>
      <c r="G4683">
        <v>4677</v>
      </c>
      <c r="H4683">
        <f t="shared" ca="1" si="150"/>
        <v>2.7160019158151905E-2</v>
      </c>
    </row>
    <row r="4684" spans="2:8" x14ac:dyDescent="0.35">
      <c r="B4684" s="40">
        <v>43000</v>
      </c>
      <c r="C4684" s="41">
        <v>283.227417</v>
      </c>
      <c r="D4684" s="6">
        <f t="shared" si="149"/>
        <v>-0.36683088280923998</v>
      </c>
      <c r="E4684">
        <v>-1.7888555219852241E-2</v>
      </c>
      <c r="G4684">
        <v>4678</v>
      </c>
      <c r="H4684">
        <f t="shared" ca="1" si="150"/>
        <v>1.5647617669244527E-2</v>
      </c>
    </row>
    <row r="4685" spans="2:8" x14ac:dyDescent="0.35">
      <c r="B4685" s="40">
        <v>43984</v>
      </c>
      <c r="C4685" s="41">
        <v>447.31716899999998</v>
      </c>
      <c r="D4685" s="6">
        <f t="shared" si="149"/>
        <v>9.2426784833284295</v>
      </c>
      <c r="E4685">
        <v>-1.7900941206908501E-2</v>
      </c>
      <c r="G4685">
        <v>4679</v>
      </c>
      <c r="H4685">
        <f t="shared" ca="1" si="150"/>
        <v>3.1746937106244016E-2</v>
      </c>
    </row>
    <row r="4686" spans="2:8" x14ac:dyDescent="0.35">
      <c r="B4686" s="40">
        <v>39541</v>
      </c>
      <c r="C4686" s="41">
        <v>43.671894000000002</v>
      </c>
      <c r="D4686" s="6">
        <f t="shared" si="149"/>
        <v>-0.7441029569258697</v>
      </c>
      <c r="E4686">
        <v>-1.7916346337705301E-2</v>
      </c>
      <c r="G4686">
        <v>4680</v>
      </c>
      <c r="H4686">
        <f t="shared" ca="1" si="150"/>
        <v>1.1732375864606279E-2</v>
      </c>
    </row>
    <row r="4687" spans="2:8" x14ac:dyDescent="0.35">
      <c r="B4687" s="40">
        <v>41803</v>
      </c>
      <c r="C4687" s="41">
        <v>170.66197199999999</v>
      </c>
      <c r="D4687" s="6">
        <f t="shared" si="149"/>
        <v>1.789251656481069</v>
      </c>
      <c r="E4687">
        <v>-1.7921940623668989E-2</v>
      </c>
      <c r="G4687">
        <v>4681</v>
      </c>
      <c r="H4687">
        <f t="shared" ca="1" si="150"/>
        <v>5.8976062585918282E-3</v>
      </c>
    </row>
    <row r="4688" spans="2:8" x14ac:dyDescent="0.35">
      <c r="B4688" s="40">
        <v>40086</v>
      </c>
      <c r="C4688" s="41">
        <v>61.185577000000002</v>
      </c>
      <c r="D4688" s="6">
        <f t="shared" si="149"/>
        <v>-0.23875082209719117</v>
      </c>
      <c r="E4688">
        <v>-1.793087072170961E-2</v>
      </c>
      <c r="G4688">
        <v>4682</v>
      </c>
      <c r="H4688">
        <f t="shared" ca="1" si="150"/>
        <v>1.615701683058797E-2</v>
      </c>
    </row>
    <row r="4689" spans="2:8" x14ac:dyDescent="0.35">
      <c r="B4689" s="40">
        <v>40347</v>
      </c>
      <c r="C4689" s="41">
        <v>80.375229000000004</v>
      </c>
      <c r="D4689" s="6">
        <f t="shared" si="149"/>
        <v>-0.77369760994582759</v>
      </c>
      <c r="E4689">
        <v>-1.7937487167549428E-2</v>
      </c>
      <c r="G4689">
        <v>4683</v>
      </c>
      <c r="H4689">
        <f t="shared" ca="1" si="150"/>
        <v>-1.1399363182267143E-2</v>
      </c>
    </row>
    <row r="4690" spans="2:8" x14ac:dyDescent="0.35">
      <c r="B4690" s="40">
        <v>43417</v>
      </c>
      <c r="C4690" s="41">
        <v>355.16738900000001</v>
      </c>
      <c r="D4690" s="6">
        <f t="shared" si="149"/>
        <v>1.7623371036732598E-2</v>
      </c>
      <c r="E4690">
        <v>-1.7937842664915035E-2</v>
      </c>
      <c r="G4690">
        <v>4684</v>
      </c>
      <c r="H4690">
        <f t="shared" ca="1" si="150"/>
        <v>6.9271114753656701E-3</v>
      </c>
    </row>
    <row r="4691" spans="2:8" x14ac:dyDescent="0.35">
      <c r="B4691" s="40">
        <v>43598</v>
      </c>
      <c r="C4691" s="41">
        <v>349.01654100000002</v>
      </c>
      <c r="D4691" s="6">
        <f t="shared" si="149"/>
        <v>-1.5179984780370318E-2</v>
      </c>
      <c r="E4691">
        <v>-1.7982654090668737E-2</v>
      </c>
      <c r="G4691">
        <v>4685</v>
      </c>
      <c r="H4691">
        <f t="shared" ca="1" si="150"/>
        <v>6.1294850850516676E-2</v>
      </c>
    </row>
    <row r="4692" spans="2:8" x14ac:dyDescent="0.35">
      <c r="B4692" s="40">
        <v>43287</v>
      </c>
      <c r="C4692" s="41">
        <v>354.39627100000001</v>
      </c>
      <c r="D4692" s="6">
        <f t="shared" si="149"/>
        <v>0.42347577408123704</v>
      </c>
      <c r="E4692">
        <v>-1.804675058234468E-2</v>
      </c>
      <c r="G4692">
        <v>4686</v>
      </c>
      <c r="H4692">
        <f t="shared" ca="1" si="150"/>
        <v>4.1790942526333018E-3</v>
      </c>
    </row>
    <row r="4693" spans="2:8" x14ac:dyDescent="0.35">
      <c r="B4693" s="40">
        <v>42879</v>
      </c>
      <c r="C4693" s="41">
        <v>248.965439</v>
      </c>
      <c r="D4693" s="6">
        <f t="shared" si="149"/>
        <v>4.474780342871739</v>
      </c>
      <c r="E4693">
        <v>-1.8085518331593026E-2</v>
      </c>
      <c r="G4693">
        <v>4687</v>
      </c>
      <c r="H4693">
        <f t="shared" ca="1" si="150"/>
        <v>2.3485550553833348E-2</v>
      </c>
    </row>
    <row r="4694" spans="2:8" x14ac:dyDescent="0.35">
      <c r="B4694" s="40">
        <v>39547</v>
      </c>
      <c r="C4694" s="41">
        <v>45.474964</v>
      </c>
      <c r="D4694" s="6">
        <f t="shared" si="149"/>
        <v>-0.51270806926501045</v>
      </c>
      <c r="E4694">
        <v>-1.8107748439070856E-2</v>
      </c>
      <c r="G4694">
        <v>4688</v>
      </c>
      <c r="H4694">
        <f t="shared" ca="1" si="150"/>
        <v>-1.2089354869360809E-2</v>
      </c>
    </row>
    <row r="4695" spans="2:8" x14ac:dyDescent="0.35">
      <c r="B4695" s="40">
        <v>41037</v>
      </c>
      <c r="C4695" s="41">
        <v>93.321808000000004</v>
      </c>
      <c r="D4695" s="6">
        <f t="shared" si="149"/>
        <v>16.590404103996256</v>
      </c>
      <c r="E4695">
        <v>-1.8122609784591036E-2</v>
      </c>
      <c r="G4695">
        <v>4689</v>
      </c>
      <c r="H4695">
        <f t="shared" ca="1" si="150"/>
        <v>-1.2299127486925406E-2</v>
      </c>
    </row>
    <row r="4696" spans="2:8" x14ac:dyDescent="0.35">
      <c r="B4696" s="40">
        <v>37691</v>
      </c>
      <c r="C4696" s="41">
        <v>5.3052679999999999</v>
      </c>
      <c r="D4696" s="6">
        <f t="shared" si="149"/>
        <v>-0.98803727277541642</v>
      </c>
      <c r="E4696">
        <v>-1.8143713550079814E-2</v>
      </c>
      <c r="G4696">
        <v>4690</v>
      </c>
      <c r="H4696">
        <f t="shared" ca="1" si="150"/>
        <v>-5.0664172198558481E-3</v>
      </c>
    </row>
    <row r="4697" spans="2:8" x14ac:dyDescent="0.35">
      <c r="B4697" s="40">
        <v>43809</v>
      </c>
      <c r="C4697" s="41">
        <v>443.48315400000001</v>
      </c>
      <c r="D4697" s="6">
        <f t="shared" si="149"/>
        <v>0.42111914278477369</v>
      </c>
      <c r="E4697">
        <v>-1.8158327233174999E-2</v>
      </c>
      <c r="G4697">
        <v>4691</v>
      </c>
      <c r="H4697">
        <f t="shared" ca="1" si="150"/>
        <v>3.5946673277354756E-2</v>
      </c>
    </row>
    <row r="4698" spans="2:8" x14ac:dyDescent="0.35">
      <c r="B4698" s="40">
        <v>43152</v>
      </c>
      <c r="C4698" s="41">
        <v>312.06613199999998</v>
      </c>
      <c r="D4698" s="6">
        <f t="shared" si="149"/>
        <v>47.522829040232132</v>
      </c>
      <c r="E4698">
        <v>-1.819771554645885E-2</v>
      </c>
      <c r="G4698">
        <v>4692</v>
      </c>
      <c r="H4698">
        <f t="shared" ca="1" si="150"/>
        <v>-1.4183561095991504E-2</v>
      </c>
    </row>
    <row r="4699" spans="2:8" x14ac:dyDescent="0.35">
      <c r="B4699" s="40">
        <v>37452</v>
      </c>
      <c r="C4699" s="41">
        <v>6.4313260000000003</v>
      </c>
      <c r="D4699" s="6">
        <f t="shared" si="149"/>
        <v>-0.97984898136390641</v>
      </c>
      <c r="E4699">
        <v>-1.8212899152326052E-2</v>
      </c>
      <c r="G4699">
        <v>4693</v>
      </c>
      <c r="H4699">
        <f t="shared" ca="1" si="150"/>
        <v>3.9049392722702976E-2</v>
      </c>
    </row>
    <row r="4700" spans="2:8" x14ac:dyDescent="0.35">
      <c r="B4700" s="40">
        <v>43049</v>
      </c>
      <c r="C4700" s="41">
        <v>319.15637199999998</v>
      </c>
      <c r="D4700" s="6">
        <f t="shared" si="149"/>
        <v>7.514946694669872</v>
      </c>
      <c r="E4700">
        <v>-1.8223681038842691E-2</v>
      </c>
      <c r="G4700">
        <v>4694</v>
      </c>
      <c r="H4700">
        <f t="shared" ca="1" si="150"/>
        <v>-8.1271385200619769E-3</v>
      </c>
    </row>
    <row r="4701" spans="2:8" x14ac:dyDescent="0.35">
      <c r="B4701" s="40">
        <v>38982</v>
      </c>
      <c r="C4701" s="41">
        <v>37.481898999999999</v>
      </c>
      <c r="D4701" s="6">
        <f t="shared" si="149"/>
        <v>-0.91763377924244127</v>
      </c>
      <c r="E4701">
        <v>-1.8265260454414973E-2</v>
      </c>
      <c r="G4701">
        <v>4695</v>
      </c>
      <c r="H4701">
        <f t="shared" ca="1" si="150"/>
        <v>-2.263340408757902E-2</v>
      </c>
    </row>
    <row r="4702" spans="2:8" x14ac:dyDescent="0.35">
      <c r="B4702" s="40">
        <v>43336</v>
      </c>
      <c r="C4702" s="41">
        <v>455.063965</v>
      </c>
      <c r="D4702" s="6">
        <f t="shared" si="149"/>
        <v>10.957686801360314</v>
      </c>
      <c r="E4702">
        <v>-1.8287077492046562E-2</v>
      </c>
      <c r="G4702">
        <v>4696</v>
      </c>
      <c r="H4702">
        <f t="shared" ca="1" si="150"/>
        <v>-1.0583171179640964E-2</v>
      </c>
    </row>
    <row r="4703" spans="2:8" x14ac:dyDescent="0.35">
      <c r="B4703" s="40">
        <v>39001</v>
      </c>
      <c r="C4703" s="41">
        <v>38.056187000000001</v>
      </c>
      <c r="D4703" s="6">
        <f t="shared" si="149"/>
        <v>-0.81903923735589246</v>
      </c>
      <c r="E4703">
        <v>-1.8307358263017104E-2</v>
      </c>
      <c r="G4703">
        <v>4697</v>
      </c>
      <c r="H4703">
        <f t="shared" ca="1" si="150"/>
        <v>1.1772203754180142E-2</v>
      </c>
    </row>
    <row r="4704" spans="2:8" x14ac:dyDescent="0.35">
      <c r="B4704" s="40">
        <v>41988</v>
      </c>
      <c r="C4704" s="41">
        <v>210.30076600000001</v>
      </c>
      <c r="D4704" s="6">
        <f t="shared" si="149"/>
        <v>4.2830862496738282</v>
      </c>
      <c r="E4704">
        <v>-1.8321247035374803E-2</v>
      </c>
      <c r="G4704">
        <v>4698</v>
      </c>
      <c r="H4704">
        <f t="shared" ca="1" si="150"/>
        <v>-1.6945287443919203E-2</v>
      </c>
    </row>
    <row r="4705" spans="2:8" x14ac:dyDescent="0.35">
      <c r="B4705" s="40">
        <v>39036</v>
      </c>
      <c r="C4705" s="41">
        <v>39.806423000000002</v>
      </c>
      <c r="D4705" s="6">
        <f t="shared" si="149"/>
        <v>-0.90337959140977531</v>
      </c>
      <c r="E4705">
        <v>-1.8329976218318497E-2</v>
      </c>
      <c r="G4705">
        <v>4699</v>
      </c>
      <c r="H4705">
        <f t="shared" ca="1" si="150"/>
        <v>1.7454991886333569E-2</v>
      </c>
    </row>
    <row r="4706" spans="2:8" x14ac:dyDescent="0.35">
      <c r="B4706" s="40">
        <v>43742</v>
      </c>
      <c r="C4706" s="41">
        <v>411.98773199999999</v>
      </c>
      <c r="D4706" s="6">
        <f t="shared" si="149"/>
        <v>9.4321899363338932</v>
      </c>
      <c r="E4706">
        <v>-1.833279728816177E-2</v>
      </c>
      <c r="G4706">
        <v>4700</v>
      </c>
      <c r="H4706">
        <f t="shared" ca="1" si="150"/>
        <v>-1.3633285933521373E-2</v>
      </c>
    </row>
    <row r="4707" spans="2:8" x14ac:dyDescent="0.35">
      <c r="B4707" s="40">
        <v>38915</v>
      </c>
      <c r="C4707" s="41">
        <v>39.491970000000002</v>
      </c>
      <c r="D4707" s="6">
        <f t="shared" si="149"/>
        <v>-0.72079180822395583</v>
      </c>
      <c r="E4707">
        <v>-1.8354195435358319E-2</v>
      </c>
      <c r="G4707">
        <v>4701</v>
      </c>
      <c r="H4707">
        <f t="shared" ca="1" si="150"/>
        <v>2.5731629838393236E-2</v>
      </c>
    </row>
    <row r="4708" spans="2:8" x14ac:dyDescent="0.35">
      <c r="B4708" s="40">
        <v>41493</v>
      </c>
      <c r="C4708" s="41">
        <v>141.442734</v>
      </c>
      <c r="D4708" s="6">
        <f t="shared" si="149"/>
        <v>-0.7497474681582279</v>
      </c>
      <c r="E4708">
        <v>-1.8402842101892546E-2</v>
      </c>
      <c r="G4708">
        <v>4702</v>
      </c>
      <c r="H4708">
        <f t="shared" ca="1" si="150"/>
        <v>-1.9732518549343556E-3</v>
      </c>
    </row>
    <row r="4709" spans="2:8" x14ac:dyDescent="0.35">
      <c r="B4709" s="40">
        <v>45128</v>
      </c>
      <c r="C4709" s="41">
        <v>565.20001200000002</v>
      </c>
      <c r="D4709" s="6">
        <f t="shared" si="149"/>
        <v>13.272745957324338</v>
      </c>
      <c r="E4709">
        <v>-1.8409128553159973E-2</v>
      </c>
      <c r="G4709">
        <v>4703</v>
      </c>
      <c r="H4709">
        <f t="shared" ca="1" si="150"/>
        <v>-1.5693757143723059E-3</v>
      </c>
    </row>
    <row r="4710" spans="2:8" x14ac:dyDescent="0.35">
      <c r="B4710" s="40">
        <v>39142</v>
      </c>
      <c r="C4710" s="41">
        <v>39.599949000000002</v>
      </c>
      <c r="D4710" s="6">
        <f t="shared" si="149"/>
        <v>3.3914485744075367</v>
      </c>
      <c r="E4710">
        <v>-1.8423860837904628E-2</v>
      </c>
      <c r="G4710">
        <v>4704</v>
      </c>
      <c r="H4710">
        <f t="shared" ca="1" si="150"/>
        <v>7.6295880345346474E-3</v>
      </c>
    </row>
    <row r="4711" spans="2:8" x14ac:dyDescent="0.35">
      <c r="B4711" s="40">
        <v>38210</v>
      </c>
      <c r="C4711" s="41">
        <v>9.0175140000000003</v>
      </c>
      <c r="D4711" s="6">
        <f t="shared" si="149"/>
        <v>-0.89513288732908836</v>
      </c>
      <c r="E4711">
        <v>-1.8431471710460553E-2</v>
      </c>
      <c r="G4711">
        <v>4705</v>
      </c>
      <c r="H4711">
        <f t="shared" ca="1" si="150"/>
        <v>1.1451417786191393E-2</v>
      </c>
    </row>
    <row r="4712" spans="2:8" x14ac:dyDescent="0.35">
      <c r="B4712" s="40">
        <v>40610</v>
      </c>
      <c r="C4712" s="41">
        <v>85.989913999999999</v>
      </c>
      <c r="D4712" s="6">
        <f t="shared" si="149"/>
        <v>1.2654115517136224</v>
      </c>
      <c r="E4712">
        <v>-1.8444764296493648E-2</v>
      </c>
      <c r="G4712">
        <v>4706</v>
      </c>
      <c r="H4712">
        <f t="shared" ca="1" si="150"/>
        <v>1.223818427307391E-2</v>
      </c>
    </row>
    <row r="4713" spans="2:8" x14ac:dyDescent="0.35">
      <c r="B4713" s="40">
        <v>38950</v>
      </c>
      <c r="C4713" s="41">
        <v>37.957745000000003</v>
      </c>
      <c r="D4713" s="6">
        <f t="shared" si="149"/>
        <v>-0.86811368562707725</v>
      </c>
      <c r="E4713">
        <v>-1.8457584608500582E-2</v>
      </c>
      <c r="G4713">
        <v>4707</v>
      </c>
      <c r="H4713">
        <f t="shared" ca="1" si="150"/>
        <v>-1.357501527221938E-2</v>
      </c>
    </row>
    <row r="4714" spans="2:8" x14ac:dyDescent="0.35">
      <c r="B4714" s="40">
        <v>42549</v>
      </c>
      <c r="C4714" s="41">
        <v>287.80654900000002</v>
      </c>
      <c r="D4714" s="6">
        <f t="shared" si="149"/>
        <v>28.233864579184647</v>
      </c>
      <c r="E4714">
        <v>-1.8501206395874898E-2</v>
      </c>
      <c r="G4714">
        <v>4708</v>
      </c>
      <c r="H4714">
        <f t="shared" ca="1" si="150"/>
        <v>4.2763096482610612E-2</v>
      </c>
    </row>
    <row r="4715" spans="2:8" x14ac:dyDescent="0.35">
      <c r="B4715" s="40">
        <v>37965</v>
      </c>
      <c r="C4715" s="41">
        <v>9.8449709999999993</v>
      </c>
      <c r="D4715" s="6">
        <f t="shared" si="149"/>
        <v>-0.75892267281762971</v>
      </c>
      <c r="E4715">
        <v>-1.8511065435546703E-2</v>
      </c>
      <c r="G4715">
        <v>4709</v>
      </c>
      <c r="H4715">
        <f t="shared" ca="1" si="150"/>
        <v>-2.7976986822210413E-3</v>
      </c>
    </row>
    <row r="4716" spans="2:8" x14ac:dyDescent="0.35">
      <c r="B4716" s="40">
        <v>39234</v>
      </c>
      <c r="C4716" s="41">
        <v>40.837398999999998</v>
      </c>
      <c r="D4716" s="6">
        <f t="shared" si="149"/>
        <v>-0.40497097402256038</v>
      </c>
      <c r="E4716">
        <v>-1.8518283520444458E-2</v>
      </c>
      <c r="G4716">
        <v>4710</v>
      </c>
      <c r="H4716">
        <f t="shared" ca="1" si="150"/>
        <v>-5.6285612564192745E-3</v>
      </c>
    </row>
    <row r="4717" spans="2:8" x14ac:dyDescent="0.35">
      <c r="B4717" s="40">
        <v>40197</v>
      </c>
      <c r="C4717" s="41">
        <v>68.630936000000005</v>
      </c>
      <c r="D4717" s="6">
        <f t="shared" si="149"/>
        <v>2.4937111003507613</v>
      </c>
      <c r="E4717">
        <v>-1.8523735391944633E-2</v>
      </c>
      <c r="G4717">
        <v>4711</v>
      </c>
      <c r="H4717">
        <f t="shared" ca="1" si="150"/>
        <v>-2.9557797730141788E-2</v>
      </c>
    </row>
    <row r="4718" spans="2:8" x14ac:dyDescent="0.35">
      <c r="B4718" s="40">
        <v>38573</v>
      </c>
      <c r="C4718" s="41">
        <v>19.644136</v>
      </c>
      <c r="D4718" s="6">
        <f t="shared" si="149"/>
        <v>0.74507216406194265</v>
      </c>
      <c r="E4718">
        <v>-1.8540581347303998E-2</v>
      </c>
      <c r="G4718">
        <v>4712</v>
      </c>
      <c r="H4718">
        <f t="shared" ca="1" si="150"/>
        <v>4.6921602741675839E-2</v>
      </c>
    </row>
    <row r="4719" spans="2:8" x14ac:dyDescent="0.35">
      <c r="B4719" s="40">
        <v>38015</v>
      </c>
      <c r="C4719" s="41">
        <v>11.256919</v>
      </c>
      <c r="D4719" s="6">
        <f t="shared" si="149"/>
        <v>-0.97641110806294795</v>
      </c>
      <c r="E4719">
        <v>-1.8549778071382767E-2</v>
      </c>
      <c r="G4719">
        <v>4713</v>
      </c>
      <c r="H4719">
        <f t="shared" ca="1" si="150"/>
        <v>-4.1644532886849208E-3</v>
      </c>
    </row>
    <row r="4720" spans="2:8" x14ac:dyDescent="0.35">
      <c r="B4720" s="40">
        <v>44033</v>
      </c>
      <c r="C4720" s="41">
        <v>477.21270800000002</v>
      </c>
      <c r="D4720" s="6">
        <f t="shared" si="149"/>
        <v>3.0626667882709988</v>
      </c>
      <c r="E4720">
        <v>-1.8564810391698734E-2</v>
      </c>
      <c r="G4720">
        <v>4714</v>
      </c>
      <c r="H4720">
        <f t="shared" ca="1" si="150"/>
        <v>1.57990163153067E-2</v>
      </c>
    </row>
    <row r="4721" spans="2:8" x14ac:dyDescent="0.35">
      <c r="B4721" s="40">
        <v>41199</v>
      </c>
      <c r="C4721" s="41">
        <v>117.46292099999999</v>
      </c>
      <c r="D4721" s="6">
        <f t="shared" si="149"/>
        <v>-0.52983009560530758</v>
      </c>
      <c r="E4721">
        <v>-1.8573924782605472E-2</v>
      </c>
      <c r="G4721">
        <v>4715</v>
      </c>
      <c r="H4721">
        <f t="shared" ca="1" si="150"/>
        <v>4.9270434496028026E-2</v>
      </c>
    </row>
    <row r="4722" spans="2:8" x14ac:dyDescent="0.35">
      <c r="B4722" s="40">
        <v>42342</v>
      </c>
      <c r="C4722" s="41">
        <v>249.83079499999999</v>
      </c>
      <c r="D4722" s="6">
        <f t="shared" si="149"/>
        <v>-0.48890184043195944</v>
      </c>
      <c r="E4722">
        <v>-1.8602184568951012E-2</v>
      </c>
      <c r="G4722">
        <v>4716</v>
      </c>
      <c r="H4722">
        <f t="shared" ca="1" si="150"/>
        <v>-1.9244217549696834E-2</v>
      </c>
    </row>
    <row r="4723" spans="2:8" x14ac:dyDescent="0.35">
      <c r="B4723" s="40">
        <v>44055</v>
      </c>
      <c r="C4723" s="41">
        <v>488.81176799999997</v>
      </c>
      <c r="D4723" s="6">
        <f t="shared" si="149"/>
        <v>0.79550337730903031</v>
      </c>
      <c r="E4723">
        <v>-1.8610718266481988E-2</v>
      </c>
      <c r="G4723">
        <v>4717</v>
      </c>
      <c r="H4723">
        <f t="shared" ca="1" si="150"/>
        <v>-7.533073662848843E-4</v>
      </c>
    </row>
    <row r="4724" spans="2:8" x14ac:dyDescent="0.35">
      <c r="B4724" s="40">
        <v>42235</v>
      </c>
      <c r="C4724" s="41">
        <v>272.242188</v>
      </c>
      <c r="D4724" s="6">
        <f t="shared" si="149"/>
        <v>6.3806265805278581E-2</v>
      </c>
      <c r="E4724">
        <v>-1.8640893301838966E-2</v>
      </c>
      <c r="G4724">
        <v>4718</v>
      </c>
      <c r="H4724">
        <f t="shared" ca="1" si="150"/>
        <v>-4.6486264166027851E-2</v>
      </c>
    </row>
    <row r="4725" spans="2:8" x14ac:dyDescent="0.35">
      <c r="B4725" s="40">
        <v>42698</v>
      </c>
      <c r="C4725" s="41">
        <v>255.91331500000001</v>
      </c>
      <c r="D4725" s="6">
        <f t="shared" si="149"/>
        <v>5.488323741939805</v>
      </c>
      <c r="E4725">
        <v>-1.8649968524423167E-2</v>
      </c>
      <c r="G4725">
        <v>4719</v>
      </c>
      <c r="H4725">
        <f t="shared" ca="1" si="150"/>
        <v>-1.1376111796057315E-2</v>
      </c>
    </row>
    <row r="4726" spans="2:8" x14ac:dyDescent="0.35">
      <c r="B4726" s="40">
        <v>39210</v>
      </c>
      <c r="C4726" s="41">
        <v>39.442131000000003</v>
      </c>
      <c r="D4726" s="6">
        <f t="shared" si="149"/>
        <v>-0.8608773727600606</v>
      </c>
      <c r="E4726">
        <v>-1.8652726781356207E-2</v>
      </c>
      <c r="G4726">
        <v>4720</v>
      </c>
      <c r="H4726">
        <f t="shared" ca="1" si="150"/>
        <v>7.0857200039235665E-3</v>
      </c>
    </row>
    <row r="4727" spans="2:8" x14ac:dyDescent="0.35">
      <c r="B4727" s="40">
        <v>43007</v>
      </c>
      <c r="C4727" s="41">
        <v>283.50622600000003</v>
      </c>
      <c r="D4727" s="6">
        <f t="shared" si="149"/>
        <v>8.4673339404315744</v>
      </c>
      <c r="E4727">
        <v>-1.8661413573309301E-2</v>
      </c>
      <c r="G4727">
        <v>4721</v>
      </c>
      <c r="H4727">
        <f t="shared" ca="1" si="150"/>
        <v>-9.5766542876601825E-3</v>
      </c>
    </row>
    <row r="4728" spans="2:8" x14ac:dyDescent="0.35">
      <c r="B4728" s="40">
        <v>38775</v>
      </c>
      <c r="C4728" s="41">
        <v>29.945730000000001</v>
      </c>
      <c r="D4728" s="6">
        <f t="shared" si="149"/>
        <v>-0.94570083677549199</v>
      </c>
      <c r="E4728">
        <v>-1.8674228267293595E-2</v>
      </c>
      <c r="G4728">
        <v>4722</v>
      </c>
      <c r="H4728">
        <f t="shared" ca="1" si="150"/>
        <v>9.685645724721529E-3</v>
      </c>
    </row>
    <row r="4729" spans="2:8" x14ac:dyDescent="0.35">
      <c r="B4729" s="40">
        <v>44372</v>
      </c>
      <c r="C4729" s="41">
        <v>551.49523899999997</v>
      </c>
      <c r="D4729" s="6">
        <f t="shared" si="149"/>
        <v>13.806011625517591</v>
      </c>
      <c r="E4729">
        <v>-1.8689080995618536E-2</v>
      </c>
      <c r="G4729">
        <v>4723</v>
      </c>
      <c r="H4729">
        <f t="shared" ca="1" si="150"/>
        <v>7.50036781271633E-3</v>
      </c>
    </row>
    <row r="4730" spans="2:8" x14ac:dyDescent="0.35">
      <c r="B4730" s="40">
        <v>38952</v>
      </c>
      <c r="C4730" s="41">
        <v>37.248061999999997</v>
      </c>
      <c r="D4730" s="6">
        <f t="shared" si="149"/>
        <v>-0.86829256806869581</v>
      </c>
      <c r="E4730">
        <v>-1.8696658613413557E-2</v>
      </c>
      <c r="G4730">
        <v>4724</v>
      </c>
      <c r="H4730">
        <f t="shared" ca="1" si="150"/>
        <v>9.8183797645053049E-3</v>
      </c>
    </row>
    <row r="4731" spans="2:8" x14ac:dyDescent="0.35">
      <c r="B4731" s="40">
        <v>42968</v>
      </c>
      <c r="C4731" s="41">
        <v>282.80911300000002</v>
      </c>
      <c r="D4731" s="6">
        <f t="shared" si="149"/>
        <v>50.126955637948214</v>
      </c>
      <c r="E4731">
        <v>-1.87066548538669E-2</v>
      </c>
      <c r="G4731">
        <v>4725</v>
      </c>
      <c r="H4731">
        <f t="shared" ca="1" si="150"/>
        <v>-2.2392174854900509E-2</v>
      </c>
    </row>
    <row r="4732" spans="2:8" x14ac:dyDescent="0.35">
      <c r="B4732" s="40">
        <v>37593</v>
      </c>
      <c r="C4732" s="41">
        <v>5.5315070000000004</v>
      </c>
      <c r="D4732" s="6">
        <f t="shared" si="149"/>
        <v>-0.52807363253503947</v>
      </c>
      <c r="E4732">
        <v>-1.8728661388995222E-2</v>
      </c>
      <c r="G4732">
        <v>4726</v>
      </c>
      <c r="H4732">
        <f t="shared" ca="1" si="150"/>
        <v>-5.9065315505773047E-3</v>
      </c>
    </row>
    <row r="4733" spans="2:8" x14ac:dyDescent="0.35">
      <c r="B4733" s="40">
        <v>37995</v>
      </c>
      <c r="C4733" s="41">
        <v>11.721123</v>
      </c>
      <c r="D4733" s="6">
        <f t="shared" si="149"/>
        <v>-0.71835893382350213</v>
      </c>
      <c r="E4733">
        <v>-1.8782323399623605E-2</v>
      </c>
      <c r="G4733">
        <v>4727</v>
      </c>
      <c r="H4733">
        <f t="shared" ca="1" si="150"/>
        <v>4.4909905697723171E-2</v>
      </c>
    </row>
    <row r="4734" spans="2:8" x14ac:dyDescent="0.35">
      <c r="B4734" s="40">
        <v>39514</v>
      </c>
      <c r="C4734" s="41">
        <v>41.617237000000003</v>
      </c>
      <c r="D4734" s="6">
        <f t="shared" si="149"/>
        <v>-0.51968101516582654</v>
      </c>
      <c r="E4734">
        <v>-1.8783989414800743E-2</v>
      </c>
      <c r="G4734">
        <v>4728</v>
      </c>
      <c r="H4734">
        <f t="shared" ca="1" si="150"/>
        <v>-1.3253894139386433E-2</v>
      </c>
    </row>
    <row r="4735" spans="2:8" x14ac:dyDescent="0.35">
      <c r="B4735" s="40">
        <v>40560</v>
      </c>
      <c r="C4735" s="41">
        <v>86.644997000000004</v>
      </c>
      <c r="D4735" s="6">
        <f t="shared" si="149"/>
        <v>9.596263100409578</v>
      </c>
      <c r="E4735">
        <v>-1.8793094060697589E-2</v>
      </c>
      <c r="G4735">
        <v>4729</v>
      </c>
      <c r="H4735">
        <f t="shared" ca="1" si="150"/>
        <v>-2.4265378854234788E-2</v>
      </c>
    </row>
    <row r="4736" spans="2:8" x14ac:dyDescent="0.35">
      <c r="B4736" s="40">
        <v>37866</v>
      </c>
      <c r="C4736" s="41">
        <v>8.1769390000000008</v>
      </c>
      <c r="D4736" s="6">
        <f t="shared" si="149"/>
        <v>-0.96036088625846905</v>
      </c>
      <c r="E4736">
        <v>-1.886806262732936E-2</v>
      </c>
      <c r="G4736">
        <v>4730</v>
      </c>
      <c r="H4736">
        <f t="shared" ca="1" si="150"/>
        <v>-2.5240128207818499E-2</v>
      </c>
    </row>
    <row r="4737" spans="2:8" x14ac:dyDescent="0.35">
      <c r="B4737" s="40">
        <v>41948</v>
      </c>
      <c r="C4737" s="41">
        <v>206.28460699999999</v>
      </c>
      <c r="D4737" s="6">
        <f t="shared" si="149"/>
        <v>4.1538663065270223</v>
      </c>
      <c r="E4737">
        <v>-1.8884435733483591E-2</v>
      </c>
      <c r="G4737">
        <v>4731</v>
      </c>
      <c r="H4737">
        <f t="shared" ca="1" si="150"/>
        <v>-3.125036196633961E-2</v>
      </c>
    </row>
    <row r="4738" spans="2:8" x14ac:dyDescent="0.35">
      <c r="B4738" s="40">
        <v>39227</v>
      </c>
      <c r="C4738" s="41">
        <v>40.025215000000003</v>
      </c>
      <c r="D4738" s="6">
        <f t="shared" si="149"/>
        <v>0.96957055669975667</v>
      </c>
      <c r="E4738">
        <v>-1.8887340633474928E-2</v>
      </c>
      <c r="G4738">
        <v>4732</v>
      </c>
      <c r="H4738">
        <f t="shared" ca="1" si="150"/>
        <v>-3.0523730385052922E-2</v>
      </c>
    </row>
    <row r="4739" spans="2:8" x14ac:dyDescent="0.35">
      <c r="B4739" s="40">
        <v>38569</v>
      </c>
      <c r="C4739" s="41">
        <v>20.321798000000001</v>
      </c>
      <c r="D4739" s="6">
        <f t="shared" si="149"/>
        <v>-0.56592921888867886</v>
      </c>
      <c r="E4739">
        <v>-1.8889722823211729E-2</v>
      </c>
      <c r="G4739">
        <v>4733</v>
      </c>
      <c r="H4739">
        <f t="shared" ca="1" si="150"/>
        <v>-3.8205657623149127E-2</v>
      </c>
    </row>
    <row r="4740" spans="2:8" x14ac:dyDescent="0.35">
      <c r="B4740" s="40">
        <v>39434</v>
      </c>
      <c r="C4740" s="41">
        <v>46.816783999999998</v>
      </c>
      <c r="D4740" s="6">
        <f t="shared" si="149"/>
        <v>-0.77543241224078152</v>
      </c>
      <c r="E4740">
        <v>-1.8892849096381677E-2</v>
      </c>
      <c r="G4740">
        <v>4734</v>
      </c>
      <c r="H4740">
        <f t="shared" ca="1" si="150"/>
        <v>-1.9481801120540997E-2</v>
      </c>
    </row>
    <row r="4741" spans="2:8" x14ac:dyDescent="0.35">
      <c r="B4741" s="40">
        <v>41997</v>
      </c>
      <c r="C4741" s="41">
        <v>208.47524999999999</v>
      </c>
      <c r="D4741" s="6">
        <f t="shared" si="149"/>
        <v>-0.15996919440789784</v>
      </c>
      <c r="E4741">
        <v>-1.8900409745946239E-2</v>
      </c>
      <c r="G4741">
        <v>4735</v>
      </c>
      <c r="H4741">
        <f t="shared" ca="1" si="150"/>
        <v>1.8835106967168114E-2</v>
      </c>
    </row>
    <row r="4742" spans="2:8" x14ac:dyDescent="0.35">
      <c r="B4742" s="40">
        <v>42347</v>
      </c>
      <c r="C4742" s="41">
        <v>248.17572000000001</v>
      </c>
      <c r="D4742" s="6">
        <f t="shared" si="149"/>
        <v>4.8570659162091898</v>
      </c>
      <c r="E4742">
        <v>-1.8902266084682536E-2</v>
      </c>
      <c r="G4742">
        <v>4736</v>
      </c>
      <c r="H4742">
        <f t="shared" ca="1" si="150"/>
        <v>3.1483082613666565E-2</v>
      </c>
    </row>
    <row r="4743" spans="2:8" x14ac:dyDescent="0.35">
      <c r="B4743" s="40">
        <v>39503</v>
      </c>
      <c r="C4743" s="41">
        <v>42.372020999999997</v>
      </c>
      <c r="D4743" s="6">
        <f t="shared" ref="D4743:D4806" si="151">(C4743-C4744)/C4744</f>
        <v>-0.58305289147392292</v>
      </c>
      <c r="E4743">
        <v>-1.8931768836063192E-2</v>
      </c>
      <c r="G4743">
        <v>4737</v>
      </c>
      <c r="H4743">
        <f t="shared" ref="H4743:H4806" ca="1" si="152">_xlfn.NORM.INV(RAND(),K$9,K$10)</f>
        <v>4.0106630506875691E-2</v>
      </c>
    </row>
    <row r="4744" spans="2:8" x14ac:dyDescent="0.35">
      <c r="B4744" s="40">
        <v>40711</v>
      </c>
      <c r="C4744" s="41">
        <v>101.62445099999999</v>
      </c>
      <c r="D4744" s="6">
        <f t="shared" si="151"/>
        <v>-0.78107906349552947</v>
      </c>
      <c r="E4744">
        <v>-1.8971385868889294E-2</v>
      </c>
      <c r="G4744">
        <v>4738</v>
      </c>
      <c r="H4744">
        <f t="shared" ca="1" si="152"/>
        <v>2.6841587919941901E-2</v>
      </c>
    </row>
    <row r="4745" spans="2:8" x14ac:dyDescent="0.35">
      <c r="B4745" s="40">
        <v>43950</v>
      </c>
      <c r="C4745" s="41">
        <v>464.20617700000003</v>
      </c>
      <c r="D4745" s="6">
        <f t="shared" si="151"/>
        <v>-0.14340332207723308</v>
      </c>
      <c r="E4745">
        <v>-1.9075053165551342E-2</v>
      </c>
      <c r="G4745">
        <v>4739</v>
      </c>
      <c r="H4745">
        <f t="shared" ca="1" si="152"/>
        <v>1.6943834689294786E-2</v>
      </c>
    </row>
    <row r="4746" spans="2:8" x14ac:dyDescent="0.35">
      <c r="B4746" s="40">
        <v>44641</v>
      </c>
      <c r="C4746" s="41">
        <v>541.91918899999996</v>
      </c>
      <c r="D4746" s="6">
        <f t="shared" si="151"/>
        <v>13.532915754525407</v>
      </c>
      <c r="E4746">
        <v>-1.9098559023543876E-2</v>
      </c>
      <c r="G4746">
        <v>4740</v>
      </c>
      <c r="H4746">
        <f t="shared" ca="1" si="152"/>
        <v>-3.3204988096799171E-2</v>
      </c>
    </row>
    <row r="4747" spans="2:8" x14ac:dyDescent="0.35">
      <c r="B4747" s="40">
        <v>38988</v>
      </c>
      <c r="C4747" s="41">
        <v>37.289088999999997</v>
      </c>
      <c r="D4747" s="6">
        <f t="shared" si="151"/>
        <v>-0.84229704661842375</v>
      </c>
      <c r="E4747">
        <v>-1.909989892194373E-2</v>
      </c>
      <c r="G4747">
        <v>4741</v>
      </c>
      <c r="H4747">
        <f t="shared" ca="1" si="152"/>
        <v>3.5448035351234641E-2</v>
      </c>
    </row>
    <row r="4748" spans="2:8" x14ac:dyDescent="0.35">
      <c r="B4748" s="40">
        <v>42145</v>
      </c>
      <c r="C4748" s="41">
        <v>236.45143100000001</v>
      </c>
      <c r="D4748" s="6">
        <f t="shared" si="151"/>
        <v>-0.54018458907163824</v>
      </c>
      <c r="E4748">
        <v>-1.9121774450530621E-2</v>
      </c>
      <c r="G4748">
        <v>4742</v>
      </c>
      <c r="H4748">
        <f t="shared" ca="1" si="152"/>
        <v>-3.3370773430012816E-2</v>
      </c>
    </row>
    <row r="4749" spans="2:8" x14ac:dyDescent="0.35">
      <c r="B4749" s="40">
        <v>44845</v>
      </c>
      <c r="C4749" s="41">
        <v>514.23120100000006</v>
      </c>
      <c r="D4749" s="6">
        <f t="shared" si="151"/>
        <v>11.306606037534117</v>
      </c>
      <c r="E4749">
        <v>-1.9183580336445717E-2</v>
      </c>
      <c r="G4749">
        <v>4743</v>
      </c>
      <c r="H4749">
        <f t="shared" ca="1" si="152"/>
        <v>1.6529710669034747E-2</v>
      </c>
    </row>
    <row r="4750" spans="2:8" x14ac:dyDescent="0.35">
      <c r="B4750" s="40">
        <v>39475</v>
      </c>
      <c r="C4750" s="41">
        <v>41.784973000000001</v>
      </c>
      <c r="D4750" s="6">
        <f t="shared" si="151"/>
        <v>-0.90028004012751917</v>
      </c>
      <c r="E4750">
        <v>-1.9193009748737184E-2</v>
      </c>
      <c r="G4750">
        <v>4744</v>
      </c>
      <c r="H4750">
        <f t="shared" ca="1" si="152"/>
        <v>-5.8932110099922996E-2</v>
      </c>
    </row>
    <row r="4751" spans="2:8" x14ac:dyDescent="0.35">
      <c r="B4751" s="40">
        <v>43973</v>
      </c>
      <c r="C4751" s="41">
        <v>419.02316300000001</v>
      </c>
      <c r="D4751" s="6">
        <f t="shared" si="151"/>
        <v>1.6373351645707819</v>
      </c>
      <c r="E4751">
        <v>-1.9197878075367988E-2</v>
      </c>
      <c r="G4751">
        <v>4745</v>
      </c>
      <c r="H4751">
        <f t="shared" ca="1" si="152"/>
        <v>-1.9727094588990739E-2</v>
      </c>
    </row>
    <row r="4752" spans="2:8" x14ac:dyDescent="0.35">
      <c r="B4752" s="40">
        <v>41723</v>
      </c>
      <c r="C4752" s="41">
        <v>158.881271</v>
      </c>
      <c r="D4752" s="6">
        <f t="shared" si="151"/>
        <v>-7.9908800743220154E-2</v>
      </c>
      <c r="E4752">
        <v>-1.9225453325579379E-2</v>
      </c>
      <c r="G4752">
        <v>4746</v>
      </c>
      <c r="H4752">
        <f t="shared" ca="1" si="152"/>
        <v>-1.9310559755660199E-2</v>
      </c>
    </row>
    <row r="4753" spans="2:8" x14ac:dyDescent="0.35">
      <c r="B4753" s="40">
        <v>41834</v>
      </c>
      <c r="C4753" s="41">
        <v>172.67991599999999</v>
      </c>
      <c r="D4753" s="6">
        <f t="shared" si="151"/>
        <v>0.62985797821437206</v>
      </c>
      <c r="E4753">
        <v>-1.9330032166876589E-2</v>
      </c>
      <c r="G4753">
        <v>4747</v>
      </c>
      <c r="H4753">
        <f t="shared" ca="1" si="152"/>
        <v>8.1141372798275591E-3</v>
      </c>
    </row>
    <row r="4754" spans="2:8" x14ac:dyDescent="0.35">
      <c r="B4754" s="40">
        <v>41127</v>
      </c>
      <c r="C4754" s="41">
        <v>105.94783</v>
      </c>
      <c r="D4754" s="6">
        <f t="shared" si="151"/>
        <v>0.22711021936315581</v>
      </c>
      <c r="E4754">
        <v>-1.934150844396652E-2</v>
      </c>
      <c r="G4754">
        <v>4748</v>
      </c>
      <c r="H4754">
        <f t="shared" ca="1" si="152"/>
        <v>1.3270105442767608E-2</v>
      </c>
    </row>
    <row r="4755" spans="2:8" x14ac:dyDescent="0.35">
      <c r="B4755" s="40">
        <v>40675</v>
      </c>
      <c r="C4755" s="41">
        <v>86.339293999999995</v>
      </c>
      <c r="D4755" s="6">
        <f t="shared" si="151"/>
        <v>1.4684794976863316</v>
      </c>
      <c r="E4755">
        <v>-1.9345226196222386E-2</v>
      </c>
      <c r="G4755">
        <v>4749</v>
      </c>
      <c r="H4755">
        <f t="shared" ca="1" si="152"/>
        <v>1.524917949948078E-2</v>
      </c>
    </row>
    <row r="4756" spans="2:8" x14ac:dyDescent="0.35">
      <c r="B4756" s="40">
        <v>38819</v>
      </c>
      <c r="C4756" s="41">
        <v>34.976711000000002</v>
      </c>
      <c r="D4756" s="6">
        <f t="shared" si="151"/>
        <v>-0.86290409906294496</v>
      </c>
      <c r="E4756">
        <v>-1.9399657475323417E-2</v>
      </c>
      <c r="G4756">
        <v>4750</v>
      </c>
      <c r="H4756">
        <f t="shared" ca="1" si="152"/>
        <v>2.0548554287467321E-2</v>
      </c>
    </row>
    <row r="4757" spans="2:8" x14ac:dyDescent="0.35">
      <c r="B4757" s="40">
        <v>42718</v>
      </c>
      <c r="C4757" s="41">
        <v>255.12586999999999</v>
      </c>
      <c r="D4757" s="6">
        <f t="shared" si="151"/>
        <v>5.0618860319415449</v>
      </c>
      <c r="E4757">
        <v>-1.9405356983046868E-2</v>
      </c>
      <c r="G4757">
        <v>4751</v>
      </c>
      <c r="H4757">
        <f t="shared" ca="1" si="152"/>
        <v>1.7393197667370658E-2</v>
      </c>
    </row>
    <row r="4758" spans="2:8" x14ac:dyDescent="0.35">
      <c r="B4758" s="40">
        <v>39272</v>
      </c>
      <c r="C4758" s="41">
        <v>42.086880000000001</v>
      </c>
      <c r="D4758" s="6">
        <f t="shared" si="151"/>
        <v>-0.8423864046402485</v>
      </c>
      <c r="E4758">
        <v>-1.9407912862726868E-2</v>
      </c>
      <c r="G4758">
        <v>4752</v>
      </c>
      <c r="H4758">
        <f t="shared" ca="1" si="152"/>
        <v>3.759668482738112E-2</v>
      </c>
    </row>
    <row r="4759" spans="2:8" x14ac:dyDescent="0.35">
      <c r="B4759" s="40">
        <v>42493</v>
      </c>
      <c r="C4759" s="41">
        <v>267.02569599999998</v>
      </c>
      <c r="D4759" s="6">
        <f t="shared" si="151"/>
        <v>8.5532656001621099</v>
      </c>
      <c r="E4759">
        <v>-1.9415572470049814E-2</v>
      </c>
      <c r="G4759">
        <v>4753</v>
      </c>
      <c r="H4759">
        <f t="shared" ca="1" si="152"/>
        <v>-2.2721098410958044E-2</v>
      </c>
    </row>
    <row r="4760" spans="2:8" x14ac:dyDescent="0.35">
      <c r="B4760" s="40">
        <v>38722</v>
      </c>
      <c r="C4760" s="41">
        <v>27.951248</v>
      </c>
      <c r="D4760" s="6">
        <f t="shared" si="151"/>
        <v>2.5257977218435048</v>
      </c>
      <c r="E4760">
        <v>-1.9420225731664048E-2</v>
      </c>
      <c r="G4760">
        <v>4754</v>
      </c>
      <c r="H4760">
        <f t="shared" ca="1" si="152"/>
        <v>2.9973172534076022E-2</v>
      </c>
    </row>
    <row r="4761" spans="2:8" x14ac:dyDescent="0.35">
      <c r="B4761" s="40">
        <v>37844</v>
      </c>
      <c r="C4761" s="41">
        <v>7.927638</v>
      </c>
      <c r="D4761" s="6">
        <f t="shared" si="151"/>
        <v>-0.14982024547594822</v>
      </c>
      <c r="E4761">
        <v>-1.9449988738249897E-2</v>
      </c>
      <c r="G4761">
        <v>4755</v>
      </c>
      <c r="H4761">
        <f t="shared" ca="1" si="152"/>
        <v>-1.6906688734510497E-2</v>
      </c>
    </row>
    <row r="4762" spans="2:8" x14ac:dyDescent="0.35">
      <c r="B4762" s="40">
        <v>38188</v>
      </c>
      <c r="C4762" s="41">
        <v>9.3246610000000008</v>
      </c>
      <c r="D4762" s="6">
        <f t="shared" si="151"/>
        <v>-0.74368087859658361</v>
      </c>
      <c r="E4762">
        <v>-1.9462252498542918E-2</v>
      </c>
      <c r="G4762">
        <v>4756</v>
      </c>
      <c r="H4762">
        <f t="shared" ca="1" si="152"/>
        <v>-9.3994840133077295E-3</v>
      </c>
    </row>
    <row r="4763" spans="2:8" x14ac:dyDescent="0.35">
      <c r="B4763" s="40">
        <v>39155</v>
      </c>
      <c r="C4763" s="41">
        <v>36.379108000000002</v>
      </c>
      <c r="D4763" s="6">
        <f t="shared" si="151"/>
        <v>-0.10701455790969699</v>
      </c>
      <c r="E4763">
        <v>-1.9476588728776764E-2</v>
      </c>
      <c r="G4763">
        <v>4757</v>
      </c>
      <c r="H4763">
        <f t="shared" ca="1" si="152"/>
        <v>9.1027525989379986E-3</v>
      </c>
    </row>
    <row r="4764" spans="2:8" x14ac:dyDescent="0.35">
      <c r="B4764" s="40">
        <v>39905</v>
      </c>
      <c r="C4764" s="41">
        <v>40.738746999999996</v>
      </c>
      <c r="D4764" s="6">
        <f t="shared" si="151"/>
        <v>-0.78837219247261103</v>
      </c>
      <c r="E4764">
        <v>-1.9487361443574807E-2</v>
      </c>
      <c r="G4764">
        <v>4758</v>
      </c>
      <c r="H4764">
        <f t="shared" ca="1" si="152"/>
        <v>3.5636270747749091E-3</v>
      </c>
    </row>
    <row r="4765" spans="2:8" x14ac:dyDescent="0.35">
      <c r="B4765" s="40">
        <v>41925</v>
      </c>
      <c r="C4765" s="41">
        <v>192.50186199999999</v>
      </c>
      <c r="D4765" s="6">
        <f t="shared" si="151"/>
        <v>-0.63145561562398655</v>
      </c>
      <c r="E4765">
        <v>-1.9525774518250116E-2</v>
      </c>
      <c r="G4765">
        <v>4759</v>
      </c>
      <c r="H4765">
        <f t="shared" ca="1" si="152"/>
        <v>1.3728877010805789E-2</v>
      </c>
    </row>
    <row r="4766" spans="2:8" x14ac:dyDescent="0.35">
      <c r="B4766" s="40">
        <v>44323</v>
      </c>
      <c r="C4766" s="41">
        <v>522.33019999999999</v>
      </c>
      <c r="D4766" s="6">
        <f t="shared" si="151"/>
        <v>4.8409811413194284</v>
      </c>
      <c r="E4766">
        <v>-1.953245721181451E-2</v>
      </c>
      <c r="G4766">
        <v>4760</v>
      </c>
      <c r="H4766">
        <f t="shared" ca="1" si="152"/>
        <v>5.0225410837384472E-2</v>
      </c>
    </row>
    <row r="4767" spans="2:8" x14ac:dyDescent="0.35">
      <c r="B4767" s="40">
        <v>40478</v>
      </c>
      <c r="C4767" s="41">
        <v>89.425078999999997</v>
      </c>
      <c r="D4767" s="6">
        <f t="shared" si="151"/>
        <v>2.1371917196594623</v>
      </c>
      <c r="E4767">
        <v>-1.9533012181933932E-2</v>
      </c>
      <c r="G4767">
        <v>4761</v>
      </c>
      <c r="H4767">
        <f t="shared" ca="1" si="152"/>
        <v>1.6738270193404393E-2</v>
      </c>
    </row>
    <row r="4768" spans="2:8" x14ac:dyDescent="0.35">
      <c r="B4768" s="40">
        <v>38721</v>
      </c>
      <c r="C4768" s="41">
        <v>28.504818</v>
      </c>
      <c r="D4768" s="6">
        <f t="shared" si="151"/>
        <v>-0.68687310163889392</v>
      </c>
      <c r="E4768">
        <v>-1.9599637086177121E-2</v>
      </c>
      <c r="G4768">
        <v>4762</v>
      </c>
      <c r="H4768">
        <f t="shared" ca="1" si="152"/>
        <v>2.661675147824967E-2</v>
      </c>
    </row>
    <row r="4769" spans="2:8" x14ac:dyDescent="0.35">
      <c r="B4769" s="40">
        <v>40463</v>
      </c>
      <c r="C4769" s="41">
        <v>91.032798999999997</v>
      </c>
      <c r="D4769" s="6">
        <f t="shared" si="151"/>
        <v>-0.61861131537264735</v>
      </c>
      <c r="E4769">
        <v>-1.9653918427698685E-2</v>
      </c>
      <c r="G4769">
        <v>4763</v>
      </c>
      <c r="H4769">
        <f t="shared" ca="1" si="152"/>
        <v>2.6235506349108458E-3</v>
      </c>
    </row>
    <row r="4770" spans="2:8" x14ac:dyDescent="0.35">
      <c r="B4770" s="40">
        <v>42158</v>
      </c>
      <c r="C4770" s="41">
        <v>238.68772899999999</v>
      </c>
      <c r="D4770" s="6">
        <f t="shared" si="151"/>
        <v>1.4314434355602939</v>
      </c>
      <c r="E4770">
        <v>-1.9681277686366419E-2</v>
      </c>
      <c r="G4770">
        <v>4764</v>
      </c>
      <c r="H4770">
        <f t="shared" ca="1" si="152"/>
        <v>1.2019526736274789E-2</v>
      </c>
    </row>
    <row r="4771" spans="2:8" x14ac:dyDescent="0.35">
      <c r="B4771" s="40">
        <v>40730</v>
      </c>
      <c r="C4771" s="41">
        <v>98.167090999999999</v>
      </c>
      <c r="D4771" s="6">
        <f t="shared" si="151"/>
        <v>-0.69178593819033896</v>
      </c>
      <c r="E4771">
        <v>-1.9736826338431917E-2</v>
      </c>
      <c r="G4771">
        <v>4765</v>
      </c>
      <c r="H4771">
        <f t="shared" ca="1" si="152"/>
        <v>3.1465761904316642E-3</v>
      </c>
    </row>
    <row r="4772" spans="2:8" x14ac:dyDescent="0.35">
      <c r="B4772" s="40">
        <v>43041</v>
      </c>
      <c r="C4772" s="41">
        <v>318.50295999999997</v>
      </c>
      <c r="D4772" s="6">
        <f t="shared" si="151"/>
        <v>1.5643976874774472</v>
      </c>
      <c r="E4772">
        <v>-1.9739604817526811E-2</v>
      </c>
      <c r="G4772">
        <v>4766</v>
      </c>
      <c r="H4772">
        <f t="shared" ca="1" si="152"/>
        <v>3.2461642258052884E-2</v>
      </c>
    </row>
    <row r="4773" spans="2:8" x14ac:dyDescent="0.35">
      <c r="B4773" s="40">
        <v>41373</v>
      </c>
      <c r="C4773" s="41">
        <v>124.201859</v>
      </c>
      <c r="D4773" s="6">
        <f t="shared" si="151"/>
        <v>12.536946045287275</v>
      </c>
      <c r="E4773">
        <v>-1.9753192859543956E-2</v>
      </c>
      <c r="G4773">
        <v>4767</v>
      </c>
      <c r="H4773">
        <f t="shared" ca="1" si="152"/>
        <v>2.3646214668780518E-3</v>
      </c>
    </row>
    <row r="4774" spans="2:8" x14ac:dyDescent="0.35">
      <c r="B4774" s="40">
        <v>38195</v>
      </c>
      <c r="C4774" s="41">
        <v>9.1750279999999993</v>
      </c>
      <c r="D4774" s="6">
        <f t="shared" si="151"/>
        <v>-0.97436902021114336</v>
      </c>
      <c r="E4774">
        <v>-1.9772857224663366E-2</v>
      </c>
      <c r="G4774">
        <v>4768</v>
      </c>
      <c r="H4774">
        <f t="shared" ca="1" si="152"/>
        <v>2.0016854167947441E-2</v>
      </c>
    </row>
    <row r="4775" spans="2:8" x14ac:dyDescent="0.35">
      <c r="B4775" s="40">
        <v>43283</v>
      </c>
      <c r="C4775" s="41">
        <v>357.966339</v>
      </c>
      <c r="D4775" s="6">
        <f t="shared" si="151"/>
        <v>39.639888554492828</v>
      </c>
      <c r="E4775">
        <v>-1.9798337402488257E-2</v>
      </c>
      <c r="G4775">
        <v>4769</v>
      </c>
      <c r="H4775">
        <f t="shared" ca="1" si="152"/>
        <v>1.2852644296179752E-2</v>
      </c>
    </row>
    <row r="4776" spans="2:8" x14ac:dyDescent="0.35">
      <c r="B4776" s="40">
        <v>37945</v>
      </c>
      <c r="C4776" s="41">
        <v>8.8082510000000003</v>
      </c>
      <c r="D4776" s="6">
        <f t="shared" si="151"/>
        <v>0.88845626101460917</v>
      </c>
      <c r="E4776">
        <v>-1.9802038593415876E-2</v>
      </c>
      <c r="G4776">
        <v>4770</v>
      </c>
      <c r="H4776">
        <f t="shared" ca="1" si="152"/>
        <v>1.8700562505414516E-2</v>
      </c>
    </row>
    <row r="4777" spans="2:8" x14ac:dyDescent="0.35">
      <c r="B4777" s="40">
        <v>37734</v>
      </c>
      <c r="C4777" s="41">
        <v>4.6642599999999996</v>
      </c>
      <c r="D4777" s="6">
        <f t="shared" si="151"/>
        <v>-0.79836266991504867</v>
      </c>
      <c r="E4777">
        <v>-1.9810121913777168E-2</v>
      </c>
      <c r="G4777">
        <v>4771</v>
      </c>
      <c r="H4777">
        <f t="shared" ca="1" si="152"/>
        <v>1.4512593319004905E-2</v>
      </c>
    </row>
    <row r="4778" spans="2:8" x14ac:dyDescent="0.35">
      <c r="B4778" s="40">
        <v>38678</v>
      </c>
      <c r="C4778" s="41">
        <v>23.131927000000001</v>
      </c>
      <c r="D4778" s="6">
        <f t="shared" si="151"/>
        <v>-0.90503003838913754</v>
      </c>
      <c r="E4778">
        <v>-1.9834473876103782E-2</v>
      </c>
      <c r="G4778">
        <v>4772</v>
      </c>
      <c r="H4778">
        <f t="shared" ca="1" si="152"/>
        <v>-1.1720848300409691E-2</v>
      </c>
    </row>
    <row r="4779" spans="2:8" x14ac:dyDescent="0.35">
      <c r="B4779" s="40">
        <v>42051</v>
      </c>
      <c r="C4779" s="41">
        <v>243.57098400000001</v>
      </c>
      <c r="D4779" s="6">
        <f t="shared" si="151"/>
        <v>0.72628095684921012</v>
      </c>
      <c r="E4779">
        <v>-1.9834652403653053E-2</v>
      </c>
      <c r="G4779">
        <v>4773</v>
      </c>
      <c r="H4779">
        <f t="shared" ca="1" si="152"/>
        <v>5.3538325572359269E-3</v>
      </c>
    </row>
    <row r="4780" spans="2:8" x14ac:dyDescent="0.35">
      <c r="B4780" s="40">
        <v>41400</v>
      </c>
      <c r="C4780" s="41">
        <v>141.09579500000001</v>
      </c>
      <c r="D4780" s="6">
        <f t="shared" si="151"/>
        <v>10.574062384825009</v>
      </c>
      <c r="E4780">
        <v>-1.9869701860137815E-2</v>
      </c>
      <c r="G4780">
        <v>4774</v>
      </c>
      <c r="H4780">
        <f t="shared" ca="1" si="152"/>
        <v>-2.3746390319663968E-2</v>
      </c>
    </row>
    <row r="4781" spans="2:8" x14ac:dyDescent="0.35">
      <c r="B4781" s="40">
        <v>38355</v>
      </c>
      <c r="C4781" s="41">
        <v>12.190689000000001</v>
      </c>
      <c r="D4781" s="6">
        <f t="shared" si="151"/>
        <v>-0.91910703701994911</v>
      </c>
      <c r="E4781">
        <v>-1.9871839607031722E-2</v>
      </c>
      <c r="G4781">
        <v>4775</v>
      </c>
      <c r="H4781">
        <f t="shared" ca="1" si="152"/>
        <v>1.3850251641986857E-2</v>
      </c>
    </row>
    <row r="4782" spans="2:8" x14ac:dyDescent="0.35">
      <c r="B4782" s="40">
        <v>41474</v>
      </c>
      <c r="C4782" s="41">
        <v>150.70147700000001</v>
      </c>
      <c r="D4782" s="6">
        <f t="shared" si="151"/>
        <v>5.7316353340477635</v>
      </c>
      <c r="E4782">
        <v>-1.9877011574592682E-2</v>
      </c>
      <c r="G4782">
        <v>4776</v>
      </c>
      <c r="H4782">
        <f t="shared" ca="1" si="152"/>
        <v>-7.6184736446659896E-3</v>
      </c>
    </row>
    <row r="4783" spans="2:8" x14ac:dyDescent="0.35">
      <c r="B4783" s="40">
        <v>38652</v>
      </c>
      <c r="C4783" s="41">
        <v>22.387053000000002</v>
      </c>
      <c r="D4783" s="6">
        <f t="shared" si="151"/>
        <v>-0.42265313710824665</v>
      </c>
      <c r="E4783">
        <v>-1.9953896309905413E-2</v>
      </c>
      <c r="G4783">
        <v>4777</v>
      </c>
      <c r="H4783">
        <f t="shared" ca="1" si="152"/>
        <v>2.1304734754937073E-2</v>
      </c>
    </row>
    <row r="4784" spans="2:8" x14ac:dyDescent="0.35">
      <c r="B4784" s="40">
        <v>39174</v>
      </c>
      <c r="C4784" s="41">
        <v>38.775742000000001</v>
      </c>
      <c r="D4784" s="6">
        <f t="shared" si="151"/>
        <v>-0.54009239986603574</v>
      </c>
      <c r="E4784">
        <v>-1.9999661334539051E-2</v>
      </c>
      <c r="G4784">
        <v>4778</v>
      </c>
      <c r="H4784">
        <f t="shared" ca="1" si="152"/>
        <v>-2.8247724545319729E-2</v>
      </c>
    </row>
    <row r="4785" spans="2:8" x14ac:dyDescent="0.35">
      <c r="B4785" s="40">
        <v>40863</v>
      </c>
      <c r="C4785" s="41">
        <v>84.312027</v>
      </c>
      <c r="D4785" s="6">
        <f t="shared" si="151"/>
        <v>9.7077222780039385</v>
      </c>
      <c r="E4785">
        <v>-2.0020462261890602E-2</v>
      </c>
      <c r="G4785">
        <v>4779</v>
      </c>
      <c r="H4785">
        <f t="shared" ca="1" si="152"/>
        <v>3.6516095360194865E-2</v>
      </c>
    </row>
    <row r="4786" spans="2:8" x14ac:dyDescent="0.35">
      <c r="B4786" s="40">
        <v>37872</v>
      </c>
      <c r="C4786" s="41">
        <v>7.8739460000000001</v>
      </c>
      <c r="D4786" s="6">
        <f t="shared" si="151"/>
        <v>-0.82389167971272814</v>
      </c>
      <c r="E4786">
        <v>-2.0047594103269527E-2</v>
      </c>
      <c r="G4786">
        <v>4780</v>
      </c>
      <c r="H4786">
        <f t="shared" ca="1" si="152"/>
        <v>4.3630591909644533E-4</v>
      </c>
    </row>
    <row r="4787" spans="2:8" x14ac:dyDescent="0.35">
      <c r="B4787" s="40">
        <v>39365</v>
      </c>
      <c r="C4787" s="41">
        <v>44.710811999999997</v>
      </c>
      <c r="D4787" s="6">
        <f t="shared" si="151"/>
        <v>-0.44719761108641071</v>
      </c>
      <c r="E4787">
        <v>-2.0081971470723131E-2</v>
      </c>
      <c r="G4787">
        <v>4781</v>
      </c>
      <c r="H4787">
        <f t="shared" ca="1" si="152"/>
        <v>9.2318230471139674E-3</v>
      </c>
    </row>
    <row r="4788" spans="2:8" x14ac:dyDescent="0.35">
      <c r="B4788" s="40">
        <v>40511</v>
      </c>
      <c r="C4788" s="41">
        <v>80.880279999999999</v>
      </c>
      <c r="D4788" s="6">
        <f t="shared" si="151"/>
        <v>3.0006238339901188</v>
      </c>
      <c r="E4788">
        <v>-2.0106086233540144E-2</v>
      </c>
      <c r="G4788">
        <v>4782</v>
      </c>
      <c r="H4788">
        <f t="shared" ca="1" si="152"/>
        <v>-3.9395453762888274E-3</v>
      </c>
    </row>
    <row r="4789" spans="2:8" x14ac:dyDescent="0.35">
      <c r="B4789" s="40">
        <v>38583</v>
      </c>
      <c r="C4789" s="41">
        <v>20.216916999999999</v>
      </c>
      <c r="D4789" s="6">
        <f t="shared" si="151"/>
        <v>-0.45780306973707779</v>
      </c>
      <c r="E4789">
        <v>-2.0136692873848595E-2</v>
      </c>
      <c r="G4789">
        <v>4783</v>
      </c>
      <c r="H4789">
        <f t="shared" ca="1" si="152"/>
        <v>6.3030420498094056E-2</v>
      </c>
    </row>
    <row r="4790" spans="2:8" x14ac:dyDescent="0.35">
      <c r="B4790" s="40">
        <v>39876</v>
      </c>
      <c r="C4790" s="41">
        <v>37.287036999999998</v>
      </c>
      <c r="D4790" s="6">
        <f t="shared" si="151"/>
        <v>-0.76055340383623415</v>
      </c>
      <c r="E4790">
        <v>-2.0156681749849605E-2</v>
      </c>
      <c r="G4790">
        <v>4784</v>
      </c>
      <c r="H4790">
        <f t="shared" ca="1" si="152"/>
        <v>-6.2749947347933857E-3</v>
      </c>
    </row>
    <row r="4791" spans="2:8" x14ac:dyDescent="0.35">
      <c r="B4791" s="40">
        <v>41583</v>
      </c>
      <c r="C4791" s="41">
        <v>155.72172499999999</v>
      </c>
      <c r="D4791" s="6">
        <f t="shared" si="151"/>
        <v>0.15871382731497843</v>
      </c>
      <c r="E4791">
        <v>-2.0164658334785954E-2</v>
      </c>
      <c r="G4791">
        <v>4785</v>
      </c>
      <c r="H4791">
        <f t="shared" ca="1" si="152"/>
        <v>1.5085327293586394E-2</v>
      </c>
    </row>
    <row r="4792" spans="2:8" x14ac:dyDescent="0.35">
      <c r="B4792" s="40">
        <v>41438</v>
      </c>
      <c r="C4792" s="41">
        <v>134.391876</v>
      </c>
      <c r="D4792" s="6">
        <f t="shared" si="151"/>
        <v>2.3915516590283161</v>
      </c>
      <c r="E4792">
        <v>-2.0202016519896952E-2</v>
      </c>
      <c r="G4792">
        <v>4786</v>
      </c>
      <c r="H4792">
        <f t="shared" ca="1" si="152"/>
        <v>9.9463478432571441E-3</v>
      </c>
    </row>
    <row r="4793" spans="2:8" x14ac:dyDescent="0.35">
      <c r="B4793" s="40">
        <v>39591</v>
      </c>
      <c r="C4793" s="41">
        <v>39.625484</v>
      </c>
      <c r="D4793" s="6">
        <f t="shared" si="151"/>
        <v>-0.9177095593615564</v>
      </c>
      <c r="E4793">
        <v>-2.0217663559836525E-2</v>
      </c>
      <c r="G4793">
        <v>4787</v>
      </c>
      <c r="H4793">
        <f t="shared" ca="1" si="152"/>
        <v>-1.6809488215247931E-3</v>
      </c>
    </row>
    <row r="4794" spans="2:8" x14ac:dyDescent="0.35">
      <c r="B4794" s="40">
        <v>43889</v>
      </c>
      <c r="C4794" s="41">
        <v>481.53204299999999</v>
      </c>
      <c r="D4794" s="6">
        <f t="shared" si="151"/>
        <v>0.78282209384404244</v>
      </c>
      <c r="E4794">
        <v>-2.0242846896683236E-2</v>
      </c>
      <c r="G4794">
        <v>4788</v>
      </c>
      <c r="H4794">
        <f t="shared" ca="1" si="152"/>
        <v>-4.7910154399470294E-2</v>
      </c>
    </row>
    <row r="4795" spans="2:8" x14ac:dyDescent="0.35">
      <c r="B4795" s="40">
        <v>42622</v>
      </c>
      <c r="C4795" s="41">
        <v>270.09539799999999</v>
      </c>
      <c r="D4795" s="6">
        <f t="shared" si="151"/>
        <v>3.9090627076470308</v>
      </c>
      <c r="E4795">
        <v>-2.0244512757970564E-2</v>
      </c>
      <c r="G4795">
        <v>4789</v>
      </c>
      <c r="H4795">
        <f t="shared" ca="1" si="152"/>
        <v>-2.1141957589931412E-2</v>
      </c>
    </row>
    <row r="4796" spans="2:8" x14ac:dyDescent="0.35">
      <c r="B4796" s="40">
        <v>40036</v>
      </c>
      <c r="C4796" s="41">
        <v>55.019748999999997</v>
      </c>
      <c r="D4796" s="6">
        <f t="shared" si="151"/>
        <v>-0.86376063405783121</v>
      </c>
      <c r="E4796">
        <v>-2.0275597624818186E-2</v>
      </c>
      <c r="G4796">
        <v>4790</v>
      </c>
      <c r="H4796">
        <f t="shared" ca="1" si="152"/>
        <v>3.581798858047304E-3</v>
      </c>
    </row>
    <row r="4797" spans="2:8" x14ac:dyDescent="0.35">
      <c r="B4797" s="40">
        <v>43665</v>
      </c>
      <c r="C4797" s="41">
        <v>403.84619099999998</v>
      </c>
      <c r="D4797" s="6">
        <f t="shared" si="151"/>
        <v>6.0828176414105286</v>
      </c>
      <c r="E4797">
        <v>-2.0284342196061303E-2</v>
      </c>
      <c r="G4797">
        <v>4791</v>
      </c>
      <c r="H4797">
        <f t="shared" ca="1" si="152"/>
        <v>1.9737590100138157E-2</v>
      </c>
    </row>
    <row r="4798" spans="2:8" x14ac:dyDescent="0.35">
      <c r="B4798" s="40">
        <v>40032</v>
      </c>
      <c r="C4798" s="41">
        <v>57.017730999999998</v>
      </c>
      <c r="D4798" s="6">
        <f t="shared" si="151"/>
        <v>-0.76225639071767481</v>
      </c>
      <c r="E4798">
        <v>-2.0302874542660287E-2</v>
      </c>
      <c r="G4798">
        <v>4792</v>
      </c>
      <c r="H4798">
        <f t="shared" ca="1" si="152"/>
        <v>2.3658572444220139E-2</v>
      </c>
    </row>
    <row r="4799" spans="2:8" x14ac:dyDescent="0.35">
      <c r="B4799" s="40">
        <v>42089</v>
      </c>
      <c r="C4799" s="41">
        <v>239.82865899999999</v>
      </c>
      <c r="D4799" s="6">
        <f t="shared" si="151"/>
        <v>1.8498212449937277</v>
      </c>
      <c r="E4799">
        <v>-2.0320723862320832E-2</v>
      </c>
      <c r="G4799">
        <v>4793</v>
      </c>
      <c r="H4799">
        <f t="shared" ca="1" si="152"/>
        <v>-1.1913305176842489E-2</v>
      </c>
    </row>
    <row r="4800" spans="2:8" x14ac:dyDescent="0.35">
      <c r="B4800" s="40">
        <v>40519</v>
      </c>
      <c r="C4800" s="41">
        <v>84.155685000000005</v>
      </c>
      <c r="D4800" s="6">
        <f t="shared" si="151"/>
        <v>7.6845865967130838</v>
      </c>
      <c r="E4800">
        <v>-2.033559766230485E-2</v>
      </c>
      <c r="G4800">
        <v>4794</v>
      </c>
      <c r="H4800">
        <f t="shared" ca="1" si="152"/>
        <v>-3.1377910400546834E-2</v>
      </c>
    </row>
    <row r="4801" spans="2:8" x14ac:dyDescent="0.35">
      <c r="B4801" s="40">
        <v>38133</v>
      </c>
      <c r="C4801" s="41">
        <v>9.6902349999999995</v>
      </c>
      <c r="D4801" s="6">
        <f t="shared" si="151"/>
        <v>-0.8940062374668013</v>
      </c>
      <c r="E4801">
        <v>-2.0336571435041726E-2</v>
      </c>
      <c r="G4801">
        <v>4795</v>
      </c>
      <c r="H4801">
        <f t="shared" ca="1" si="152"/>
        <v>5.9687061904834318E-3</v>
      </c>
    </row>
    <row r="4802" spans="2:8" x14ac:dyDescent="0.35">
      <c r="B4802" s="40">
        <v>41068</v>
      </c>
      <c r="C4802" s="41">
        <v>91.422691</v>
      </c>
      <c r="D4802" s="6">
        <f t="shared" si="151"/>
        <v>2.5260097421289925E-2</v>
      </c>
      <c r="E4802">
        <v>-2.0350195101235116E-2</v>
      </c>
      <c r="G4802">
        <v>4796</v>
      </c>
      <c r="H4802">
        <f t="shared" ca="1" si="152"/>
        <v>-6.2990438087181843E-3</v>
      </c>
    </row>
    <row r="4803" spans="2:8" x14ac:dyDescent="0.35">
      <c r="B4803" s="40">
        <v>40952</v>
      </c>
      <c r="C4803" s="41">
        <v>89.170242000000002</v>
      </c>
      <c r="D4803" s="6">
        <f t="shared" si="151"/>
        <v>8.9918494429477818</v>
      </c>
      <c r="E4803">
        <v>-2.0378510566304676E-2</v>
      </c>
      <c r="G4803">
        <v>4797</v>
      </c>
      <c r="H4803">
        <f t="shared" ca="1" si="152"/>
        <v>3.0986140594673476E-2</v>
      </c>
    </row>
    <row r="4804" spans="2:8" x14ac:dyDescent="0.35">
      <c r="B4804" s="40">
        <v>38064</v>
      </c>
      <c r="C4804" s="41">
        <v>8.9242980000000003</v>
      </c>
      <c r="D4804" s="6">
        <f t="shared" si="151"/>
        <v>-0.95761011409803953</v>
      </c>
      <c r="E4804">
        <v>-2.0382369622944239E-2</v>
      </c>
      <c r="G4804">
        <v>4798</v>
      </c>
      <c r="H4804">
        <f t="shared" ca="1" si="152"/>
        <v>-1.7493710541471343E-2</v>
      </c>
    </row>
    <row r="4805" spans="2:8" x14ac:dyDescent="0.35">
      <c r="B4805" s="40">
        <v>41964</v>
      </c>
      <c r="C4805" s="41">
        <v>210.52894599999999</v>
      </c>
      <c r="D4805" s="6">
        <f t="shared" si="151"/>
        <v>11.937429061324076</v>
      </c>
      <c r="E4805">
        <v>-2.0386590898163581E-2</v>
      </c>
      <c r="G4805">
        <v>4799</v>
      </c>
      <c r="H4805">
        <f t="shared" ca="1" si="152"/>
        <v>5.6796584592119274E-2</v>
      </c>
    </row>
    <row r="4806" spans="2:8" x14ac:dyDescent="0.35">
      <c r="B4806" s="40">
        <v>38489</v>
      </c>
      <c r="C4806" s="41">
        <v>16.272857999999999</v>
      </c>
      <c r="D4806" s="6">
        <f t="shared" si="151"/>
        <v>-0.95986291421671199</v>
      </c>
      <c r="E4806">
        <v>-2.0398381623565501E-2</v>
      </c>
      <c r="G4806">
        <v>4800</v>
      </c>
      <c r="H4806">
        <f t="shared" ca="1" si="152"/>
        <v>5.1208486732715566E-2</v>
      </c>
    </row>
    <row r="4807" spans="2:8" x14ac:dyDescent="0.35">
      <c r="B4807" s="40">
        <v>43466</v>
      </c>
      <c r="C4807" s="41">
        <v>405.43197600000002</v>
      </c>
      <c r="D4807" s="6">
        <f t="shared" ref="D4807:D4870" si="153">(C4807-C4808)/C4808</f>
        <v>-0.22670126133120413</v>
      </c>
      <c r="E4807">
        <v>-2.0434246536181696E-2</v>
      </c>
      <c r="G4807">
        <v>4801</v>
      </c>
      <c r="H4807">
        <f t="shared" ref="H4807:H4870" ca="1" si="154">_xlfn.NORM.INV(RAND(),K$9,K$10)</f>
        <v>1.5340388144435748E-2</v>
      </c>
    </row>
    <row r="4808" spans="2:8" x14ac:dyDescent="0.35">
      <c r="B4808" s="40">
        <v>44844</v>
      </c>
      <c r="C4808" s="41">
        <v>524.28894000000003</v>
      </c>
      <c r="D4808" s="6">
        <f t="shared" si="153"/>
        <v>37.715442803095591</v>
      </c>
      <c r="E4808">
        <v>-2.0457393271532457E-2</v>
      </c>
      <c r="G4808">
        <v>4802</v>
      </c>
      <c r="H4808">
        <f t="shared" ca="1" si="154"/>
        <v>2.4045196681275877E-2</v>
      </c>
    </row>
    <row r="4809" spans="2:8" x14ac:dyDescent="0.35">
      <c r="B4809" s="40">
        <v>38387</v>
      </c>
      <c r="C4809" s="41">
        <v>13.542114</v>
      </c>
      <c r="D4809" s="6">
        <f t="shared" si="153"/>
        <v>-0.88014123990657367</v>
      </c>
      <c r="E4809">
        <v>-2.0472615452807728E-2</v>
      </c>
      <c r="G4809">
        <v>4803</v>
      </c>
      <c r="H4809">
        <f t="shared" ca="1" si="154"/>
        <v>-6.8367044369752661E-2</v>
      </c>
    </row>
    <row r="4810" spans="2:8" x14ac:dyDescent="0.35">
      <c r="B4810" s="40">
        <v>41333</v>
      </c>
      <c r="C4810" s="41">
        <v>112.983932</v>
      </c>
      <c r="D4810" s="6">
        <f t="shared" si="153"/>
        <v>2.0319191095602656</v>
      </c>
      <c r="E4810">
        <v>-2.0534544131740134E-2</v>
      </c>
      <c r="G4810">
        <v>4804</v>
      </c>
      <c r="H4810">
        <f t="shared" ca="1" si="154"/>
        <v>2.0848951789864959E-2</v>
      </c>
    </row>
    <row r="4811" spans="2:8" x14ac:dyDescent="0.35">
      <c r="B4811" s="40">
        <v>39727</v>
      </c>
      <c r="C4811" s="41">
        <v>37.264823999999997</v>
      </c>
      <c r="D4811" s="6">
        <f t="shared" si="153"/>
        <v>-0.25381850397482442</v>
      </c>
      <c r="E4811">
        <v>-2.0544121653384116E-2</v>
      </c>
      <c r="G4811">
        <v>4805</v>
      </c>
      <c r="H4811">
        <f t="shared" ca="1" si="154"/>
        <v>2.1704991520019035E-2</v>
      </c>
    </row>
    <row r="4812" spans="2:8" x14ac:dyDescent="0.35">
      <c r="B4812" s="40">
        <v>39427</v>
      </c>
      <c r="C4812" s="41">
        <v>49.940697</v>
      </c>
      <c r="D4812" s="6">
        <f t="shared" si="153"/>
        <v>-0.41806615104209682</v>
      </c>
      <c r="E4812">
        <v>-2.0559145448408329E-2</v>
      </c>
      <c r="G4812">
        <v>4806</v>
      </c>
      <c r="H4812">
        <f t="shared" ca="1" si="154"/>
        <v>2.6549166458979975E-2</v>
      </c>
    </row>
    <row r="4813" spans="2:8" x14ac:dyDescent="0.35">
      <c r="B4813" s="40">
        <v>40402</v>
      </c>
      <c r="C4813" s="41">
        <v>85.818511999999998</v>
      </c>
      <c r="D4813" s="6">
        <f t="shared" si="153"/>
        <v>-0.84762582781318785</v>
      </c>
      <c r="E4813">
        <v>-2.0580313144916648E-2</v>
      </c>
      <c r="G4813">
        <v>4807</v>
      </c>
      <c r="H4813">
        <f t="shared" ca="1" si="154"/>
        <v>-4.2678844642912744E-2</v>
      </c>
    </row>
    <row r="4814" spans="2:8" x14ac:dyDescent="0.35">
      <c r="B4814" s="40">
        <v>44918</v>
      </c>
      <c r="C4814" s="41">
        <v>563.20904499999995</v>
      </c>
      <c r="D4814" s="6">
        <f t="shared" si="153"/>
        <v>1.2668366345570439</v>
      </c>
      <c r="E4814">
        <v>-2.0597183432983095E-2</v>
      </c>
      <c r="G4814">
        <v>4808</v>
      </c>
      <c r="H4814">
        <f t="shared" ca="1" si="154"/>
        <v>2.590786474822266E-2</v>
      </c>
    </row>
    <row r="4815" spans="2:8" x14ac:dyDescent="0.35">
      <c r="B4815" s="40">
        <v>42769</v>
      </c>
      <c r="C4815" s="41">
        <v>248.45594800000001</v>
      </c>
      <c r="D4815" s="6">
        <f t="shared" si="153"/>
        <v>4.8570371187942767</v>
      </c>
      <c r="E4815">
        <v>-2.0631753828012273E-2</v>
      </c>
      <c r="G4815">
        <v>4809</v>
      </c>
      <c r="H4815">
        <f t="shared" ca="1" si="154"/>
        <v>2.5358604689446541E-2</v>
      </c>
    </row>
    <row r="4816" spans="2:8" x14ac:dyDescent="0.35">
      <c r="B4816" s="40">
        <v>39308</v>
      </c>
      <c r="C4816" s="41">
        <v>42.420074</v>
      </c>
      <c r="D4816" s="6">
        <f t="shared" si="153"/>
        <v>-0.51710458234053169</v>
      </c>
      <c r="E4816">
        <v>-2.067293042428919E-2</v>
      </c>
      <c r="G4816">
        <v>4810</v>
      </c>
      <c r="H4816">
        <f t="shared" ca="1" si="154"/>
        <v>3.8263847269199715E-2</v>
      </c>
    </row>
    <row r="4817" spans="2:8" x14ac:dyDescent="0.35">
      <c r="B4817" s="40">
        <v>40907</v>
      </c>
      <c r="C4817" s="41">
        <v>87.845260999999994</v>
      </c>
      <c r="D4817" s="6">
        <f t="shared" si="153"/>
        <v>0.63035376929173526</v>
      </c>
      <c r="E4817">
        <v>-2.0679678725026317E-2</v>
      </c>
      <c r="G4817">
        <v>4811</v>
      </c>
      <c r="H4817">
        <f t="shared" ca="1" si="154"/>
        <v>4.9059272226072495E-3</v>
      </c>
    </row>
    <row r="4818" spans="2:8" x14ac:dyDescent="0.35">
      <c r="B4818" s="40">
        <v>40037</v>
      </c>
      <c r="C4818" s="41">
        <v>53.881104000000001</v>
      </c>
      <c r="D4818" s="6">
        <f t="shared" si="153"/>
        <v>-0.24575833847606049</v>
      </c>
      <c r="E4818">
        <v>-2.0695205279835007E-2</v>
      </c>
      <c r="G4818">
        <v>4812</v>
      </c>
      <c r="H4818">
        <f t="shared" ca="1" si="154"/>
        <v>-5.8299786856912617E-2</v>
      </c>
    </row>
    <row r="4819" spans="2:8" x14ac:dyDescent="0.35">
      <c r="B4819" s="40">
        <v>40157</v>
      </c>
      <c r="C4819" s="41">
        <v>71.437454000000002</v>
      </c>
      <c r="D4819" s="6">
        <f t="shared" si="153"/>
        <v>-0.81442932853439065</v>
      </c>
      <c r="E4819">
        <v>-2.0716450954322688E-2</v>
      </c>
      <c r="G4819">
        <v>4813</v>
      </c>
      <c r="H4819">
        <f t="shared" ca="1" si="154"/>
        <v>1.8838905573698461E-3</v>
      </c>
    </row>
    <row r="4820" spans="2:8" x14ac:dyDescent="0.35">
      <c r="B4820" s="40">
        <v>43630</v>
      </c>
      <c r="C4820" s="41">
        <v>384.96090700000002</v>
      </c>
      <c r="D4820" s="6">
        <f t="shared" si="153"/>
        <v>-0.33856284233117379</v>
      </c>
      <c r="E4820">
        <v>-2.0780013577030104E-2</v>
      </c>
      <c r="G4820">
        <v>4814</v>
      </c>
      <c r="H4820">
        <f t="shared" ca="1" si="154"/>
        <v>3.7748719243716623E-2</v>
      </c>
    </row>
    <row r="4821" spans="2:8" x14ac:dyDescent="0.35">
      <c r="B4821" s="40">
        <v>44489</v>
      </c>
      <c r="C4821" s="41">
        <v>582.00677499999995</v>
      </c>
      <c r="D4821" s="6">
        <f t="shared" si="153"/>
        <v>0.12881710929184365</v>
      </c>
      <c r="E4821">
        <v>-2.0817839995970484E-2</v>
      </c>
      <c r="G4821">
        <v>4815</v>
      </c>
      <c r="H4821">
        <f t="shared" ca="1" si="154"/>
        <v>-8.5515662953678916E-3</v>
      </c>
    </row>
    <row r="4822" spans="2:8" x14ac:dyDescent="0.35">
      <c r="B4822" s="40">
        <v>44643</v>
      </c>
      <c r="C4822" s="41">
        <v>515.589966</v>
      </c>
      <c r="D4822" s="6">
        <f t="shared" si="153"/>
        <v>4.7910388534041077</v>
      </c>
      <c r="E4822">
        <v>-2.0880152289294379E-2</v>
      </c>
      <c r="G4822">
        <v>4816</v>
      </c>
      <c r="H4822">
        <f t="shared" ca="1" si="154"/>
        <v>-1.8565791206437414E-2</v>
      </c>
    </row>
    <row r="4823" spans="2:8" x14ac:dyDescent="0.35">
      <c r="B4823" s="40">
        <v>40360</v>
      </c>
      <c r="C4823" s="41">
        <v>89.032379000000006</v>
      </c>
      <c r="D4823" s="6">
        <f t="shared" si="153"/>
        <v>8.9076827391701698</v>
      </c>
      <c r="E4823">
        <v>-2.0892612396116266E-2</v>
      </c>
      <c r="G4823">
        <v>4817</v>
      </c>
      <c r="H4823">
        <f t="shared" ca="1" si="154"/>
        <v>-2.9098464257396588E-2</v>
      </c>
    </row>
    <row r="4824" spans="2:8" x14ac:dyDescent="0.35">
      <c r="B4824" s="40">
        <v>37944</v>
      </c>
      <c r="C4824" s="41">
        <v>8.9861959999999996</v>
      </c>
      <c r="D4824" s="6">
        <f t="shared" si="153"/>
        <v>-0.96646613772313583</v>
      </c>
      <c r="E4824">
        <v>-2.0893967722674857E-2</v>
      </c>
      <c r="G4824">
        <v>4818</v>
      </c>
      <c r="H4824">
        <f t="shared" ca="1" si="154"/>
        <v>-4.3108912078776672E-2</v>
      </c>
    </row>
    <row r="4825" spans="2:8" x14ac:dyDescent="0.35">
      <c r="B4825" s="40">
        <v>42670</v>
      </c>
      <c r="C4825" s="41">
        <v>267.97378500000002</v>
      </c>
      <c r="D4825" s="6">
        <f t="shared" si="153"/>
        <v>2.1942077840660694</v>
      </c>
      <c r="E4825">
        <v>-2.0896328269864938E-2</v>
      </c>
      <c r="G4825">
        <v>4819</v>
      </c>
      <c r="H4825">
        <f t="shared" ca="1" si="154"/>
        <v>6.7176102181005476E-2</v>
      </c>
    </row>
    <row r="4826" spans="2:8" x14ac:dyDescent="0.35">
      <c r="B4826" s="40">
        <v>40619</v>
      </c>
      <c r="C4826" s="41">
        <v>83.893660999999994</v>
      </c>
      <c r="D4826" s="6">
        <f t="shared" si="153"/>
        <v>13.125440527317787</v>
      </c>
      <c r="E4826">
        <v>-2.089717360906335E-2</v>
      </c>
      <c r="G4826">
        <v>4820</v>
      </c>
      <c r="H4826">
        <f t="shared" ca="1" si="154"/>
        <v>7.6834567132683419E-3</v>
      </c>
    </row>
    <row r="4827" spans="2:8" x14ac:dyDescent="0.35">
      <c r="B4827" s="40">
        <v>37463</v>
      </c>
      <c r="C4827" s="41">
        <v>5.9391889999999998</v>
      </c>
      <c r="D4827" s="6">
        <f t="shared" si="153"/>
        <v>0.20238254064111924</v>
      </c>
      <c r="E4827">
        <v>-2.089762317644079E-2</v>
      </c>
      <c r="G4827">
        <v>4821</v>
      </c>
      <c r="H4827">
        <f t="shared" ca="1" si="154"/>
        <v>3.0551282149176278E-2</v>
      </c>
    </row>
    <row r="4828" spans="2:8" x14ac:dyDescent="0.35">
      <c r="B4828" s="40">
        <v>37706</v>
      </c>
      <c r="C4828" s="41">
        <v>4.9395170000000004</v>
      </c>
      <c r="D4828" s="6">
        <f t="shared" si="153"/>
        <v>-0.96595392017668857</v>
      </c>
      <c r="E4828">
        <v>-2.092686064385299E-2</v>
      </c>
      <c r="G4828">
        <v>4822</v>
      </c>
      <c r="H4828">
        <f t="shared" ca="1" si="154"/>
        <v>8.3358386061610154E-3</v>
      </c>
    </row>
    <row r="4829" spans="2:8" x14ac:dyDescent="0.35">
      <c r="B4829" s="40">
        <v>41486</v>
      </c>
      <c r="C4829" s="41">
        <v>145.083282</v>
      </c>
      <c r="D4829" s="6">
        <f t="shared" si="153"/>
        <v>-4.5633293204309595E-2</v>
      </c>
      <c r="E4829">
        <v>-2.0928350555327845E-2</v>
      </c>
      <c r="G4829">
        <v>4823</v>
      </c>
      <c r="H4829">
        <f t="shared" ca="1" si="154"/>
        <v>-6.8499212712532162E-3</v>
      </c>
    </row>
    <row r="4830" spans="2:8" x14ac:dyDescent="0.35">
      <c r="B4830" s="40">
        <v>41673</v>
      </c>
      <c r="C4830" s="41">
        <v>152.020477</v>
      </c>
      <c r="D4830" s="6">
        <f t="shared" si="153"/>
        <v>-0.41486506654486011</v>
      </c>
      <c r="E4830">
        <v>-2.0930352828492579E-2</v>
      </c>
      <c r="G4830">
        <v>4824</v>
      </c>
      <c r="H4830">
        <f t="shared" ca="1" si="154"/>
        <v>-3.7158116163327773E-2</v>
      </c>
    </row>
    <row r="4831" spans="2:8" x14ac:dyDescent="0.35">
      <c r="B4831" s="40">
        <v>42710</v>
      </c>
      <c r="C4831" s="41">
        <v>259.80413800000002</v>
      </c>
      <c r="D4831" s="6">
        <f t="shared" si="153"/>
        <v>2.0798463529669862</v>
      </c>
      <c r="E4831">
        <v>-2.0945914280936652E-2</v>
      </c>
      <c r="G4831">
        <v>4825</v>
      </c>
      <c r="H4831">
        <f t="shared" ca="1" si="154"/>
        <v>1.3671301129842923E-2</v>
      </c>
    </row>
    <row r="4832" spans="2:8" x14ac:dyDescent="0.35">
      <c r="B4832" s="40">
        <v>40886</v>
      </c>
      <c r="C4832" s="41">
        <v>84.356200999999999</v>
      </c>
      <c r="D4832" s="6">
        <f t="shared" si="153"/>
        <v>1.1647460566153294</v>
      </c>
      <c r="E4832">
        <v>-2.1014823716995531E-2</v>
      </c>
      <c r="G4832">
        <v>4826</v>
      </c>
      <c r="H4832">
        <f t="shared" ca="1" si="154"/>
        <v>1.6190610069786025E-2</v>
      </c>
    </row>
    <row r="4833" spans="2:8" x14ac:dyDescent="0.35">
      <c r="B4833" s="40">
        <v>39037</v>
      </c>
      <c r="C4833" s="41">
        <v>38.968173999999998</v>
      </c>
      <c r="D4833" s="6">
        <f t="shared" si="153"/>
        <v>-0.65207193771636918</v>
      </c>
      <c r="E4833">
        <v>-2.1058134261398083E-2</v>
      </c>
      <c r="G4833">
        <v>4827</v>
      </c>
      <c r="H4833">
        <f t="shared" ca="1" si="154"/>
        <v>4.1569177635273513E-2</v>
      </c>
    </row>
    <row r="4834" spans="2:8" x14ac:dyDescent="0.35">
      <c r="B4834" s="40">
        <v>41225</v>
      </c>
      <c r="C4834" s="41">
        <v>112.000664</v>
      </c>
      <c r="D4834" s="6">
        <f t="shared" si="153"/>
        <v>1.8086479261580748</v>
      </c>
      <c r="E4834">
        <v>-2.1093740338001214E-2</v>
      </c>
      <c r="G4834">
        <v>4828</v>
      </c>
      <c r="H4834">
        <f t="shared" ca="1" si="154"/>
        <v>3.8624566583439067E-2</v>
      </c>
    </row>
    <row r="4835" spans="2:8" x14ac:dyDescent="0.35">
      <c r="B4835" s="40">
        <v>39526</v>
      </c>
      <c r="C4835" s="41">
        <v>39.877074999999998</v>
      </c>
      <c r="D4835" s="6">
        <f t="shared" si="153"/>
        <v>3.9819254530349113</v>
      </c>
      <c r="E4835">
        <v>-2.1101570788176385E-2</v>
      </c>
      <c r="G4835">
        <v>4829</v>
      </c>
      <c r="H4835">
        <f t="shared" ca="1" si="154"/>
        <v>-2.2776386360709076E-2</v>
      </c>
    </row>
    <row r="4836" spans="2:8" x14ac:dyDescent="0.35">
      <c r="B4836" s="40">
        <v>37867</v>
      </c>
      <c r="C4836" s="41">
        <v>8.0043500000000005</v>
      </c>
      <c r="D4836" s="6">
        <f t="shared" si="153"/>
        <v>-0.9064008725152719</v>
      </c>
      <c r="E4836">
        <v>-2.1106798032858056E-2</v>
      </c>
      <c r="G4836">
        <v>4830</v>
      </c>
      <c r="H4836">
        <f t="shared" ca="1" si="154"/>
        <v>1.7612281866550047E-2</v>
      </c>
    </row>
    <row r="4837" spans="2:8" x14ac:dyDescent="0.35">
      <c r="B4837" s="40">
        <v>40834</v>
      </c>
      <c r="C4837" s="41">
        <v>85.517357000000004</v>
      </c>
      <c r="D4837" s="6">
        <f t="shared" si="153"/>
        <v>1.2833149267862827</v>
      </c>
      <c r="E4837">
        <v>-2.1115955203041128E-2</v>
      </c>
      <c r="G4837">
        <v>4831</v>
      </c>
      <c r="H4837">
        <f t="shared" ca="1" si="154"/>
        <v>-2.8480819162655144E-2</v>
      </c>
    </row>
    <row r="4838" spans="2:8" x14ac:dyDescent="0.35">
      <c r="B4838" s="40">
        <v>38979</v>
      </c>
      <c r="C4838" s="41">
        <v>37.453158999999999</v>
      </c>
      <c r="D4838" s="6">
        <f t="shared" si="153"/>
        <v>-0.47949607072830802</v>
      </c>
      <c r="E4838">
        <v>-2.1121910851408091E-2</v>
      </c>
      <c r="G4838">
        <v>4832</v>
      </c>
      <c r="H4838">
        <f t="shared" ca="1" si="154"/>
        <v>4.1762338561728722E-2</v>
      </c>
    </row>
    <row r="4839" spans="2:8" x14ac:dyDescent="0.35">
      <c r="B4839" s="40">
        <v>40231</v>
      </c>
      <c r="C4839" s="41">
        <v>71.955573999999999</v>
      </c>
      <c r="D4839" s="6">
        <f t="shared" si="153"/>
        <v>0.71512050618712486</v>
      </c>
      <c r="E4839">
        <v>-2.1145709505217689E-2</v>
      </c>
      <c r="G4839">
        <v>4833</v>
      </c>
      <c r="H4839">
        <f t="shared" ca="1" si="154"/>
        <v>-2.3785719393889342E-3</v>
      </c>
    </row>
    <row r="4840" spans="2:8" x14ac:dyDescent="0.35">
      <c r="B4840" s="40">
        <v>39125</v>
      </c>
      <c r="C4840" s="41">
        <v>41.953654999999998</v>
      </c>
      <c r="D4840" s="6">
        <f t="shared" si="153"/>
        <v>-0.9151149210150632</v>
      </c>
      <c r="E4840">
        <v>-2.119439296603616E-2</v>
      </c>
      <c r="G4840">
        <v>4834</v>
      </c>
      <c r="H4840">
        <f t="shared" ca="1" si="154"/>
        <v>-5.2942642605118533E-3</v>
      </c>
    </row>
    <row r="4841" spans="2:8" x14ac:dyDescent="0.35">
      <c r="B4841" s="40">
        <v>44741</v>
      </c>
      <c r="C4841" s="41">
        <v>494.24063100000001</v>
      </c>
      <c r="D4841" s="6">
        <f t="shared" si="153"/>
        <v>4.2935835987886888</v>
      </c>
      <c r="E4841">
        <v>-2.1284744433849707E-2</v>
      </c>
      <c r="G4841">
        <v>4835</v>
      </c>
      <c r="H4841">
        <f t="shared" ca="1" si="154"/>
        <v>1.5222824934390247E-2</v>
      </c>
    </row>
    <row r="4842" spans="2:8" x14ac:dyDescent="0.35">
      <c r="B4842" s="40">
        <v>41044</v>
      </c>
      <c r="C4842" s="41">
        <v>93.365982000000002</v>
      </c>
      <c r="D4842" s="6">
        <f t="shared" si="153"/>
        <v>17.074031414200412</v>
      </c>
      <c r="E4842">
        <v>-2.1296301401634868E-2</v>
      </c>
      <c r="G4842">
        <v>4836</v>
      </c>
      <c r="H4842">
        <f t="shared" ca="1" si="154"/>
        <v>2.3564520806710385E-2</v>
      </c>
    </row>
    <row r="4843" spans="2:8" x14ac:dyDescent="0.35">
      <c r="B4843" s="40">
        <v>37699</v>
      </c>
      <c r="C4843" s="41">
        <v>5.1657529999999996</v>
      </c>
      <c r="D4843" s="6">
        <f t="shared" si="153"/>
        <v>-0.98067100264321905</v>
      </c>
      <c r="E4843">
        <v>-2.1429001715138583E-2</v>
      </c>
      <c r="G4843">
        <v>4837</v>
      </c>
      <c r="H4843">
        <f t="shared" ca="1" si="154"/>
        <v>-2.9811601508062103E-2</v>
      </c>
    </row>
    <row r="4844" spans="2:8" x14ac:dyDescent="0.35">
      <c r="B4844" s="40">
        <v>42229</v>
      </c>
      <c r="C4844" s="41">
        <v>267.25405899999998</v>
      </c>
      <c r="D4844" s="6">
        <f t="shared" si="153"/>
        <v>2.158239705110331</v>
      </c>
      <c r="E4844">
        <v>-2.1447763419460232E-2</v>
      </c>
      <c r="G4844">
        <v>4838</v>
      </c>
      <c r="H4844">
        <f t="shared" ca="1" si="154"/>
        <v>1.0682051194750674E-2</v>
      </c>
    </row>
    <row r="4845" spans="2:8" x14ac:dyDescent="0.35">
      <c r="B4845" s="40">
        <v>40893</v>
      </c>
      <c r="C4845" s="41">
        <v>84.621207999999996</v>
      </c>
      <c r="D4845" s="6">
        <f t="shared" si="153"/>
        <v>0.92932224255634688</v>
      </c>
      <c r="E4845">
        <v>-2.1450251313821868E-2</v>
      </c>
      <c r="G4845">
        <v>4839</v>
      </c>
      <c r="H4845">
        <f t="shared" ca="1" si="154"/>
        <v>-2.366218863764909E-2</v>
      </c>
    </row>
    <row r="4846" spans="2:8" x14ac:dyDescent="0.35">
      <c r="B4846" s="40">
        <v>39576</v>
      </c>
      <c r="C4846" s="41">
        <v>43.860588</v>
      </c>
      <c r="D4846" s="6">
        <f t="shared" si="153"/>
        <v>-0.47717945122982885</v>
      </c>
      <c r="E4846">
        <v>-2.1515396670466289E-2</v>
      </c>
      <c r="G4846">
        <v>4840</v>
      </c>
      <c r="H4846">
        <f t="shared" ca="1" si="154"/>
        <v>-1.7403781323372877E-2</v>
      </c>
    </row>
    <row r="4847" spans="2:8" x14ac:dyDescent="0.35">
      <c r="B4847" s="40">
        <v>40841</v>
      </c>
      <c r="C4847" s="41">
        <v>83.892241999999996</v>
      </c>
      <c r="D4847" s="6">
        <f t="shared" si="153"/>
        <v>0.1099422754150572</v>
      </c>
      <c r="E4847">
        <v>-2.1516383499901707E-2</v>
      </c>
      <c r="G4847">
        <v>4841</v>
      </c>
      <c r="H4847">
        <f t="shared" ca="1" si="154"/>
        <v>3.1675736082744946E-2</v>
      </c>
    </row>
    <row r="4848" spans="2:8" x14ac:dyDescent="0.35">
      <c r="B4848" s="40">
        <v>40287</v>
      </c>
      <c r="C4848" s="41">
        <v>75.582526999999999</v>
      </c>
      <c r="D4848" s="6">
        <f t="shared" si="153"/>
        <v>-0.16203912944652379</v>
      </c>
      <c r="E4848">
        <v>-2.1520369023882758E-2</v>
      </c>
      <c r="G4848">
        <v>4842</v>
      </c>
      <c r="H4848">
        <f t="shared" ca="1" si="154"/>
        <v>3.2011442293800756E-2</v>
      </c>
    </row>
    <row r="4849" spans="2:8" x14ac:dyDescent="0.35">
      <c r="B4849" s="40">
        <v>40378</v>
      </c>
      <c r="C4849" s="41">
        <v>90.198158000000006</v>
      </c>
      <c r="D4849" s="6">
        <f t="shared" si="153"/>
        <v>-0.80682474734575682</v>
      </c>
      <c r="E4849">
        <v>-2.1546018368147506E-2</v>
      </c>
      <c r="G4849">
        <v>4843</v>
      </c>
      <c r="H4849">
        <f t="shared" ca="1" si="154"/>
        <v>-3.5640018253735792E-2</v>
      </c>
    </row>
    <row r="4850" spans="2:8" x14ac:dyDescent="0.35">
      <c r="B4850" s="40">
        <v>44034</v>
      </c>
      <c r="C4850" s="41">
        <v>466.92398100000003</v>
      </c>
      <c r="D4850" s="6">
        <f t="shared" si="153"/>
        <v>9.2819326961945343</v>
      </c>
      <c r="E4850">
        <v>-2.1560044038056073E-2</v>
      </c>
      <c r="G4850">
        <v>4844</v>
      </c>
      <c r="H4850">
        <f t="shared" ca="1" si="154"/>
        <v>1.5839203125218748E-2</v>
      </c>
    </row>
    <row r="4851" spans="2:8" x14ac:dyDescent="0.35">
      <c r="B4851" s="40">
        <v>39384</v>
      </c>
      <c r="C4851" s="41">
        <v>45.412083000000003</v>
      </c>
      <c r="D4851" s="6">
        <f t="shared" si="153"/>
        <v>-0.61173506145855439</v>
      </c>
      <c r="E4851">
        <v>-2.1679901711453793E-2</v>
      </c>
      <c r="G4851">
        <v>4845</v>
      </c>
      <c r="H4851">
        <f t="shared" ca="1" si="154"/>
        <v>6.9565580868582944E-2</v>
      </c>
    </row>
    <row r="4852" spans="2:8" x14ac:dyDescent="0.35">
      <c r="B4852" s="40">
        <v>41358</v>
      </c>
      <c r="C4852" s="41">
        <v>116.961586</v>
      </c>
      <c r="D4852" s="6">
        <f t="shared" si="153"/>
        <v>-0.4777256492885984</v>
      </c>
      <c r="E4852">
        <v>-2.1682242083855535E-2</v>
      </c>
      <c r="G4852">
        <v>4846</v>
      </c>
      <c r="H4852">
        <f t="shared" ca="1" si="154"/>
        <v>6.807484273282669E-3</v>
      </c>
    </row>
    <row r="4853" spans="2:8" x14ac:dyDescent="0.35">
      <c r="B4853" s="40">
        <v>42457</v>
      </c>
      <c r="C4853" s="41">
        <v>223.94664</v>
      </c>
      <c r="D4853" s="6">
        <f t="shared" si="153"/>
        <v>8.7710102451201255</v>
      </c>
      <c r="E4853">
        <v>-2.1691074657440322E-2</v>
      </c>
      <c r="G4853">
        <v>4847</v>
      </c>
      <c r="H4853">
        <f t="shared" ca="1" si="154"/>
        <v>3.1121497271426327E-2</v>
      </c>
    </row>
    <row r="4854" spans="2:8" x14ac:dyDescent="0.35">
      <c r="B4854" s="40">
        <v>38649</v>
      </c>
      <c r="C4854" s="41">
        <v>22.919497</v>
      </c>
      <c r="D4854" s="6">
        <f t="shared" si="153"/>
        <v>-0.91826928444767897</v>
      </c>
      <c r="E4854">
        <v>-2.1694152172240876E-2</v>
      </c>
      <c r="G4854">
        <v>4848</v>
      </c>
      <c r="H4854">
        <f t="shared" ca="1" si="154"/>
        <v>3.6387386886300083E-2</v>
      </c>
    </row>
    <row r="4855" spans="2:8" x14ac:dyDescent="0.35">
      <c r="B4855" s="40">
        <v>42571</v>
      </c>
      <c r="C4855" s="41">
        <v>280.42697099999998</v>
      </c>
      <c r="D4855" s="6">
        <f t="shared" si="153"/>
        <v>-0.4911897897316872</v>
      </c>
      <c r="E4855">
        <v>-2.1721563704845164E-2</v>
      </c>
      <c r="G4855">
        <v>4849</v>
      </c>
      <c r="H4855">
        <f t="shared" ca="1" si="154"/>
        <v>2.833597630943124E-2</v>
      </c>
    </row>
    <row r="4856" spans="2:8" x14ac:dyDescent="0.35">
      <c r="B4856" s="40">
        <v>44830</v>
      </c>
      <c r="C4856" s="41">
        <v>551.14257799999996</v>
      </c>
      <c r="D4856" s="6">
        <f t="shared" si="153"/>
        <v>13.486042865228834</v>
      </c>
      <c r="E4856">
        <v>-2.1721867285411509E-2</v>
      </c>
      <c r="G4856">
        <v>4850</v>
      </c>
      <c r="H4856">
        <f t="shared" ca="1" si="154"/>
        <v>-3.3930019183003937E-2</v>
      </c>
    </row>
    <row r="4857" spans="2:8" x14ac:dyDescent="0.35">
      <c r="B4857" s="40">
        <v>39666</v>
      </c>
      <c r="C4857" s="41">
        <v>38.046455000000002</v>
      </c>
      <c r="D4857" s="6">
        <f t="shared" si="153"/>
        <v>2.5463291826096645E-2</v>
      </c>
      <c r="E4857">
        <v>-2.1727263517492025E-2</v>
      </c>
      <c r="G4857">
        <v>4851</v>
      </c>
      <c r="H4857">
        <f t="shared" ca="1" si="154"/>
        <v>-1.7954322518169061E-2</v>
      </c>
    </row>
    <row r="4858" spans="2:8" x14ac:dyDescent="0.35">
      <c r="B4858" s="40">
        <v>39150</v>
      </c>
      <c r="C4858" s="41">
        <v>37.101723</v>
      </c>
      <c r="D4858" s="6">
        <f t="shared" si="153"/>
        <v>2.2944639858552405</v>
      </c>
      <c r="E4858">
        <v>-2.1774808833748906E-2</v>
      </c>
      <c r="G4858">
        <v>4852</v>
      </c>
      <c r="H4858">
        <f t="shared" ca="1" si="154"/>
        <v>-2.8025230872524287E-3</v>
      </c>
    </row>
    <row r="4859" spans="2:8" x14ac:dyDescent="0.35">
      <c r="B4859" s="40">
        <v>38329</v>
      </c>
      <c r="C4859" s="41">
        <v>11.261839</v>
      </c>
      <c r="D4859" s="6">
        <f t="shared" si="153"/>
        <v>-0.95374629577466941</v>
      </c>
      <c r="E4859">
        <v>-2.1814321513608986E-2</v>
      </c>
      <c r="G4859">
        <v>4853</v>
      </c>
      <c r="H4859">
        <f t="shared" ca="1" si="154"/>
        <v>-9.0265702651261596E-4</v>
      </c>
    </row>
    <row r="4860" spans="2:8" x14ac:dyDescent="0.35">
      <c r="B4860" s="40">
        <v>42157</v>
      </c>
      <c r="C4860" s="41">
        <v>243.47972100000001</v>
      </c>
      <c r="D4860" s="6">
        <f t="shared" si="153"/>
        <v>-0.36759997784259774</v>
      </c>
      <c r="E4860">
        <v>-2.1818828490511394E-2</v>
      </c>
      <c r="G4860">
        <v>4854</v>
      </c>
      <c r="H4860">
        <f t="shared" ca="1" si="154"/>
        <v>1.5720464822213374E-2</v>
      </c>
    </row>
    <row r="4861" spans="2:8" x14ac:dyDescent="0.35">
      <c r="B4861" s="40">
        <v>43440</v>
      </c>
      <c r="C4861" s="41">
        <v>385.00903299999999</v>
      </c>
      <c r="D4861" s="6">
        <f t="shared" si="153"/>
        <v>10.754460545201221</v>
      </c>
      <c r="E4861">
        <v>-2.1853202375066601E-2</v>
      </c>
      <c r="G4861">
        <v>4855</v>
      </c>
      <c r="H4861">
        <f t="shared" ca="1" si="154"/>
        <v>-1.0415574014287611E-4</v>
      </c>
    </row>
    <row r="4862" spans="2:8" x14ac:dyDescent="0.35">
      <c r="B4862" s="40">
        <v>38793</v>
      </c>
      <c r="C4862" s="41">
        <v>32.754292</v>
      </c>
      <c r="D4862" s="6">
        <f t="shared" si="153"/>
        <v>-0.86682792998934211</v>
      </c>
      <c r="E4862">
        <v>-2.1879144710606493E-2</v>
      </c>
      <c r="G4862">
        <v>4856</v>
      </c>
      <c r="H4862">
        <f t="shared" ca="1" si="154"/>
        <v>1.2920737484188016E-2</v>
      </c>
    </row>
    <row r="4863" spans="2:8" x14ac:dyDescent="0.35">
      <c r="B4863" s="40">
        <v>42726</v>
      </c>
      <c r="C4863" s="41">
        <v>245.954666</v>
      </c>
      <c r="D4863" s="6">
        <f t="shared" si="153"/>
        <v>7.110817419020985</v>
      </c>
      <c r="E4863">
        <v>-2.191955789932503E-2</v>
      </c>
      <c r="G4863">
        <v>4857</v>
      </c>
      <c r="H4863">
        <f t="shared" ca="1" si="154"/>
        <v>-3.4211446539959771E-2</v>
      </c>
    </row>
    <row r="4864" spans="2:8" x14ac:dyDescent="0.35">
      <c r="B4864" s="40">
        <v>38784</v>
      </c>
      <c r="C4864" s="41">
        <v>30.324276000000001</v>
      </c>
      <c r="D4864" s="6">
        <f t="shared" si="153"/>
        <v>-0.85314394621502643</v>
      </c>
      <c r="E4864">
        <v>-2.1924635082899567E-2</v>
      </c>
      <c r="G4864">
        <v>4858</v>
      </c>
      <c r="H4864">
        <f t="shared" ca="1" si="154"/>
        <v>-4.1865440008271582E-2</v>
      </c>
    </row>
    <row r="4865" spans="2:8" x14ac:dyDescent="0.35">
      <c r="B4865" s="40">
        <v>41883</v>
      </c>
      <c r="C4865" s="41">
        <v>206.48979199999999</v>
      </c>
      <c r="D4865" s="6">
        <f t="shared" si="153"/>
        <v>0.45977319064910865</v>
      </c>
      <c r="E4865">
        <v>-2.1926174085285268E-2</v>
      </c>
      <c r="G4865">
        <v>4859</v>
      </c>
      <c r="H4865">
        <f t="shared" ca="1" si="154"/>
        <v>-4.0538406819408089E-2</v>
      </c>
    </row>
    <row r="4866" spans="2:8" x14ac:dyDescent="0.35">
      <c r="B4866" s="40">
        <v>41403</v>
      </c>
      <c r="C4866" s="41">
        <v>141.453339</v>
      </c>
      <c r="D4866" s="6">
        <f t="shared" si="153"/>
        <v>27.058767696739981</v>
      </c>
      <c r="E4866">
        <v>-2.1940661638308857E-2</v>
      </c>
      <c r="G4866">
        <v>4860</v>
      </c>
      <c r="H4866">
        <f t="shared" ca="1" si="154"/>
        <v>2.8864254935152781E-2</v>
      </c>
    </row>
    <row r="4867" spans="2:8" x14ac:dyDescent="0.35">
      <c r="B4867" s="40">
        <v>37764</v>
      </c>
      <c r="C4867" s="41">
        <v>5.0413240000000004</v>
      </c>
      <c r="D4867" s="6">
        <f t="shared" si="153"/>
        <v>-0.9857168853436441</v>
      </c>
      <c r="E4867">
        <v>-2.1945921217869577E-2</v>
      </c>
      <c r="G4867">
        <v>4861</v>
      </c>
      <c r="H4867">
        <f t="shared" ca="1" si="154"/>
        <v>2.3541367081209612E-2</v>
      </c>
    </row>
    <row r="4868" spans="2:8" x14ac:dyDescent="0.35">
      <c r="B4868" s="40">
        <v>43593</v>
      </c>
      <c r="C4868" s="41">
        <v>352.956909</v>
      </c>
      <c r="D4868" s="6">
        <f t="shared" si="153"/>
        <v>2.4307596442554136</v>
      </c>
      <c r="E4868">
        <v>-2.1970729391389724E-2</v>
      </c>
      <c r="G4868">
        <v>4862</v>
      </c>
      <c r="H4868">
        <f t="shared" ca="1" si="154"/>
        <v>1.4699855162186111E-2</v>
      </c>
    </row>
    <row r="4869" spans="2:8" x14ac:dyDescent="0.35">
      <c r="B4869" s="40">
        <v>41115</v>
      </c>
      <c r="C4869" s="41">
        <v>102.880104</v>
      </c>
      <c r="D4869" s="6">
        <f t="shared" si="153"/>
        <v>-0.55928553300278472</v>
      </c>
      <c r="E4869">
        <v>-2.1977952716921642E-2</v>
      </c>
      <c r="G4869">
        <v>4863</v>
      </c>
      <c r="H4869">
        <f t="shared" ca="1" si="154"/>
        <v>3.9488753527428387E-2</v>
      </c>
    </row>
    <row r="4870" spans="2:8" x14ac:dyDescent="0.35">
      <c r="B4870" s="40">
        <v>42159</v>
      </c>
      <c r="C4870" s="41">
        <v>233.43936199999999</v>
      </c>
      <c r="D4870" s="6">
        <f t="shared" si="153"/>
        <v>6.9620785870628081</v>
      </c>
      <c r="E4870">
        <v>-2.1988424046717549E-2</v>
      </c>
      <c r="G4870">
        <v>4864</v>
      </c>
      <c r="H4870">
        <f t="shared" ca="1" si="154"/>
        <v>-6.2836456090912235E-2</v>
      </c>
    </row>
    <row r="4871" spans="2:8" x14ac:dyDescent="0.35">
      <c r="B4871" s="40">
        <v>38736</v>
      </c>
      <c r="C4871" s="41">
        <v>29.318897</v>
      </c>
      <c r="D4871" s="6">
        <f t="shared" ref="D4871:D4934" si="155">(C4871-C4872)/C4872</f>
        <v>-0.8195172455020322</v>
      </c>
      <c r="E4871">
        <v>-2.1995749457640882E-2</v>
      </c>
      <c r="G4871">
        <v>4865</v>
      </c>
      <c r="H4871">
        <f t="shared" ref="H4871:H4934" ca="1" si="156">_xlfn.NORM.INV(RAND(),K$9,K$10)</f>
        <v>-3.7968051083857361E-2</v>
      </c>
    </row>
    <row r="4872" spans="2:8" x14ac:dyDescent="0.35">
      <c r="B4872" s="40">
        <v>41733</v>
      </c>
      <c r="C4872" s="41">
        <v>162.44708299999999</v>
      </c>
      <c r="D4872" s="6">
        <f t="shared" si="155"/>
        <v>-0.65516755660472081</v>
      </c>
      <c r="E4872">
        <v>-2.2010999428186843E-2</v>
      </c>
      <c r="G4872">
        <v>4866</v>
      </c>
      <c r="H4872">
        <f t="shared" ca="1" si="156"/>
        <v>-1.4014489405764089E-5</v>
      </c>
    </row>
    <row r="4873" spans="2:8" x14ac:dyDescent="0.35">
      <c r="B4873" s="40">
        <v>44078</v>
      </c>
      <c r="C4873" s="41">
        <v>471.08990499999999</v>
      </c>
      <c r="D4873" s="6">
        <f t="shared" si="155"/>
        <v>3.0966084364184479</v>
      </c>
      <c r="E4873">
        <v>-2.2033689832424052E-2</v>
      </c>
      <c r="G4873">
        <v>4867</v>
      </c>
      <c r="H4873">
        <f t="shared" ca="1" si="156"/>
        <v>-1.9779991678280706E-2</v>
      </c>
    </row>
    <row r="4874" spans="2:8" x14ac:dyDescent="0.35">
      <c r="B4874" s="40">
        <v>41330</v>
      </c>
      <c r="C4874" s="41">
        <v>114.995102</v>
      </c>
      <c r="D4874" s="6">
        <f t="shared" si="155"/>
        <v>0.32075380812511822</v>
      </c>
      <c r="E4874">
        <v>-2.2044905647678668E-2</v>
      </c>
      <c r="G4874">
        <v>4868</v>
      </c>
      <c r="H4874">
        <f t="shared" ca="1" si="156"/>
        <v>4.6986666744160452E-2</v>
      </c>
    </row>
    <row r="4875" spans="2:8" x14ac:dyDescent="0.35">
      <c r="B4875" s="40">
        <v>40361</v>
      </c>
      <c r="C4875" s="41">
        <v>87.067779999999999</v>
      </c>
      <c r="D4875" s="6">
        <f t="shared" si="155"/>
        <v>-0.64010141470742421</v>
      </c>
      <c r="E4875">
        <v>-2.2066118215261964E-2</v>
      </c>
      <c r="G4875">
        <v>4869</v>
      </c>
      <c r="H4875">
        <f t="shared" ca="1" si="156"/>
        <v>3.3453475595527853E-2</v>
      </c>
    </row>
    <row r="4876" spans="2:8" x14ac:dyDescent="0.35">
      <c r="B4876" s="40">
        <v>42380</v>
      </c>
      <c r="C4876" s="41">
        <v>241.92309599999999</v>
      </c>
      <c r="D4876" s="6">
        <f t="shared" si="155"/>
        <v>-0.52139564182735376</v>
      </c>
      <c r="E4876">
        <v>-2.2114667350541753E-2</v>
      </c>
      <c r="G4876">
        <v>4870</v>
      </c>
      <c r="H4876">
        <f t="shared" ca="1" si="156"/>
        <v>-2.583748914158206E-3</v>
      </c>
    </row>
    <row r="4877" spans="2:8" x14ac:dyDescent="0.35">
      <c r="B4877" s="40">
        <v>44280</v>
      </c>
      <c r="C4877" s="41">
        <v>505.47616599999998</v>
      </c>
      <c r="D4877" s="6">
        <f t="shared" si="155"/>
        <v>0.6564170176360925</v>
      </c>
      <c r="E4877">
        <v>-2.2115030142341209E-2</v>
      </c>
      <c r="G4877">
        <v>4871</v>
      </c>
      <c r="H4877">
        <f t="shared" ca="1" si="156"/>
        <v>2.799856553922881E-2</v>
      </c>
    </row>
    <row r="4878" spans="2:8" x14ac:dyDescent="0.35">
      <c r="B4878" s="40">
        <v>43153</v>
      </c>
      <c r="C4878" s="41">
        <v>305.16238399999997</v>
      </c>
      <c r="D4878" s="6">
        <f t="shared" si="155"/>
        <v>-0.40252359991316894</v>
      </c>
      <c r="E4878">
        <v>-2.2122708272617062E-2</v>
      </c>
      <c r="G4878">
        <v>4872</v>
      </c>
      <c r="H4878">
        <f t="shared" ca="1" si="156"/>
        <v>1.1348513160172125E-2</v>
      </c>
    </row>
    <row r="4879" spans="2:8" x14ac:dyDescent="0.35">
      <c r="B4879" s="40">
        <v>44326</v>
      </c>
      <c r="C4879" s="41">
        <v>510.75219700000002</v>
      </c>
      <c r="D4879" s="6">
        <f t="shared" si="155"/>
        <v>42.578479277594361</v>
      </c>
      <c r="E4879">
        <v>-2.2166060855757463E-2</v>
      </c>
      <c r="G4879">
        <v>4873</v>
      </c>
      <c r="H4879">
        <f t="shared" ca="1" si="156"/>
        <v>4.6143468708952371E-3</v>
      </c>
    </row>
    <row r="4880" spans="2:8" x14ac:dyDescent="0.35">
      <c r="B4880" s="40">
        <v>38324</v>
      </c>
      <c r="C4880" s="41">
        <v>11.720285000000001</v>
      </c>
      <c r="D4880" s="6">
        <f t="shared" si="155"/>
        <v>-0.92953547517874424</v>
      </c>
      <c r="E4880">
        <v>-2.2281186094240055E-2</v>
      </c>
      <c r="G4880">
        <v>4874</v>
      </c>
      <c r="H4880">
        <f t="shared" ca="1" si="156"/>
        <v>2.1000111473315354E-2</v>
      </c>
    </row>
    <row r="4881" spans="2:8" x14ac:dyDescent="0.35">
      <c r="B4881" s="40">
        <v>41792</v>
      </c>
      <c r="C4881" s="41">
        <v>166.32887299999999</v>
      </c>
      <c r="D4881" s="6">
        <f t="shared" si="155"/>
        <v>-0.59961602403808734</v>
      </c>
      <c r="E4881">
        <v>-2.2286740618256605E-2</v>
      </c>
      <c r="G4881">
        <v>4875</v>
      </c>
      <c r="H4881">
        <f t="shared" ca="1" si="156"/>
        <v>1.557817404711938E-2</v>
      </c>
    </row>
    <row r="4882" spans="2:8" x14ac:dyDescent="0.35">
      <c r="B4882" s="40">
        <v>43690</v>
      </c>
      <c r="C4882" s="41">
        <v>415.42340100000001</v>
      </c>
      <c r="D4882" s="6">
        <f t="shared" si="155"/>
        <v>17.682101077425212</v>
      </c>
      <c r="E4882">
        <v>-2.2320879723259399E-2</v>
      </c>
      <c r="G4882">
        <v>4876</v>
      </c>
      <c r="H4882">
        <f t="shared" ca="1" si="156"/>
        <v>-2.2092494089886953E-2</v>
      </c>
    </row>
    <row r="4883" spans="2:8" x14ac:dyDescent="0.35">
      <c r="B4883" s="40">
        <v>38665</v>
      </c>
      <c r="C4883" s="41">
        <v>22.236439000000001</v>
      </c>
      <c r="D4883" s="6">
        <f t="shared" si="155"/>
        <v>1.8887796329207329</v>
      </c>
      <c r="E4883">
        <v>-2.2369860393250441E-2</v>
      </c>
      <c r="G4883">
        <v>4877</v>
      </c>
      <c r="H4883">
        <f t="shared" ca="1" si="156"/>
        <v>-8.9143698409389436E-3</v>
      </c>
    </row>
    <row r="4884" spans="2:8" x14ac:dyDescent="0.35">
      <c r="B4884" s="40">
        <v>37915</v>
      </c>
      <c r="C4884" s="41">
        <v>7.6975199999999999</v>
      </c>
      <c r="D4884" s="6">
        <f t="shared" si="155"/>
        <v>-0.32888095647663718</v>
      </c>
      <c r="E4884">
        <v>-2.2406300475009633E-2</v>
      </c>
      <c r="G4884">
        <v>4878</v>
      </c>
      <c r="H4884">
        <f t="shared" ca="1" si="156"/>
        <v>-1.6854135308759226E-2</v>
      </c>
    </row>
    <row r="4885" spans="2:8" x14ac:dyDescent="0.35">
      <c r="B4885" s="40">
        <v>38014</v>
      </c>
      <c r="C4885" s="41">
        <v>11.469678999999999</v>
      </c>
      <c r="D4885" s="6">
        <f t="shared" si="155"/>
        <v>-0.9511435514702905</v>
      </c>
      <c r="E4885">
        <v>-2.2420022216489078E-2</v>
      </c>
      <c r="G4885">
        <v>4879</v>
      </c>
      <c r="H4885">
        <f t="shared" ca="1" si="156"/>
        <v>4.8718000119461924E-2</v>
      </c>
    </row>
    <row r="4886" spans="2:8" x14ac:dyDescent="0.35">
      <c r="B4886" s="40">
        <v>42131</v>
      </c>
      <c r="C4886" s="41">
        <v>234.76284799999999</v>
      </c>
      <c r="D4886" s="6">
        <f t="shared" si="155"/>
        <v>1.5684367849250649</v>
      </c>
      <c r="E4886">
        <v>-2.2425029599849849E-2</v>
      </c>
      <c r="G4886">
        <v>4880</v>
      </c>
      <c r="H4886">
        <f t="shared" ca="1" si="156"/>
        <v>2.4304259913540349E-2</v>
      </c>
    </row>
    <row r="4887" spans="2:8" x14ac:dyDescent="0.35">
      <c r="B4887" s="40">
        <v>40753</v>
      </c>
      <c r="C4887" s="41">
        <v>91.403008</v>
      </c>
      <c r="D4887" s="6">
        <f t="shared" si="155"/>
        <v>5.1204982262419763E-2</v>
      </c>
      <c r="E4887">
        <v>-2.2545685502511157E-2</v>
      </c>
      <c r="G4887">
        <v>4881</v>
      </c>
      <c r="H4887">
        <f t="shared" ca="1" si="156"/>
        <v>-6.6548114462727957E-3</v>
      </c>
    </row>
    <row r="4888" spans="2:8" x14ac:dyDescent="0.35">
      <c r="B4888" s="40">
        <v>40660</v>
      </c>
      <c r="C4888" s="41">
        <v>86.950699</v>
      </c>
      <c r="D4888" s="6">
        <f t="shared" si="155"/>
        <v>9.4958059362207763</v>
      </c>
      <c r="E4888">
        <v>-2.2582282004158939E-2</v>
      </c>
      <c r="G4888">
        <v>4882</v>
      </c>
      <c r="H4888">
        <f t="shared" ca="1" si="156"/>
        <v>-3.4739906973080955E-3</v>
      </c>
    </row>
    <row r="4889" spans="2:8" x14ac:dyDescent="0.35">
      <c r="B4889" s="40">
        <v>37862</v>
      </c>
      <c r="C4889" s="41">
        <v>8.2843280000000004</v>
      </c>
      <c r="D4889" s="6">
        <f t="shared" si="155"/>
        <v>-0.90704199790480233</v>
      </c>
      <c r="E4889">
        <v>-2.2624220852697129E-2</v>
      </c>
      <c r="G4889">
        <v>4883</v>
      </c>
      <c r="H4889">
        <f t="shared" ca="1" si="156"/>
        <v>2.4232832089297465E-2</v>
      </c>
    </row>
    <row r="4890" spans="2:8" x14ac:dyDescent="0.35">
      <c r="B4890" s="40">
        <v>40760</v>
      </c>
      <c r="C4890" s="41">
        <v>89.119040999999996</v>
      </c>
      <c r="D4890" s="6">
        <f t="shared" si="155"/>
        <v>17.364488113234607</v>
      </c>
      <c r="E4890">
        <v>-2.2639829096996644E-2</v>
      </c>
      <c r="G4890">
        <v>4884</v>
      </c>
      <c r="H4890">
        <f t="shared" ca="1" si="156"/>
        <v>7.8598180031315121E-2</v>
      </c>
    </row>
    <row r="4891" spans="2:8" x14ac:dyDescent="0.35">
      <c r="B4891" s="40">
        <v>37720</v>
      </c>
      <c r="C4891" s="41">
        <v>4.852792</v>
      </c>
      <c r="D4891" s="6">
        <f t="shared" si="155"/>
        <v>-0.95611178417901743</v>
      </c>
      <c r="E4891">
        <v>-2.2779496942455416E-2</v>
      </c>
      <c r="G4891">
        <v>4885</v>
      </c>
      <c r="H4891">
        <f t="shared" ca="1" si="156"/>
        <v>-1.1652385322425806E-2</v>
      </c>
    </row>
    <row r="4892" spans="2:8" x14ac:dyDescent="0.35">
      <c r="B4892" s="40">
        <v>41169</v>
      </c>
      <c r="C4892" s="41">
        <v>110.57164</v>
      </c>
      <c r="D4892" s="6">
        <f t="shared" si="155"/>
        <v>1.6329945543279307</v>
      </c>
      <c r="E4892">
        <v>-2.2789877699154939E-2</v>
      </c>
      <c r="G4892">
        <v>4886</v>
      </c>
      <c r="H4892">
        <f t="shared" ca="1" si="156"/>
        <v>1.9416342492303595E-3</v>
      </c>
    </row>
    <row r="4893" spans="2:8" x14ac:dyDescent="0.35">
      <c r="B4893" s="40">
        <v>39505</v>
      </c>
      <c r="C4893" s="41">
        <v>41.994633</v>
      </c>
      <c r="D4893" s="6">
        <f t="shared" si="155"/>
        <v>-5.3864731994015215E-3</v>
      </c>
      <c r="E4893">
        <v>-2.2926856961244534E-2</v>
      </c>
      <c r="G4893">
        <v>4887</v>
      </c>
      <c r="H4893">
        <f t="shared" ca="1" si="156"/>
        <v>5.4982348328380212E-2</v>
      </c>
    </row>
    <row r="4894" spans="2:8" x14ac:dyDescent="0.35">
      <c r="B4894" s="40">
        <v>39133</v>
      </c>
      <c r="C4894" s="41">
        <v>42.222060999999997</v>
      </c>
      <c r="D4894" s="6">
        <f t="shared" si="155"/>
        <v>-0.72479386929594458</v>
      </c>
      <c r="E4894">
        <v>-2.2933514426612737E-2</v>
      </c>
      <c r="G4894">
        <v>4888</v>
      </c>
      <c r="H4894">
        <f t="shared" ca="1" si="156"/>
        <v>4.1344408690867362E-3</v>
      </c>
    </row>
    <row r="4895" spans="2:8" x14ac:dyDescent="0.35">
      <c r="B4895" s="40">
        <v>41652</v>
      </c>
      <c r="C4895" s="41">
        <v>153.419769</v>
      </c>
      <c r="D4895" s="6">
        <f t="shared" si="155"/>
        <v>-0.52306009468642323</v>
      </c>
      <c r="E4895">
        <v>-2.2994877370134028E-2</v>
      </c>
      <c r="G4895">
        <v>4889</v>
      </c>
      <c r="H4895">
        <f t="shared" ca="1" si="156"/>
        <v>1.0901751548513893E-2</v>
      </c>
    </row>
    <row r="4896" spans="2:8" x14ac:dyDescent="0.35">
      <c r="B4896" s="40">
        <v>43097</v>
      </c>
      <c r="C4896" s="41">
        <v>321.67526199999998</v>
      </c>
      <c r="D4896" s="6">
        <f t="shared" si="155"/>
        <v>-0.35959271487599942</v>
      </c>
      <c r="E4896">
        <v>-2.3091335369144539E-2</v>
      </c>
      <c r="G4896">
        <v>4890</v>
      </c>
      <c r="H4896">
        <f t="shared" ca="1" si="156"/>
        <v>-1.3990228734244997E-2</v>
      </c>
    </row>
    <row r="4897" spans="2:8" x14ac:dyDescent="0.35">
      <c r="B4897" s="40">
        <v>44125</v>
      </c>
      <c r="C4897" s="41">
        <v>502.29794299999998</v>
      </c>
      <c r="D4897" s="6">
        <f t="shared" si="155"/>
        <v>4.0157763738650196</v>
      </c>
      <c r="E4897">
        <v>-2.3103865183471496E-2</v>
      </c>
      <c r="G4897">
        <v>4891</v>
      </c>
      <c r="H4897">
        <f t="shared" ca="1" si="156"/>
        <v>2.7584081231385536E-2</v>
      </c>
    </row>
    <row r="4898" spans="2:8" x14ac:dyDescent="0.35">
      <c r="B4898" s="40">
        <v>40729</v>
      </c>
      <c r="C4898" s="41">
        <v>100.143608</v>
      </c>
      <c r="D4898" s="6">
        <f t="shared" si="155"/>
        <v>-0.74833839589515772</v>
      </c>
      <c r="E4898">
        <v>-2.3136215391269862E-2</v>
      </c>
      <c r="G4898">
        <v>4892</v>
      </c>
      <c r="H4898">
        <f t="shared" ca="1" si="156"/>
        <v>1.0433343169914851E-2</v>
      </c>
    </row>
    <row r="4899" spans="2:8" x14ac:dyDescent="0.35">
      <c r="B4899" s="40">
        <v>43377</v>
      </c>
      <c r="C4899" s="41">
        <v>397.92962599999998</v>
      </c>
      <c r="D4899" s="6">
        <f t="shared" si="155"/>
        <v>58.394582465081221</v>
      </c>
      <c r="E4899">
        <v>-2.3159819149996073E-2</v>
      </c>
      <c r="G4899">
        <v>4893</v>
      </c>
      <c r="H4899">
        <f t="shared" ca="1" si="156"/>
        <v>-1.934435970819668E-2</v>
      </c>
    </row>
    <row r="4900" spans="2:8" x14ac:dyDescent="0.35">
      <c r="B4900" s="40">
        <v>37446</v>
      </c>
      <c r="C4900" s="41">
        <v>6.6997629999999999</v>
      </c>
      <c r="D4900" s="6">
        <f t="shared" si="155"/>
        <v>-0.97273626301285709</v>
      </c>
      <c r="E4900">
        <v>-2.336969490593481E-2</v>
      </c>
      <c r="G4900">
        <v>4894</v>
      </c>
      <c r="H4900">
        <f t="shared" ca="1" si="156"/>
        <v>-8.6481633447181953E-3</v>
      </c>
    </row>
    <row r="4901" spans="2:8" x14ac:dyDescent="0.35">
      <c r="B4901" s="40">
        <v>42480</v>
      </c>
      <c r="C4901" s="41">
        <v>245.73898299999999</v>
      </c>
      <c r="D4901" s="6">
        <f t="shared" si="155"/>
        <v>-0.3015011562344066</v>
      </c>
      <c r="E4901">
        <v>-2.3387517653335275E-2</v>
      </c>
      <c r="G4901">
        <v>4895</v>
      </c>
      <c r="H4901">
        <f t="shared" ca="1" si="156"/>
        <v>-2.4986712641523095E-3</v>
      </c>
    </row>
    <row r="4902" spans="2:8" x14ac:dyDescent="0.35">
      <c r="B4902" s="40">
        <v>43297</v>
      </c>
      <c r="C4902" s="41">
        <v>351.81015000000002</v>
      </c>
      <c r="D4902" s="6">
        <f t="shared" si="155"/>
        <v>8.3799741356941837</v>
      </c>
      <c r="E4902">
        <v>-2.3398057874037544E-2</v>
      </c>
      <c r="G4902">
        <v>4896</v>
      </c>
      <c r="H4902">
        <f t="shared" ca="1" si="156"/>
        <v>4.5780629454361147E-3</v>
      </c>
    </row>
    <row r="4903" spans="2:8" x14ac:dyDescent="0.35">
      <c r="B4903" s="40">
        <v>38905</v>
      </c>
      <c r="C4903" s="41">
        <v>37.506515999999998</v>
      </c>
      <c r="D4903" s="6">
        <f t="shared" si="155"/>
        <v>2.4936499738021771</v>
      </c>
      <c r="E4903">
        <v>-2.3496299108138462E-2</v>
      </c>
      <c r="G4903">
        <v>4897</v>
      </c>
      <c r="H4903">
        <f t="shared" ca="1" si="156"/>
        <v>9.6771504785171294E-3</v>
      </c>
    </row>
    <row r="4904" spans="2:8" x14ac:dyDescent="0.35">
      <c r="B4904" s="40">
        <v>38313</v>
      </c>
      <c r="C4904" s="41">
        <v>10.735625000000001</v>
      </c>
      <c r="D4904" s="6">
        <f t="shared" si="155"/>
        <v>-5.7732241437162893E-2</v>
      </c>
      <c r="E4904">
        <v>-2.3567267296246343E-2</v>
      </c>
      <c r="G4904">
        <v>4898</v>
      </c>
      <c r="H4904">
        <f t="shared" ca="1" si="156"/>
        <v>5.4160225721344636E-2</v>
      </c>
    </row>
    <row r="4905" spans="2:8" x14ac:dyDescent="0.35">
      <c r="B4905" s="40">
        <v>38300</v>
      </c>
      <c r="C4905" s="41">
        <v>11.393390999999999</v>
      </c>
      <c r="D4905" s="6">
        <f t="shared" si="155"/>
        <v>9.4085534137024349E-2</v>
      </c>
      <c r="E4905">
        <v>-2.3573719239728314E-2</v>
      </c>
      <c r="G4905">
        <v>4899</v>
      </c>
      <c r="H4905">
        <f t="shared" ca="1" si="156"/>
        <v>3.6350741143217069E-2</v>
      </c>
    </row>
    <row r="4906" spans="2:8" x14ac:dyDescent="0.35">
      <c r="B4906" s="40">
        <v>38040</v>
      </c>
      <c r="C4906" s="41">
        <v>10.41362</v>
      </c>
      <c r="D4906" s="6">
        <f t="shared" si="155"/>
        <v>3.3397912309206669E-2</v>
      </c>
      <c r="E4906">
        <v>-2.3576417356707784E-2</v>
      </c>
      <c r="G4906">
        <v>4900</v>
      </c>
      <c r="H4906">
        <f t="shared" ca="1" si="156"/>
        <v>1.6063224516075544E-2</v>
      </c>
    </row>
    <row r="4907" spans="2:8" x14ac:dyDescent="0.35">
      <c r="B4907" s="40">
        <v>38078</v>
      </c>
      <c r="C4907" s="41">
        <v>10.077067</v>
      </c>
      <c r="D4907" s="6">
        <f t="shared" si="155"/>
        <v>0.16852643615489743</v>
      </c>
      <c r="E4907">
        <v>-2.3613342990230851E-2</v>
      </c>
      <c r="G4907">
        <v>4901</v>
      </c>
      <c r="H4907">
        <f t="shared" ca="1" si="156"/>
        <v>-3.7689657343404889E-2</v>
      </c>
    </row>
    <row r="4908" spans="2:8" x14ac:dyDescent="0.35">
      <c r="B4908" s="40">
        <v>38202</v>
      </c>
      <c r="C4908" s="41">
        <v>8.6237390000000005</v>
      </c>
      <c r="D4908" s="6">
        <f t="shared" si="155"/>
        <v>-0.95304571383659842</v>
      </c>
      <c r="E4908">
        <v>-2.3629249574551359E-2</v>
      </c>
      <c r="G4908">
        <v>4902</v>
      </c>
      <c r="H4908">
        <f t="shared" ca="1" si="156"/>
        <v>-2.8447160254762759E-2</v>
      </c>
    </row>
    <row r="4909" spans="2:8" x14ac:dyDescent="0.35">
      <c r="B4909" s="40">
        <v>41852</v>
      </c>
      <c r="C4909" s="41">
        <v>183.66244499999999</v>
      </c>
      <c r="D4909" s="6">
        <f t="shared" si="155"/>
        <v>0.39991734911411297</v>
      </c>
      <c r="E4909">
        <v>-2.3642979091310544E-2</v>
      </c>
      <c r="G4909">
        <v>4903</v>
      </c>
      <c r="H4909">
        <f t="shared" ca="1" si="156"/>
        <v>1.9009199633883232E-3</v>
      </c>
    </row>
    <row r="4910" spans="2:8" x14ac:dyDescent="0.35">
      <c r="B4910" s="40">
        <v>41508</v>
      </c>
      <c r="C4910" s="41">
        <v>131.19520600000001</v>
      </c>
      <c r="D4910" s="6">
        <f t="shared" si="155"/>
        <v>-0.18718746773722611</v>
      </c>
      <c r="E4910">
        <v>-2.3745730284856888E-2</v>
      </c>
      <c r="G4910">
        <v>4904</v>
      </c>
      <c r="H4910">
        <f t="shared" ca="1" si="156"/>
        <v>1.7300255930582091E-2</v>
      </c>
    </row>
    <row r="4911" spans="2:8" x14ac:dyDescent="0.35">
      <c r="B4911" s="40">
        <v>41785</v>
      </c>
      <c r="C4911" s="41">
        <v>161.40893600000001</v>
      </c>
      <c r="D4911" s="6">
        <f t="shared" si="155"/>
        <v>-0.60525745364913397</v>
      </c>
      <c r="E4911">
        <v>-2.3750927770852224E-2</v>
      </c>
      <c r="G4911">
        <v>4905</v>
      </c>
      <c r="H4911">
        <f t="shared" ca="1" si="156"/>
        <v>-1.1319491619678636E-2</v>
      </c>
    </row>
    <row r="4912" spans="2:8" x14ac:dyDescent="0.35">
      <c r="B4912" s="40">
        <v>43371</v>
      </c>
      <c r="C4912" s="41">
        <v>408.89672899999999</v>
      </c>
      <c r="D4912" s="6">
        <f t="shared" si="155"/>
        <v>-0.18460425558702509</v>
      </c>
      <c r="E4912">
        <v>-2.3782123062532575E-2</v>
      </c>
      <c r="G4912">
        <v>4906</v>
      </c>
      <c r="H4912">
        <f t="shared" ca="1" si="156"/>
        <v>1.3630350335941115E-2</v>
      </c>
    </row>
    <row r="4913" spans="2:8" x14ac:dyDescent="0.35">
      <c r="B4913" s="40">
        <v>44145</v>
      </c>
      <c r="C4913" s="41">
        <v>501.47027600000001</v>
      </c>
      <c r="D4913" s="6">
        <f t="shared" si="155"/>
        <v>6.0817738173605216</v>
      </c>
      <c r="E4913">
        <v>-2.3789178041958639E-2</v>
      </c>
      <c r="G4913">
        <v>4907</v>
      </c>
      <c r="H4913">
        <f t="shared" ca="1" si="156"/>
        <v>3.2345256603595135E-2</v>
      </c>
    </row>
    <row r="4914" spans="2:8" x14ac:dyDescent="0.35">
      <c r="B4914" s="40">
        <v>40185</v>
      </c>
      <c r="C4914" s="41">
        <v>70.811394000000007</v>
      </c>
      <c r="D4914" s="6">
        <f t="shared" si="155"/>
        <v>-0.83776794884579775</v>
      </c>
      <c r="E4914">
        <v>-2.3809481139242736E-2</v>
      </c>
      <c r="G4914">
        <v>4908</v>
      </c>
      <c r="H4914">
        <f t="shared" ca="1" si="156"/>
        <v>8.3400206512885232E-3</v>
      </c>
    </row>
    <row r="4915" spans="2:8" x14ac:dyDescent="0.35">
      <c r="B4915" s="40">
        <v>43364</v>
      </c>
      <c r="C4915" s="41">
        <v>436.482147</v>
      </c>
      <c r="D4915" s="6">
        <f t="shared" si="155"/>
        <v>-0.22667226313089531</v>
      </c>
      <c r="E4915">
        <v>-2.3883405754232725E-2</v>
      </c>
      <c r="G4915">
        <v>4909</v>
      </c>
      <c r="H4915">
        <f t="shared" ca="1" si="156"/>
        <v>-3.333179209441136E-2</v>
      </c>
    </row>
    <row r="4916" spans="2:8" x14ac:dyDescent="0.35">
      <c r="B4916" s="40">
        <v>44805</v>
      </c>
      <c r="C4916" s="41">
        <v>564.42065400000001</v>
      </c>
      <c r="D4916" s="6">
        <f t="shared" si="155"/>
        <v>2.9170178216817493</v>
      </c>
      <c r="E4916">
        <v>-2.3989003781272947E-2</v>
      </c>
      <c r="G4916">
        <v>4910</v>
      </c>
      <c r="H4916">
        <f t="shared" ca="1" si="156"/>
        <v>3.9686654837808477E-2</v>
      </c>
    </row>
    <row r="4917" spans="2:8" x14ac:dyDescent="0.35">
      <c r="B4917" s="40">
        <v>41492</v>
      </c>
      <c r="C4917" s="41">
        <v>144.094482</v>
      </c>
      <c r="D4917" s="6">
        <f t="shared" si="155"/>
        <v>0.57842251692690205</v>
      </c>
      <c r="E4917">
        <v>-2.4048501269185178E-2</v>
      </c>
      <c r="G4917">
        <v>4911</v>
      </c>
      <c r="H4917">
        <f t="shared" ca="1" si="156"/>
        <v>-4.9540879880204435E-3</v>
      </c>
    </row>
    <row r="4918" spans="2:8" x14ac:dyDescent="0.35">
      <c r="B4918" s="40">
        <v>40996</v>
      </c>
      <c r="C4918" s="41">
        <v>91.290183999999996</v>
      </c>
      <c r="D4918" s="6">
        <f t="shared" si="155"/>
        <v>-1.2621652846606341E-2</v>
      </c>
      <c r="E4918">
        <v>-2.4079384209764534E-2</v>
      </c>
      <c r="G4918">
        <v>4912</v>
      </c>
      <c r="H4918">
        <f t="shared" ca="1" si="156"/>
        <v>1.3660922977111025E-2</v>
      </c>
    </row>
    <row r="4919" spans="2:8" x14ac:dyDescent="0.35">
      <c r="B4919" s="40">
        <v>40758</v>
      </c>
      <c r="C4919" s="41">
        <v>92.457145999999995</v>
      </c>
      <c r="D4919" s="6">
        <f t="shared" si="155"/>
        <v>1.1968163475173259</v>
      </c>
      <c r="E4919">
        <v>-2.4107515555099188E-2</v>
      </c>
      <c r="G4919">
        <v>4913</v>
      </c>
      <c r="H4919">
        <f t="shared" ca="1" si="156"/>
        <v>8.1220123987561354E-3</v>
      </c>
    </row>
    <row r="4920" spans="2:8" x14ac:dyDescent="0.35">
      <c r="B4920" s="40">
        <v>39372</v>
      </c>
      <c r="C4920" s="41">
        <v>42.086880000000001</v>
      </c>
      <c r="D4920" s="6">
        <f t="shared" si="155"/>
        <v>-0.83139406577770225</v>
      </c>
      <c r="E4920">
        <v>-2.4142881081499624E-2</v>
      </c>
      <c r="G4920">
        <v>4914</v>
      </c>
      <c r="H4920">
        <f t="shared" ca="1" si="156"/>
        <v>1.0578386332859006E-2</v>
      </c>
    </row>
    <row r="4921" spans="2:8" x14ac:dyDescent="0.35">
      <c r="B4921" s="40">
        <v>42642</v>
      </c>
      <c r="C4921" s="41">
        <v>249.616837</v>
      </c>
      <c r="D4921" s="6">
        <f t="shared" si="155"/>
        <v>-0.55379573192969889</v>
      </c>
      <c r="E4921">
        <v>-2.4161515051565059E-2</v>
      </c>
      <c r="G4921">
        <v>4915</v>
      </c>
      <c r="H4921">
        <f t="shared" ca="1" si="156"/>
        <v>5.1595050753364895E-2</v>
      </c>
    </row>
    <row r="4922" spans="2:8" x14ac:dyDescent="0.35">
      <c r="B4922" s="40">
        <v>44536</v>
      </c>
      <c r="C4922" s="41">
        <v>559.42279099999996</v>
      </c>
      <c r="D4922" s="6">
        <f t="shared" si="155"/>
        <v>1.1999219016284555</v>
      </c>
      <c r="E4922">
        <v>-2.4167693435104384E-2</v>
      </c>
      <c r="G4922">
        <v>4916</v>
      </c>
      <c r="H4922">
        <f t="shared" ca="1" si="156"/>
        <v>2.6516066883775977E-2</v>
      </c>
    </row>
    <row r="4923" spans="2:8" x14ac:dyDescent="0.35">
      <c r="B4923" s="40">
        <v>42821</v>
      </c>
      <c r="C4923" s="41">
        <v>254.292114</v>
      </c>
      <c r="D4923" s="6">
        <f t="shared" si="155"/>
        <v>0.29128969854468256</v>
      </c>
      <c r="E4923">
        <v>-2.4173611644272976E-2</v>
      </c>
      <c r="G4923">
        <v>4917</v>
      </c>
      <c r="H4923">
        <f t="shared" ca="1" si="156"/>
        <v>2.1390250850294636E-2</v>
      </c>
    </row>
    <row r="4924" spans="2:8" x14ac:dyDescent="0.35">
      <c r="B4924" s="40">
        <v>41919</v>
      </c>
      <c r="C4924" s="41">
        <v>196.928787</v>
      </c>
      <c r="D4924" s="6">
        <f t="shared" si="155"/>
        <v>5.1218550108995977</v>
      </c>
      <c r="E4924">
        <v>-2.4197194585083116E-2</v>
      </c>
      <c r="G4924">
        <v>4918</v>
      </c>
      <c r="H4924">
        <f t="shared" ca="1" si="156"/>
        <v>4.9461311219141685E-2</v>
      </c>
    </row>
    <row r="4925" spans="2:8" x14ac:dyDescent="0.35">
      <c r="B4925" s="40">
        <v>38797</v>
      </c>
      <c r="C4925" s="41">
        <v>32.168156000000003</v>
      </c>
      <c r="D4925" s="6">
        <f t="shared" si="155"/>
        <v>-0.91652123999155688</v>
      </c>
      <c r="E4925">
        <v>-2.4320885983191449E-2</v>
      </c>
      <c r="G4925">
        <v>4919</v>
      </c>
      <c r="H4925">
        <f t="shared" ca="1" si="156"/>
        <v>5.7256389778174597E-3</v>
      </c>
    </row>
    <row r="4926" spans="2:8" x14ac:dyDescent="0.35">
      <c r="B4926" s="40">
        <v>43556</v>
      </c>
      <c r="C4926" s="41">
        <v>385.34539799999999</v>
      </c>
      <c r="D4926" s="6">
        <f t="shared" si="155"/>
        <v>-0.28821232731891339</v>
      </c>
      <c r="E4926">
        <v>-2.4333936460069271E-2</v>
      </c>
      <c r="G4926">
        <v>4920</v>
      </c>
      <c r="H4926">
        <f t="shared" ca="1" si="156"/>
        <v>2.6497289960399902E-2</v>
      </c>
    </row>
    <row r="4927" spans="2:8" x14ac:dyDescent="0.35">
      <c r="B4927" s="40">
        <v>44670</v>
      </c>
      <c r="C4927" s="41">
        <v>541.376892</v>
      </c>
      <c r="D4927" s="6">
        <f t="shared" si="155"/>
        <v>0.92800854946962208</v>
      </c>
      <c r="E4927">
        <v>-2.4346892838789453E-2</v>
      </c>
      <c r="G4927">
        <v>4921</v>
      </c>
      <c r="H4927">
        <f t="shared" ca="1" si="156"/>
        <v>-1.2055832781776103E-2</v>
      </c>
    </row>
    <row r="4928" spans="2:8" x14ac:dyDescent="0.35">
      <c r="B4928" s="40">
        <v>42550</v>
      </c>
      <c r="C4928" s="41">
        <v>280.79589800000002</v>
      </c>
      <c r="D4928" s="6">
        <f t="shared" si="155"/>
        <v>2.3897660526267663</v>
      </c>
      <c r="E4928">
        <v>-2.4358900186110758E-2</v>
      </c>
      <c r="G4928">
        <v>4922</v>
      </c>
      <c r="H4928">
        <f t="shared" ca="1" si="156"/>
        <v>6.3366780616032079E-3</v>
      </c>
    </row>
    <row r="4929" spans="2:8" x14ac:dyDescent="0.35">
      <c r="B4929" s="40">
        <v>40338</v>
      </c>
      <c r="C4929" s="41">
        <v>82.836365000000001</v>
      </c>
      <c r="D4929" s="6">
        <f t="shared" si="155"/>
        <v>-0.63915168889516905</v>
      </c>
      <c r="E4929">
        <v>-2.4408890860989463E-2</v>
      </c>
      <c r="G4929">
        <v>4923</v>
      </c>
      <c r="H4929">
        <f t="shared" ca="1" si="156"/>
        <v>-5.3862980951843572E-3</v>
      </c>
    </row>
    <row r="4930" spans="2:8" x14ac:dyDescent="0.35">
      <c r="B4930" s="40">
        <v>42163</v>
      </c>
      <c r="C4930" s="41">
        <v>229.56007399999999</v>
      </c>
      <c r="D4930" s="6">
        <f t="shared" si="155"/>
        <v>5.3808566911638565</v>
      </c>
      <c r="E4930">
        <v>-2.4437613177322681E-2</v>
      </c>
      <c r="G4930">
        <v>4924</v>
      </c>
      <c r="H4930">
        <f t="shared" ca="1" si="156"/>
        <v>2.5380184085337223E-2</v>
      </c>
    </row>
    <row r="4931" spans="2:8" x14ac:dyDescent="0.35">
      <c r="B4931" s="40">
        <v>38894</v>
      </c>
      <c r="C4931" s="41">
        <v>35.976371999999998</v>
      </c>
      <c r="D4931" s="6">
        <f t="shared" si="155"/>
        <v>-0.35043083435534639</v>
      </c>
      <c r="E4931">
        <v>-2.4471689200805155E-2</v>
      </c>
      <c r="G4931">
        <v>4925</v>
      </c>
      <c r="H4931">
        <f t="shared" ca="1" si="156"/>
        <v>-1.7511685289666554E-2</v>
      </c>
    </row>
    <row r="4932" spans="2:8" x14ac:dyDescent="0.35">
      <c r="B4932" s="40">
        <v>40065</v>
      </c>
      <c r="C4932" s="41">
        <v>55.384974999999997</v>
      </c>
      <c r="D4932" s="6">
        <f t="shared" si="155"/>
        <v>-0.76967803494841414</v>
      </c>
      <c r="E4932">
        <v>-2.4593241020732612E-2</v>
      </c>
      <c r="G4932">
        <v>4926</v>
      </c>
      <c r="H4932">
        <f t="shared" ca="1" si="156"/>
        <v>-4.9949546530670234E-2</v>
      </c>
    </row>
    <row r="4933" spans="2:8" x14ac:dyDescent="0.35">
      <c r="B4933" s="40">
        <v>42121</v>
      </c>
      <c r="C4933" s="41">
        <v>240.46762100000001</v>
      </c>
      <c r="D4933" s="6">
        <f t="shared" si="155"/>
        <v>-0.38722200472257312</v>
      </c>
      <c r="E4933">
        <v>-2.4620533802268606E-2</v>
      </c>
      <c r="G4933">
        <v>4927</v>
      </c>
      <c r="H4933">
        <f t="shared" ca="1" si="156"/>
        <v>2.9620820484390888E-2</v>
      </c>
    </row>
    <row r="4934" spans="2:8" x14ac:dyDescent="0.35">
      <c r="B4934" s="40">
        <v>43381</v>
      </c>
      <c r="C4934" s="41">
        <v>392.42208900000003</v>
      </c>
      <c r="D4934" s="6">
        <f t="shared" si="155"/>
        <v>10.232595437624651</v>
      </c>
      <c r="E4934">
        <v>-2.4639762063674981E-2</v>
      </c>
      <c r="G4934">
        <v>4928</v>
      </c>
      <c r="H4934">
        <f t="shared" ca="1" si="156"/>
        <v>-3.9262643288655565E-2</v>
      </c>
    </row>
    <row r="4935" spans="2:8" x14ac:dyDescent="0.35">
      <c r="B4935" s="40">
        <v>38814</v>
      </c>
      <c r="C4935" s="41">
        <v>34.936011999999998</v>
      </c>
      <c r="D4935" s="6">
        <f t="shared" ref="D4935:D4998" si="157">(C4935-C4936)/C4936</f>
        <v>4.8752778630786269</v>
      </c>
      <c r="E4935">
        <v>-2.4658656471111075E-2</v>
      </c>
      <c r="G4935">
        <v>4929</v>
      </c>
      <c r="H4935">
        <f t="shared" ref="H4935:H4998" ca="1" si="158">_xlfn.NORM.INV(RAND(),K$9,K$10)</f>
        <v>7.9033102455468435E-3</v>
      </c>
    </row>
    <row r="4936" spans="2:8" x14ac:dyDescent="0.35">
      <c r="B4936" s="40">
        <v>37645</v>
      </c>
      <c r="C4936" s="41">
        <v>5.9462739999999998</v>
      </c>
      <c r="D4936" s="6">
        <f t="shared" si="157"/>
        <v>-0.82117027444376323</v>
      </c>
      <c r="E4936">
        <v>-2.4737174187265159E-2</v>
      </c>
      <c r="G4936">
        <v>4930</v>
      </c>
      <c r="H4936">
        <f t="shared" ca="1" si="158"/>
        <v>-1.2316752452480528E-3</v>
      </c>
    </row>
    <row r="4937" spans="2:8" x14ac:dyDescent="0.35">
      <c r="B4937" s="40">
        <v>39778</v>
      </c>
      <c r="C4937" s="41">
        <v>33.251038000000001</v>
      </c>
      <c r="D4937" s="6">
        <f t="shared" si="157"/>
        <v>-0.869381610645658</v>
      </c>
      <c r="E4937">
        <v>-2.4783081133491074E-2</v>
      </c>
      <c r="G4937">
        <v>4931</v>
      </c>
      <c r="H4937">
        <f t="shared" ca="1" si="158"/>
        <v>-9.5296993315631615E-3</v>
      </c>
    </row>
    <row r="4938" spans="2:8" x14ac:dyDescent="0.35">
      <c r="B4938" s="40">
        <v>42341</v>
      </c>
      <c r="C4938" s="41">
        <v>254.566284</v>
      </c>
      <c r="D4938" s="6">
        <f t="shared" si="157"/>
        <v>18.831435711112285</v>
      </c>
      <c r="E4938">
        <v>-2.4832687622715618E-2</v>
      </c>
      <c r="G4938">
        <v>4932</v>
      </c>
      <c r="H4938">
        <f t="shared" ca="1" si="158"/>
        <v>2.4656822432618668E-2</v>
      </c>
    </row>
    <row r="4939" spans="2:8" x14ac:dyDescent="0.35">
      <c r="B4939" s="40">
        <v>38379</v>
      </c>
      <c r="C4939" s="41">
        <v>12.836503</v>
      </c>
      <c r="D4939" s="6">
        <f t="shared" si="157"/>
        <v>-0.9464923018211463</v>
      </c>
      <c r="E4939">
        <v>-2.483363338250506E-2</v>
      </c>
      <c r="G4939">
        <v>4933</v>
      </c>
      <c r="H4939">
        <f t="shared" ca="1" si="158"/>
        <v>8.664723626671398E-3</v>
      </c>
    </row>
    <row r="4940" spans="2:8" x14ac:dyDescent="0.35">
      <c r="B4940" s="40">
        <v>42324</v>
      </c>
      <c r="C4940" s="41">
        <v>239.900116</v>
      </c>
      <c r="D4940" s="6">
        <f t="shared" si="157"/>
        <v>0.56528053128114075</v>
      </c>
      <c r="E4940">
        <v>-2.4855007106563857E-2</v>
      </c>
      <c r="G4940">
        <v>4934</v>
      </c>
      <c r="H4940">
        <f t="shared" ca="1" si="158"/>
        <v>1.1457659863777038E-2</v>
      </c>
    </row>
    <row r="4941" spans="2:8" x14ac:dyDescent="0.35">
      <c r="B4941" s="40">
        <v>41480</v>
      </c>
      <c r="C4941" s="41">
        <v>153.26333600000001</v>
      </c>
      <c r="D4941" s="6">
        <f t="shared" si="157"/>
        <v>16.430028193815968</v>
      </c>
      <c r="E4941">
        <v>-2.4878339423935966E-2</v>
      </c>
      <c r="G4941">
        <v>4935</v>
      </c>
      <c r="H4941">
        <f t="shared" ca="1" si="158"/>
        <v>-9.5644355992637355E-3</v>
      </c>
    </row>
    <row r="4942" spans="2:8" x14ac:dyDescent="0.35">
      <c r="B4942" s="40">
        <v>38211</v>
      </c>
      <c r="C4942" s="41">
        <v>8.7930630000000001</v>
      </c>
      <c r="D4942" s="6">
        <f t="shared" si="157"/>
        <v>-0.811472541557271</v>
      </c>
      <c r="E4942">
        <v>-2.4890562964471157E-2</v>
      </c>
      <c r="G4942">
        <v>4936</v>
      </c>
      <c r="H4942">
        <f t="shared" ca="1" si="158"/>
        <v>-1.0640254567650824E-2</v>
      </c>
    </row>
    <row r="4943" spans="2:8" x14ac:dyDescent="0.35">
      <c r="B4943" s="40">
        <v>39945</v>
      </c>
      <c r="C4943" s="41">
        <v>46.640754999999999</v>
      </c>
      <c r="D4943" s="6">
        <f t="shared" si="157"/>
        <v>-0.90239887788651219</v>
      </c>
      <c r="E4943">
        <v>-2.4944297395203062E-2</v>
      </c>
      <c r="G4943">
        <v>4937</v>
      </c>
      <c r="H4943">
        <f t="shared" ca="1" si="158"/>
        <v>1.3719638141819007E-2</v>
      </c>
    </row>
    <row r="4944" spans="2:8" x14ac:dyDescent="0.35">
      <c r="B4944" s="40">
        <v>44729</v>
      </c>
      <c r="C4944" s="41">
        <v>477.87109400000003</v>
      </c>
      <c r="D4944" s="6">
        <f t="shared" si="157"/>
        <v>7.7676104548602849</v>
      </c>
      <c r="E4944">
        <v>-2.4949684288930619E-2</v>
      </c>
      <c r="G4944">
        <v>4938</v>
      </c>
      <c r="H4944">
        <f t="shared" ca="1" si="158"/>
        <v>-1.4801748553415852E-4</v>
      </c>
    </row>
    <row r="4945" spans="2:8" x14ac:dyDescent="0.35">
      <c r="B4945" s="40">
        <v>40067</v>
      </c>
      <c r="C4945" s="41">
        <v>54.504142999999999</v>
      </c>
      <c r="D4945" s="6">
        <f t="shared" si="157"/>
        <v>3.2139947689821258E-2</v>
      </c>
      <c r="E4945">
        <v>-2.498081191815793E-2</v>
      </c>
      <c r="G4945">
        <v>4939</v>
      </c>
      <c r="H4945">
        <f t="shared" ca="1" si="158"/>
        <v>-7.9199903041109296E-4</v>
      </c>
    </row>
    <row r="4946" spans="2:8" x14ac:dyDescent="0.35">
      <c r="B4946" s="40">
        <v>40052</v>
      </c>
      <c r="C4946" s="41">
        <v>52.806930999999999</v>
      </c>
      <c r="D4946" s="6">
        <f t="shared" si="157"/>
        <v>4.3075412976541836</v>
      </c>
      <c r="E4946">
        <v>-2.4990083161122674E-2</v>
      </c>
      <c r="G4946">
        <v>4940</v>
      </c>
      <c r="H4946">
        <f t="shared" ca="1" si="158"/>
        <v>1.1880114835724882E-2</v>
      </c>
    </row>
    <row r="4947" spans="2:8" x14ac:dyDescent="0.35">
      <c r="B4947" s="40">
        <v>38057</v>
      </c>
      <c r="C4947" s="41">
        <v>9.9494150000000001</v>
      </c>
      <c r="D4947" s="6">
        <f t="shared" si="157"/>
        <v>-0.78946892095017851</v>
      </c>
      <c r="E4947">
        <v>-2.5018898106622434E-2</v>
      </c>
      <c r="G4947">
        <v>4941</v>
      </c>
      <c r="H4947">
        <f t="shared" ca="1" si="158"/>
        <v>5.9350702884374985E-3</v>
      </c>
    </row>
    <row r="4948" spans="2:8" x14ac:dyDescent="0.35">
      <c r="B4948" s="40">
        <v>39972</v>
      </c>
      <c r="C4948" s="41">
        <v>47.258651999999998</v>
      </c>
      <c r="D4948" s="6">
        <f t="shared" si="157"/>
        <v>4.418213144781169</v>
      </c>
      <c r="E4948">
        <v>-2.5054966002309206E-2</v>
      </c>
      <c r="G4948">
        <v>4942</v>
      </c>
      <c r="H4948">
        <f t="shared" ca="1" si="158"/>
        <v>-2.1112043861640183E-2</v>
      </c>
    </row>
    <row r="4949" spans="2:8" x14ac:dyDescent="0.35">
      <c r="B4949" s="40">
        <v>38222</v>
      </c>
      <c r="C4949" s="41">
        <v>8.7221840000000004</v>
      </c>
      <c r="D4949" s="6">
        <f t="shared" si="157"/>
        <v>0.50640701699361224</v>
      </c>
      <c r="E4949">
        <v>-2.5087538518680702E-2</v>
      </c>
      <c r="G4949">
        <v>4943</v>
      </c>
      <c r="H4949">
        <f t="shared" ca="1" si="158"/>
        <v>-1.8831930360523646E-2</v>
      </c>
    </row>
    <row r="4950" spans="2:8" x14ac:dyDescent="0.35">
      <c r="B4950" s="40">
        <v>37466</v>
      </c>
      <c r="C4950" s="41">
        <v>5.7900580000000001</v>
      </c>
      <c r="D4950" s="6">
        <f t="shared" si="157"/>
        <v>-0.93933411232162967</v>
      </c>
      <c r="E4950">
        <v>-2.5109657227611326E-2</v>
      </c>
      <c r="G4950">
        <v>4944</v>
      </c>
      <c r="H4950">
        <f t="shared" ca="1" si="158"/>
        <v>-2.7323072113069041E-2</v>
      </c>
    </row>
    <row r="4951" spans="2:8" x14ac:dyDescent="0.35">
      <c r="B4951" s="40">
        <v>41078</v>
      </c>
      <c r="C4951" s="41">
        <v>95.441742000000005</v>
      </c>
      <c r="D4951" s="6">
        <f t="shared" si="157"/>
        <v>8.9445694349261098E-2</v>
      </c>
      <c r="E4951">
        <v>-2.5259473970000737E-2</v>
      </c>
      <c r="G4951">
        <v>4945</v>
      </c>
      <c r="H4951">
        <f t="shared" ca="1" si="158"/>
        <v>-4.4216053149218247E-2</v>
      </c>
    </row>
    <row r="4952" spans="2:8" x14ac:dyDescent="0.35">
      <c r="B4952" s="40">
        <v>40609</v>
      </c>
      <c r="C4952" s="41">
        <v>87.605782000000005</v>
      </c>
      <c r="D4952" s="6">
        <f t="shared" si="157"/>
        <v>1.2404022044204976</v>
      </c>
      <c r="E4952">
        <v>-2.5267135671378445E-2</v>
      </c>
      <c r="G4952">
        <v>4946</v>
      </c>
      <c r="H4952">
        <f t="shared" ca="1" si="158"/>
        <v>1.9117500572717332E-4</v>
      </c>
    </row>
    <row r="4953" spans="2:8" x14ac:dyDescent="0.35">
      <c r="B4953" s="40">
        <v>39701</v>
      </c>
      <c r="C4953" s="41">
        <v>39.102702999999998</v>
      </c>
      <c r="D4953" s="6">
        <f t="shared" si="157"/>
        <v>-0.92222088839935057</v>
      </c>
      <c r="E4953">
        <v>-2.5276619089328309E-2</v>
      </c>
      <c r="G4953">
        <v>4947</v>
      </c>
      <c r="H4953">
        <f t="shared" ca="1" si="158"/>
        <v>-1.6503558288837927E-2</v>
      </c>
    </row>
    <row r="4954" spans="2:8" x14ac:dyDescent="0.35">
      <c r="B4954" s="40">
        <v>44225</v>
      </c>
      <c r="C4954" s="41">
        <v>502.74041699999998</v>
      </c>
      <c r="D4954" s="6">
        <f t="shared" si="157"/>
        <v>-3.6349050798756111E-2</v>
      </c>
      <c r="E4954">
        <v>-2.5289072539280824E-2</v>
      </c>
      <c r="G4954">
        <v>4948</v>
      </c>
      <c r="H4954">
        <f t="shared" ca="1" si="158"/>
        <v>1.7361635814340855E-2</v>
      </c>
    </row>
    <row r="4955" spans="2:8" x14ac:dyDescent="0.35">
      <c r="B4955" s="40">
        <v>44588</v>
      </c>
      <c r="C4955" s="41">
        <v>521.70385699999997</v>
      </c>
      <c r="D4955" s="6">
        <f t="shared" si="157"/>
        <v>2.5378939548370862</v>
      </c>
      <c r="E4955">
        <v>-2.5331628648401511E-2</v>
      </c>
      <c r="G4955">
        <v>4949</v>
      </c>
      <c r="H4955">
        <f t="shared" ca="1" si="158"/>
        <v>-6.3254092160989813E-3</v>
      </c>
    </row>
    <row r="4956" spans="2:8" x14ac:dyDescent="0.35">
      <c r="B4956" s="40">
        <v>41586</v>
      </c>
      <c r="C4956" s="41">
        <v>147.46170000000001</v>
      </c>
      <c r="D4956" s="6">
        <f t="shared" si="157"/>
        <v>-0.22848538096582255</v>
      </c>
      <c r="E4956">
        <v>-2.5358110340139808E-2</v>
      </c>
      <c r="G4956">
        <v>4950</v>
      </c>
      <c r="H4956">
        <f t="shared" ca="1" si="158"/>
        <v>2.2592831286014445E-2</v>
      </c>
    </row>
    <row r="4957" spans="2:8" x14ac:dyDescent="0.35">
      <c r="B4957" s="40">
        <v>41939</v>
      </c>
      <c r="C4957" s="41">
        <v>191.13273599999999</v>
      </c>
      <c r="D4957" s="6">
        <f t="shared" si="157"/>
        <v>-0.14424169112685725</v>
      </c>
      <c r="E4957">
        <v>-2.536661623254597E-2</v>
      </c>
      <c r="G4957">
        <v>4951</v>
      </c>
      <c r="H4957">
        <f t="shared" ca="1" si="158"/>
        <v>3.7804481491128049E-2</v>
      </c>
    </row>
    <row r="4958" spans="2:8" x14ac:dyDescent="0.35">
      <c r="B4958" s="40">
        <v>42410</v>
      </c>
      <c r="C4958" s="41">
        <v>223.34896900000001</v>
      </c>
      <c r="D4958" s="6">
        <f t="shared" si="157"/>
        <v>1.5960402944043006</v>
      </c>
      <c r="E4958">
        <v>-2.5476402760982231E-2</v>
      </c>
      <c r="G4958">
        <v>4952</v>
      </c>
      <c r="H4958">
        <f t="shared" ca="1" si="158"/>
        <v>-8.1449012490918873E-3</v>
      </c>
    </row>
    <row r="4959" spans="2:8" x14ac:dyDescent="0.35">
      <c r="B4959" s="40">
        <v>40862</v>
      </c>
      <c r="C4959" s="41">
        <v>86.034476999999995</v>
      </c>
      <c r="D4959" s="6">
        <f t="shared" si="157"/>
        <v>-0.82401227956030954</v>
      </c>
      <c r="E4959">
        <v>-2.5513002817562771E-2</v>
      </c>
      <c r="G4959">
        <v>4953</v>
      </c>
      <c r="H4959">
        <f t="shared" ca="1" si="158"/>
        <v>-9.1012637213415664E-3</v>
      </c>
    </row>
    <row r="4960" spans="2:8" x14ac:dyDescent="0.35">
      <c r="B4960" s="40">
        <v>44249</v>
      </c>
      <c r="C4960" s="41">
        <v>488.86636399999998</v>
      </c>
      <c r="D4960" s="6">
        <f t="shared" si="157"/>
        <v>8.5699970481320067E-2</v>
      </c>
      <c r="E4960">
        <v>-2.5513576673056197E-2</v>
      </c>
      <c r="G4960">
        <v>4954</v>
      </c>
      <c r="H4960">
        <f t="shared" ca="1" si="158"/>
        <v>2.3886293243471718E-2</v>
      </c>
    </row>
    <row r="4961" spans="2:8" x14ac:dyDescent="0.35">
      <c r="B4961" s="40">
        <v>43782</v>
      </c>
      <c r="C4961" s="41">
        <v>450.27758799999998</v>
      </c>
      <c r="D4961" s="6">
        <f t="shared" si="157"/>
        <v>91.000970114031304</v>
      </c>
      <c r="E4961">
        <v>-2.5522652410833031E-2</v>
      </c>
      <c r="G4961">
        <v>4955</v>
      </c>
      <c r="H4961">
        <f t="shared" ca="1" si="158"/>
        <v>-1.6555630170045254E-2</v>
      </c>
    </row>
    <row r="4962" spans="2:8" x14ac:dyDescent="0.35">
      <c r="B4962" s="40">
        <v>37727</v>
      </c>
      <c r="C4962" s="41">
        <v>4.8942699999999997</v>
      </c>
      <c r="D4962" s="6">
        <f t="shared" si="157"/>
        <v>-0.98879729333733257</v>
      </c>
      <c r="E4962">
        <v>-2.5525483372626872E-2</v>
      </c>
      <c r="G4962">
        <v>4956</v>
      </c>
      <c r="H4962">
        <f t="shared" ca="1" si="158"/>
        <v>-3.8505690455011211E-2</v>
      </c>
    </row>
    <row r="4963" spans="2:8" x14ac:dyDescent="0.35">
      <c r="B4963" s="40">
        <v>43993</v>
      </c>
      <c r="C4963" s="41">
        <v>436.882813</v>
      </c>
      <c r="D4963" s="6">
        <f t="shared" si="157"/>
        <v>2.4787163221293507</v>
      </c>
      <c r="E4963">
        <v>-2.5546716006291881E-2</v>
      </c>
      <c r="G4963">
        <v>4957</v>
      </c>
      <c r="H4963">
        <f t="shared" ca="1" si="158"/>
        <v>6.9880031376702192E-2</v>
      </c>
    </row>
    <row r="4964" spans="2:8" x14ac:dyDescent="0.35">
      <c r="B4964" s="40">
        <v>41368</v>
      </c>
      <c r="C4964" s="41">
        <v>125.58736399999999</v>
      </c>
      <c r="D4964" s="6">
        <f t="shared" si="157"/>
        <v>1.3050886169989273</v>
      </c>
      <c r="E4964">
        <v>-2.5658626582118961E-2</v>
      </c>
      <c r="G4964">
        <v>4958</v>
      </c>
      <c r="H4964">
        <f t="shared" ca="1" si="158"/>
        <v>3.8238694891993115E-2</v>
      </c>
    </row>
    <row r="4965" spans="2:8" x14ac:dyDescent="0.35">
      <c r="B4965" s="40">
        <v>40002</v>
      </c>
      <c r="C4965" s="41">
        <v>54.482661999999998</v>
      </c>
      <c r="D4965" s="6">
        <f t="shared" si="157"/>
        <v>0.82782679328959996</v>
      </c>
      <c r="E4965">
        <v>-2.5739324543456576E-2</v>
      </c>
      <c r="G4965">
        <v>4959</v>
      </c>
      <c r="H4965">
        <f t="shared" ca="1" si="158"/>
        <v>7.7699309380637269E-3</v>
      </c>
    </row>
    <row r="4966" spans="2:8" x14ac:dyDescent="0.35">
      <c r="B4966" s="40">
        <v>38765</v>
      </c>
      <c r="C4966" s="41">
        <v>29.807344000000001</v>
      </c>
      <c r="D4966" s="6">
        <f t="shared" si="157"/>
        <v>0.77182159132910577</v>
      </c>
      <c r="E4966">
        <v>-2.580780426568172E-2</v>
      </c>
      <c r="G4966">
        <v>4960</v>
      </c>
      <c r="H4966">
        <f t="shared" ca="1" si="158"/>
        <v>-2.7280702763918838E-2</v>
      </c>
    </row>
    <row r="4967" spans="2:8" x14ac:dyDescent="0.35">
      <c r="B4967" s="40">
        <v>38523</v>
      </c>
      <c r="C4967" s="41">
        <v>16.822994000000001</v>
      </c>
      <c r="D4967" s="6">
        <f t="shared" si="157"/>
        <v>-0.93268378289168963</v>
      </c>
      <c r="E4967">
        <v>-2.5854050035090816E-2</v>
      </c>
      <c r="G4967">
        <v>4961</v>
      </c>
      <c r="H4967">
        <f t="shared" ca="1" si="158"/>
        <v>-1.8371137666989095E-2</v>
      </c>
    </row>
    <row r="4968" spans="2:8" x14ac:dyDescent="0.35">
      <c r="B4968" s="40">
        <v>42247</v>
      </c>
      <c r="C4968" s="41">
        <v>249.90997300000001</v>
      </c>
      <c r="D4968" s="6">
        <f t="shared" si="157"/>
        <v>4.6518967021967343</v>
      </c>
      <c r="E4968">
        <v>-2.5865383694870462E-2</v>
      </c>
      <c r="G4968">
        <v>4962</v>
      </c>
      <c r="H4968">
        <f t="shared" ca="1" si="158"/>
        <v>2.1146011199795374E-2</v>
      </c>
    </row>
    <row r="4969" spans="2:8" x14ac:dyDescent="0.35">
      <c r="B4969" s="40">
        <v>39561</v>
      </c>
      <c r="C4969" s="41">
        <v>44.217010000000002</v>
      </c>
      <c r="D4969" s="6">
        <f t="shared" si="157"/>
        <v>-0.35935504278470537</v>
      </c>
      <c r="E4969">
        <v>-2.586612680168009E-2</v>
      </c>
      <c r="G4969">
        <v>4963</v>
      </c>
      <c r="H4969">
        <f t="shared" ca="1" si="158"/>
        <v>2.5244677528869466E-2</v>
      </c>
    </row>
    <row r="4970" spans="2:8" x14ac:dyDescent="0.35">
      <c r="B4970" s="40">
        <v>40259</v>
      </c>
      <c r="C4970" s="41">
        <v>69.019524000000004</v>
      </c>
      <c r="D4970" s="6">
        <f t="shared" si="157"/>
        <v>-0.84548433265474476</v>
      </c>
      <c r="E4970">
        <v>-2.5898533295383174E-2</v>
      </c>
      <c r="G4970">
        <v>4964</v>
      </c>
      <c r="H4970">
        <f t="shared" ca="1" si="158"/>
        <v>-3.6402205202269382E-2</v>
      </c>
    </row>
    <row r="4971" spans="2:8" x14ac:dyDescent="0.35">
      <c r="B4971" s="40">
        <v>43346</v>
      </c>
      <c r="C4971" s="41">
        <v>446.68301400000001</v>
      </c>
      <c r="D4971" s="6">
        <f t="shared" si="157"/>
        <v>1.2379843626732703</v>
      </c>
      <c r="E4971">
        <v>-2.5900674447795469E-2</v>
      </c>
      <c r="G4971">
        <v>4965</v>
      </c>
      <c r="H4971">
        <f t="shared" ca="1" si="158"/>
        <v>5.2957954543391356E-3</v>
      </c>
    </row>
    <row r="4972" spans="2:8" x14ac:dyDescent="0.35">
      <c r="B4972" s="40">
        <v>41871</v>
      </c>
      <c r="C4972" s="41">
        <v>199.59165999999999</v>
      </c>
      <c r="D4972" s="6">
        <f t="shared" si="157"/>
        <v>4.1710143518743532</v>
      </c>
      <c r="E4972">
        <v>-2.5913548987190442E-2</v>
      </c>
      <c r="G4972">
        <v>4966</v>
      </c>
      <c r="H4972">
        <f t="shared" ca="1" si="158"/>
        <v>-8.2677716624442888E-3</v>
      </c>
    </row>
    <row r="4973" spans="2:8" x14ac:dyDescent="0.35">
      <c r="B4973" s="40">
        <v>39594</v>
      </c>
      <c r="C4973" s="41">
        <v>38.598163999999997</v>
      </c>
      <c r="D4973" s="6">
        <f t="shared" si="157"/>
        <v>7.2753028347476345</v>
      </c>
      <c r="E4973">
        <v>-2.5925740112095617E-2</v>
      </c>
      <c r="G4973">
        <v>4967</v>
      </c>
      <c r="H4973">
        <f t="shared" ca="1" si="158"/>
        <v>2.1354200924782744E-2</v>
      </c>
    </row>
    <row r="4974" spans="2:8" x14ac:dyDescent="0.35">
      <c r="B4974" s="40">
        <v>37747</v>
      </c>
      <c r="C4974" s="41">
        <v>4.6642599999999996</v>
      </c>
      <c r="D4974" s="6">
        <f t="shared" si="157"/>
        <v>-0.85597423045846155</v>
      </c>
      <c r="E4974">
        <v>-2.5984751998092314E-2</v>
      </c>
      <c r="G4974">
        <v>4968</v>
      </c>
      <c r="H4974">
        <f t="shared" ca="1" si="158"/>
        <v>1.3509538154382413E-2</v>
      </c>
    </row>
    <row r="4975" spans="2:8" x14ac:dyDescent="0.35">
      <c r="B4975" s="40">
        <v>39793</v>
      </c>
      <c r="C4975" s="41">
        <v>32.384898999999997</v>
      </c>
      <c r="D4975" s="6">
        <f t="shared" si="157"/>
        <v>-0.93030881498841889</v>
      </c>
      <c r="E4975">
        <v>-2.6048480050457491E-2</v>
      </c>
      <c r="G4975">
        <v>4969</v>
      </c>
      <c r="H4975">
        <f t="shared" ca="1" si="158"/>
        <v>-3.8660044343554932E-2</v>
      </c>
    </row>
    <row r="4976" spans="2:8" x14ac:dyDescent="0.35">
      <c r="B4976" s="40">
        <v>43860</v>
      </c>
      <c r="C4976" s="41">
        <v>464.69146699999999</v>
      </c>
      <c r="D4976" s="6">
        <f t="shared" si="157"/>
        <v>69.771337523646082</v>
      </c>
      <c r="E4976">
        <v>-2.6139258544729184E-2</v>
      </c>
      <c r="G4976">
        <v>4970</v>
      </c>
      <c r="H4976">
        <f t="shared" ca="1" si="158"/>
        <v>-1.4528129671103663E-2</v>
      </c>
    </row>
    <row r="4977" spans="2:8" x14ac:dyDescent="0.35">
      <c r="B4977" s="40">
        <v>37820</v>
      </c>
      <c r="C4977" s="41">
        <v>6.5660970000000001</v>
      </c>
      <c r="D4977" s="6">
        <f t="shared" si="157"/>
        <v>-0.88222291898093297</v>
      </c>
      <c r="E4977">
        <v>-2.6165880684687511E-2</v>
      </c>
      <c r="G4977">
        <v>4971</v>
      </c>
      <c r="H4977">
        <f t="shared" ca="1" si="158"/>
        <v>7.8919169320196495E-3</v>
      </c>
    </row>
    <row r="4978" spans="2:8" x14ac:dyDescent="0.35">
      <c r="B4978" s="40">
        <v>40018</v>
      </c>
      <c r="C4978" s="41">
        <v>55.750210000000003</v>
      </c>
      <c r="D4978" s="6">
        <f t="shared" si="157"/>
        <v>-0.62377849943050734</v>
      </c>
      <c r="E4978">
        <v>-2.6266242538367374E-2</v>
      </c>
      <c r="G4978">
        <v>4972</v>
      </c>
      <c r="H4978">
        <f t="shared" ca="1" si="158"/>
        <v>-8.0277872072347968E-3</v>
      </c>
    </row>
    <row r="4979" spans="2:8" x14ac:dyDescent="0.35">
      <c r="B4979" s="40">
        <v>41485</v>
      </c>
      <c r="C4979" s="41">
        <v>148.18454</v>
      </c>
      <c r="D4979" s="6">
        <f t="shared" si="157"/>
        <v>3.3140175510330629</v>
      </c>
      <c r="E4979">
        <v>-2.6284461011046496E-2</v>
      </c>
      <c r="G4979">
        <v>4973</v>
      </c>
      <c r="H4979">
        <f t="shared" ca="1" si="158"/>
        <v>9.6048324637856061E-3</v>
      </c>
    </row>
    <row r="4980" spans="2:8" x14ac:dyDescent="0.35">
      <c r="B4980" s="40">
        <v>39806</v>
      </c>
      <c r="C4980" s="41">
        <v>34.349544999999999</v>
      </c>
      <c r="D4980" s="6">
        <f t="shared" si="157"/>
        <v>-0.3321364450678353</v>
      </c>
      <c r="E4980">
        <v>-2.6347085075574022E-2</v>
      </c>
      <c r="G4980">
        <v>4974</v>
      </c>
      <c r="H4980">
        <f t="shared" ca="1" si="158"/>
        <v>6.0303755395940767E-2</v>
      </c>
    </row>
    <row r="4981" spans="2:8" x14ac:dyDescent="0.35">
      <c r="B4981" s="40">
        <v>40044</v>
      </c>
      <c r="C4981" s="41">
        <v>51.431980000000003</v>
      </c>
      <c r="D4981" s="6">
        <f t="shared" si="157"/>
        <v>-0.44947464691254085</v>
      </c>
      <c r="E4981">
        <v>-2.6433333381918295E-2</v>
      </c>
      <c r="G4981">
        <v>4975</v>
      </c>
      <c r="H4981">
        <f t="shared" ca="1" si="158"/>
        <v>-2.559381048300227E-3</v>
      </c>
    </row>
    <row r="4982" spans="2:8" x14ac:dyDescent="0.35">
      <c r="B4982" s="40">
        <v>40799</v>
      </c>
      <c r="C4982" s="41">
        <v>93.423454000000007</v>
      </c>
      <c r="D4982" s="6">
        <f t="shared" si="157"/>
        <v>-0.80361185727753059</v>
      </c>
      <c r="E4982">
        <v>-2.6544418697879359E-2</v>
      </c>
      <c r="G4982">
        <v>4976</v>
      </c>
      <c r="H4982">
        <f t="shared" ca="1" si="158"/>
        <v>-5.5320478419556077E-3</v>
      </c>
    </row>
    <row r="4983" spans="2:8" x14ac:dyDescent="0.35">
      <c r="B4983" s="40">
        <v>43938</v>
      </c>
      <c r="C4983" s="41">
        <v>475.70822099999998</v>
      </c>
      <c r="D4983" s="6">
        <f t="shared" si="157"/>
        <v>11.565115094148249</v>
      </c>
      <c r="E4983">
        <v>-2.6613687729259799E-2</v>
      </c>
      <c r="G4983">
        <v>4977</v>
      </c>
      <c r="H4983">
        <f t="shared" ca="1" si="158"/>
        <v>-4.5940802637956656E-2</v>
      </c>
    </row>
    <row r="4984" spans="2:8" x14ac:dyDescent="0.35">
      <c r="B4984" s="40">
        <v>39167</v>
      </c>
      <c r="C4984" s="41">
        <v>37.859439999999999</v>
      </c>
      <c r="D4984" s="6">
        <f t="shared" si="157"/>
        <v>-0.86499925611207706</v>
      </c>
      <c r="E4984">
        <v>-2.6766727289422441E-2</v>
      </c>
      <c r="G4984">
        <v>4978</v>
      </c>
      <c r="H4984">
        <f t="shared" ca="1" si="158"/>
        <v>3.6165024467463572E-2</v>
      </c>
    </row>
    <row r="4985" spans="2:8" x14ac:dyDescent="0.35">
      <c r="B4985" s="40">
        <v>42948</v>
      </c>
      <c r="C4985" s="41">
        <v>280.43875100000002</v>
      </c>
      <c r="D4985" s="6">
        <f t="shared" si="157"/>
        <v>11.276868475777791</v>
      </c>
      <c r="E4985">
        <v>-2.6774404233293376E-2</v>
      </c>
      <c r="G4985">
        <v>4979</v>
      </c>
      <c r="H4985">
        <f t="shared" ca="1" si="158"/>
        <v>2.7131110586899515E-2</v>
      </c>
    </row>
    <row r="4986" spans="2:8" x14ac:dyDescent="0.35">
      <c r="B4986" s="40">
        <v>38651</v>
      </c>
      <c r="C4986" s="41">
        <v>22.842856999999999</v>
      </c>
      <c r="D4986" s="6">
        <f t="shared" si="157"/>
        <v>-0.35094224068654684</v>
      </c>
      <c r="E4986">
        <v>-2.6976098979083131E-2</v>
      </c>
      <c r="G4986">
        <v>4980</v>
      </c>
      <c r="H4986">
        <f t="shared" ca="1" si="158"/>
        <v>-1.9350705414337567E-3</v>
      </c>
    </row>
    <row r="4987" spans="2:8" x14ac:dyDescent="0.35">
      <c r="B4987" s="40">
        <v>39157</v>
      </c>
      <c r="C4987" s="41">
        <v>35.193874000000001</v>
      </c>
      <c r="D4987" s="6">
        <f t="shared" si="157"/>
        <v>0.73561841626249824</v>
      </c>
      <c r="E4987">
        <v>-2.7057916441242925E-2</v>
      </c>
      <c r="G4987">
        <v>4981</v>
      </c>
      <c r="H4987">
        <f t="shared" ca="1" si="158"/>
        <v>4.6188717009526328E-3</v>
      </c>
    </row>
    <row r="4988" spans="2:8" x14ac:dyDescent="0.35">
      <c r="B4988" s="40">
        <v>38618</v>
      </c>
      <c r="C4988" s="41">
        <v>20.277425999999998</v>
      </c>
      <c r="D4988" s="6">
        <f t="shared" si="157"/>
        <v>-0.7782601971867007</v>
      </c>
      <c r="E4988">
        <v>-2.7094725118891362E-2</v>
      </c>
      <c r="G4988">
        <v>4982</v>
      </c>
      <c r="H4988">
        <f t="shared" ca="1" si="158"/>
        <v>-5.4209741714660456E-3</v>
      </c>
    </row>
    <row r="4989" spans="2:8" x14ac:dyDescent="0.35">
      <c r="B4989" s="40">
        <v>40808</v>
      </c>
      <c r="C4989" s="41">
        <v>91.446938000000003</v>
      </c>
      <c r="D4989" s="6">
        <f t="shared" si="157"/>
        <v>-0.83342087394430542</v>
      </c>
      <c r="E4989">
        <v>-2.7102750305055191E-2</v>
      </c>
      <c r="G4989">
        <v>4983</v>
      </c>
      <c r="H4989">
        <f t="shared" ca="1" si="158"/>
        <v>-3.9830099403321474E-2</v>
      </c>
    </row>
    <row r="4990" spans="2:8" x14ac:dyDescent="0.35">
      <c r="B4990" s="40">
        <v>44680</v>
      </c>
      <c r="C4990" s="41">
        <v>548.96997099999999</v>
      </c>
      <c r="D4990" s="6">
        <f t="shared" si="157"/>
        <v>0.34131861867205865</v>
      </c>
      <c r="E4990">
        <v>-2.7173375636582495E-2</v>
      </c>
      <c r="G4990">
        <v>4984</v>
      </c>
      <c r="H4990">
        <f t="shared" ca="1" si="158"/>
        <v>6.6184376645937501E-2</v>
      </c>
    </row>
    <row r="4991" spans="2:8" x14ac:dyDescent="0.35">
      <c r="B4991" s="40">
        <v>43458</v>
      </c>
      <c r="C4991" s="41">
        <v>409.27633700000001</v>
      </c>
      <c r="D4991" s="6">
        <f t="shared" si="157"/>
        <v>0.70092265282157762</v>
      </c>
      <c r="E4991">
        <v>-2.718445513175672E-2</v>
      </c>
      <c r="G4991">
        <v>4985</v>
      </c>
      <c r="H4991">
        <f t="shared" ca="1" si="158"/>
        <v>2.8057598465939287E-2</v>
      </c>
    </row>
    <row r="4992" spans="2:8" x14ac:dyDescent="0.35">
      <c r="B4992" s="40">
        <v>42300</v>
      </c>
      <c r="C4992" s="41">
        <v>240.620193</v>
      </c>
      <c r="D4992" s="6">
        <f t="shared" si="157"/>
        <v>8.0834415094521965</v>
      </c>
      <c r="E4992">
        <v>-2.719673079499103E-2</v>
      </c>
      <c r="G4992">
        <v>4986</v>
      </c>
      <c r="H4992">
        <f t="shared" ca="1" si="158"/>
        <v>-3.0622608662489725E-3</v>
      </c>
    </row>
    <row r="4993" spans="2:8" x14ac:dyDescent="0.35">
      <c r="B4993" s="40">
        <v>38712</v>
      </c>
      <c r="C4993" s="41">
        <v>26.489981</v>
      </c>
      <c r="D4993" s="6">
        <f t="shared" si="157"/>
        <v>-0.62187300779283317</v>
      </c>
      <c r="E4993">
        <v>-2.72049367052953E-2</v>
      </c>
      <c r="G4993">
        <v>4987</v>
      </c>
      <c r="H4993">
        <f t="shared" ca="1" si="158"/>
        <v>-1.5478415383506878E-2</v>
      </c>
    </row>
    <row r="4994" spans="2:8" x14ac:dyDescent="0.35">
      <c r="B4994" s="40">
        <v>40190</v>
      </c>
      <c r="C4994" s="41">
        <v>70.055779000000001</v>
      </c>
      <c r="D4994" s="6">
        <f t="shared" si="157"/>
        <v>0.56287237019614234</v>
      </c>
      <c r="E4994">
        <v>-2.7278066041190634E-2</v>
      </c>
      <c r="G4994">
        <v>4988</v>
      </c>
      <c r="H4994">
        <f t="shared" ca="1" si="158"/>
        <v>1.3072118421724771E-3</v>
      </c>
    </row>
    <row r="4995" spans="2:8" x14ac:dyDescent="0.35">
      <c r="B4995" s="40">
        <v>39575</v>
      </c>
      <c r="C4995" s="41">
        <v>44.825015999999998</v>
      </c>
      <c r="D4995" s="6">
        <f t="shared" si="157"/>
        <v>0.21946920176879955</v>
      </c>
      <c r="E4995">
        <v>-2.7297990588240704E-2</v>
      </c>
      <c r="G4995">
        <v>4989</v>
      </c>
      <c r="H4995">
        <f t="shared" ca="1" si="158"/>
        <v>-2.7395812976590345E-2</v>
      </c>
    </row>
    <row r="4996" spans="2:8" x14ac:dyDescent="0.35">
      <c r="B4996" s="40">
        <v>39709</v>
      </c>
      <c r="C4996" s="41">
        <v>36.757809000000002</v>
      </c>
      <c r="D4996" s="6">
        <f t="shared" si="157"/>
        <v>0.17784987927600854</v>
      </c>
      <c r="E4996">
        <v>-2.7389971099641648E-2</v>
      </c>
      <c r="G4996">
        <v>4990</v>
      </c>
      <c r="H4996">
        <f t="shared" ca="1" si="158"/>
        <v>-9.0852397929192981E-3</v>
      </c>
    </row>
    <row r="4997" spans="2:8" x14ac:dyDescent="0.35">
      <c r="B4997" s="40">
        <v>38749</v>
      </c>
      <c r="C4997" s="41">
        <v>31.207550000000001</v>
      </c>
      <c r="D4997" s="6">
        <f t="shared" si="157"/>
        <v>-0.72202834728238263</v>
      </c>
      <c r="E4997">
        <v>-2.7400384937839903E-2</v>
      </c>
      <c r="G4997">
        <v>4991</v>
      </c>
      <c r="H4997">
        <f t="shared" ca="1" si="158"/>
        <v>-3.0325239139245726E-2</v>
      </c>
    </row>
    <row r="4998" spans="2:8" x14ac:dyDescent="0.35">
      <c r="B4998" s="40">
        <v>41229</v>
      </c>
      <c r="C4998" s="41">
        <v>112.268822</v>
      </c>
      <c r="D4998" s="6">
        <f t="shared" si="157"/>
        <v>-0.72341620339236357</v>
      </c>
      <c r="E4998">
        <v>-2.7487407878434317E-2</v>
      </c>
      <c r="G4998">
        <v>4992</v>
      </c>
      <c r="H4998">
        <f t="shared" ca="1" si="158"/>
        <v>-2.0856973853896357E-2</v>
      </c>
    </row>
    <row r="4999" spans="2:8" x14ac:dyDescent="0.35">
      <c r="B4999" s="40">
        <v>43514</v>
      </c>
      <c r="C4999" s="41">
        <v>405.91250600000001</v>
      </c>
      <c r="D4999" s="6">
        <f t="shared" ref="D4999:D5062" si="159">(C4999-C5000)/C5000</f>
        <v>-0.26476295733491295</v>
      </c>
      <c r="E4999">
        <v>-2.7515490034197617E-2</v>
      </c>
      <c r="G4999">
        <v>4993</v>
      </c>
      <c r="H4999">
        <f t="shared" ref="H4999:H5062" ca="1" si="160">_xlfn.NORM.INV(RAND(),K$9,K$10)</f>
        <v>3.8156728982476268E-2</v>
      </c>
    </row>
    <row r="5000" spans="2:8" x14ac:dyDescent="0.35">
      <c r="B5000" s="40">
        <v>44837</v>
      </c>
      <c r="C5000" s="41">
        <v>552.08386199999995</v>
      </c>
      <c r="D5000" s="6">
        <f t="shared" si="159"/>
        <v>6.2035643928820647</v>
      </c>
      <c r="E5000">
        <v>-2.7576646963512599E-2</v>
      </c>
      <c r="G5000">
        <v>4994</v>
      </c>
      <c r="H5000">
        <f t="shared" ca="1" si="160"/>
        <v>7.1321357562933963E-3</v>
      </c>
    </row>
    <row r="5001" spans="2:8" x14ac:dyDescent="0.35">
      <c r="B5001" s="40">
        <v>40323</v>
      </c>
      <c r="C5001" s="41">
        <v>76.640372999999997</v>
      </c>
      <c r="D5001" s="6">
        <f t="shared" si="159"/>
        <v>6.527399197035491</v>
      </c>
      <c r="E5001">
        <v>-2.76635725737455E-2</v>
      </c>
      <c r="G5001">
        <v>4995</v>
      </c>
      <c r="H5001">
        <f t="shared" ca="1" si="160"/>
        <v>-1.6663308557431387E-2</v>
      </c>
    </row>
    <row r="5002" spans="2:8" x14ac:dyDescent="0.35">
      <c r="B5002" s="40">
        <v>38050</v>
      </c>
      <c r="C5002" s="41">
        <v>10.181521</v>
      </c>
      <c r="D5002" s="6">
        <f t="shared" si="159"/>
        <v>-0.97614272145117265</v>
      </c>
      <c r="E5002">
        <v>-2.7705582810110759E-2</v>
      </c>
      <c r="G5002">
        <v>4996</v>
      </c>
      <c r="H5002">
        <f t="shared" ca="1" si="160"/>
        <v>-2.7822382532492612E-2</v>
      </c>
    </row>
    <row r="5003" spans="2:8" x14ac:dyDescent="0.35">
      <c r="B5003" s="40">
        <v>43454</v>
      </c>
      <c r="C5003" s="41">
        <v>426.76791400000002</v>
      </c>
      <c r="D5003" s="6">
        <f t="shared" si="159"/>
        <v>11.205750135630437</v>
      </c>
      <c r="E5003">
        <v>-2.7911568051928029E-2</v>
      </c>
      <c r="G5003">
        <v>4997</v>
      </c>
      <c r="H5003">
        <f t="shared" ca="1" si="160"/>
        <v>2.8958034417364126E-2</v>
      </c>
    </row>
    <row r="5004" spans="2:8" x14ac:dyDescent="0.35">
      <c r="B5004" s="40">
        <v>38888</v>
      </c>
      <c r="C5004" s="41">
        <v>34.964497000000001</v>
      </c>
      <c r="D5004" s="6">
        <f t="shared" si="159"/>
        <v>2.152675926851817</v>
      </c>
      <c r="E5004">
        <v>-2.7950772038930496E-2</v>
      </c>
      <c r="G5004">
        <v>4998</v>
      </c>
      <c r="H5004">
        <f t="shared" ca="1" si="160"/>
        <v>-5.7786138514694836E-3</v>
      </c>
    </row>
    <row r="5005" spans="2:8" x14ac:dyDescent="0.35">
      <c r="B5005" s="40">
        <v>38309</v>
      </c>
      <c r="C5005" s="41">
        <v>11.090419000000001</v>
      </c>
      <c r="D5005" s="6">
        <f t="shared" si="159"/>
        <v>-0.9809509475958107</v>
      </c>
      <c r="E5005">
        <v>-2.7952283989182106E-2</v>
      </c>
      <c r="G5005">
        <v>4999</v>
      </c>
      <c r="H5005">
        <f t="shared" ca="1" si="160"/>
        <v>-1.1043057278741969E-2</v>
      </c>
    </row>
    <row r="5006" spans="2:8" x14ac:dyDescent="0.35">
      <c r="B5006" s="40">
        <v>44432</v>
      </c>
      <c r="C5006" s="41">
        <v>582.20318599999996</v>
      </c>
      <c r="D5006" s="6">
        <f t="shared" si="159"/>
        <v>13.262505389137296</v>
      </c>
      <c r="E5006">
        <v>-2.7955353509098755E-2</v>
      </c>
      <c r="G5006">
        <v>5000</v>
      </c>
      <c r="H5006">
        <f t="shared" ca="1" si="160"/>
        <v>1.8079099370171624E-2</v>
      </c>
    </row>
    <row r="5007" spans="2:8" x14ac:dyDescent="0.35">
      <c r="B5007" s="40">
        <v>39506</v>
      </c>
      <c r="C5007" s="41">
        <v>40.820540999999999</v>
      </c>
      <c r="D5007" s="6">
        <f t="shared" si="159"/>
        <v>-0.90536418569911137</v>
      </c>
      <c r="E5007">
        <v>-2.7958144079982834E-2</v>
      </c>
      <c r="G5007">
        <v>5001</v>
      </c>
      <c r="H5007">
        <f t="shared" ca="1" si="160"/>
        <v>8.3869213184779041E-3</v>
      </c>
    </row>
    <row r="5008" spans="2:8" x14ac:dyDescent="0.35">
      <c r="B5008" s="40">
        <v>43728</v>
      </c>
      <c r="C5008" s="41">
        <v>431.34347500000001</v>
      </c>
      <c r="D5008" s="6">
        <f t="shared" si="159"/>
        <v>10.349889617463335</v>
      </c>
      <c r="E5008">
        <v>-2.8023205537058459E-2</v>
      </c>
      <c r="G5008">
        <v>5002</v>
      </c>
      <c r="H5008">
        <f t="shared" ca="1" si="160"/>
        <v>-2.5020387027609448E-2</v>
      </c>
    </row>
    <row r="5009" spans="2:8" x14ac:dyDescent="0.35">
      <c r="B5009" s="40">
        <v>39702</v>
      </c>
      <c r="C5009" s="41">
        <v>38.004199999999997</v>
      </c>
      <c r="D5009" s="6">
        <f t="shared" si="159"/>
        <v>8.4388486037116517E-2</v>
      </c>
      <c r="E5009">
        <v>-2.8092763817376024E-2</v>
      </c>
      <c r="G5009">
        <v>5003</v>
      </c>
      <c r="H5009">
        <f t="shared" ca="1" si="160"/>
        <v>2.9562135643191215E-2</v>
      </c>
    </row>
    <row r="5010" spans="2:8" x14ac:dyDescent="0.35">
      <c r="B5010" s="40">
        <v>39769</v>
      </c>
      <c r="C5010" s="41">
        <v>35.046664999999997</v>
      </c>
      <c r="D5010" s="6">
        <f t="shared" si="159"/>
        <v>-0.61082417505113151</v>
      </c>
      <c r="E5010">
        <v>-2.811990165024033E-2</v>
      </c>
      <c r="G5010">
        <v>5004</v>
      </c>
      <c r="H5010">
        <f t="shared" ca="1" si="160"/>
        <v>-2.231091657662416E-3</v>
      </c>
    </row>
    <row r="5011" spans="2:8" x14ac:dyDescent="0.35">
      <c r="B5011" s="40">
        <v>40962</v>
      </c>
      <c r="C5011" s="41">
        <v>90.053550999999999</v>
      </c>
      <c r="D5011" s="6">
        <f t="shared" si="159"/>
        <v>-0.38857864316563828</v>
      </c>
      <c r="E5011">
        <v>-2.812209132755928E-2</v>
      </c>
      <c r="G5011">
        <v>5005</v>
      </c>
      <c r="H5011">
        <f t="shared" ca="1" si="160"/>
        <v>1.9260112840985652E-2</v>
      </c>
    </row>
    <row r="5012" spans="2:8" x14ac:dyDescent="0.35">
      <c r="B5012" s="40">
        <v>41520</v>
      </c>
      <c r="C5012" s="41">
        <v>147.285583</v>
      </c>
      <c r="D5012" s="6">
        <f t="shared" si="159"/>
        <v>-0.61203378125199603</v>
      </c>
      <c r="E5012">
        <v>-2.8173436489437299E-2</v>
      </c>
      <c r="G5012">
        <v>5006</v>
      </c>
      <c r="H5012">
        <f t="shared" ca="1" si="160"/>
        <v>-8.8707232538552377E-3</v>
      </c>
    </row>
    <row r="5013" spans="2:8" x14ac:dyDescent="0.35">
      <c r="B5013" s="40">
        <v>43388</v>
      </c>
      <c r="C5013" s="41">
        <v>379.63507099999998</v>
      </c>
      <c r="D5013" s="6">
        <f t="shared" si="159"/>
        <v>-0.27906232197086067</v>
      </c>
      <c r="E5013">
        <v>-2.8196702237764194E-2</v>
      </c>
      <c r="G5013">
        <v>5007</v>
      </c>
      <c r="H5013">
        <f t="shared" ca="1" si="160"/>
        <v>1.4730752530418468E-2</v>
      </c>
    </row>
    <row r="5014" spans="2:8" x14ac:dyDescent="0.35">
      <c r="B5014" s="40">
        <v>44642</v>
      </c>
      <c r="C5014" s="41">
        <v>526.58514400000001</v>
      </c>
      <c r="D5014" s="6">
        <f t="shared" si="159"/>
        <v>11.586596999424552</v>
      </c>
      <c r="E5014">
        <v>-2.8295814784296092E-2</v>
      </c>
      <c r="G5014">
        <v>5008</v>
      </c>
      <c r="H5014">
        <f t="shared" ca="1" si="160"/>
        <v>-4.8959717222330251E-2</v>
      </c>
    </row>
    <row r="5015" spans="2:8" x14ac:dyDescent="0.35">
      <c r="B5015" s="40">
        <v>39281</v>
      </c>
      <c r="C5015" s="41">
        <v>41.836975000000002</v>
      </c>
      <c r="D5015" s="6">
        <f t="shared" si="159"/>
        <v>-0.11272353974253119</v>
      </c>
      <c r="E5015">
        <v>-2.8529962961652194E-2</v>
      </c>
      <c r="G5015">
        <v>5009</v>
      </c>
      <c r="H5015">
        <f t="shared" ca="1" si="160"/>
        <v>9.3467092345142413E-3</v>
      </c>
    </row>
    <row r="5016" spans="2:8" x14ac:dyDescent="0.35">
      <c r="B5016" s="40">
        <v>39961</v>
      </c>
      <c r="C5016" s="41">
        <v>47.15213</v>
      </c>
      <c r="D5016" s="6">
        <f t="shared" si="159"/>
        <v>7.1626165587166826</v>
      </c>
      <c r="E5016">
        <v>-2.8533754866769408E-2</v>
      </c>
      <c r="G5016">
        <v>5010</v>
      </c>
      <c r="H5016">
        <f t="shared" ca="1" si="160"/>
        <v>4.9406071471393169E-3</v>
      </c>
    </row>
    <row r="5017" spans="2:8" x14ac:dyDescent="0.35">
      <c r="B5017" s="40">
        <v>37648</v>
      </c>
      <c r="C5017" s="41">
        <v>5.7765950000000004</v>
      </c>
      <c r="D5017" s="6">
        <f t="shared" si="159"/>
        <v>-0.41439435848978373</v>
      </c>
      <c r="E5017">
        <v>-2.8535348354280256E-2</v>
      </c>
      <c r="G5017">
        <v>5011</v>
      </c>
      <c r="H5017">
        <f t="shared" ca="1" si="160"/>
        <v>2.408537769998674E-2</v>
      </c>
    </row>
    <row r="5018" spans="2:8" x14ac:dyDescent="0.35">
      <c r="B5018" s="40">
        <v>38104</v>
      </c>
      <c r="C5018" s="41">
        <v>9.8643090000000004</v>
      </c>
      <c r="D5018" s="6">
        <f t="shared" si="159"/>
        <v>-0.96067113969266082</v>
      </c>
      <c r="E5018">
        <v>-2.8571645225466961E-2</v>
      </c>
      <c r="G5018">
        <v>5012</v>
      </c>
      <c r="H5018">
        <f t="shared" ca="1" si="160"/>
        <v>-1.026400609173438E-2</v>
      </c>
    </row>
    <row r="5019" spans="2:8" x14ac:dyDescent="0.35">
      <c r="B5019" s="40">
        <v>42660</v>
      </c>
      <c r="C5019" s="41">
        <v>250.81603999999999</v>
      </c>
      <c r="D5019" s="6">
        <f t="shared" si="159"/>
        <v>1.1217250192083661E-2</v>
      </c>
      <c r="E5019">
        <v>-2.8581687234779083E-2</v>
      </c>
      <c r="G5019">
        <v>5013</v>
      </c>
      <c r="H5019">
        <f t="shared" ca="1" si="160"/>
        <v>-1.3199924769840004E-2</v>
      </c>
    </row>
    <row r="5020" spans="2:8" x14ac:dyDescent="0.35">
      <c r="B5020" s="40">
        <v>42290</v>
      </c>
      <c r="C5020" s="41">
        <v>248.033783</v>
      </c>
      <c r="D5020" s="6">
        <f t="shared" si="159"/>
        <v>-0.60112191342413623</v>
      </c>
      <c r="E5020">
        <v>-2.8673799010262582E-2</v>
      </c>
      <c r="G5020">
        <v>5014</v>
      </c>
      <c r="H5020">
        <f t="shared" ca="1" si="160"/>
        <v>5.8720397912119925E-3</v>
      </c>
    </row>
    <row r="5021" spans="2:8" x14ac:dyDescent="0.35">
      <c r="B5021" s="40">
        <v>44466</v>
      </c>
      <c r="C5021" s="41">
        <v>621.82855199999995</v>
      </c>
      <c r="D5021" s="6">
        <f t="shared" si="159"/>
        <v>6.1870832061666352</v>
      </c>
      <c r="E5021">
        <v>-2.8685418616011382E-2</v>
      </c>
      <c r="G5021">
        <v>5015</v>
      </c>
      <c r="H5021">
        <f t="shared" ca="1" si="160"/>
        <v>1.7658243734665267E-2</v>
      </c>
    </row>
    <row r="5022" spans="2:8" x14ac:dyDescent="0.35">
      <c r="B5022" s="40">
        <v>40870</v>
      </c>
      <c r="C5022" s="41">
        <v>86.520294000000007</v>
      </c>
      <c r="D5022" s="6">
        <f t="shared" si="159"/>
        <v>2.8963410185681728</v>
      </c>
      <c r="E5022">
        <v>-2.8755650053363169E-2</v>
      </c>
      <c r="G5022">
        <v>5016</v>
      </c>
      <c r="H5022">
        <f t="shared" ca="1" si="160"/>
        <v>-1.8543759789993449E-2</v>
      </c>
    </row>
    <row r="5023" spans="2:8" x14ac:dyDescent="0.35">
      <c r="B5023" s="40">
        <v>38630</v>
      </c>
      <c r="C5023" s="41">
        <v>22.205524</v>
      </c>
      <c r="D5023" s="6">
        <f t="shared" si="159"/>
        <v>-0.91664028537548325</v>
      </c>
      <c r="E5023">
        <v>-2.8758310470363847E-2</v>
      </c>
      <c r="G5023">
        <v>5017</v>
      </c>
      <c r="H5023">
        <f t="shared" ca="1" si="160"/>
        <v>-1.7522201637830154E-2</v>
      </c>
    </row>
    <row r="5024" spans="2:8" x14ac:dyDescent="0.35">
      <c r="B5024" s="40">
        <v>42521</v>
      </c>
      <c r="C5024" s="41">
        <v>266.381958</v>
      </c>
      <c r="D5024" s="6">
        <f t="shared" si="159"/>
        <v>6.0049863681463806</v>
      </c>
      <c r="E5024">
        <v>-2.8830010823518507E-2</v>
      </c>
      <c r="G5024">
        <v>5018</v>
      </c>
      <c r="H5024">
        <f t="shared" ca="1" si="160"/>
        <v>1.6363896110787403E-2</v>
      </c>
    </row>
    <row r="5025" spans="2:8" x14ac:dyDescent="0.35">
      <c r="B5025" s="40">
        <v>38902</v>
      </c>
      <c r="C5025" s="41">
        <v>38.027476999999998</v>
      </c>
      <c r="D5025" s="6">
        <f t="shared" si="159"/>
        <v>-0.84869475086630186</v>
      </c>
      <c r="E5025">
        <v>-2.9014328236073569E-2</v>
      </c>
      <c r="G5025">
        <v>5019</v>
      </c>
      <c r="H5025">
        <f t="shared" ca="1" si="160"/>
        <v>3.0027500877424004E-2</v>
      </c>
    </row>
    <row r="5026" spans="2:8" x14ac:dyDescent="0.35">
      <c r="B5026" s="40">
        <v>42109</v>
      </c>
      <c r="C5026" s="41">
        <v>251.32952900000001</v>
      </c>
      <c r="D5026" s="6">
        <f t="shared" si="159"/>
        <v>9.5820188203913155</v>
      </c>
      <c r="E5026">
        <v>-2.909027604912336E-2</v>
      </c>
      <c r="G5026">
        <v>5020</v>
      </c>
      <c r="H5026">
        <f t="shared" ca="1" si="160"/>
        <v>1.137028167581673E-2</v>
      </c>
    </row>
    <row r="5027" spans="2:8" x14ac:dyDescent="0.35">
      <c r="B5027" s="40">
        <v>38685</v>
      </c>
      <c r="C5027" s="41">
        <v>23.750622</v>
      </c>
      <c r="D5027" s="6">
        <f t="shared" si="159"/>
        <v>-0.73522229312380949</v>
      </c>
      <c r="E5027">
        <v>-2.9118170515741046E-2</v>
      </c>
      <c r="G5027">
        <v>5021</v>
      </c>
      <c r="H5027">
        <f t="shared" ca="1" si="160"/>
        <v>2.8459894145308882E-2</v>
      </c>
    </row>
    <row r="5028" spans="2:8" x14ac:dyDescent="0.35">
      <c r="B5028" s="40">
        <v>40906</v>
      </c>
      <c r="C5028" s="41">
        <v>89.700232999999997</v>
      </c>
      <c r="D5028" s="6">
        <f t="shared" si="159"/>
        <v>-0.33739499787856153</v>
      </c>
      <c r="E5028">
        <v>-2.9158714744983393E-2</v>
      </c>
      <c r="G5028">
        <v>5022</v>
      </c>
      <c r="H5028">
        <f t="shared" ca="1" si="160"/>
        <v>8.2336025824354176E-4</v>
      </c>
    </row>
    <row r="5029" spans="2:8" x14ac:dyDescent="0.35">
      <c r="B5029" s="40">
        <v>41445</v>
      </c>
      <c r="C5029" s="41">
        <v>135.375122</v>
      </c>
      <c r="D5029" s="6">
        <f t="shared" si="159"/>
        <v>-0.63265608608606982</v>
      </c>
      <c r="E5029">
        <v>-2.9166765871450742E-2</v>
      </c>
      <c r="G5029">
        <v>5023</v>
      </c>
      <c r="H5029">
        <f t="shared" ca="1" si="160"/>
        <v>-1.0235882511087479E-3</v>
      </c>
    </row>
    <row r="5030" spans="2:8" x14ac:dyDescent="0.35">
      <c r="B5030" s="40">
        <v>43404</v>
      </c>
      <c r="C5030" s="41">
        <v>368.52420000000001</v>
      </c>
      <c r="D5030" s="6">
        <f t="shared" si="159"/>
        <v>22.856321484155458</v>
      </c>
      <c r="E5030">
        <v>-2.9267240697053446E-2</v>
      </c>
      <c r="G5030">
        <v>5024</v>
      </c>
      <c r="H5030">
        <f t="shared" ca="1" si="160"/>
        <v>-3.3637235625152195E-2</v>
      </c>
    </row>
    <row r="5031" spans="2:8" x14ac:dyDescent="0.35">
      <c r="B5031" s="40">
        <v>38471</v>
      </c>
      <c r="C5031" s="41">
        <v>15.447654</v>
      </c>
      <c r="D5031" s="6">
        <f t="shared" si="159"/>
        <v>-0.56412715481211095</v>
      </c>
      <c r="E5031">
        <v>-2.9308282458011384E-2</v>
      </c>
      <c r="G5031">
        <v>5025</v>
      </c>
      <c r="H5031">
        <f t="shared" ca="1" si="160"/>
        <v>2.0620487692204186E-3</v>
      </c>
    </row>
    <row r="5032" spans="2:8" x14ac:dyDescent="0.35">
      <c r="B5032" s="40">
        <v>38859</v>
      </c>
      <c r="C5032" s="41">
        <v>35.440734999999997</v>
      </c>
      <c r="D5032" s="6">
        <f t="shared" si="159"/>
        <v>-0.90593325275646608</v>
      </c>
      <c r="E5032">
        <v>-2.9320141052415361E-2</v>
      </c>
      <c r="G5032">
        <v>5026</v>
      </c>
      <c r="H5032">
        <f t="shared" ca="1" si="160"/>
        <v>-1.4888369182129366E-2</v>
      </c>
    </row>
    <row r="5033" spans="2:8" x14ac:dyDescent="0.35">
      <c r="B5033" s="40">
        <v>43384</v>
      </c>
      <c r="C5033" s="41">
        <v>376.76156600000002</v>
      </c>
      <c r="D5033" s="6">
        <f t="shared" si="159"/>
        <v>47.083338406336729</v>
      </c>
      <c r="E5033">
        <v>-2.9364542632141E-2</v>
      </c>
      <c r="G5033">
        <v>5027</v>
      </c>
      <c r="H5033">
        <f t="shared" ca="1" si="160"/>
        <v>2.1239062655687594E-2</v>
      </c>
    </row>
    <row r="5034" spans="2:8" x14ac:dyDescent="0.35">
      <c r="B5034" s="40">
        <v>37917</v>
      </c>
      <c r="C5034" s="41">
        <v>7.8355949999999996</v>
      </c>
      <c r="D5034" s="6">
        <f t="shared" si="159"/>
        <v>-0.8849614396830433</v>
      </c>
      <c r="E5034">
        <v>-2.9453328301159515E-2</v>
      </c>
      <c r="G5034">
        <v>5028</v>
      </c>
      <c r="H5034">
        <f t="shared" ca="1" si="160"/>
        <v>2.8332516028852759E-2</v>
      </c>
    </row>
    <row r="5035" spans="2:8" x14ac:dyDescent="0.35">
      <c r="B5035" s="40">
        <v>40147</v>
      </c>
      <c r="C5035" s="41">
        <v>68.112769999999998</v>
      </c>
      <c r="D5035" s="6">
        <f t="shared" si="159"/>
        <v>-0.16417559565129816</v>
      </c>
      <c r="E5035">
        <v>-2.9529333744340591E-2</v>
      </c>
      <c r="G5035">
        <v>5029</v>
      </c>
      <c r="H5035">
        <f t="shared" ca="1" si="160"/>
        <v>-3.2780524620638476E-2</v>
      </c>
    </row>
    <row r="5036" spans="2:8" x14ac:dyDescent="0.35">
      <c r="B5036" s="40">
        <v>40505</v>
      </c>
      <c r="C5036" s="41">
        <v>81.491721999999996</v>
      </c>
      <c r="D5036" s="6">
        <f t="shared" si="159"/>
        <v>-0.82366122957065258</v>
      </c>
      <c r="E5036">
        <v>-2.9640735318878234E-2</v>
      </c>
      <c r="G5036">
        <v>5030</v>
      </c>
      <c r="H5036">
        <f t="shared" ca="1" si="160"/>
        <v>3.6910864930367118E-2</v>
      </c>
    </row>
    <row r="5037" spans="2:8" x14ac:dyDescent="0.35">
      <c r="B5037" s="40">
        <v>44074</v>
      </c>
      <c r="C5037" s="41">
        <v>462.13162199999999</v>
      </c>
      <c r="D5037" s="6">
        <f t="shared" si="159"/>
        <v>2.0672504632286586</v>
      </c>
      <c r="E5037">
        <v>-2.9646318505584055E-2</v>
      </c>
      <c r="G5037">
        <v>5031</v>
      </c>
      <c r="H5037">
        <f t="shared" ca="1" si="160"/>
        <v>4.3360669467772249E-2</v>
      </c>
    </row>
    <row r="5038" spans="2:8" x14ac:dyDescent="0.35">
      <c r="B5038" s="40">
        <v>41641</v>
      </c>
      <c r="C5038" s="41">
        <v>150.66641200000001</v>
      </c>
      <c r="D5038" s="6">
        <f t="shared" si="159"/>
        <v>17.573669461433358</v>
      </c>
      <c r="E5038">
        <v>-2.9651046040087219E-2</v>
      </c>
      <c r="G5038">
        <v>5032</v>
      </c>
      <c r="H5038">
        <f t="shared" ca="1" si="160"/>
        <v>-2.8071977406452418E-2</v>
      </c>
    </row>
    <row r="5039" spans="2:8" x14ac:dyDescent="0.35">
      <c r="B5039" s="40">
        <v>38173</v>
      </c>
      <c r="C5039" s="41">
        <v>8.1118279999999992</v>
      </c>
      <c r="D5039" s="6">
        <f t="shared" si="159"/>
        <v>-0.96704555896138045</v>
      </c>
      <c r="E5039">
        <v>-2.9675083783806844E-2</v>
      </c>
      <c r="G5039">
        <v>5033</v>
      </c>
      <c r="H5039">
        <f t="shared" ca="1" si="160"/>
        <v>-4.0174601234653582E-3</v>
      </c>
    </row>
    <row r="5040" spans="2:8" x14ac:dyDescent="0.35">
      <c r="B5040" s="40">
        <v>42376</v>
      </c>
      <c r="C5040" s="41">
        <v>246.15280200000001</v>
      </c>
      <c r="D5040" s="6">
        <f t="shared" si="159"/>
        <v>-1.8091079972992204E-2</v>
      </c>
      <c r="E5040">
        <v>-2.9720782441440548E-2</v>
      </c>
      <c r="G5040">
        <v>5034</v>
      </c>
      <c r="H5040">
        <f t="shared" ca="1" si="160"/>
        <v>-5.3311779631007592E-3</v>
      </c>
    </row>
    <row r="5041" spans="2:8" x14ac:dyDescent="0.35">
      <c r="B5041" s="40">
        <v>42263</v>
      </c>
      <c r="C5041" s="41">
        <v>250.688019</v>
      </c>
      <c r="D5041" s="6">
        <f t="shared" si="159"/>
        <v>25.889947816849141</v>
      </c>
      <c r="E5041">
        <v>-2.975538383679991E-2</v>
      </c>
      <c r="G5041">
        <v>5035</v>
      </c>
      <c r="H5041">
        <f t="shared" ca="1" si="160"/>
        <v>1.7845081206639638E-2</v>
      </c>
    </row>
    <row r="5042" spans="2:8" x14ac:dyDescent="0.35">
      <c r="B5042" s="40">
        <v>38141</v>
      </c>
      <c r="C5042" s="41">
        <v>9.3227410000000006</v>
      </c>
      <c r="D5042" s="6">
        <f t="shared" si="159"/>
        <v>-0.12586169196921826</v>
      </c>
      <c r="E5042">
        <v>-3.0180804578031496E-2</v>
      </c>
      <c r="G5042">
        <v>5036</v>
      </c>
      <c r="H5042">
        <f t="shared" ca="1" si="160"/>
        <v>3.5073492830022361E-2</v>
      </c>
    </row>
    <row r="5043" spans="2:8" x14ac:dyDescent="0.35">
      <c r="B5043" s="40">
        <v>38037</v>
      </c>
      <c r="C5043" s="41">
        <v>10.665063999999999</v>
      </c>
      <c r="D5043" s="6">
        <f t="shared" si="159"/>
        <v>-0.98030210428725195</v>
      </c>
      <c r="E5043">
        <v>-3.0249223090168597E-2</v>
      </c>
      <c r="G5043">
        <v>5037</v>
      </c>
      <c r="H5043">
        <f t="shared" ca="1" si="160"/>
        <v>1.9338857713312979E-2</v>
      </c>
    </row>
    <row r="5044" spans="2:8" x14ac:dyDescent="0.35">
      <c r="B5044" s="40">
        <v>44820</v>
      </c>
      <c r="C5044" s="41">
        <v>541.43164100000001</v>
      </c>
      <c r="D5044" s="6">
        <f t="shared" si="159"/>
        <v>0.26230299537020663</v>
      </c>
      <c r="E5044">
        <v>-3.0259991249315304E-2</v>
      </c>
      <c r="G5044">
        <v>5038</v>
      </c>
      <c r="H5044">
        <f t="shared" ca="1" si="160"/>
        <v>-3.5902428782397307E-2</v>
      </c>
    </row>
    <row r="5045" spans="2:8" x14ac:dyDescent="0.35">
      <c r="B5045" s="40">
        <v>43958</v>
      </c>
      <c r="C5045" s="41">
        <v>428.923676</v>
      </c>
      <c r="D5045" s="6">
        <f t="shared" si="159"/>
        <v>9.6059733184365008</v>
      </c>
      <c r="E5045">
        <v>-3.0283034561391323E-2</v>
      </c>
      <c r="G5045">
        <v>5039</v>
      </c>
      <c r="H5045">
        <f t="shared" ca="1" si="160"/>
        <v>1.3666648217904179E-2</v>
      </c>
    </row>
    <row r="5046" spans="2:8" x14ac:dyDescent="0.35">
      <c r="B5046" s="40">
        <v>39192</v>
      </c>
      <c r="C5046" s="41">
        <v>40.441707999999998</v>
      </c>
      <c r="D5046" s="6">
        <f t="shared" si="159"/>
        <v>1.150022684010542E-2</v>
      </c>
      <c r="E5046">
        <v>-3.0454617986484144E-2</v>
      </c>
      <c r="G5046">
        <v>5040</v>
      </c>
      <c r="H5046">
        <f t="shared" ca="1" si="160"/>
        <v>-1.9444417878955889E-2</v>
      </c>
    </row>
    <row r="5047" spans="2:8" x14ac:dyDescent="0.35">
      <c r="B5047" s="40">
        <v>39524</v>
      </c>
      <c r="C5047" s="41">
        <v>39.981907</v>
      </c>
      <c r="D5047" s="6">
        <f t="shared" si="159"/>
        <v>1.0572771008245647</v>
      </c>
      <c r="E5047">
        <v>-3.0503422610704965E-2</v>
      </c>
      <c r="G5047">
        <v>5041</v>
      </c>
      <c r="H5047">
        <f t="shared" ca="1" si="160"/>
        <v>4.3050019508059222E-2</v>
      </c>
    </row>
    <row r="5048" spans="2:8" x14ac:dyDescent="0.35">
      <c r="B5048" s="40">
        <v>38587</v>
      </c>
      <c r="C5048" s="41">
        <v>19.434380999999998</v>
      </c>
      <c r="D5048" s="6">
        <f t="shared" si="159"/>
        <v>-0.92268774535438602</v>
      </c>
      <c r="E5048">
        <v>-3.058336298374556E-2</v>
      </c>
      <c r="G5048">
        <v>5042</v>
      </c>
      <c r="H5048">
        <f t="shared" ca="1" si="160"/>
        <v>-2.3018630209484491E-3</v>
      </c>
    </row>
    <row r="5049" spans="2:8" x14ac:dyDescent="0.35">
      <c r="B5049" s="40">
        <v>42082</v>
      </c>
      <c r="C5049" s="41">
        <v>251.375168</v>
      </c>
      <c r="D5049" s="6">
        <f t="shared" si="159"/>
        <v>-0.38522826508785912</v>
      </c>
      <c r="E5049">
        <v>-3.0622943010735919E-2</v>
      </c>
      <c r="G5049">
        <v>5043</v>
      </c>
      <c r="H5049">
        <f t="shared" ca="1" si="160"/>
        <v>2.2495298096605779E-2</v>
      </c>
    </row>
    <row r="5050" spans="2:8" x14ac:dyDescent="0.35">
      <c r="B5050" s="40">
        <v>43539</v>
      </c>
      <c r="C5050" s="41">
        <v>408.89187600000002</v>
      </c>
      <c r="D5050" s="6">
        <f t="shared" si="159"/>
        <v>9.3559455553647588</v>
      </c>
      <c r="E5050">
        <v>-3.0644806834182296E-2</v>
      </c>
      <c r="G5050">
        <v>5044</v>
      </c>
      <c r="H5050">
        <f t="shared" ca="1" si="160"/>
        <v>4.7468803896709502E-2</v>
      </c>
    </row>
    <row r="5051" spans="2:8" x14ac:dyDescent="0.35">
      <c r="B5051" s="40">
        <v>39199</v>
      </c>
      <c r="C5051" s="41">
        <v>39.483780000000003</v>
      </c>
      <c r="D5051" s="6">
        <f t="shared" si="159"/>
        <v>-0.80718792422042773</v>
      </c>
      <c r="E5051">
        <v>-3.0674805960190028E-2</v>
      </c>
      <c r="G5051">
        <v>5045</v>
      </c>
      <c r="H5051">
        <f t="shared" ca="1" si="160"/>
        <v>1.7565627533161935E-2</v>
      </c>
    </row>
    <row r="5052" spans="2:8" x14ac:dyDescent="0.35">
      <c r="B5052" s="40">
        <v>42010</v>
      </c>
      <c r="C5052" s="41">
        <v>204.77856399999999</v>
      </c>
      <c r="D5052" s="6">
        <f t="shared" si="159"/>
        <v>19.02906709647597</v>
      </c>
      <c r="E5052">
        <v>-3.067616666855855E-2</v>
      </c>
      <c r="G5052">
        <v>5046</v>
      </c>
      <c r="H5052">
        <f t="shared" ca="1" si="160"/>
        <v>2.0781122143021465E-2</v>
      </c>
    </row>
    <row r="5053" spans="2:8" x14ac:dyDescent="0.35">
      <c r="B5053" s="40">
        <v>38042</v>
      </c>
      <c r="C5053" s="41">
        <v>10.224069</v>
      </c>
      <c r="D5053" s="6">
        <f t="shared" si="159"/>
        <v>-0.94983779327815276</v>
      </c>
      <c r="E5053">
        <v>-3.0803169055073531E-2</v>
      </c>
      <c r="G5053">
        <v>5047</v>
      </c>
      <c r="H5053">
        <f t="shared" ca="1" si="160"/>
        <v>-1.9029588886399058E-2</v>
      </c>
    </row>
    <row r="5054" spans="2:8" x14ac:dyDescent="0.35">
      <c r="B5054" s="40">
        <v>41989</v>
      </c>
      <c r="C5054" s="41">
        <v>203.82015999999999</v>
      </c>
      <c r="D5054" s="6">
        <f t="shared" si="159"/>
        <v>3.9908526816874503</v>
      </c>
      <c r="E5054">
        <v>-3.0815893461843227E-2</v>
      </c>
      <c r="G5054">
        <v>5048</v>
      </c>
      <c r="H5054">
        <f t="shared" ca="1" si="160"/>
        <v>-1.0244893501181546E-2</v>
      </c>
    </row>
    <row r="5055" spans="2:8" x14ac:dyDescent="0.35">
      <c r="B5055" s="40">
        <v>39113</v>
      </c>
      <c r="C5055" s="41">
        <v>40.838745000000003</v>
      </c>
      <c r="D5055" s="6">
        <f t="shared" si="159"/>
        <v>-0.40922541096803261</v>
      </c>
      <c r="E5055">
        <v>-3.086711889986073E-2</v>
      </c>
      <c r="G5055">
        <v>5049</v>
      </c>
      <c r="H5055">
        <f t="shared" ca="1" si="160"/>
        <v>-3.1052617791805662E-3</v>
      </c>
    </row>
    <row r="5056" spans="2:8" x14ac:dyDescent="0.35">
      <c r="B5056" s="40">
        <v>40266</v>
      </c>
      <c r="C5056" s="41">
        <v>69.127457000000007</v>
      </c>
      <c r="D5056" s="6">
        <f t="shared" si="159"/>
        <v>1.2296282599151309</v>
      </c>
      <c r="E5056">
        <v>-3.0871814672994505E-2</v>
      </c>
      <c r="G5056">
        <v>5050</v>
      </c>
      <c r="H5056">
        <f t="shared" ca="1" si="160"/>
        <v>3.1948749769894279E-2</v>
      </c>
    </row>
    <row r="5057" spans="2:8" x14ac:dyDescent="0.35">
      <c r="B5057" s="40">
        <v>38783</v>
      </c>
      <c r="C5057" s="41">
        <v>31.004028000000002</v>
      </c>
      <c r="D5057" s="6">
        <f t="shared" si="159"/>
        <v>2.7762481223218765</v>
      </c>
      <c r="E5057">
        <v>-3.0916014214052375E-2</v>
      </c>
      <c r="G5057">
        <v>5051</v>
      </c>
      <c r="H5057">
        <f t="shared" ca="1" si="160"/>
        <v>-2.8829659423575439E-3</v>
      </c>
    </row>
    <row r="5058" spans="2:8" x14ac:dyDescent="0.35">
      <c r="B5058" s="40">
        <v>38168</v>
      </c>
      <c r="C5058" s="41">
        <v>8.2102730000000008</v>
      </c>
      <c r="D5058" s="6">
        <f t="shared" si="159"/>
        <v>-0.96615892745354592</v>
      </c>
      <c r="E5058">
        <v>-3.1133678691420048E-2</v>
      </c>
      <c r="G5058">
        <v>5052</v>
      </c>
      <c r="H5058">
        <f t="shared" ca="1" si="160"/>
        <v>-1.6641322109664208E-2</v>
      </c>
    </row>
    <row r="5059" spans="2:8" x14ac:dyDescent="0.35">
      <c r="B5059" s="40">
        <v>42073</v>
      </c>
      <c r="C5059" s="41">
        <v>242.61267100000001</v>
      </c>
      <c r="D5059" s="6">
        <f t="shared" si="159"/>
        <v>3.511181271093327E-2</v>
      </c>
      <c r="E5059">
        <v>-3.1164357265752871E-2</v>
      </c>
      <c r="G5059">
        <v>5053</v>
      </c>
      <c r="H5059">
        <f t="shared" ca="1" si="160"/>
        <v>-4.7803563751354444E-2</v>
      </c>
    </row>
    <row r="5060" spans="2:8" x14ac:dyDescent="0.35">
      <c r="B5060" s="40">
        <v>42381</v>
      </c>
      <c r="C5060" s="41">
        <v>234.38305700000001</v>
      </c>
      <c r="D5060" s="6">
        <f t="shared" si="159"/>
        <v>19.086888672541193</v>
      </c>
      <c r="E5060">
        <v>-3.1167090388095807E-2</v>
      </c>
      <c r="G5060">
        <v>5054</v>
      </c>
      <c r="H5060">
        <f t="shared" ca="1" si="160"/>
        <v>5.804710338749311E-3</v>
      </c>
    </row>
    <row r="5061" spans="2:8" x14ac:dyDescent="0.35">
      <c r="B5061" s="40">
        <v>38299</v>
      </c>
      <c r="C5061" s="41">
        <v>11.66846</v>
      </c>
      <c r="D5061" s="6">
        <f t="shared" si="159"/>
        <v>-0.79214278693184736</v>
      </c>
      <c r="E5061">
        <v>-3.1436080953743908E-2</v>
      </c>
      <c r="G5061">
        <v>5055</v>
      </c>
      <c r="H5061">
        <f t="shared" ca="1" si="160"/>
        <v>4.7881702751977175E-3</v>
      </c>
    </row>
    <row r="5062" spans="2:8" x14ac:dyDescent="0.35">
      <c r="B5062" s="40">
        <v>40015</v>
      </c>
      <c r="C5062" s="41">
        <v>56.136901999999999</v>
      </c>
      <c r="D5062" s="6">
        <f t="shared" si="159"/>
        <v>-0.782930146298771</v>
      </c>
      <c r="E5062">
        <v>-3.150476321857177E-2</v>
      </c>
      <c r="G5062">
        <v>5056</v>
      </c>
      <c r="H5062">
        <f t="shared" ca="1" si="160"/>
        <v>3.7979928649389035E-3</v>
      </c>
    </row>
    <row r="5063" spans="2:8" x14ac:dyDescent="0.35">
      <c r="B5063" s="40">
        <v>42494</v>
      </c>
      <c r="C5063" s="41">
        <v>258.61215199999998</v>
      </c>
      <c r="D5063" s="6">
        <f t="shared" ref="D5063:D5126" si="161">(C5063-C5064)/C5064</f>
        <v>-0.54477752994255846</v>
      </c>
      <c r="E5063">
        <v>-3.1508368393130232E-2</v>
      </c>
      <c r="G5063">
        <v>5057</v>
      </c>
      <c r="H5063">
        <f t="shared" ref="H5063:H5126" ca="1" si="162">_xlfn.NORM.INV(RAND(),K$9,K$10)</f>
        <v>5.2111672777846403E-2</v>
      </c>
    </row>
    <row r="5064" spans="2:8" x14ac:dyDescent="0.35">
      <c r="B5064" s="40">
        <v>44531</v>
      </c>
      <c r="C5064" s="41">
        <v>568.10058600000002</v>
      </c>
      <c r="D5064" s="6">
        <f t="shared" si="161"/>
        <v>0.39457693750410344</v>
      </c>
      <c r="E5064">
        <v>-3.1683432008456663E-2</v>
      </c>
      <c r="G5064">
        <v>5058</v>
      </c>
      <c r="H5064">
        <f t="shared" ca="1" si="162"/>
        <v>3.9591044396952799E-3</v>
      </c>
    </row>
    <row r="5065" spans="2:8" x14ac:dyDescent="0.35">
      <c r="B5065" s="40">
        <v>43376</v>
      </c>
      <c r="C5065" s="41">
        <v>407.364105</v>
      </c>
      <c r="D5065" s="6">
        <f t="shared" si="161"/>
        <v>1.4746678809685811</v>
      </c>
      <c r="E5065">
        <v>-3.1758817887355906E-2</v>
      </c>
      <c r="G5065">
        <v>5059</v>
      </c>
      <c r="H5065">
        <f t="shared" ca="1" si="162"/>
        <v>5.0758475684833677E-5</v>
      </c>
    </row>
    <row r="5066" spans="2:8" x14ac:dyDescent="0.35">
      <c r="B5066" s="40">
        <v>41731</v>
      </c>
      <c r="C5066" s="41">
        <v>164.61364699999999</v>
      </c>
      <c r="D5066" s="6">
        <f t="shared" si="161"/>
        <v>-0.56638977909393418</v>
      </c>
      <c r="E5066">
        <v>-3.1855443605200033E-2</v>
      </c>
      <c r="G5066">
        <v>5060</v>
      </c>
      <c r="H5066">
        <f t="shared" ca="1" si="162"/>
        <v>9.1813643223874614E-3</v>
      </c>
    </row>
    <row r="5067" spans="2:8" x14ac:dyDescent="0.35">
      <c r="B5067" s="40">
        <v>43403</v>
      </c>
      <c r="C5067" s="41">
        <v>379.63507099999998</v>
      </c>
      <c r="D5067" s="6">
        <f t="shared" si="161"/>
        <v>2.8176970960739007</v>
      </c>
      <c r="E5067">
        <v>-3.1875791223706054E-2</v>
      </c>
      <c r="G5067">
        <v>5061</v>
      </c>
      <c r="H5067">
        <f t="shared" ca="1" si="162"/>
        <v>2.554763197676288E-2</v>
      </c>
    </row>
    <row r="5068" spans="2:8" x14ac:dyDescent="0.35">
      <c r="B5068" s="40">
        <v>40695</v>
      </c>
      <c r="C5068" s="41">
        <v>99.440856999999994</v>
      </c>
      <c r="D5068" s="6">
        <f t="shared" si="161"/>
        <v>-0.76920642571027176</v>
      </c>
      <c r="E5068">
        <v>-3.1887608571934484E-2</v>
      </c>
      <c r="G5068">
        <v>5062</v>
      </c>
      <c r="H5068">
        <f t="shared" ca="1" si="162"/>
        <v>4.6112187483215036E-2</v>
      </c>
    </row>
    <row r="5069" spans="2:8" x14ac:dyDescent="0.35">
      <c r="B5069" s="40">
        <v>43966</v>
      </c>
      <c r="C5069" s="41">
        <v>430.86492900000002</v>
      </c>
      <c r="D5069" s="6">
        <f t="shared" si="161"/>
        <v>26.557685027437447</v>
      </c>
      <c r="E5069">
        <v>-3.2054022746088304E-2</v>
      </c>
      <c r="G5069">
        <v>5063</v>
      </c>
      <c r="H5069">
        <f t="shared" ca="1" si="162"/>
        <v>3.9607011409408081E-2</v>
      </c>
    </row>
    <row r="5070" spans="2:8" x14ac:dyDescent="0.35">
      <c r="B5070" s="40">
        <v>38420</v>
      </c>
      <c r="C5070" s="41">
        <v>15.635019</v>
      </c>
      <c r="D5070" s="6">
        <f t="shared" si="161"/>
        <v>-0.9387942351356412</v>
      </c>
      <c r="E5070">
        <v>-3.2082809780638148E-2</v>
      </c>
      <c r="G5070">
        <v>5064</v>
      </c>
      <c r="H5070">
        <f t="shared" ca="1" si="162"/>
        <v>-1.4776420717761838E-2</v>
      </c>
    </row>
    <row r="5071" spans="2:8" x14ac:dyDescent="0.35">
      <c r="B5071" s="40">
        <v>42858</v>
      </c>
      <c r="C5071" s="41">
        <v>255.45010400000001</v>
      </c>
      <c r="D5071" s="6">
        <f t="shared" si="161"/>
        <v>7.5925231072091976E-3</v>
      </c>
      <c r="E5071">
        <v>-3.211666349103548E-2</v>
      </c>
      <c r="G5071">
        <v>5065</v>
      </c>
      <c r="H5071">
        <f t="shared" ca="1" si="162"/>
        <v>-1.485052900435644E-2</v>
      </c>
    </row>
    <row r="5072" spans="2:8" x14ac:dyDescent="0.35">
      <c r="B5072" s="40">
        <v>42254</v>
      </c>
      <c r="C5072" s="41">
        <v>253.52520799999999</v>
      </c>
      <c r="D5072" s="6">
        <f t="shared" si="161"/>
        <v>0.63279869162391211</v>
      </c>
      <c r="E5072">
        <v>-3.231452316783321E-2</v>
      </c>
      <c r="G5072">
        <v>5066</v>
      </c>
      <c r="H5072">
        <f t="shared" ca="1" si="162"/>
        <v>-3.7165898770567807E-2</v>
      </c>
    </row>
    <row r="5073" spans="2:8" x14ac:dyDescent="0.35">
      <c r="B5073" s="40">
        <v>41683</v>
      </c>
      <c r="C5073" s="41">
        <v>155.27034</v>
      </c>
      <c r="D5073" s="6">
        <f t="shared" si="161"/>
        <v>0.68872490542285725</v>
      </c>
      <c r="E5073">
        <v>-3.2348595994607467E-2</v>
      </c>
      <c r="G5073">
        <v>5067</v>
      </c>
      <c r="H5073">
        <f t="shared" ca="1" si="162"/>
        <v>-1.6172409815491687E-2</v>
      </c>
    </row>
    <row r="5074" spans="2:8" x14ac:dyDescent="0.35">
      <c r="B5074" s="40">
        <v>40443</v>
      </c>
      <c r="C5074" s="41">
        <v>91.945312999999999</v>
      </c>
      <c r="D5074" s="6">
        <f t="shared" si="161"/>
        <v>0.57983415449091391</v>
      </c>
      <c r="E5074">
        <v>-3.246439471622653E-2</v>
      </c>
      <c r="G5074">
        <v>5068</v>
      </c>
      <c r="H5074">
        <f t="shared" ca="1" si="162"/>
        <v>-3.6703628754773773E-2</v>
      </c>
    </row>
    <row r="5075" spans="2:8" x14ac:dyDescent="0.35">
      <c r="B5075" s="40">
        <v>40031</v>
      </c>
      <c r="C5075" s="41">
        <v>58.199345000000001</v>
      </c>
      <c r="D5075" s="6">
        <f t="shared" si="161"/>
        <v>4.3770470311206102</v>
      </c>
      <c r="E5075">
        <v>-3.2499875237626139E-2</v>
      </c>
      <c r="G5075">
        <v>5069</v>
      </c>
      <c r="H5075">
        <f t="shared" ca="1" si="162"/>
        <v>-2.4733958588173486E-2</v>
      </c>
    </row>
    <row r="5076" spans="2:8" x14ac:dyDescent="0.35">
      <c r="B5076" s="40">
        <v>38022</v>
      </c>
      <c r="C5076" s="41">
        <v>10.823663</v>
      </c>
      <c r="D5076" s="6">
        <f t="shared" si="161"/>
        <v>-0.80938017852109145</v>
      </c>
      <c r="E5076">
        <v>-3.2503582190146228E-2</v>
      </c>
      <c r="G5076">
        <v>5070</v>
      </c>
      <c r="H5076">
        <f t="shared" ca="1" si="162"/>
        <v>4.0952041440058796E-2</v>
      </c>
    </row>
    <row r="5077" spans="2:8" x14ac:dyDescent="0.35">
      <c r="B5077" s="40">
        <v>40064</v>
      </c>
      <c r="C5077" s="41">
        <v>56.781413999999998</v>
      </c>
      <c r="D5077" s="6">
        <f t="shared" si="161"/>
        <v>-0.85633852290284784</v>
      </c>
      <c r="E5077">
        <v>-3.2576980028613062E-2</v>
      </c>
      <c r="G5077">
        <v>5071</v>
      </c>
      <c r="H5077">
        <f t="shared" ca="1" si="162"/>
        <v>-5.503590571942777E-3</v>
      </c>
    </row>
    <row r="5078" spans="2:8" x14ac:dyDescent="0.35">
      <c r="B5078" s="40">
        <v>43551</v>
      </c>
      <c r="C5078" s="41">
        <v>395.24453699999998</v>
      </c>
      <c r="D5078" s="6">
        <f t="shared" si="161"/>
        <v>72.714526223990433</v>
      </c>
      <c r="E5078">
        <v>-3.2580505265574954E-2</v>
      </c>
      <c r="G5078">
        <v>5072</v>
      </c>
      <c r="H5078">
        <f t="shared" ca="1" si="162"/>
        <v>2.2027615001911038E-2</v>
      </c>
    </row>
    <row r="5079" spans="2:8" x14ac:dyDescent="0.35">
      <c r="B5079" s="40">
        <v>37677</v>
      </c>
      <c r="C5079" s="41">
        <v>5.3618269999999999</v>
      </c>
      <c r="D5079" s="6">
        <f t="shared" si="161"/>
        <v>-3.788887850146995E-2</v>
      </c>
      <c r="E5079">
        <v>-3.2653246056428283E-2</v>
      </c>
      <c r="G5079">
        <v>5073</v>
      </c>
      <c r="H5079">
        <f t="shared" ca="1" si="162"/>
        <v>-3.7792218382209961E-2</v>
      </c>
    </row>
    <row r="5080" spans="2:8" x14ac:dyDescent="0.35">
      <c r="B5080" s="40">
        <v>37775</v>
      </c>
      <c r="C5080" s="41">
        <v>5.5729810000000004</v>
      </c>
      <c r="D5080" s="6">
        <f t="shared" si="161"/>
        <v>-0.98504343616451973</v>
      </c>
      <c r="E5080">
        <v>-3.2722654622145173E-2</v>
      </c>
      <c r="G5080">
        <v>5074</v>
      </c>
      <c r="H5080">
        <f t="shared" ca="1" si="162"/>
        <v>-2.3175286570937944E-3</v>
      </c>
    </row>
    <row r="5081" spans="2:8" x14ac:dyDescent="0.35">
      <c r="B5081" s="40">
        <v>43634</v>
      </c>
      <c r="C5081" s="41">
        <v>372.61105300000003</v>
      </c>
      <c r="D5081" s="6">
        <f t="shared" si="161"/>
        <v>7.9912967504906893</v>
      </c>
      <c r="E5081">
        <v>-3.2805292702074509E-2</v>
      </c>
      <c r="G5081">
        <v>5075</v>
      </c>
      <c r="H5081">
        <f t="shared" ca="1" si="162"/>
        <v>-3.1848399510984405E-3</v>
      </c>
    </row>
    <row r="5082" spans="2:8" x14ac:dyDescent="0.35">
      <c r="B5082" s="40">
        <v>39254</v>
      </c>
      <c r="C5082" s="41">
        <v>41.441302999999998</v>
      </c>
      <c r="D5082" s="6">
        <f t="shared" si="161"/>
        <v>-3.9111700610532228E-2</v>
      </c>
      <c r="E5082">
        <v>-3.3041794334269799E-2</v>
      </c>
      <c r="G5082">
        <v>5076</v>
      </c>
      <c r="H5082">
        <f t="shared" ca="1" si="162"/>
        <v>-4.0602555410676894E-2</v>
      </c>
    </row>
    <row r="5083" spans="2:8" x14ac:dyDescent="0.35">
      <c r="B5083" s="40">
        <v>39371</v>
      </c>
      <c r="C5083" s="41">
        <v>43.128117000000003</v>
      </c>
      <c r="D5083" s="6">
        <f t="shared" si="161"/>
        <v>3.2504562319405621</v>
      </c>
      <c r="E5083">
        <v>-3.3146390426345873E-2</v>
      </c>
      <c r="G5083">
        <v>5077</v>
      </c>
      <c r="H5083">
        <f t="shared" ca="1" si="162"/>
        <v>1.1510712949382152E-2</v>
      </c>
    </row>
    <row r="5084" spans="2:8" x14ac:dyDescent="0.35">
      <c r="B5084" s="40">
        <v>38097</v>
      </c>
      <c r="C5084" s="41">
        <v>10.146703</v>
      </c>
      <c r="D5084" s="6">
        <f t="shared" si="161"/>
        <v>-0.98081460667757259</v>
      </c>
      <c r="E5084">
        <v>-3.3173312020026519E-2</v>
      </c>
      <c r="G5084">
        <v>5078</v>
      </c>
      <c r="H5084">
        <f t="shared" ca="1" si="162"/>
        <v>3.3115647819876609E-2</v>
      </c>
    </row>
    <row r="5085" spans="2:8" x14ac:dyDescent="0.35">
      <c r="B5085" s="40">
        <v>44312</v>
      </c>
      <c r="C5085" s="41">
        <v>528.87646500000005</v>
      </c>
      <c r="D5085" s="6">
        <f t="shared" si="161"/>
        <v>47.602428685696552</v>
      </c>
      <c r="E5085">
        <v>-3.3306700043276079E-2</v>
      </c>
      <c r="G5085">
        <v>5079</v>
      </c>
      <c r="H5085">
        <f t="shared" ca="1" si="162"/>
        <v>2.3728606711876168E-2</v>
      </c>
    </row>
    <row r="5086" spans="2:8" x14ac:dyDescent="0.35">
      <c r="B5086" s="40">
        <v>38016</v>
      </c>
      <c r="C5086" s="41">
        <v>10.881688</v>
      </c>
      <c r="D5086" s="6">
        <f t="shared" si="161"/>
        <v>-0.98089354537803064</v>
      </c>
      <c r="E5086">
        <v>-3.3333365905893024E-2</v>
      </c>
      <c r="G5086">
        <v>5080</v>
      </c>
      <c r="H5086">
        <f t="shared" ca="1" si="162"/>
        <v>-6.2524738232601629E-2</v>
      </c>
    </row>
    <row r="5087" spans="2:8" x14ac:dyDescent="0.35">
      <c r="B5087" s="40">
        <v>45114</v>
      </c>
      <c r="C5087" s="41">
        <v>569.52941899999996</v>
      </c>
      <c r="D5087" s="6">
        <f t="shared" si="161"/>
        <v>75.543953447552425</v>
      </c>
      <c r="E5087">
        <v>-3.336432823319601E-2</v>
      </c>
      <c r="G5087">
        <v>5081</v>
      </c>
      <c r="H5087">
        <f t="shared" ca="1" si="162"/>
        <v>3.5239486366162955E-2</v>
      </c>
    </row>
    <row r="5088" spans="2:8" x14ac:dyDescent="0.35">
      <c r="B5088" s="40">
        <v>37838</v>
      </c>
      <c r="C5088" s="41">
        <v>7.4405539999999997</v>
      </c>
      <c r="D5088" s="6">
        <f t="shared" si="161"/>
        <v>-0.91061172897754605</v>
      </c>
      <c r="E5088">
        <v>-3.3382959706502909E-2</v>
      </c>
      <c r="G5088">
        <v>5082</v>
      </c>
      <c r="H5088">
        <f t="shared" ca="1" si="162"/>
        <v>-1.9368111980528072E-2</v>
      </c>
    </row>
    <row r="5089" spans="2:8" x14ac:dyDescent="0.35">
      <c r="B5089" s="40">
        <v>40570</v>
      </c>
      <c r="C5089" s="41">
        <v>83.238594000000006</v>
      </c>
      <c r="D5089" s="6">
        <f t="shared" si="161"/>
        <v>-0.82867477023306557</v>
      </c>
      <c r="E5089">
        <v>-3.3468517654488036E-2</v>
      </c>
      <c r="G5089">
        <v>5083</v>
      </c>
      <c r="H5089">
        <f t="shared" ca="1" si="162"/>
        <v>-6.3243509033780038E-2</v>
      </c>
    </row>
    <row r="5090" spans="2:8" x14ac:dyDescent="0.35">
      <c r="B5090" s="40">
        <v>43896</v>
      </c>
      <c r="C5090" s="41">
        <v>485.85134900000003</v>
      </c>
      <c r="D5090" s="6">
        <f t="shared" si="161"/>
        <v>0.15108642212978959</v>
      </c>
      <c r="E5090">
        <v>-3.3594012792490392E-2</v>
      </c>
      <c r="G5090">
        <v>5084</v>
      </c>
      <c r="H5090">
        <f t="shared" ca="1" si="162"/>
        <v>-2.0000136662964057E-2</v>
      </c>
    </row>
    <row r="5091" spans="2:8" x14ac:dyDescent="0.35">
      <c r="B5091" s="40">
        <v>43922</v>
      </c>
      <c r="C5091" s="41">
        <v>422.08068800000001</v>
      </c>
      <c r="D5091" s="6">
        <f t="shared" si="161"/>
        <v>1.5760760908943969</v>
      </c>
      <c r="E5091">
        <v>-3.3773976367058298E-2</v>
      </c>
      <c r="G5091">
        <v>5085</v>
      </c>
      <c r="H5091">
        <f t="shared" ca="1" si="162"/>
        <v>-3.4782382327377015E-2</v>
      </c>
    </row>
    <row r="5092" spans="2:8" x14ac:dyDescent="0.35">
      <c r="B5092" s="40">
        <v>41775</v>
      </c>
      <c r="C5092" s="41">
        <v>163.84635900000001</v>
      </c>
      <c r="D5092" s="6">
        <f t="shared" si="161"/>
        <v>2.9978945255614979</v>
      </c>
      <c r="E5092">
        <v>-3.3803625201001691E-2</v>
      </c>
      <c r="G5092">
        <v>5086</v>
      </c>
      <c r="H5092">
        <f t="shared" ca="1" si="162"/>
        <v>5.8990482593930117E-2</v>
      </c>
    </row>
    <row r="5093" spans="2:8" x14ac:dyDescent="0.35">
      <c r="B5093" s="40">
        <v>39310</v>
      </c>
      <c r="C5093" s="41">
        <v>40.983162</v>
      </c>
      <c r="D5093" s="6">
        <f t="shared" si="161"/>
        <v>2.9948951557396644</v>
      </c>
      <c r="E5093">
        <v>-3.3873396826229002E-2</v>
      </c>
      <c r="G5093">
        <v>5087</v>
      </c>
      <c r="H5093">
        <f t="shared" ca="1" si="162"/>
        <v>-2.0198865408817022E-2</v>
      </c>
    </row>
    <row r="5094" spans="2:8" x14ac:dyDescent="0.35">
      <c r="B5094" s="40">
        <v>38118</v>
      </c>
      <c r="C5094" s="41">
        <v>10.258883000000001</v>
      </c>
      <c r="D5094" s="6">
        <f t="shared" si="161"/>
        <v>-0.75047759191955554</v>
      </c>
      <c r="E5094">
        <v>-3.3879853363532997E-2</v>
      </c>
      <c r="G5094">
        <v>5088</v>
      </c>
      <c r="H5094">
        <f t="shared" ca="1" si="162"/>
        <v>-1.2829951590733804E-3</v>
      </c>
    </row>
    <row r="5095" spans="2:8" x14ac:dyDescent="0.35">
      <c r="B5095" s="40">
        <v>39520</v>
      </c>
      <c r="C5095" s="41">
        <v>41.114075</v>
      </c>
      <c r="D5095" s="6">
        <f t="shared" si="161"/>
        <v>-0.83066356761598736</v>
      </c>
      <c r="E5095">
        <v>-3.3990030477636525E-2</v>
      </c>
      <c r="G5095">
        <v>5089</v>
      </c>
      <c r="H5095">
        <f t="shared" ca="1" si="162"/>
        <v>-2.2217431588590044E-2</v>
      </c>
    </row>
    <row r="5096" spans="2:8" x14ac:dyDescent="0.35">
      <c r="B5096" s="40">
        <v>42083</v>
      </c>
      <c r="C5096" s="41">
        <v>242.79521199999999</v>
      </c>
      <c r="D5096" s="6">
        <f t="shared" si="161"/>
        <v>4.9509248821605398</v>
      </c>
      <c r="E5096">
        <v>-3.4132074652656261E-2</v>
      </c>
      <c r="G5096">
        <v>5090</v>
      </c>
      <c r="H5096">
        <f t="shared" ca="1" si="162"/>
        <v>1.1164123472713856E-2</v>
      </c>
    </row>
    <row r="5097" spans="2:8" x14ac:dyDescent="0.35">
      <c r="B5097" s="40">
        <v>39477</v>
      </c>
      <c r="C5097" s="41">
        <v>40.799576000000002</v>
      </c>
      <c r="D5097" s="6">
        <f t="shared" si="161"/>
        <v>3.7160030441653658</v>
      </c>
      <c r="E5097">
        <v>-3.4243066882013652E-2</v>
      </c>
      <c r="G5097">
        <v>5091</v>
      </c>
      <c r="H5097">
        <f t="shared" ca="1" si="162"/>
        <v>-9.4965960197107534E-3</v>
      </c>
    </row>
    <row r="5098" spans="2:8" x14ac:dyDescent="0.35">
      <c r="B5098" s="40">
        <v>38159</v>
      </c>
      <c r="C5098" s="41">
        <v>8.6513039999999997</v>
      </c>
      <c r="D5098" s="6">
        <f t="shared" si="161"/>
        <v>-0.98369459339387133</v>
      </c>
      <c r="E5098">
        <v>-3.428561860589717E-2</v>
      </c>
      <c r="G5098">
        <v>5092</v>
      </c>
      <c r="H5098">
        <f t="shared" ca="1" si="162"/>
        <v>-1.2434671995017525E-2</v>
      </c>
    </row>
    <row r="5099" spans="2:8" x14ac:dyDescent="0.35">
      <c r="B5099" s="40">
        <v>44685</v>
      </c>
      <c r="C5099" s="41">
        <v>530.57885699999997</v>
      </c>
      <c r="D5099" s="6">
        <f t="shared" si="161"/>
        <v>13.170326932831763</v>
      </c>
      <c r="E5099">
        <v>-3.4368491521233752E-2</v>
      </c>
      <c r="G5099">
        <v>5093</v>
      </c>
      <c r="H5099">
        <f t="shared" ca="1" si="162"/>
        <v>-1.7258705047552819E-2</v>
      </c>
    </row>
    <row r="5100" spans="2:8" x14ac:dyDescent="0.35">
      <c r="B5100" s="40">
        <v>39216</v>
      </c>
      <c r="C5100" s="41">
        <v>37.442951000000001</v>
      </c>
      <c r="D5100" s="6">
        <f t="shared" si="161"/>
        <v>-0.92566525667114896</v>
      </c>
      <c r="E5100">
        <v>-3.4371772950212022E-2</v>
      </c>
      <c r="G5100">
        <v>5094</v>
      </c>
      <c r="H5100">
        <f t="shared" ca="1" si="162"/>
        <v>1.0752665712115021E-2</v>
      </c>
    </row>
    <row r="5101" spans="2:8" x14ac:dyDescent="0.35">
      <c r="B5101" s="40">
        <v>44687</v>
      </c>
      <c r="C5101" s="41">
        <v>503.70727499999998</v>
      </c>
      <c r="D5101" s="6">
        <f t="shared" si="161"/>
        <v>31.990474555587983</v>
      </c>
      <c r="E5101">
        <v>-3.4495781003972895E-2</v>
      </c>
      <c r="G5101">
        <v>5095</v>
      </c>
      <c r="H5101">
        <f t="shared" ca="1" si="162"/>
        <v>-1.7811353016901552E-2</v>
      </c>
    </row>
    <row r="5102" spans="2:8" x14ac:dyDescent="0.35">
      <c r="B5102" s="40">
        <v>38432</v>
      </c>
      <c r="C5102" s="41">
        <v>15.268264</v>
      </c>
      <c r="D5102" s="6">
        <f t="shared" si="161"/>
        <v>-0.58957871607292212</v>
      </c>
      <c r="E5102">
        <v>-3.4534339707016429E-2</v>
      </c>
      <c r="G5102">
        <v>5096</v>
      </c>
      <c r="H5102">
        <f t="shared" ca="1" si="162"/>
        <v>-1.0419804787965638E-2</v>
      </c>
    </row>
    <row r="5103" spans="2:8" x14ac:dyDescent="0.35">
      <c r="B5103" s="40">
        <v>39681</v>
      </c>
      <c r="C5103" s="41">
        <v>37.201442999999998</v>
      </c>
      <c r="D5103" s="6">
        <f t="shared" si="161"/>
        <v>-0.85167962777623585</v>
      </c>
      <c r="E5103">
        <v>-3.4539564474333893E-2</v>
      </c>
      <c r="G5103">
        <v>5097</v>
      </c>
      <c r="H5103">
        <f t="shared" ca="1" si="162"/>
        <v>3.359205315584491E-2</v>
      </c>
    </row>
    <row r="5104" spans="2:8" x14ac:dyDescent="0.35">
      <c r="B5104" s="40">
        <v>42689</v>
      </c>
      <c r="C5104" s="41">
        <v>250.818161</v>
      </c>
      <c r="D5104" s="6">
        <f t="shared" si="161"/>
        <v>-0.42893648496768666</v>
      </c>
      <c r="E5104">
        <v>-3.4587505299857921E-2</v>
      </c>
      <c r="G5104">
        <v>5098</v>
      </c>
      <c r="H5104">
        <f t="shared" ca="1" si="162"/>
        <v>4.2149031096191815E-2</v>
      </c>
    </row>
    <row r="5105" spans="2:8" x14ac:dyDescent="0.35">
      <c r="B5105" s="40">
        <v>43956</v>
      </c>
      <c r="C5105" s="41">
        <v>439.21237200000002</v>
      </c>
      <c r="D5105" s="6">
        <f t="shared" si="161"/>
        <v>-9.4905631289691539E-2</v>
      </c>
      <c r="E5105">
        <v>-3.4666615769769385E-2</v>
      </c>
      <c r="G5105">
        <v>5099</v>
      </c>
      <c r="H5105">
        <f t="shared" ca="1" si="162"/>
        <v>2.5003893544457939E-4</v>
      </c>
    </row>
    <row r="5106" spans="2:8" x14ac:dyDescent="0.35">
      <c r="B5106" s="40">
        <v>44700</v>
      </c>
      <c r="C5106" s="41">
        <v>485.26693699999998</v>
      </c>
      <c r="D5106" s="6">
        <f t="shared" si="161"/>
        <v>4.371034042091388</v>
      </c>
      <c r="E5106">
        <v>-3.4719493337580058E-2</v>
      </c>
      <c r="G5106">
        <v>5100</v>
      </c>
      <c r="H5106">
        <f t="shared" ca="1" si="162"/>
        <v>2.0580076676613216E-2</v>
      </c>
    </row>
    <row r="5107" spans="2:8" x14ac:dyDescent="0.35">
      <c r="B5107" s="40">
        <v>40802</v>
      </c>
      <c r="C5107" s="41">
        <v>90.348884999999996</v>
      </c>
      <c r="D5107" s="6">
        <f t="shared" si="161"/>
        <v>-0.83580981707454105</v>
      </c>
      <c r="E5107">
        <v>-3.4725224386686709E-2</v>
      </c>
      <c r="G5107">
        <v>5101</v>
      </c>
      <c r="H5107">
        <f t="shared" ca="1" si="162"/>
        <v>-1.5404809209151719E-2</v>
      </c>
    </row>
    <row r="5108" spans="2:8" x14ac:dyDescent="0.35">
      <c r="B5108" s="40">
        <v>44932</v>
      </c>
      <c r="C5108" s="41">
        <v>550.26971400000002</v>
      </c>
      <c r="D5108" s="6">
        <f t="shared" si="161"/>
        <v>0.1733771902166448</v>
      </c>
      <c r="E5108">
        <v>-3.4744665115260663E-2</v>
      </c>
      <c r="G5108">
        <v>5102</v>
      </c>
      <c r="H5108">
        <f t="shared" ca="1" si="162"/>
        <v>1.6138112737131664E-2</v>
      </c>
    </row>
    <row r="5109" spans="2:8" x14ac:dyDescent="0.35">
      <c r="B5109" s="40">
        <v>43899</v>
      </c>
      <c r="C5109" s="41">
        <v>468.96234099999998</v>
      </c>
      <c r="D5109" s="6">
        <f t="shared" si="161"/>
        <v>-1.8514344408432717E-2</v>
      </c>
      <c r="E5109">
        <v>-3.476167769166788E-2</v>
      </c>
      <c r="G5109">
        <v>5103</v>
      </c>
      <c r="H5109">
        <f t="shared" ca="1" si="162"/>
        <v>-1.2675239063077413E-2</v>
      </c>
    </row>
    <row r="5110" spans="2:8" x14ac:dyDescent="0.35">
      <c r="B5110" s="40">
        <v>44095</v>
      </c>
      <c r="C5110" s="41">
        <v>477.80865499999999</v>
      </c>
      <c r="D5110" s="6">
        <f t="shared" si="161"/>
        <v>4.536826833187793</v>
      </c>
      <c r="E5110">
        <v>-3.4910034743296216E-2</v>
      </c>
      <c r="G5110">
        <v>5104</v>
      </c>
      <c r="H5110">
        <f t="shared" ca="1" si="162"/>
        <v>-4.749130349427403E-2</v>
      </c>
    </row>
    <row r="5111" spans="2:8" x14ac:dyDescent="0.35">
      <c r="B5111" s="40">
        <v>40479</v>
      </c>
      <c r="C5111" s="41">
        <v>86.296477999999993</v>
      </c>
      <c r="D5111" s="6">
        <f t="shared" si="161"/>
        <v>3.1404810773251768</v>
      </c>
      <c r="E5111">
        <v>-3.4985722517505445E-2</v>
      </c>
      <c r="G5111">
        <v>5105</v>
      </c>
      <c r="H5111">
        <f t="shared" ca="1" si="162"/>
        <v>-4.2654804120237894E-2</v>
      </c>
    </row>
    <row r="5112" spans="2:8" x14ac:dyDescent="0.35">
      <c r="B5112" s="40">
        <v>38617</v>
      </c>
      <c r="C5112" s="41">
        <v>20.842137999999998</v>
      </c>
      <c r="D5112" s="6">
        <f t="shared" si="161"/>
        <v>2.0911491413968157</v>
      </c>
      <c r="E5112">
        <v>-3.5107511746152779E-2</v>
      </c>
      <c r="G5112">
        <v>5106</v>
      </c>
      <c r="H5112">
        <f t="shared" ca="1" si="162"/>
        <v>8.2562128178545816E-3</v>
      </c>
    </row>
    <row r="5113" spans="2:8" x14ac:dyDescent="0.35">
      <c r="B5113" s="40">
        <v>37819</v>
      </c>
      <c r="C5113" s="41">
        <v>6.742521</v>
      </c>
      <c r="D5113" s="6">
        <f t="shared" si="161"/>
        <v>-0.98219852949143605</v>
      </c>
      <c r="E5113">
        <v>-3.5126439900263082E-2</v>
      </c>
      <c r="G5113">
        <v>5107</v>
      </c>
      <c r="H5113">
        <f t="shared" ca="1" si="162"/>
        <v>1.7482151751140314E-2</v>
      </c>
    </row>
    <row r="5114" spans="2:8" x14ac:dyDescent="0.35">
      <c r="B5114" s="40">
        <v>43424</v>
      </c>
      <c r="C5114" s="41">
        <v>378.762024</v>
      </c>
      <c r="D5114" s="6">
        <f t="shared" si="161"/>
        <v>1.6880974843321894</v>
      </c>
      <c r="E5114">
        <v>-3.5250698137295172E-2</v>
      </c>
      <c r="G5114">
        <v>5108</v>
      </c>
      <c r="H5114">
        <f t="shared" ca="1" si="162"/>
        <v>4.2542552878181282E-2</v>
      </c>
    </row>
    <row r="5115" spans="2:8" x14ac:dyDescent="0.35">
      <c r="B5115" s="40">
        <v>41506</v>
      </c>
      <c r="C5115" s="41">
        <v>140.903381</v>
      </c>
      <c r="D5115" s="6">
        <f t="shared" si="161"/>
        <v>-0.36257280451772217</v>
      </c>
      <c r="E5115">
        <v>-3.5384697493699407E-2</v>
      </c>
      <c r="G5115">
        <v>5109</v>
      </c>
      <c r="H5115">
        <f t="shared" ca="1" si="162"/>
        <v>-8.3644479077872036E-3</v>
      </c>
    </row>
    <row r="5116" spans="2:8" x14ac:dyDescent="0.35">
      <c r="B5116" s="40">
        <v>42390</v>
      </c>
      <c r="C5116" s="41">
        <v>221.05015599999999</v>
      </c>
      <c r="D5116" s="6">
        <f t="shared" si="161"/>
        <v>1.1058465862169373</v>
      </c>
      <c r="E5116">
        <v>-3.5506659556749399E-2</v>
      </c>
      <c r="G5116">
        <v>5110</v>
      </c>
      <c r="H5116">
        <f t="shared" ca="1" si="162"/>
        <v>-1.7055707170342275E-2</v>
      </c>
    </row>
    <row r="5117" spans="2:8" x14ac:dyDescent="0.35">
      <c r="B5117" s="40">
        <v>41137</v>
      </c>
      <c r="C5117" s="41">
        <v>104.969734</v>
      </c>
      <c r="D5117" s="6">
        <f t="shared" si="161"/>
        <v>3.5257689234920213</v>
      </c>
      <c r="E5117">
        <v>-3.5539109461397177E-2</v>
      </c>
      <c r="G5117">
        <v>5111</v>
      </c>
      <c r="H5117">
        <f t="shared" ca="1" si="162"/>
        <v>-3.6459606194130967E-2</v>
      </c>
    </row>
    <row r="5118" spans="2:8" x14ac:dyDescent="0.35">
      <c r="B5118" s="40">
        <v>38643</v>
      </c>
      <c r="C5118" s="41">
        <v>23.19379</v>
      </c>
      <c r="D5118" s="6">
        <f t="shared" si="161"/>
        <v>-0.82878328962927061</v>
      </c>
      <c r="E5118">
        <v>-3.5558138253581006E-2</v>
      </c>
      <c r="G5118">
        <v>5112</v>
      </c>
      <c r="H5118">
        <f t="shared" ca="1" si="162"/>
        <v>5.1047076227490315E-2</v>
      </c>
    </row>
    <row r="5119" spans="2:8" x14ac:dyDescent="0.35">
      <c r="B5119" s="40">
        <v>41435</v>
      </c>
      <c r="C5119" s="41">
        <v>135.46452300000001</v>
      </c>
      <c r="D5119" s="6">
        <f t="shared" si="161"/>
        <v>21.217865086330406</v>
      </c>
      <c r="E5119">
        <v>-3.563441792552937E-2</v>
      </c>
      <c r="G5119">
        <v>5113</v>
      </c>
      <c r="H5119">
        <f t="shared" ca="1" si="162"/>
        <v>-9.4500936172780704E-3</v>
      </c>
    </row>
    <row r="5120" spans="2:8" x14ac:dyDescent="0.35">
      <c r="B5120" s="40">
        <v>37644</v>
      </c>
      <c r="C5120" s="41">
        <v>6.097099</v>
      </c>
      <c r="D5120" s="6">
        <f t="shared" si="161"/>
        <v>-0.80342231770770867</v>
      </c>
      <c r="E5120">
        <v>-3.5778260750613224E-2</v>
      </c>
      <c r="G5120">
        <v>5114</v>
      </c>
      <c r="H5120">
        <f t="shared" ca="1" si="162"/>
        <v>-2.122521207373762E-2</v>
      </c>
    </row>
    <row r="5121" spans="2:8" x14ac:dyDescent="0.35">
      <c r="B5121" s="40">
        <v>38798</v>
      </c>
      <c r="C5121" s="41">
        <v>31.016231999999999</v>
      </c>
      <c r="D5121" s="6">
        <f t="shared" si="161"/>
        <v>-0.50010036277266101</v>
      </c>
      <c r="E5121">
        <v>-3.5809450812163572E-2</v>
      </c>
      <c r="G5121">
        <v>5115</v>
      </c>
      <c r="H5121">
        <f t="shared" ca="1" si="162"/>
        <v>5.7919076399734051E-2</v>
      </c>
    </row>
    <row r="5122" spans="2:8" x14ac:dyDescent="0.35">
      <c r="B5122" s="40">
        <v>40107</v>
      </c>
      <c r="C5122" s="41">
        <v>62.044918000000003</v>
      </c>
      <c r="D5122" s="6">
        <f t="shared" si="161"/>
        <v>-0.73041917429775771</v>
      </c>
      <c r="E5122">
        <v>-3.6369717805752197E-2</v>
      </c>
      <c r="G5122">
        <v>5116</v>
      </c>
      <c r="H5122">
        <f t="shared" ca="1" si="162"/>
        <v>2.4548871894392824E-2</v>
      </c>
    </row>
    <row r="5123" spans="2:8" x14ac:dyDescent="0.35">
      <c r="B5123" s="40">
        <v>42384</v>
      </c>
      <c r="C5123" s="41">
        <v>230.15330499999999</v>
      </c>
      <c r="D5123" s="6">
        <f t="shared" si="161"/>
        <v>22.286261495244872</v>
      </c>
      <c r="E5123">
        <v>-3.6566500240157937E-2</v>
      </c>
      <c r="G5123">
        <v>5117</v>
      </c>
      <c r="H5123">
        <f t="shared" ca="1" si="162"/>
        <v>-4.429956893777503E-3</v>
      </c>
    </row>
    <row r="5124" spans="2:8" x14ac:dyDescent="0.35">
      <c r="B5124" s="40">
        <v>38119</v>
      </c>
      <c r="C5124" s="41">
        <v>9.8836519999999997</v>
      </c>
      <c r="D5124" s="6">
        <f t="shared" si="161"/>
        <v>-0.14270894429615089</v>
      </c>
      <c r="E5124">
        <v>-3.6576204251476618E-2</v>
      </c>
      <c r="G5124">
        <v>5118</v>
      </c>
      <c r="H5124">
        <f t="shared" ca="1" si="162"/>
        <v>-7.6880579663811243E-3</v>
      </c>
    </row>
    <row r="5125" spans="2:8" x14ac:dyDescent="0.35">
      <c r="B5125" s="40">
        <v>38364</v>
      </c>
      <c r="C5125" s="41">
        <v>11.528934</v>
      </c>
      <c r="D5125" s="6">
        <f t="shared" si="161"/>
        <v>-0.967525857567748</v>
      </c>
      <c r="E5125">
        <v>-3.6642150995112019E-2</v>
      </c>
      <c r="G5125">
        <v>5119</v>
      </c>
      <c r="H5125">
        <f t="shared" ca="1" si="162"/>
        <v>9.7510819736160645E-3</v>
      </c>
    </row>
    <row r="5126" spans="2:8" x14ac:dyDescent="0.35">
      <c r="B5126" s="40">
        <v>43405</v>
      </c>
      <c r="C5126" s="41">
        <v>355.01889</v>
      </c>
      <c r="D5126" s="6">
        <f t="shared" si="161"/>
        <v>-0.117695297198342</v>
      </c>
      <c r="E5126">
        <v>-3.6647009884289844E-2</v>
      </c>
      <c r="G5126">
        <v>5120</v>
      </c>
      <c r="H5126">
        <f t="shared" ca="1" si="162"/>
        <v>2.0838363560627658E-2</v>
      </c>
    </row>
    <row r="5127" spans="2:8" x14ac:dyDescent="0.35">
      <c r="B5127" s="40">
        <v>43908</v>
      </c>
      <c r="C5127" s="41">
        <v>402.37673999999998</v>
      </c>
      <c r="D5127" s="6">
        <f t="shared" ref="D5127:D5190" si="163">(C5127-C5128)/C5128</f>
        <v>17.662454508797044</v>
      </c>
      <c r="E5127">
        <v>-3.6826319355586737E-2</v>
      </c>
      <c r="G5127">
        <v>5121</v>
      </c>
      <c r="H5127">
        <f t="shared" ref="H5127:H5190" ca="1" si="164">_xlfn.NORM.INV(RAND(),K$9,K$10)</f>
        <v>-1.5034087746769711E-3</v>
      </c>
    </row>
    <row r="5128" spans="2:8" x14ac:dyDescent="0.35">
      <c r="B5128" s="40">
        <v>38653</v>
      </c>
      <c r="C5128" s="41">
        <v>21.560762</v>
      </c>
      <c r="D5128" s="6">
        <f t="shared" si="163"/>
        <v>-0.42402979765754578</v>
      </c>
      <c r="E5128">
        <v>-3.6909324331344605E-2</v>
      </c>
      <c r="G5128">
        <v>5122</v>
      </c>
      <c r="H5128">
        <f t="shared" ca="1" si="164"/>
        <v>1.8482907242887123E-2</v>
      </c>
    </row>
    <row r="5129" spans="2:8" x14ac:dyDescent="0.35">
      <c r="B5129" s="40">
        <v>39623</v>
      </c>
      <c r="C5129" s="41">
        <v>37.433815000000003</v>
      </c>
      <c r="D5129" s="6">
        <f t="shared" si="163"/>
        <v>-0.5996866538588006</v>
      </c>
      <c r="E5129">
        <v>-3.6956792091697124E-2</v>
      </c>
      <c r="G5129">
        <v>5123</v>
      </c>
      <c r="H5129">
        <f t="shared" ca="1" si="164"/>
        <v>5.5791981180827168E-3</v>
      </c>
    </row>
    <row r="5130" spans="2:8" x14ac:dyDescent="0.35">
      <c r="B5130" s="40">
        <v>40752</v>
      </c>
      <c r="C5130" s="41">
        <v>93.511284000000003</v>
      </c>
      <c r="D5130" s="6">
        <f t="shared" si="163"/>
        <v>0.14626572751883651</v>
      </c>
      <c r="E5130">
        <v>-3.7087421283543927E-2</v>
      </c>
      <c r="G5130">
        <v>5124</v>
      </c>
      <c r="H5130">
        <f t="shared" ca="1" si="164"/>
        <v>5.5337143211100934E-2</v>
      </c>
    </row>
    <row r="5131" spans="2:8" x14ac:dyDescent="0.35">
      <c r="B5131" s="40">
        <v>40498</v>
      </c>
      <c r="C5131" s="41">
        <v>81.579063000000005</v>
      </c>
      <c r="D5131" s="6">
        <f t="shared" si="163"/>
        <v>4.4065717044038619</v>
      </c>
      <c r="E5131">
        <v>-3.711344730304985E-2</v>
      </c>
      <c r="G5131">
        <v>5125</v>
      </c>
      <c r="H5131">
        <f t="shared" ca="1" si="164"/>
        <v>1.0177862435295931E-2</v>
      </c>
    </row>
    <row r="5132" spans="2:8" x14ac:dyDescent="0.35">
      <c r="B5132" s="40">
        <v>38461</v>
      </c>
      <c r="C5132" s="41">
        <v>15.088870999999999</v>
      </c>
      <c r="D5132" s="6">
        <f t="shared" si="163"/>
        <v>-0.89733438204798788</v>
      </c>
      <c r="E5132">
        <v>-3.738541461521596E-2</v>
      </c>
      <c r="G5132">
        <v>5126</v>
      </c>
      <c r="H5132">
        <f t="shared" ca="1" si="164"/>
        <v>-2.3822236541151554E-2</v>
      </c>
    </row>
    <row r="5133" spans="2:8" x14ac:dyDescent="0.35">
      <c r="B5133" s="40">
        <v>41522</v>
      </c>
      <c r="C5133" s="41">
        <v>146.971024</v>
      </c>
      <c r="D5133" s="6">
        <f t="shared" si="163"/>
        <v>-0.72332736329260139</v>
      </c>
      <c r="E5133">
        <v>-3.7385569736708223E-2</v>
      </c>
      <c r="G5133">
        <v>5127</v>
      </c>
      <c r="H5133">
        <f t="shared" ca="1" si="164"/>
        <v>-3.0127025461100885E-2</v>
      </c>
    </row>
    <row r="5134" spans="2:8" x14ac:dyDescent="0.35">
      <c r="B5134" s="40">
        <v>44960</v>
      </c>
      <c r="C5134" s="41">
        <v>531.20910600000002</v>
      </c>
      <c r="D5134" s="6">
        <f t="shared" si="163"/>
        <v>10.878503905717961</v>
      </c>
      <c r="E5134">
        <v>-3.7424444640934723E-2</v>
      </c>
      <c r="G5134">
        <v>5128</v>
      </c>
      <c r="H5134">
        <f t="shared" ca="1" si="164"/>
        <v>-2.3958679633557387E-2</v>
      </c>
    </row>
    <row r="5135" spans="2:8" x14ac:dyDescent="0.35">
      <c r="B5135" s="40">
        <v>39539</v>
      </c>
      <c r="C5135" s="41">
        <v>44.720202999999998</v>
      </c>
      <c r="D5135" s="6">
        <f t="shared" si="163"/>
        <v>-0.71692946658714396</v>
      </c>
      <c r="E5135">
        <v>-3.7454846731845848E-2</v>
      </c>
      <c r="G5135">
        <v>5129</v>
      </c>
      <c r="H5135">
        <f t="shared" ca="1" si="164"/>
        <v>9.5481064276814152E-3</v>
      </c>
    </row>
    <row r="5136" spans="2:8" x14ac:dyDescent="0.35">
      <c r="B5136" s="40">
        <v>41575</v>
      </c>
      <c r="C5136" s="41">
        <v>157.98254399999999</v>
      </c>
      <c r="D5136" s="6">
        <f t="shared" si="163"/>
        <v>0.79754083579387525</v>
      </c>
      <c r="E5136">
        <v>-3.7513885396275821E-2</v>
      </c>
      <c r="G5136">
        <v>5130</v>
      </c>
      <c r="H5136">
        <f t="shared" ca="1" si="164"/>
        <v>-1.6997147990898336E-2</v>
      </c>
    </row>
    <row r="5137" spans="2:8" x14ac:dyDescent="0.35">
      <c r="B5137" s="40">
        <v>40385</v>
      </c>
      <c r="C5137" s="41">
        <v>87.888153000000003</v>
      </c>
      <c r="D5137" s="6">
        <f t="shared" si="163"/>
        <v>12.418909318543569</v>
      </c>
      <c r="E5137">
        <v>-3.758873691691611E-2</v>
      </c>
      <c r="G5137">
        <v>5131</v>
      </c>
      <c r="H5137">
        <f t="shared" ca="1" si="164"/>
        <v>-1.3342869656935569E-2</v>
      </c>
    </row>
    <row r="5138" spans="2:8" x14ac:dyDescent="0.35">
      <c r="B5138" s="40">
        <v>37810</v>
      </c>
      <c r="C5138" s="41">
        <v>6.5495749999999999</v>
      </c>
      <c r="D5138" s="6">
        <f t="shared" si="163"/>
        <v>-0.81604147699686724</v>
      </c>
      <c r="E5138">
        <v>-3.7673062956280992E-2</v>
      </c>
      <c r="G5138">
        <v>5132</v>
      </c>
      <c r="H5138">
        <f t="shared" ca="1" si="164"/>
        <v>5.8655918860884152E-3</v>
      </c>
    </row>
    <row r="5139" spans="2:8" x14ac:dyDescent="0.35">
      <c r="B5139" s="40">
        <v>38832</v>
      </c>
      <c r="C5139" s="41">
        <v>35.603541999999997</v>
      </c>
      <c r="D5139" s="6">
        <f t="shared" si="163"/>
        <v>-0.91713970012708179</v>
      </c>
      <c r="E5139">
        <v>-3.8051439566811861E-2</v>
      </c>
      <c r="G5139">
        <v>5133</v>
      </c>
      <c r="H5139">
        <f t="shared" ca="1" si="164"/>
        <v>3.8278136201257314E-2</v>
      </c>
    </row>
    <row r="5140" spans="2:8" x14ac:dyDescent="0.35">
      <c r="B5140" s="40">
        <v>43347</v>
      </c>
      <c r="C5140" s="41">
        <v>429.68154900000002</v>
      </c>
      <c r="D5140" s="6">
        <f t="shared" si="163"/>
        <v>35.988329366766528</v>
      </c>
      <c r="E5140">
        <v>-3.806158834595845E-2</v>
      </c>
      <c r="G5140">
        <v>5134</v>
      </c>
      <c r="H5140">
        <f t="shared" ca="1" si="164"/>
        <v>4.6479064086614071E-2</v>
      </c>
    </row>
    <row r="5141" spans="2:8" x14ac:dyDescent="0.35">
      <c r="B5141" s="40">
        <v>37993</v>
      </c>
      <c r="C5141" s="41">
        <v>11.616679</v>
      </c>
      <c r="D5141" s="6">
        <f t="shared" si="163"/>
        <v>-0.8756379139295305</v>
      </c>
      <c r="E5141">
        <v>-3.8116384923388827E-2</v>
      </c>
      <c r="G5141">
        <v>5135</v>
      </c>
      <c r="H5141">
        <f t="shared" ca="1" si="164"/>
        <v>-1.6652343593223595E-2</v>
      </c>
    </row>
    <row r="5142" spans="2:8" x14ac:dyDescent="0.35">
      <c r="B5142" s="40">
        <v>41032</v>
      </c>
      <c r="C5142" s="41">
        <v>93.410133000000002</v>
      </c>
      <c r="D5142" s="6">
        <f t="shared" si="163"/>
        <v>0.19326503573121745</v>
      </c>
      <c r="E5142">
        <v>-3.8199280562554006E-2</v>
      </c>
      <c r="G5142">
        <v>5136</v>
      </c>
      <c r="H5142">
        <f t="shared" ca="1" si="164"/>
        <v>1.7470345369512877E-2</v>
      </c>
    </row>
    <row r="5143" spans="2:8" x14ac:dyDescent="0.35">
      <c r="B5143" s="40">
        <v>40317</v>
      </c>
      <c r="C5143" s="41">
        <v>78.281127999999995</v>
      </c>
      <c r="D5143" s="6">
        <f t="shared" si="163"/>
        <v>0.85665950783103861</v>
      </c>
      <c r="E5143">
        <v>-3.870642891915492E-2</v>
      </c>
      <c r="G5143">
        <v>5137</v>
      </c>
      <c r="H5143">
        <f t="shared" ca="1" si="164"/>
        <v>-2.1820920673318055E-2</v>
      </c>
    </row>
    <row r="5144" spans="2:8" x14ac:dyDescent="0.35">
      <c r="B5144" s="40">
        <v>39577</v>
      </c>
      <c r="C5144" s="41">
        <v>42.162350000000004</v>
      </c>
      <c r="D5144" s="6">
        <f t="shared" si="163"/>
        <v>0.11811387248982717</v>
      </c>
      <c r="E5144">
        <v>-3.8718997565650427E-2</v>
      </c>
      <c r="G5144">
        <v>5138</v>
      </c>
      <c r="H5144">
        <f t="shared" ca="1" si="164"/>
        <v>-3.6420617353291329E-2</v>
      </c>
    </row>
    <row r="5145" spans="2:8" x14ac:dyDescent="0.35">
      <c r="B5145" s="40">
        <v>39658</v>
      </c>
      <c r="C5145" s="41">
        <v>37.708458</v>
      </c>
      <c r="D5145" s="6">
        <f t="shared" si="163"/>
        <v>-0.44035091536421112</v>
      </c>
      <c r="E5145">
        <v>-3.8771982139342055E-2</v>
      </c>
      <c r="G5145">
        <v>5139</v>
      </c>
      <c r="H5145">
        <f t="shared" ca="1" si="164"/>
        <v>4.4596377150352769E-4</v>
      </c>
    </row>
    <row r="5146" spans="2:8" x14ac:dyDescent="0.35">
      <c r="B5146" s="40">
        <v>40136</v>
      </c>
      <c r="C5146" s="41">
        <v>67.378754000000001</v>
      </c>
      <c r="D5146" s="6">
        <f t="shared" si="163"/>
        <v>0.95315336760971192</v>
      </c>
      <c r="E5146">
        <v>-3.8805555298775808E-2</v>
      </c>
      <c r="G5146">
        <v>5140</v>
      </c>
      <c r="H5146">
        <f t="shared" ca="1" si="164"/>
        <v>3.2104866501724838E-2</v>
      </c>
    </row>
    <row r="5147" spans="2:8" x14ac:dyDescent="0.35">
      <c r="B5147" s="40">
        <v>39784</v>
      </c>
      <c r="C5147" s="41">
        <v>34.497421000000003</v>
      </c>
      <c r="D5147" s="6">
        <f t="shared" si="163"/>
        <v>-0.20050349796598671</v>
      </c>
      <c r="E5147">
        <v>-3.8846434766158226E-2</v>
      </c>
      <c r="G5147">
        <v>5141</v>
      </c>
      <c r="H5147">
        <f t="shared" ca="1" si="164"/>
        <v>3.1514641497404267E-2</v>
      </c>
    </row>
    <row r="5148" spans="2:8" x14ac:dyDescent="0.35">
      <c r="B5148" s="40">
        <v>39352</v>
      </c>
      <c r="C5148" s="41">
        <v>43.148933</v>
      </c>
      <c r="D5148" s="6">
        <f t="shared" si="163"/>
        <v>-0.80357465011136797</v>
      </c>
      <c r="E5148">
        <v>-3.8961422801681828E-2</v>
      </c>
      <c r="G5148">
        <v>5142</v>
      </c>
      <c r="H5148">
        <f t="shared" ca="1" si="164"/>
        <v>3.1256685493967235E-2</v>
      </c>
    </row>
    <row r="5149" spans="2:8" x14ac:dyDescent="0.35">
      <c r="B5149" s="40">
        <v>42423</v>
      </c>
      <c r="C5149" s="41">
        <v>219.67089799999999</v>
      </c>
      <c r="D5149" s="6">
        <f t="shared" si="163"/>
        <v>4.23500563201085</v>
      </c>
      <c r="E5149">
        <v>-3.9018397111987124E-2</v>
      </c>
      <c r="G5149">
        <v>5143</v>
      </c>
      <c r="H5149">
        <f t="shared" ca="1" si="164"/>
        <v>4.0017029522335018E-2</v>
      </c>
    </row>
    <row r="5150" spans="2:8" x14ac:dyDescent="0.35">
      <c r="B5150" s="40">
        <v>39290</v>
      </c>
      <c r="C5150" s="41">
        <v>41.961922000000001</v>
      </c>
      <c r="D5150" s="6">
        <f t="shared" si="163"/>
        <v>-0.55688312986777244</v>
      </c>
      <c r="E5150">
        <v>-3.9103600748521372E-2</v>
      </c>
      <c r="G5150">
        <v>5144</v>
      </c>
      <c r="H5150">
        <f t="shared" ca="1" si="164"/>
        <v>1.2146360411916244E-2</v>
      </c>
    </row>
    <row r="5151" spans="2:8" x14ac:dyDescent="0.35">
      <c r="B5151" s="40">
        <v>40791</v>
      </c>
      <c r="C5151" s="41">
        <v>94.697188999999995</v>
      </c>
      <c r="D5151" s="6">
        <f t="shared" si="163"/>
        <v>-0.78024761598250891</v>
      </c>
      <c r="E5151">
        <v>-3.9215809218430861E-2</v>
      </c>
      <c r="G5151">
        <v>5145</v>
      </c>
      <c r="H5151">
        <f t="shared" ca="1" si="164"/>
        <v>-2.5576876720769654E-2</v>
      </c>
    </row>
    <row r="5152" spans="2:8" x14ac:dyDescent="0.35">
      <c r="B5152" s="40">
        <v>43353</v>
      </c>
      <c r="C5152" s="41">
        <v>430.92678799999999</v>
      </c>
      <c r="D5152" s="6">
        <f t="shared" si="163"/>
        <v>0.94338938880739609</v>
      </c>
      <c r="E5152">
        <v>-3.9290900663323164E-2</v>
      </c>
      <c r="G5152">
        <v>5146</v>
      </c>
      <c r="H5152">
        <f t="shared" ca="1" si="164"/>
        <v>3.6854614293026888E-2</v>
      </c>
    </row>
    <row r="5153" spans="2:8" x14ac:dyDescent="0.35">
      <c r="B5153" s="40">
        <v>42402</v>
      </c>
      <c r="C5153" s="41">
        <v>221.73980700000001</v>
      </c>
      <c r="D5153" s="6">
        <f t="shared" si="163"/>
        <v>4.8411076408229352</v>
      </c>
      <c r="E5153">
        <v>-3.9434318244974981E-2</v>
      </c>
      <c r="G5153">
        <v>5147</v>
      </c>
      <c r="H5153">
        <f t="shared" ca="1" si="164"/>
        <v>-5.0323226787178437E-3</v>
      </c>
    </row>
    <row r="5154" spans="2:8" x14ac:dyDescent="0.35">
      <c r="B5154" s="40">
        <v>39679</v>
      </c>
      <c r="C5154" s="41">
        <v>37.961945</v>
      </c>
      <c r="D5154" s="6">
        <f t="shared" si="163"/>
        <v>2.242302829234029</v>
      </c>
      <c r="E5154">
        <v>-3.9551037909781504E-2</v>
      </c>
      <c r="G5154">
        <v>5148</v>
      </c>
      <c r="H5154">
        <f t="shared" ca="1" si="164"/>
        <v>-4.3056438695479531E-2</v>
      </c>
    </row>
    <row r="5155" spans="2:8" x14ac:dyDescent="0.35">
      <c r="B5155" s="40">
        <v>38356</v>
      </c>
      <c r="C5155" s="41">
        <v>11.708328</v>
      </c>
      <c r="D5155" s="6">
        <f t="shared" si="163"/>
        <v>-0.6827500153431646</v>
      </c>
      <c r="E5155">
        <v>-3.95679850416987E-2</v>
      </c>
      <c r="G5155">
        <v>5149</v>
      </c>
      <c r="H5155">
        <f t="shared" ca="1" si="164"/>
        <v>1.6104071702702387E-2</v>
      </c>
    </row>
    <row r="5156" spans="2:8" x14ac:dyDescent="0.35">
      <c r="B5156" s="40">
        <v>39714</v>
      </c>
      <c r="C5156" s="41">
        <v>36.905684999999998</v>
      </c>
      <c r="D5156" s="6">
        <f t="shared" si="163"/>
        <v>-0.56462244388688532</v>
      </c>
      <c r="E5156">
        <v>-3.958226858974969E-2</v>
      </c>
      <c r="G5156">
        <v>5150</v>
      </c>
      <c r="H5156">
        <f t="shared" ca="1" si="164"/>
        <v>-2.9730892848591768E-2</v>
      </c>
    </row>
    <row r="5157" spans="2:8" x14ac:dyDescent="0.35">
      <c r="B5157" s="40">
        <v>40493</v>
      </c>
      <c r="C5157" s="41">
        <v>84.767082000000002</v>
      </c>
      <c r="D5157" s="6">
        <f t="shared" si="163"/>
        <v>9.202186691398925</v>
      </c>
      <c r="E5157">
        <v>-3.9584474387684539E-2</v>
      </c>
      <c r="G5157">
        <v>5151</v>
      </c>
      <c r="H5157">
        <f t="shared" ca="1" si="164"/>
        <v>-2.8078966559769479E-3</v>
      </c>
    </row>
    <row r="5158" spans="2:8" x14ac:dyDescent="0.35">
      <c r="B5158" s="40">
        <v>38160</v>
      </c>
      <c r="C5158" s="41">
        <v>8.3087169999999997</v>
      </c>
      <c r="D5158" s="6">
        <f t="shared" si="163"/>
        <v>-0.78624531127051167</v>
      </c>
      <c r="E5158">
        <v>-3.959946384961157E-2</v>
      </c>
      <c r="G5158">
        <v>5152</v>
      </c>
      <c r="H5158">
        <f t="shared" ca="1" si="164"/>
        <v>-3.8897233028866727E-3</v>
      </c>
    </row>
    <row r="5159" spans="2:8" x14ac:dyDescent="0.35">
      <c r="B5159" s="40">
        <v>39622</v>
      </c>
      <c r="C5159" s="41">
        <v>38.870337999999997</v>
      </c>
      <c r="D5159" s="6">
        <f t="shared" si="163"/>
        <v>2.4236038300343008</v>
      </c>
      <c r="E5159">
        <v>-3.9665900522556058E-2</v>
      </c>
      <c r="G5159">
        <v>5153</v>
      </c>
      <c r="H5159">
        <f t="shared" ca="1" si="164"/>
        <v>-1.7486110187661066E-2</v>
      </c>
    </row>
    <row r="5160" spans="2:8" x14ac:dyDescent="0.35">
      <c r="B5160" s="40">
        <v>37978</v>
      </c>
      <c r="C5160" s="41">
        <v>11.353631999999999</v>
      </c>
      <c r="D5160" s="6">
        <f t="shared" si="163"/>
        <v>-0.78385414262178654</v>
      </c>
      <c r="E5160">
        <v>-3.9908347766040284E-2</v>
      </c>
      <c r="G5160">
        <v>5154</v>
      </c>
      <c r="H5160">
        <f t="shared" ca="1" si="164"/>
        <v>-1.2229420099161347E-2</v>
      </c>
    </row>
    <row r="5161" spans="2:8" x14ac:dyDescent="0.35">
      <c r="B5161" s="40">
        <v>40042</v>
      </c>
      <c r="C5161" s="41">
        <v>52.527641000000003</v>
      </c>
      <c r="D5161" s="6">
        <f t="shared" si="163"/>
        <v>-0.85698086224880154</v>
      </c>
      <c r="E5161">
        <v>-4.0047198976633003E-2</v>
      </c>
      <c r="G5161">
        <v>5155</v>
      </c>
      <c r="H5161">
        <f t="shared" ca="1" si="164"/>
        <v>5.9854431250689179E-3</v>
      </c>
    </row>
    <row r="5162" spans="2:8" x14ac:dyDescent="0.35">
      <c r="B5162" s="40">
        <v>43587</v>
      </c>
      <c r="C5162" s="41">
        <v>367.27700800000002</v>
      </c>
      <c r="D5162" s="6">
        <f t="shared" si="163"/>
        <v>-0.29834726250241145</v>
      </c>
      <c r="E5162">
        <v>-4.006535052476478E-2</v>
      </c>
      <c r="G5162">
        <v>5156</v>
      </c>
      <c r="H5162">
        <f t="shared" ca="1" si="164"/>
        <v>5.1954217074047258E-2</v>
      </c>
    </row>
    <row r="5163" spans="2:8" x14ac:dyDescent="0.35">
      <c r="B5163" s="40">
        <v>45022</v>
      </c>
      <c r="C5163" s="41">
        <v>523.44555700000001</v>
      </c>
      <c r="D5163" s="6">
        <f t="shared" si="163"/>
        <v>14.574020112242195</v>
      </c>
      <c r="E5163">
        <v>-4.041592527038599E-2</v>
      </c>
      <c r="G5163">
        <v>5157</v>
      </c>
      <c r="H5163">
        <f t="shared" ca="1" si="164"/>
        <v>-4.6114343917357713E-2</v>
      </c>
    </row>
    <row r="5164" spans="2:8" x14ac:dyDescent="0.35">
      <c r="B5164" s="40">
        <v>39770</v>
      </c>
      <c r="C5164" s="41">
        <v>33.610176000000003</v>
      </c>
      <c r="D5164" s="6">
        <f t="shared" si="163"/>
        <v>-0.24774090120973863</v>
      </c>
      <c r="E5164">
        <v>-4.0987894283236216E-2</v>
      </c>
      <c r="G5164">
        <v>5158</v>
      </c>
      <c r="H5164">
        <f t="shared" ca="1" si="164"/>
        <v>2.8900762686953692E-2</v>
      </c>
    </row>
    <row r="5165" spans="2:8" x14ac:dyDescent="0.35">
      <c r="B5165" s="40">
        <v>39104</v>
      </c>
      <c r="C5165" s="41">
        <v>44.678989000000001</v>
      </c>
      <c r="D5165" s="6">
        <f t="shared" si="163"/>
        <v>-0.69220809856981746</v>
      </c>
      <c r="E5165">
        <v>-4.1035220323816686E-2</v>
      </c>
      <c r="G5165">
        <v>5159</v>
      </c>
      <c r="H5165">
        <f t="shared" ca="1" si="164"/>
        <v>-1.3421271700698505E-2</v>
      </c>
    </row>
    <row r="5166" spans="2:8" x14ac:dyDescent="0.35">
      <c r="B5166" s="40">
        <v>41661</v>
      </c>
      <c r="C5166" s="41">
        <v>145.159729</v>
      </c>
      <c r="D5166" s="6">
        <f t="shared" si="163"/>
        <v>2.0433507421315626</v>
      </c>
      <c r="E5166">
        <v>-4.1144597791576774E-2</v>
      </c>
      <c r="G5166">
        <v>5160</v>
      </c>
      <c r="H5166">
        <f t="shared" ca="1" si="164"/>
        <v>2.0509680334582978E-2</v>
      </c>
    </row>
    <row r="5167" spans="2:8" x14ac:dyDescent="0.35">
      <c r="B5167" s="40">
        <v>39457</v>
      </c>
      <c r="C5167" s="41">
        <v>47.697338000000002</v>
      </c>
      <c r="D5167" s="6">
        <f t="shared" si="163"/>
        <v>-0.4311587461218544</v>
      </c>
      <c r="E5167">
        <v>-4.1298059199591078E-2</v>
      </c>
      <c r="G5167">
        <v>5161</v>
      </c>
      <c r="H5167">
        <f t="shared" ca="1" si="164"/>
        <v>1.2881205912709854E-2</v>
      </c>
    </row>
    <row r="5168" spans="2:8" x14ac:dyDescent="0.35">
      <c r="B5168" s="40">
        <v>40592</v>
      </c>
      <c r="C5168" s="41">
        <v>83.849997999999999</v>
      </c>
      <c r="D5168" s="6">
        <f t="shared" si="163"/>
        <v>1.0072048722344049</v>
      </c>
      <c r="E5168">
        <v>-4.1437486672579835E-2</v>
      </c>
      <c r="G5168">
        <v>5162</v>
      </c>
      <c r="H5168">
        <f t="shared" ca="1" si="164"/>
        <v>-7.7252744056162722E-3</v>
      </c>
    </row>
    <row r="5169" spans="2:8" x14ac:dyDescent="0.35">
      <c r="B5169" s="40">
        <v>39295</v>
      </c>
      <c r="C5169" s="41">
        <v>41.774509000000002</v>
      </c>
      <c r="D5169" s="6">
        <f t="shared" si="163"/>
        <v>0.10535169290934289</v>
      </c>
      <c r="E5169">
        <v>-4.1566713499483314E-2</v>
      </c>
      <c r="G5169">
        <v>5163</v>
      </c>
      <c r="H5169">
        <f t="shared" ca="1" si="164"/>
        <v>2.7802072525417731E-2</v>
      </c>
    </row>
    <row r="5170" spans="2:8" x14ac:dyDescent="0.35">
      <c r="B5170" s="40">
        <v>39645</v>
      </c>
      <c r="C5170" s="41">
        <v>37.792957000000001</v>
      </c>
      <c r="D5170" s="6">
        <f t="shared" si="163"/>
        <v>2.2300698107142582</v>
      </c>
      <c r="E5170">
        <v>-4.177821804470095E-2</v>
      </c>
      <c r="G5170">
        <v>5164</v>
      </c>
      <c r="H5170">
        <f t="shared" ca="1" si="164"/>
        <v>2.2774128213215925E-2</v>
      </c>
    </row>
    <row r="5171" spans="2:8" x14ac:dyDescent="0.35">
      <c r="B5171" s="40">
        <v>38321</v>
      </c>
      <c r="C5171" s="41">
        <v>11.700353</v>
      </c>
      <c r="D5171" s="6">
        <f t="shared" si="163"/>
        <v>1.6119762866497211</v>
      </c>
      <c r="E5171">
        <v>-4.1789101032019292E-2</v>
      </c>
      <c r="G5171">
        <v>5165</v>
      </c>
      <c r="H5171">
        <f t="shared" ca="1" si="164"/>
        <v>8.0718673282845314E-3</v>
      </c>
    </row>
    <row r="5172" spans="2:8" x14ac:dyDescent="0.35">
      <c r="B5172" s="40">
        <v>37711</v>
      </c>
      <c r="C5172" s="41">
        <v>4.4795020000000001</v>
      </c>
      <c r="D5172" s="6">
        <f t="shared" si="163"/>
        <v>-0.9901546197215817</v>
      </c>
      <c r="E5172">
        <v>-4.193518099278952E-2</v>
      </c>
      <c r="G5172">
        <v>5166</v>
      </c>
      <c r="H5172">
        <f t="shared" ca="1" si="164"/>
        <v>-1.9831842865243816E-2</v>
      </c>
    </row>
    <row r="5173" spans="2:8" x14ac:dyDescent="0.35">
      <c r="B5173" s="40">
        <v>43955</v>
      </c>
      <c r="C5173" s="41">
        <v>454.98516799999999</v>
      </c>
      <c r="D5173" s="6">
        <f t="shared" si="163"/>
        <v>8.0914256169757444</v>
      </c>
      <c r="E5173">
        <v>-4.1998802472099341E-2</v>
      </c>
      <c r="G5173">
        <v>5167</v>
      </c>
      <c r="H5173">
        <f t="shared" ca="1" si="164"/>
        <v>3.2515691832606802E-2</v>
      </c>
    </row>
    <row r="5174" spans="2:8" x14ac:dyDescent="0.35">
      <c r="B5174" s="40">
        <v>39455</v>
      </c>
      <c r="C5174" s="41">
        <v>50.045524999999998</v>
      </c>
      <c r="D5174" s="6">
        <f t="shared" si="163"/>
        <v>-0.8668476659144887</v>
      </c>
      <c r="E5174">
        <v>-4.2134830439163926E-2</v>
      </c>
      <c r="G5174">
        <v>5168</v>
      </c>
      <c r="H5174">
        <f t="shared" ca="1" si="164"/>
        <v>1.8012911045135464E-2</v>
      </c>
    </row>
    <row r="5175" spans="2:8" x14ac:dyDescent="0.35">
      <c r="B5175" s="40">
        <v>43382</v>
      </c>
      <c r="C5175" s="41">
        <v>375.851654</v>
      </c>
      <c r="D5175" s="6">
        <f t="shared" si="163"/>
        <v>-0.29293378498233041</v>
      </c>
      <c r="E5175">
        <v>-4.2226050633964264E-2</v>
      </c>
      <c r="G5175">
        <v>5169</v>
      </c>
      <c r="H5175">
        <f t="shared" ca="1" si="164"/>
        <v>-2.3897528395138258E-3</v>
      </c>
    </row>
    <row r="5176" spans="2:8" x14ac:dyDescent="0.35">
      <c r="B5176" s="40">
        <v>44624</v>
      </c>
      <c r="C5176" s="41">
        <v>531.56500200000005</v>
      </c>
      <c r="D5176" s="6">
        <f t="shared" si="163"/>
        <v>0.26916939840377502</v>
      </c>
      <c r="E5176">
        <v>-4.2369922114579336E-2</v>
      </c>
      <c r="G5176">
        <v>5170</v>
      </c>
      <c r="H5176">
        <f t="shared" ca="1" si="164"/>
        <v>-2.957586138632431E-3</v>
      </c>
    </row>
    <row r="5177" spans="2:8" x14ac:dyDescent="0.35">
      <c r="B5177" s="40">
        <v>43906</v>
      </c>
      <c r="C5177" s="41">
        <v>418.82904100000002</v>
      </c>
      <c r="D5177" s="6">
        <f t="shared" si="163"/>
        <v>27.650685348974736</v>
      </c>
      <c r="E5177">
        <v>-4.2387845750097512E-2</v>
      </c>
      <c r="G5177">
        <v>5171</v>
      </c>
      <c r="H5177">
        <f t="shared" ca="1" si="164"/>
        <v>-3.6647497409240212E-2</v>
      </c>
    </row>
    <row r="5178" spans="2:8" x14ac:dyDescent="0.35">
      <c r="B5178" s="40">
        <v>38433</v>
      </c>
      <c r="C5178" s="41">
        <v>14.618465</v>
      </c>
      <c r="D5178" s="6">
        <f t="shared" si="163"/>
        <v>-0.97468832603374433</v>
      </c>
      <c r="E5178">
        <v>-4.2558800398002014E-2</v>
      </c>
      <c r="G5178">
        <v>5172</v>
      </c>
      <c r="H5178">
        <f t="shared" ca="1" si="164"/>
        <v>1.7961583374164532E-2</v>
      </c>
    </row>
    <row r="5179" spans="2:8" x14ac:dyDescent="0.35">
      <c r="B5179" s="40">
        <v>44412</v>
      </c>
      <c r="C5179" s="41">
        <v>577.53845200000001</v>
      </c>
      <c r="D5179" s="6">
        <f t="shared" si="163"/>
        <v>12.15173410407915</v>
      </c>
      <c r="E5179">
        <v>-4.2572405465264113E-2</v>
      </c>
      <c r="G5179">
        <v>5173</v>
      </c>
      <c r="H5179">
        <f t="shared" ca="1" si="164"/>
        <v>-4.8179434604184472E-3</v>
      </c>
    </row>
    <row r="5180" spans="2:8" x14ac:dyDescent="0.35">
      <c r="B5180" s="40">
        <v>39930</v>
      </c>
      <c r="C5180" s="41">
        <v>43.913482999999999</v>
      </c>
      <c r="D5180" s="6">
        <f t="shared" si="163"/>
        <v>0.75709575708435339</v>
      </c>
      <c r="E5180">
        <v>-4.3175571070042065E-2</v>
      </c>
      <c r="G5180">
        <v>5174</v>
      </c>
      <c r="H5180">
        <f t="shared" ca="1" si="164"/>
        <v>1.2837871329545952E-2</v>
      </c>
    </row>
    <row r="5181" spans="2:8" x14ac:dyDescent="0.35">
      <c r="B5181" s="40">
        <v>38701</v>
      </c>
      <c r="C5181" s="41">
        <v>24.992083000000001</v>
      </c>
      <c r="D5181" s="6">
        <f t="shared" si="163"/>
        <v>0.46750751733983675</v>
      </c>
      <c r="E5181">
        <v>-4.3613593316093491E-2</v>
      </c>
      <c r="G5181">
        <v>5175</v>
      </c>
      <c r="H5181">
        <f t="shared" ca="1" si="164"/>
        <v>3.0055958938034762E-2</v>
      </c>
    </row>
    <row r="5182" spans="2:8" x14ac:dyDescent="0.35">
      <c r="B5182" s="40">
        <v>38531</v>
      </c>
      <c r="C5182" s="41">
        <v>17.030293</v>
      </c>
      <c r="D5182" s="6">
        <f t="shared" si="163"/>
        <v>-0.49009440845890972</v>
      </c>
      <c r="E5182">
        <v>-4.3867212676654152E-2</v>
      </c>
      <c r="G5182">
        <v>5176</v>
      </c>
      <c r="H5182">
        <f t="shared" ca="1" si="164"/>
        <v>2.4144027265329297E-3</v>
      </c>
    </row>
    <row r="5183" spans="2:8" x14ac:dyDescent="0.35">
      <c r="B5183" s="40">
        <v>39629</v>
      </c>
      <c r="C5183" s="41">
        <v>33.398913999999998</v>
      </c>
      <c r="D5183" s="6">
        <f t="shared" si="163"/>
        <v>3.8856399789413292</v>
      </c>
      <c r="E5183">
        <v>-4.4135200997428709E-2</v>
      </c>
      <c r="G5183">
        <v>5177</v>
      </c>
      <c r="H5183">
        <f t="shared" ca="1" si="164"/>
        <v>-2.6091100052409007E-2</v>
      </c>
    </row>
    <row r="5184" spans="2:8" x14ac:dyDescent="0.35">
      <c r="B5184" s="40">
        <v>37805</v>
      </c>
      <c r="C5184" s="41">
        <v>6.8361390000000002</v>
      </c>
      <c r="D5184" s="6">
        <f t="shared" si="163"/>
        <v>0.13323758366699021</v>
      </c>
      <c r="E5184">
        <v>-4.4280802373982762E-2</v>
      </c>
      <c r="G5184">
        <v>5178</v>
      </c>
      <c r="H5184">
        <f t="shared" ca="1" si="164"/>
        <v>1.3779928329361644E-2</v>
      </c>
    </row>
    <row r="5185" spans="2:8" x14ac:dyDescent="0.35">
      <c r="B5185" s="40">
        <v>37459</v>
      </c>
      <c r="C5185" s="41">
        <v>6.0323969999999996</v>
      </c>
      <c r="D5185" s="6">
        <f t="shared" si="163"/>
        <v>-0.60283196670960704</v>
      </c>
      <c r="E5185">
        <v>-4.4300081431934757E-2</v>
      </c>
      <c r="G5185">
        <v>5179</v>
      </c>
      <c r="H5185">
        <f t="shared" ca="1" si="164"/>
        <v>-1.0405293898172871E-2</v>
      </c>
    </row>
    <row r="5186" spans="2:8" x14ac:dyDescent="0.35">
      <c r="B5186" s="40">
        <v>38457</v>
      </c>
      <c r="C5186" s="41">
        <v>15.188526</v>
      </c>
      <c r="D5186" s="6">
        <f t="shared" si="163"/>
        <v>-0.66538538764712074</v>
      </c>
      <c r="E5186">
        <v>-4.4394781146740669E-2</v>
      </c>
      <c r="G5186">
        <v>5180</v>
      </c>
      <c r="H5186">
        <f t="shared" ca="1" si="164"/>
        <v>8.6809998277514629E-3</v>
      </c>
    </row>
    <row r="5187" spans="2:8" x14ac:dyDescent="0.35">
      <c r="B5187" s="40">
        <v>39560</v>
      </c>
      <c r="C5187" s="41">
        <v>45.391101999999997</v>
      </c>
      <c r="D5187" s="6">
        <f t="shared" si="163"/>
        <v>1.3216343499839933</v>
      </c>
      <c r="E5187">
        <v>-4.4572022123377658E-2</v>
      </c>
      <c r="G5187">
        <v>5181</v>
      </c>
      <c r="H5187">
        <f t="shared" ca="1" si="164"/>
        <v>1.8684530229064335E-2</v>
      </c>
    </row>
    <row r="5188" spans="2:8" x14ac:dyDescent="0.35">
      <c r="B5188" s="40">
        <v>38562</v>
      </c>
      <c r="C5188" s="41">
        <v>19.551356999999999</v>
      </c>
      <c r="D5188" s="6">
        <f t="shared" si="163"/>
        <v>2.3572555387866605</v>
      </c>
      <c r="E5188">
        <v>-4.4611961018964315E-2</v>
      </c>
      <c r="G5188">
        <v>5182</v>
      </c>
      <c r="H5188">
        <f t="shared" ca="1" si="164"/>
        <v>4.2234158216221491E-3</v>
      </c>
    </row>
    <row r="5189" spans="2:8" x14ac:dyDescent="0.35">
      <c r="B5189" s="40">
        <v>37476</v>
      </c>
      <c r="C5189" s="41">
        <v>5.8236129999999999</v>
      </c>
      <c r="D5189" s="6">
        <f t="shared" si="163"/>
        <v>-0.96013192745407139</v>
      </c>
      <c r="E5189">
        <v>-4.4648272189657848E-2</v>
      </c>
      <c r="G5189">
        <v>5183</v>
      </c>
      <c r="H5189">
        <f t="shared" ca="1" si="164"/>
        <v>2.3860538702209131E-3</v>
      </c>
    </row>
    <row r="5190" spans="2:8" x14ac:dyDescent="0.35">
      <c r="B5190" s="40">
        <v>41505</v>
      </c>
      <c r="C5190" s="41">
        <v>146.07209800000001</v>
      </c>
      <c r="D5190" s="6">
        <f t="shared" si="163"/>
        <v>2.9964260584795657</v>
      </c>
      <c r="E5190">
        <v>-4.4679696075296156E-2</v>
      </c>
      <c r="G5190">
        <v>5184</v>
      </c>
      <c r="H5190">
        <f t="shared" ca="1" si="164"/>
        <v>-2.1461226444644602E-2</v>
      </c>
    </row>
    <row r="5191" spans="2:8" x14ac:dyDescent="0.35">
      <c r="B5191" s="40">
        <v>38971</v>
      </c>
      <c r="C5191" s="41">
        <v>36.550682000000002</v>
      </c>
      <c r="D5191" s="6">
        <f t="shared" ref="D5191:D5245" si="165">(C5191-C5192)/C5192</f>
        <v>3.1380718032067136</v>
      </c>
      <c r="E5191">
        <v>-4.5016357349621998E-2</v>
      </c>
      <c r="G5191">
        <v>5185</v>
      </c>
      <c r="H5191">
        <f t="shared" ref="H5191:H5254" ca="1" si="166">_xlfn.NORM.INV(RAND(),K$9,K$10)</f>
        <v>2.4642076484166619E-2</v>
      </c>
    </row>
    <row r="5192" spans="2:8" x14ac:dyDescent="0.35">
      <c r="B5192" s="40">
        <v>37939</v>
      </c>
      <c r="C5192" s="41">
        <v>8.8327810000000007</v>
      </c>
      <c r="D5192" s="6">
        <f t="shared" si="165"/>
        <v>-0.96293061265402569</v>
      </c>
      <c r="E5192">
        <v>-4.5190534774659612E-2</v>
      </c>
      <c r="G5192">
        <v>5186</v>
      </c>
      <c r="H5192">
        <f t="shared" ca="1" si="166"/>
        <v>-8.081788709476484E-3</v>
      </c>
    </row>
    <row r="5193" spans="2:8" x14ac:dyDescent="0.35">
      <c r="B5193" s="40">
        <v>42044</v>
      </c>
      <c r="C5193" s="41">
        <v>238.276962</v>
      </c>
      <c r="D5193" s="6">
        <f t="shared" si="165"/>
        <v>5.1342715136610924</v>
      </c>
      <c r="E5193">
        <v>-4.5346548969712977E-2</v>
      </c>
      <c r="G5193">
        <v>5187</v>
      </c>
      <c r="H5193">
        <f t="shared" ca="1" si="166"/>
        <v>3.0859693246413005E-2</v>
      </c>
    </row>
    <row r="5194" spans="2:8" x14ac:dyDescent="0.35">
      <c r="B5194" s="40">
        <v>38867</v>
      </c>
      <c r="C5194" s="41">
        <v>38.843563000000003</v>
      </c>
      <c r="D5194" s="6">
        <f t="shared" si="165"/>
        <v>2.7934863688239182</v>
      </c>
      <c r="E5194">
        <v>-4.5413740657542813E-2</v>
      </c>
      <c r="G5194">
        <v>5188</v>
      </c>
      <c r="H5194">
        <f t="shared" ca="1" si="166"/>
        <v>-4.7227529458382329E-2</v>
      </c>
    </row>
    <row r="5195" spans="2:8" x14ac:dyDescent="0.35">
      <c r="B5195" s="40">
        <v>38152</v>
      </c>
      <c r="C5195" s="41">
        <v>10.239542</v>
      </c>
      <c r="D5195" s="6">
        <f t="shared" si="165"/>
        <v>-0.86828715697704939</v>
      </c>
      <c r="E5195">
        <v>-4.5438328875560922E-2</v>
      </c>
      <c r="G5195">
        <v>5189</v>
      </c>
      <c r="H5195">
        <f t="shared" ca="1" si="166"/>
        <v>-1.0584471416982596E-2</v>
      </c>
    </row>
    <row r="5196" spans="2:8" x14ac:dyDescent="0.35">
      <c r="B5196" s="40">
        <v>40305</v>
      </c>
      <c r="C5196" s="41">
        <v>77.741409000000004</v>
      </c>
      <c r="D5196" s="6">
        <f t="shared" si="165"/>
        <v>5.7963298211148198</v>
      </c>
      <c r="E5196">
        <v>-4.5586793026687979E-2</v>
      </c>
      <c r="G5196">
        <v>5190</v>
      </c>
      <c r="H5196">
        <f t="shared" ca="1" si="166"/>
        <v>1.260070292438357E-2</v>
      </c>
    </row>
    <row r="5197" spans="2:8" x14ac:dyDescent="0.35">
      <c r="B5197" s="40">
        <v>37985</v>
      </c>
      <c r="C5197" s="41">
        <v>11.438734</v>
      </c>
      <c r="D5197" s="6">
        <f t="shared" si="165"/>
        <v>-0.91488169996367263</v>
      </c>
      <c r="E5197">
        <v>-4.6128939614947032E-2</v>
      </c>
      <c r="G5197">
        <v>5191</v>
      </c>
      <c r="H5197">
        <f t="shared" ca="1" si="166"/>
        <v>-1.9644732399974711E-2</v>
      </c>
    </row>
    <row r="5198" spans="2:8" x14ac:dyDescent="0.35">
      <c r="B5198" s="40">
        <v>41507</v>
      </c>
      <c r="C5198" s="41">
        <v>134.38630699999999</v>
      </c>
      <c r="D5198" s="6">
        <f t="shared" si="165"/>
        <v>2.6517950727699735</v>
      </c>
      <c r="E5198">
        <v>-4.6252076804317477E-2</v>
      </c>
      <c r="G5198">
        <v>5192</v>
      </c>
      <c r="H5198">
        <f t="shared" ca="1" si="166"/>
        <v>1.1330391699285159E-3</v>
      </c>
    </row>
    <row r="5199" spans="2:8" x14ac:dyDescent="0.35">
      <c r="B5199" s="40">
        <v>39834</v>
      </c>
      <c r="C5199" s="41">
        <v>36.800068000000003</v>
      </c>
      <c r="D5199" s="6">
        <f t="shared" si="165"/>
        <v>0.96196754271909868</v>
      </c>
      <c r="E5199">
        <v>-4.6524220584866591E-2</v>
      </c>
      <c r="G5199">
        <v>5193</v>
      </c>
      <c r="H5199">
        <f t="shared" ca="1" si="166"/>
        <v>3.6822500454512779E-3</v>
      </c>
    </row>
    <row r="5200" spans="2:8" x14ac:dyDescent="0.35">
      <c r="B5200" s="40">
        <v>38547</v>
      </c>
      <c r="C5200" s="41">
        <v>18.756716000000001</v>
      </c>
      <c r="D5200" s="6">
        <f t="shared" si="165"/>
        <v>-0.76349562118569136</v>
      </c>
      <c r="E5200">
        <v>-4.6544840596932854E-2</v>
      </c>
      <c r="G5200">
        <v>5194</v>
      </c>
      <c r="H5200">
        <f t="shared" ca="1" si="166"/>
        <v>2.7050468354157097E-3</v>
      </c>
    </row>
    <row r="5201" spans="2:8" x14ac:dyDescent="0.35">
      <c r="B5201" s="40">
        <v>40571</v>
      </c>
      <c r="C5201" s="41">
        <v>79.308113000000006</v>
      </c>
      <c r="D5201" s="6">
        <f t="shared" si="165"/>
        <v>8.582138618459787</v>
      </c>
      <c r="E5201">
        <v>-4.721945447564864E-2</v>
      </c>
      <c r="G5201">
        <v>5195</v>
      </c>
      <c r="H5201">
        <f t="shared" ca="1" si="166"/>
        <v>1.0874403241407827E-2</v>
      </c>
    </row>
    <row r="5202" spans="2:8" x14ac:dyDescent="0.35">
      <c r="B5202" s="40">
        <v>37852</v>
      </c>
      <c r="C5202" s="41">
        <v>8.2766610000000007</v>
      </c>
      <c r="D5202" s="6">
        <f t="shared" si="165"/>
        <v>-0.62975874777195273</v>
      </c>
      <c r="E5202">
        <v>-4.7240042836239719E-2</v>
      </c>
      <c r="G5202">
        <v>5196</v>
      </c>
      <c r="H5202">
        <f t="shared" ca="1" si="166"/>
        <v>-9.6993905696260538E-4</v>
      </c>
    </row>
    <row r="5203" spans="2:8" x14ac:dyDescent="0.35">
      <c r="B5203" s="40">
        <v>38645</v>
      </c>
      <c r="C5203" s="41">
        <v>22.354778</v>
      </c>
      <c r="D5203" s="6">
        <f t="shared" si="165"/>
        <v>-0.95552554185637562</v>
      </c>
      <c r="E5203">
        <v>-4.7275222696034611E-2</v>
      </c>
      <c r="G5203">
        <v>5197</v>
      </c>
      <c r="H5203">
        <f t="shared" ca="1" si="166"/>
        <v>-3.6764954437987468E-2</v>
      </c>
    </row>
    <row r="5204" spans="2:8" x14ac:dyDescent="0.35">
      <c r="B5204" s="40">
        <v>45051</v>
      </c>
      <c r="C5204" s="41">
        <v>502.64306599999998</v>
      </c>
      <c r="D5204" s="6">
        <f t="shared" si="165"/>
        <v>14.862372415646533</v>
      </c>
      <c r="E5204">
        <v>-4.7888351459346917E-2</v>
      </c>
      <c r="G5204">
        <v>5198</v>
      </c>
      <c r="H5204">
        <f t="shared" ca="1" si="166"/>
        <v>1.0899095396217426E-2</v>
      </c>
    </row>
    <row r="5205" spans="2:8" x14ac:dyDescent="0.35">
      <c r="B5205" s="40">
        <v>39772</v>
      </c>
      <c r="C5205" s="41">
        <v>31.687760999999998</v>
      </c>
      <c r="D5205" s="6">
        <f t="shared" si="165"/>
        <v>-0.33594138133826557</v>
      </c>
      <c r="E5205">
        <v>-4.8223658314281673E-2</v>
      </c>
      <c r="G5205">
        <v>5199</v>
      </c>
      <c r="H5205">
        <f t="shared" ca="1" si="166"/>
        <v>-3.7087866948832593E-2</v>
      </c>
    </row>
    <row r="5206" spans="2:8" x14ac:dyDescent="0.35">
      <c r="B5206" s="40">
        <v>39433</v>
      </c>
      <c r="C5206" s="41">
        <v>47.718319000000001</v>
      </c>
      <c r="D5206" s="6">
        <f t="shared" si="165"/>
        <v>-0.88478419659050467</v>
      </c>
      <c r="E5206">
        <v>-5.0479743504292449E-2</v>
      </c>
      <c r="G5206">
        <v>5200</v>
      </c>
      <c r="H5206">
        <f t="shared" ca="1" si="166"/>
        <v>-3.9327003574337075E-3</v>
      </c>
    </row>
    <row r="5207" spans="2:8" x14ac:dyDescent="0.35">
      <c r="B5207" s="40">
        <v>43367</v>
      </c>
      <c r="C5207" s="41">
        <v>414.16470299999997</v>
      </c>
      <c r="D5207" s="6">
        <f t="shared" si="165"/>
        <v>9.7011032558181363</v>
      </c>
      <c r="E5207">
        <v>-5.1130256193502512E-2</v>
      </c>
      <c r="G5207">
        <v>5201</v>
      </c>
      <c r="H5207">
        <f t="shared" ca="1" si="166"/>
        <v>5.1116403827816085E-4</v>
      </c>
    </row>
    <row r="5208" spans="2:8" x14ac:dyDescent="0.35">
      <c r="B5208" s="40">
        <v>39478</v>
      </c>
      <c r="C5208" s="41">
        <v>38.702990999999997</v>
      </c>
      <c r="D5208" s="6">
        <f t="shared" si="165"/>
        <v>1.6019445791886047E-2</v>
      </c>
      <c r="E5208">
        <v>-5.1387421281044794E-2</v>
      </c>
      <c r="G5208">
        <v>5202</v>
      </c>
      <c r="H5208">
        <f t="shared" ca="1" si="166"/>
        <v>4.0400351751609026E-2</v>
      </c>
    </row>
    <row r="5209" spans="2:8" x14ac:dyDescent="0.35">
      <c r="B5209" s="40">
        <v>39146</v>
      </c>
      <c r="C5209" s="41">
        <v>38.092765999999997</v>
      </c>
      <c r="D5209" s="6">
        <f t="shared" si="165"/>
        <v>3.8378241354461915</v>
      </c>
      <c r="E5209">
        <v>-5.1901193325560507E-2</v>
      </c>
      <c r="G5209">
        <v>5203</v>
      </c>
      <c r="H5209">
        <f t="shared" ca="1" si="166"/>
        <v>-5.4888368969036309E-2</v>
      </c>
    </row>
    <row r="5210" spans="2:8" x14ac:dyDescent="0.35">
      <c r="B5210" s="40">
        <v>37858</v>
      </c>
      <c r="C5210" s="41">
        <v>7.8739460000000001</v>
      </c>
      <c r="D5210" s="6">
        <f t="shared" si="165"/>
        <v>-0.77465052274911994</v>
      </c>
      <c r="E5210">
        <v>-5.260781893880509E-2</v>
      </c>
      <c r="G5210">
        <v>5204</v>
      </c>
      <c r="H5210">
        <f t="shared" ca="1" si="166"/>
        <v>-3.2862813495175988E-2</v>
      </c>
    </row>
    <row r="5211" spans="2:8" x14ac:dyDescent="0.35">
      <c r="B5211" s="40">
        <v>39626</v>
      </c>
      <c r="C5211" s="41">
        <v>34.941043999999998</v>
      </c>
      <c r="D5211" s="6">
        <f t="shared" si="165"/>
        <v>9.7728501901410636E-2</v>
      </c>
      <c r="E5211">
        <v>-5.2692243302247622E-2</v>
      </c>
      <c r="G5211">
        <v>5205</v>
      </c>
      <c r="H5211">
        <f t="shared" ca="1" si="166"/>
        <v>-1.9414711551796405E-2</v>
      </c>
    </row>
    <row r="5212" spans="2:8" x14ac:dyDescent="0.35">
      <c r="B5212" s="40">
        <v>38881</v>
      </c>
      <c r="C5212" s="41">
        <v>31.830314999999999</v>
      </c>
      <c r="D5212" s="6">
        <f t="shared" si="165"/>
        <v>-0.22992912877830879</v>
      </c>
      <c r="E5212">
        <v>-5.3612204267890207E-2</v>
      </c>
      <c r="G5212">
        <v>5206</v>
      </c>
      <c r="H5212">
        <f t="shared" ca="1" si="166"/>
        <v>9.217370635459958E-3</v>
      </c>
    </row>
    <row r="5213" spans="2:8" x14ac:dyDescent="0.35">
      <c r="B5213" s="40">
        <v>39135</v>
      </c>
      <c r="C5213" s="41">
        <v>41.334266999999997</v>
      </c>
      <c r="D5213" s="6">
        <f t="shared" si="165"/>
        <v>0.14691343431678014</v>
      </c>
      <c r="E5213">
        <v>-5.5214529990779186E-2</v>
      </c>
      <c r="G5213">
        <v>5207</v>
      </c>
      <c r="H5213">
        <f t="shared" ca="1" si="166"/>
        <v>-2.9831817384006219E-2</v>
      </c>
    </row>
    <row r="5214" spans="2:8" x14ac:dyDescent="0.35">
      <c r="B5214" s="40">
        <v>39763</v>
      </c>
      <c r="C5214" s="41">
        <v>36.039569999999998</v>
      </c>
      <c r="D5214" s="6">
        <f t="shared" si="165"/>
        <v>-0.6765325970131737</v>
      </c>
      <c r="E5214">
        <v>-5.6415752997067865E-2</v>
      </c>
      <c r="G5214">
        <v>5208</v>
      </c>
      <c r="H5214">
        <f t="shared" ca="1" si="166"/>
        <v>-9.3072636328952948E-3</v>
      </c>
    </row>
    <row r="5215" spans="2:8" x14ac:dyDescent="0.35">
      <c r="B5215" s="40">
        <v>41211</v>
      </c>
      <c r="C5215" s="41">
        <v>111.416389</v>
      </c>
      <c r="D5215" s="6">
        <f t="shared" si="165"/>
        <v>22.925926649690489</v>
      </c>
      <c r="E5215">
        <v>-5.6476136981409686E-2</v>
      </c>
      <c r="G5215">
        <v>5209</v>
      </c>
      <c r="H5215">
        <f t="shared" ca="1" si="166"/>
        <v>-2.4505410032486304E-2</v>
      </c>
    </row>
    <row r="5216" spans="2:8" x14ac:dyDescent="0.35">
      <c r="B5216" s="40">
        <v>37707</v>
      </c>
      <c r="C5216" s="41">
        <v>4.6567220000000002</v>
      </c>
      <c r="D5216" s="6">
        <f t="shared" si="165"/>
        <v>-0.98207602836564523</v>
      </c>
      <c r="E5216">
        <v>-5.7251549088706472E-2</v>
      </c>
      <c r="G5216">
        <v>5210</v>
      </c>
      <c r="H5216">
        <f t="shared" ca="1" si="166"/>
        <v>-4.0272493013590843E-2</v>
      </c>
    </row>
    <row r="5217" spans="2:8" x14ac:dyDescent="0.35">
      <c r="B5217" s="40">
        <v>42685</v>
      </c>
      <c r="C5217" s="41">
        <v>259.80413800000002</v>
      </c>
      <c r="D5217" s="6">
        <f t="shared" si="165"/>
        <v>6.0975308689867491</v>
      </c>
      <c r="E5217">
        <v>-5.7310709871574252E-2</v>
      </c>
      <c r="G5217">
        <v>5211</v>
      </c>
      <c r="H5217">
        <f t="shared" ca="1" si="166"/>
        <v>-2.4033780820033469E-2</v>
      </c>
    </row>
    <row r="5218" spans="2:8" x14ac:dyDescent="0.35">
      <c r="B5218" s="40">
        <v>38868</v>
      </c>
      <c r="C5218" s="41">
        <v>36.604861999999997</v>
      </c>
      <c r="D5218" s="6">
        <f t="shared" si="165"/>
        <v>2.2887623272899118</v>
      </c>
      <c r="E5218">
        <v>-5.7633770619858068E-2</v>
      </c>
      <c r="G5218">
        <v>5212</v>
      </c>
      <c r="H5218">
        <f t="shared" ca="1" si="166"/>
        <v>2.0221633820672356E-2</v>
      </c>
    </row>
    <row r="5219" spans="2:8" x14ac:dyDescent="0.35">
      <c r="B5219" s="40">
        <v>38370</v>
      </c>
      <c r="C5219" s="41">
        <v>11.130285000000001</v>
      </c>
      <c r="D5219" s="6">
        <f t="shared" si="165"/>
        <v>-0.75902115209664955</v>
      </c>
      <c r="E5219">
        <v>-5.8347380208440804E-2</v>
      </c>
      <c r="G5219">
        <v>5213</v>
      </c>
      <c r="H5219">
        <f t="shared" ca="1" si="166"/>
        <v>-2.9068601468612527E-2</v>
      </c>
    </row>
    <row r="5220" spans="2:8" x14ac:dyDescent="0.35">
      <c r="B5220" s="40">
        <v>39407</v>
      </c>
      <c r="C5220" s="41">
        <v>46.187809000000001</v>
      </c>
      <c r="D5220" s="6">
        <f t="shared" si="165"/>
        <v>4.0230986495717334</v>
      </c>
      <c r="E5220">
        <v>-5.9351005719392724E-2</v>
      </c>
      <c r="G5220">
        <v>5214</v>
      </c>
      <c r="H5220">
        <f t="shared" ca="1" si="166"/>
        <v>-3.9136352518725451E-2</v>
      </c>
    </row>
    <row r="5221" spans="2:8" x14ac:dyDescent="0.35">
      <c r="B5221" s="40">
        <v>38061</v>
      </c>
      <c r="C5221" s="41">
        <v>9.1950830000000003</v>
      </c>
      <c r="D5221" s="6">
        <f t="shared" si="165"/>
        <v>-0.98157019598844331</v>
      </c>
      <c r="E5221">
        <v>-6.0474450500018283E-2</v>
      </c>
      <c r="G5221">
        <v>5215</v>
      </c>
      <c r="H5221">
        <f t="shared" ca="1" si="166"/>
        <v>-4.3137415747361359E-2</v>
      </c>
    </row>
    <row r="5222" spans="2:8" x14ac:dyDescent="0.35">
      <c r="B5222" s="40">
        <v>44627</v>
      </c>
      <c r="C5222" s="41">
        <v>498.924622</v>
      </c>
      <c r="D5222" s="6">
        <f t="shared" si="165"/>
        <v>11.651244439140882</v>
      </c>
      <c r="E5222">
        <v>-6.1404305921555095E-2</v>
      </c>
      <c r="G5222">
        <v>5216</v>
      </c>
      <c r="H5222">
        <f t="shared" ca="1" si="166"/>
        <v>1.0879490102647646E-2</v>
      </c>
    </row>
    <row r="5223" spans="2:8" x14ac:dyDescent="0.35">
      <c r="B5223" s="40">
        <v>39489</v>
      </c>
      <c r="C5223" s="41">
        <v>39.436802</v>
      </c>
      <c r="D5223" s="6">
        <f t="shared" si="165"/>
        <v>0.10158747885089184</v>
      </c>
      <c r="E5223">
        <v>-6.1845075985768133E-2</v>
      </c>
      <c r="G5223">
        <v>5217</v>
      </c>
      <c r="H5223">
        <f t="shared" ca="1" si="166"/>
        <v>-1.7687264244675976E-3</v>
      </c>
    </row>
    <row r="5224" spans="2:8" x14ac:dyDescent="0.35">
      <c r="B5224" s="40">
        <v>38919</v>
      </c>
      <c r="C5224" s="41">
        <v>35.799973000000001</v>
      </c>
      <c r="D5224" s="6">
        <f t="shared" si="165"/>
        <v>0.12080629112176425</v>
      </c>
      <c r="E5224">
        <v>-6.4931175878925412E-2</v>
      </c>
      <c r="G5224">
        <v>5218</v>
      </c>
      <c r="H5224">
        <f t="shared" ca="1" si="166"/>
        <v>1.1949233963802652E-2</v>
      </c>
    </row>
    <row r="5225" spans="2:8" x14ac:dyDescent="0.35">
      <c r="B5225" s="40">
        <v>39632</v>
      </c>
      <c r="C5225" s="41">
        <v>31.941267</v>
      </c>
      <c r="D5225" s="6">
        <f t="shared" si="165"/>
        <v>-0.9277153305099437</v>
      </c>
      <c r="E5225">
        <v>-6.5513369445488648E-2</v>
      </c>
      <c r="G5225">
        <v>5219</v>
      </c>
      <c r="H5225">
        <f t="shared" ca="1" si="166"/>
        <v>-4.1195675085225453E-2</v>
      </c>
    </row>
    <row r="5226" spans="2:8" x14ac:dyDescent="0.35">
      <c r="B5226" s="40">
        <v>43902</v>
      </c>
      <c r="C5226" s="41">
        <v>441.88162199999999</v>
      </c>
      <c r="D5226" s="6">
        <f t="shared" si="165"/>
        <v>7.9992470377926663</v>
      </c>
      <c r="E5226">
        <v>-6.7110537564896974E-2</v>
      </c>
      <c r="G5226">
        <v>5220</v>
      </c>
      <c r="H5226">
        <f t="shared" ca="1" si="166"/>
        <v>2.0848254576246443E-2</v>
      </c>
    </row>
    <row r="5227" spans="2:8" x14ac:dyDescent="0.35">
      <c r="B5227" s="40">
        <v>39406</v>
      </c>
      <c r="C5227" s="41">
        <v>49.102066000000001</v>
      </c>
      <c r="D5227" s="6">
        <f t="shared" si="165"/>
        <v>0.43953303864898557</v>
      </c>
      <c r="E5227">
        <v>-6.8046024518051029E-2</v>
      </c>
      <c r="G5227">
        <v>5221</v>
      </c>
      <c r="H5227">
        <f t="shared" ca="1" si="166"/>
        <v>-3.4105801616105387E-2</v>
      </c>
    </row>
    <row r="5228" spans="2:8" x14ac:dyDescent="0.35">
      <c r="B5228" s="40">
        <v>38869</v>
      </c>
      <c r="C5228" s="41">
        <v>34.109718000000001</v>
      </c>
      <c r="D5228" s="6">
        <f t="shared" si="165"/>
        <v>-6.5775124105583796E-2</v>
      </c>
      <c r="E5228">
        <v>-6.8164278286310609E-2</v>
      </c>
      <c r="G5228">
        <v>5222</v>
      </c>
      <c r="H5228">
        <f t="shared" ca="1" si="166"/>
        <v>-6.5074701396164074E-3</v>
      </c>
    </row>
    <row r="5229" spans="2:8" x14ac:dyDescent="0.35">
      <c r="B5229" s="40">
        <v>38856</v>
      </c>
      <c r="C5229" s="41">
        <v>36.511249999999997</v>
      </c>
      <c r="D5229" s="6">
        <f t="shared" si="165"/>
        <v>0.29657007698258875</v>
      </c>
      <c r="E5229">
        <v>-7.0176953198217012E-2</v>
      </c>
      <c r="G5229">
        <v>5223</v>
      </c>
      <c r="H5229">
        <f t="shared" ca="1" si="166"/>
        <v>2.4297575279636597E-2</v>
      </c>
    </row>
    <row r="5230" spans="2:8" x14ac:dyDescent="0.35">
      <c r="B5230" s="40">
        <v>39748</v>
      </c>
      <c r="C5230" s="41">
        <v>28.159873999999999</v>
      </c>
      <c r="D5230" s="6">
        <f t="shared" si="165"/>
        <v>-0.16268835805128398</v>
      </c>
      <c r="E5230">
        <v>-7.0431839489268691E-2</v>
      </c>
      <c r="G5230">
        <v>5224</v>
      </c>
      <c r="H5230">
        <f t="shared" ca="1" si="166"/>
        <v>-1.0404156344474953E-2</v>
      </c>
    </row>
    <row r="5231" spans="2:8" x14ac:dyDescent="0.35">
      <c r="B5231" s="40">
        <v>39731</v>
      </c>
      <c r="C5231" s="41">
        <v>33.631293999999997</v>
      </c>
      <c r="D5231" s="6">
        <f t="shared" si="165"/>
        <v>-8.2652452427349365E-2</v>
      </c>
      <c r="E5231">
        <v>-7.7101384401681752E-2</v>
      </c>
      <c r="G5231">
        <v>5225</v>
      </c>
      <c r="H5231">
        <f t="shared" ca="1" si="166"/>
        <v>-4.6583792393273486E-3</v>
      </c>
    </row>
    <row r="5232" spans="2:8" x14ac:dyDescent="0.35">
      <c r="B5232" s="40">
        <v>38917</v>
      </c>
      <c r="C5232" s="41">
        <v>36.661453000000002</v>
      </c>
      <c r="D5232" s="6">
        <f t="shared" si="165"/>
        <v>-0.85351596965060683</v>
      </c>
      <c r="E5232">
        <v>-7.9324132163031386E-2</v>
      </c>
      <c r="G5232">
        <v>5226</v>
      </c>
      <c r="H5232">
        <f t="shared" ca="1" si="166"/>
        <v>4.0339591548989653E-2</v>
      </c>
    </row>
    <row r="5233" spans="2:8" x14ac:dyDescent="0.35">
      <c r="B5233" s="40">
        <v>42240</v>
      </c>
      <c r="C5233" s="41">
        <v>250.27610799999999</v>
      </c>
      <c r="D5233" s="6">
        <f t="shared" si="165"/>
        <v>5.3737202446438319</v>
      </c>
      <c r="E5233">
        <v>-8.4379659310255511E-2</v>
      </c>
      <c r="G5233">
        <v>5227</v>
      </c>
      <c r="H5233">
        <f t="shared" ca="1" si="166"/>
        <v>8.5604842181521944E-3</v>
      </c>
    </row>
    <row r="5234" spans="2:8" x14ac:dyDescent="0.35">
      <c r="B5234" s="40">
        <v>38855</v>
      </c>
      <c r="C5234" s="41">
        <v>39.26688</v>
      </c>
      <c r="D5234" s="6">
        <f t="shared" si="165"/>
        <v>0.29621465673445935</v>
      </c>
      <c r="E5234">
        <v>-9.6130405668051006E-2</v>
      </c>
      <c r="G5234">
        <v>5228</v>
      </c>
      <c r="H5234">
        <f t="shared" ca="1" si="166"/>
        <v>-8.0369675822875818E-3</v>
      </c>
    </row>
    <row r="5235" spans="2:8" x14ac:dyDescent="0.35">
      <c r="B5235" s="40">
        <v>39745</v>
      </c>
      <c r="C5235" s="41">
        <v>30.293500999999999</v>
      </c>
      <c r="D5235" s="6">
        <f t="shared" si="165"/>
        <v>-0.29032609085756095</v>
      </c>
      <c r="E5235">
        <v>-0.10206657325365161</v>
      </c>
      <c r="G5235">
        <v>5229</v>
      </c>
      <c r="H5235">
        <f t="shared" ca="1" si="166"/>
        <v>9.0599645239151823E-3</v>
      </c>
    </row>
    <row r="5236" spans="2:8" x14ac:dyDescent="0.35">
      <c r="B5236" s="40">
        <v>39468</v>
      </c>
      <c r="C5236" s="41">
        <v>42.686508000000003</v>
      </c>
      <c r="D5236" s="6">
        <f t="shared" si="165"/>
        <v>2.9158451289989014E-2</v>
      </c>
      <c r="E5236">
        <v>-0.10387309015566354</v>
      </c>
      <c r="G5236">
        <v>5230</v>
      </c>
      <c r="H5236">
        <f t="shared" ca="1" si="166"/>
        <v>-4.0335111471433586E-2</v>
      </c>
    </row>
    <row r="5237" spans="2:8" x14ac:dyDescent="0.35">
      <c r="B5237" s="40">
        <v>38852</v>
      </c>
      <c r="C5237" s="41">
        <v>41.4771</v>
      </c>
      <c r="D5237" s="6">
        <f t="shared" si="165"/>
        <v>3.7192568357491633</v>
      </c>
      <c r="E5237">
        <v>-0.10401828587189267</v>
      </c>
      <c r="G5237">
        <v>5231</v>
      </c>
      <c r="H5237">
        <f t="shared" ca="1" si="166"/>
        <v>-2.7470794763167657E-2</v>
      </c>
    </row>
    <row r="5238" spans="2:8" x14ac:dyDescent="0.35">
      <c r="B5238" s="40">
        <v>38124</v>
      </c>
      <c r="C5238" s="41">
        <v>8.7889049999999997</v>
      </c>
      <c r="D5238" s="6">
        <f t="shared" si="165"/>
        <v>-0.97713723170317091</v>
      </c>
      <c r="E5238">
        <v>-0.10480723405871992</v>
      </c>
      <c r="G5238">
        <v>5232</v>
      </c>
      <c r="H5238">
        <f t="shared" ca="1" si="166"/>
        <v>1.993629252740407E-2</v>
      </c>
    </row>
    <row r="5239" spans="2:8" x14ac:dyDescent="0.35">
      <c r="B5239" s="40">
        <v>43913</v>
      </c>
      <c r="C5239" s="41">
        <v>384.419983</v>
      </c>
      <c r="D5239" s="6">
        <f t="shared" si="165"/>
        <v>34.746600925104445</v>
      </c>
      <c r="E5239">
        <v>-0.1086981904455618</v>
      </c>
      <c r="G5239">
        <v>5233</v>
      </c>
      <c r="H5239">
        <f t="shared" ca="1" si="166"/>
        <v>-1.7594465996788145E-2</v>
      </c>
    </row>
    <row r="5240" spans="2:8" x14ac:dyDescent="0.35">
      <c r="B5240" s="40">
        <v>38007</v>
      </c>
      <c r="C5240" s="41">
        <v>10.754028999999999</v>
      </c>
      <c r="D5240" s="6">
        <f t="shared" si="165"/>
        <v>0.57968052171327722</v>
      </c>
      <c r="E5240">
        <v>-0.11238881985998668</v>
      </c>
      <c r="G5240">
        <v>5234</v>
      </c>
      <c r="H5240">
        <f t="shared" ca="1" si="166"/>
        <v>-4.3342951635220442E-4</v>
      </c>
    </row>
    <row r="5241" spans="2:8" x14ac:dyDescent="0.35">
      <c r="B5241" s="40">
        <v>37879</v>
      </c>
      <c r="C5241" s="41">
        <v>6.8077240000000003</v>
      </c>
      <c r="D5241" s="6">
        <f t="shared" si="165"/>
        <v>-0.77670145351664366</v>
      </c>
      <c r="E5241">
        <v>-0.11559515272451382</v>
      </c>
      <c r="G5241">
        <v>5235</v>
      </c>
      <c r="H5241">
        <f t="shared" ca="1" si="166"/>
        <v>-3.344013848496015E-2</v>
      </c>
    </row>
    <row r="5242" spans="2:8" x14ac:dyDescent="0.35">
      <c r="B5242" s="40">
        <v>38876</v>
      </c>
      <c r="C5242" s="41">
        <v>30.487095</v>
      </c>
      <c r="D5242" s="6">
        <f t="shared" si="165"/>
        <v>-0.17892153496245006</v>
      </c>
      <c r="E5242">
        <v>-0.12428345759170513</v>
      </c>
      <c r="G5242">
        <v>5236</v>
      </c>
      <c r="H5242">
        <f t="shared" ca="1" si="166"/>
        <v>-1.6118726185671454E-2</v>
      </c>
    </row>
    <row r="5243" spans="2:8" x14ac:dyDescent="0.35">
      <c r="B5243" s="40">
        <v>39469</v>
      </c>
      <c r="C5243" s="41">
        <v>37.130549999999999</v>
      </c>
      <c r="D5243" s="6">
        <f t="shared" si="165"/>
        <v>3.2321849650579204</v>
      </c>
      <c r="E5243">
        <v>-0.13015723844171098</v>
      </c>
      <c r="G5243">
        <v>5237</v>
      </c>
      <c r="H5243">
        <f t="shared" ca="1" si="166"/>
        <v>-8.3161018334149753E-3</v>
      </c>
    </row>
    <row r="5244" spans="2:8" x14ac:dyDescent="0.35">
      <c r="B5244" s="40">
        <v>38153</v>
      </c>
      <c r="C5244" s="41">
        <v>8.7733760000000007</v>
      </c>
      <c r="D5244" s="6">
        <f t="shared" si="165"/>
        <v>-0.5862383676088847</v>
      </c>
      <c r="E5244">
        <v>-0.14318667768538859</v>
      </c>
      <c r="G5244">
        <v>5238</v>
      </c>
      <c r="H5244">
        <f t="shared" ca="1" si="166"/>
        <v>-2.9019849801510719E-2</v>
      </c>
    </row>
    <row r="5245" spans="2:8" x14ac:dyDescent="0.35">
      <c r="B5245" s="40">
        <v>39107</v>
      </c>
      <c r="C5245" s="41">
        <v>21.203938000000001</v>
      </c>
      <c r="D5245" s="6" t="e">
        <f t="shared" si="165"/>
        <v>#DIV/0!</v>
      </c>
      <c r="E5245">
        <v>-0.52976182357851276</v>
      </c>
      <c r="G5245">
        <v>5239</v>
      </c>
      <c r="H5245">
        <f t="shared" ca="1" si="166"/>
        <v>3.5720121075378374E-3</v>
      </c>
    </row>
    <row r="5246" spans="2:8" x14ac:dyDescent="0.35">
      <c r="G5246">
        <v>5240</v>
      </c>
      <c r="H5246">
        <f t="shared" ca="1" si="166"/>
        <v>9.2555097805035146E-3</v>
      </c>
    </row>
    <row r="5247" spans="2:8" x14ac:dyDescent="0.35">
      <c r="G5247">
        <v>5241</v>
      </c>
      <c r="H5247">
        <f t="shared" ca="1" si="166"/>
        <v>1.0546081561483548E-2</v>
      </c>
    </row>
    <row r="5248" spans="2:8" x14ac:dyDescent="0.35">
      <c r="G5248">
        <v>5242</v>
      </c>
      <c r="H5248">
        <f t="shared" ca="1" si="166"/>
        <v>5.2756918551144477E-2</v>
      </c>
    </row>
    <row r="5249" spans="7:8" x14ac:dyDescent="0.35">
      <c r="G5249">
        <v>5243</v>
      </c>
      <c r="H5249">
        <f t="shared" ca="1" si="166"/>
        <v>-2.6697525486906491E-2</v>
      </c>
    </row>
    <row r="5250" spans="7:8" x14ac:dyDescent="0.35">
      <c r="G5250">
        <v>5244</v>
      </c>
      <c r="H5250">
        <f t="shared" ca="1" si="166"/>
        <v>-2.2374677310580862E-2</v>
      </c>
    </row>
    <row r="5251" spans="7:8" x14ac:dyDescent="0.35">
      <c r="G5251">
        <v>5245</v>
      </c>
      <c r="H5251">
        <f t="shared" ca="1" si="166"/>
        <v>5.732685906795894E-3</v>
      </c>
    </row>
    <row r="5252" spans="7:8" x14ac:dyDescent="0.35">
      <c r="G5252">
        <v>5246</v>
      </c>
      <c r="H5252">
        <f t="shared" ca="1" si="166"/>
        <v>3.7510520607494394E-2</v>
      </c>
    </row>
    <row r="5253" spans="7:8" x14ac:dyDescent="0.35">
      <c r="G5253">
        <v>5247</v>
      </c>
      <c r="H5253">
        <f t="shared" ca="1" si="166"/>
        <v>-2.4926497180879064E-2</v>
      </c>
    </row>
    <row r="5254" spans="7:8" x14ac:dyDescent="0.35">
      <c r="G5254">
        <v>5248</v>
      </c>
      <c r="H5254">
        <f t="shared" ca="1" si="166"/>
        <v>-3.2566778695327307E-2</v>
      </c>
    </row>
    <row r="5255" spans="7:8" x14ac:dyDescent="0.35">
      <c r="G5255">
        <v>5249</v>
      </c>
      <c r="H5255">
        <f t="shared" ref="H5255:H5318" ca="1" si="167">_xlfn.NORM.INV(RAND(),K$9,K$10)</f>
        <v>3.8473931503913948E-2</v>
      </c>
    </row>
    <row r="5256" spans="7:8" x14ac:dyDescent="0.35">
      <c r="G5256">
        <v>5250</v>
      </c>
      <c r="H5256">
        <f t="shared" ca="1" si="167"/>
        <v>-1.6297150059583074E-2</v>
      </c>
    </row>
    <row r="5257" spans="7:8" x14ac:dyDescent="0.35">
      <c r="G5257">
        <v>5251</v>
      </c>
      <c r="H5257">
        <f t="shared" ca="1" si="167"/>
        <v>1.8203657491562225E-3</v>
      </c>
    </row>
    <row r="5258" spans="7:8" x14ac:dyDescent="0.35">
      <c r="G5258">
        <v>5252</v>
      </c>
      <c r="H5258">
        <f t="shared" ca="1" si="167"/>
        <v>-2.7891162115316982E-2</v>
      </c>
    </row>
    <row r="5259" spans="7:8" x14ac:dyDescent="0.35">
      <c r="G5259">
        <v>5253</v>
      </c>
      <c r="H5259">
        <f t="shared" ca="1" si="167"/>
        <v>-4.3918176233276852E-2</v>
      </c>
    </row>
    <row r="5260" spans="7:8" x14ac:dyDescent="0.35">
      <c r="G5260">
        <v>5254</v>
      </c>
      <c r="H5260">
        <f t="shared" ca="1" si="167"/>
        <v>-9.6132811304499113E-4</v>
      </c>
    </row>
    <row r="5261" spans="7:8" x14ac:dyDescent="0.35">
      <c r="G5261">
        <v>5255</v>
      </c>
      <c r="H5261">
        <f t="shared" ca="1" si="167"/>
        <v>-4.7824170991143507E-2</v>
      </c>
    </row>
    <row r="5262" spans="7:8" x14ac:dyDescent="0.35">
      <c r="G5262">
        <v>5256</v>
      </c>
      <c r="H5262">
        <f t="shared" ca="1" si="167"/>
        <v>-9.6669797754566876E-3</v>
      </c>
    </row>
    <row r="5263" spans="7:8" x14ac:dyDescent="0.35">
      <c r="G5263">
        <v>5257</v>
      </c>
      <c r="H5263">
        <f t="shared" ca="1" si="167"/>
        <v>4.7969725304327034E-2</v>
      </c>
    </row>
    <row r="5264" spans="7:8" x14ac:dyDescent="0.35">
      <c r="G5264">
        <v>5258</v>
      </c>
      <c r="H5264">
        <f t="shared" ca="1" si="167"/>
        <v>5.0482348617139176E-2</v>
      </c>
    </row>
    <row r="5265" spans="7:8" x14ac:dyDescent="0.35">
      <c r="G5265">
        <v>5259</v>
      </c>
      <c r="H5265">
        <f t="shared" ca="1" si="167"/>
        <v>-1.3021811391590655E-2</v>
      </c>
    </row>
    <row r="5266" spans="7:8" x14ac:dyDescent="0.35">
      <c r="G5266">
        <v>5260</v>
      </c>
      <c r="H5266">
        <f t="shared" ca="1" si="167"/>
        <v>-8.6042493200860163E-3</v>
      </c>
    </row>
    <row r="5267" spans="7:8" x14ac:dyDescent="0.35">
      <c r="G5267">
        <v>5261</v>
      </c>
      <c r="H5267">
        <f t="shared" ca="1" si="167"/>
        <v>-1.1191335612906694E-2</v>
      </c>
    </row>
    <row r="5268" spans="7:8" x14ac:dyDescent="0.35">
      <c r="G5268">
        <v>5262</v>
      </c>
      <c r="H5268">
        <f t="shared" ca="1" si="167"/>
        <v>9.9448268073401916E-3</v>
      </c>
    </row>
    <row r="5269" spans="7:8" x14ac:dyDescent="0.35">
      <c r="G5269">
        <v>5263</v>
      </c>
      <c r="H5269">
        <f t="shared" ca="1" si="167"/>
        <v>2.3376928584876618E-2</v>
      </c>
    </row>
    <row r="5270" spans="7:8" x14ac:dyDescent="0.35">
      <c r="G5270">
        <v>5264</v>
      </c>
      <c r="H5270">
        <f t="shared" ca="1" si="167"/>
        <v>2.1442530279848254E-2</v>
      </c>
    </row>
    <row r="5271" spans="7:8" x14ac:dyDescent="0.35">
      <c r="G5271">
        <v>5265</v>
      </c>
      <c r="H5271">
        <f t="shared" ca="1" si="167"/>
        <v>-2.0136374736131078E-2</v>
      </c>
    </row>
    <row r="5272" spans="7:8" x14ac:dyDescent="0.35">
      <c r="G5272">
        <v>5266</v>
      </c>
      <c r="H5272">
        <f t="shared" ca="1" si="167"/>
        <v>7.3873939503901528E-3</v>
      </c>
    </row>
    <row r="5273" spans="7:8" x14ac:dyDescent="0.35">
      <c r="G5273">
        <v>5267</v>
      </c>
      <c r="H5273">
        <f t="shared" ca="1" si="167"/>
        <v>2.2335379414291758E-3</v>
      </c>
    </row>
    <row r="5274" spans="7:8" x14ac:dyDescent="0.35">
      <c r="G5274">
        <v>5268</v>
      </c>
      <c r="H5274">
        <f t="shared" ca="1" si="167"/>
        <v>3.1541199592672382E-2</v>
      </c>
    </row>
    <row r="5275" spans="7:8" x14ac:dyDescent="0.35">
      <c r="G5275">
        <v>5269</v>
      </c>
      <c r="H5275">
        <f t="shared" ca="1" si="167"/>
        <v>2.8206136944036328E-2</v>
      </c>
    </row>
    <row r="5276" spans="7:8" x14ac:dyDescent="0.35">
      <c r="G5276">
        <v>5270</v>
      </c>
      <c r="H5276">
        <f t="shared" ca="1" si="167"/>
        <v>-7.9740323350734315E-3</v>
      </c>
    </row>
    <row r="5277" spans="7:8" x14ac:dyDescent="0.35">
      <c r="G5277">
        <v>5271</v>
      </c>
      <c r="H5277">
        <f t="shared" ca="1" si="167"/>
        <v>1.9857520536606891E-2</v>
      </c>
    </row>
    <row r="5278" spans="7:8" x14ac:dyDescent="0.35">
      <c r="G5278">
        <v>5272</v>
      </c>
      <c r="H5278">
        <f t="shared" ca="1" si="167"/>
        <v>3.9904007069690661E-2</v>
      </c>
    </row>
    <row r="5279" spans="7:8" x14ac:dyDescent="0.35">
      <c r="G5279">
        <v>5273</v>
      </c>
      <c r="H5279">
        <f t="shared" ca="1" si="167"/>
        <v>-1.2230885513867045E-2</v>
      </c>
    </row>
    <row r="5280" spans="7:8" x14ac:dyDescent="0.35">
      <c r="G5280">
        <v>5274</v>
      </c>
      <c r="H5280">
        <f t="shared" ca="1" si="167"/>
        <v>-3.9060272203985176E-2</v>
      </c>
    </row>
    <row r="5281" spans="7:8" x14ac:dyDescent="0.35">
      <c r="G5281">
        <v>5275</v>
      </c>
      <c r="H5281">
        <f t="shared" ca="1" si="167"/>
        <v>1.4398588670840947E-2</v>
      </c>
    </row>
    <row r="5282" spans="7:8" x14ac:dyDescent="0.35">
      <c r="G5282">
        <v>5276</v>
      </c>
      <c r="H5282">
        <f t="shared" ca="1" si="167"/>
        <v>3.481296550146798E-2</v>
      </c>
    </row>
    <row r="5283" spans="7:8" x14ac:dyDescent="0.35">
      <c r="G5283">
        <v>5277</v>
      </c>
      <c r="H5283">
        <f t="shared" ca="1" si="167"/>
        <v>5.1734278555995487E-2</v>
      </c>
    </row>
    <row r="5284" spans="7:8" x14ac:dyDescent="0.35">
      <c r="G5284">
        <v>5278</v>
      </c>
      <c r="H5284">
        <f t="shared" ca="1" si="167"/>
        <v>-2.9112811475800849E-2</v>
      </c>
    </row>
    <row r="5285" spans="7:8" x14ac:dyDescent="0.35">
      <c r="G5285">
        <v>5279</v>
      </c>
      <c r="H5285">
        <f t="shared" ca="1" si="167"/>
        <v>4.2135741412850605E-2</v>
      </c>
    </row>
    <row r="5286" spans="7:8" x14ac:dyDescent="0.35">
      <c r="G5286">
        <v>5280</v>
      </c>
      <c r="H5286">
        <f t="shared" ca="1" si="167"/>
        <v>1.0279601766708271E-2</v>
      </c>
    </row>
    <row r="5287" spans="7:8" x14ac:dyDescent="0.35">
      <c r="G5287">
        <v>5281</v>
      </c>
      <c r="H5287">
        <f t="shared" ca="1" si="167"/>
        <v>3.7962949960058716E-2</v>
      </c>
    </row>
    <row r="5288" spans="7:8" x14ac:dyDescent="0.35">
      <c r="G5288">
        <v>5282</v>
      </c>
      <c r="H5288">
        <f t="shared" ca="1" si="167"/>
        <v>6.1251374689662436E-2</v>
      </c>
    </row>
    <row r="5289" spans="7:8" x14ac:dyDescent="0.35">
      <c r="G5289">
        <v>5283</v>
      </c>
      <c r="H5289">
        <f t="shared" ca="1" si="167"/>
        <v>1.6989916135054601E-3</v>
      </c>
    </row>
    <row r="5290" spans="7:8" x14ac:dyDescent="0.35">
      <c r="G5290">
        <v>5284</v>
      </c>
      <c r="H5290">
        <f t="shared" ca="1" si="167"/>
        <v>4.4988418038254246E-3</v>
      </c>
    </row>
    <row r="5291" spans="7:8" x14ac:dyDescent="0.35">
      <c r="G5291">
        <v>5285</v>
      </c>
      <c r="H5291">
        <f t="shared" ca="1" si="167"/>
        <v>2.1393041527836699E-2</v>
      </c>
    </row>
    <row r="5292" spans="7:8" x14ac:dyDescent="0.35">
      <c r="G5292">
        <v>5286</v>
      </c>
      <c r="H5292">
        <f t="shared" ca="1" si="167"/>
        <v>-3.6863816738783299E-2</v>
      </c>
    </row>
    <row r="5293" spans="7:8" x14ac:dyDescent="0.35">
      <c r="G5293">
        <v>5287</v>
      </c>
      <c r="H5293">
        <f t="shared" ca="1" si="167"/>
        <v>-2.6832156725414315E-4</v>
      </c>
    </row>
    <row r="5294" spans="7:8" x14ac:dyDescent="0.35">
      <c r="G5294">
        <v>5288</v>
      </c>
      <c r="H5294">
        <f t="shared" ca="1" si="167"/>
        <v>-2.602774202063805E-2</v>
      </c>
    </row>
    <row r="5295" spans="7:8" x14ac:dyDescent="0.35">
      <c r="G5295">
        <v>5289</v>
      </c>
      <c r="H5295">
        <f t="shared" ca="1" si="167"/>
        <v>3.9903688553300391E-2</v>
      </c>
    </row>
    <row r="5296" spans="7:8" x14ac:dyDescent="0.35">
      <c r="G5296">
        <v>5290</v>
      </c>
      <c r="H5296">
        <f t="shared" ca="1" si="167"/>
        <v>1.1802165292811567E-3</v>
      </c>
    </row>
    <row r="5297" spans="7:8" x14ac:dyDescent="0.35">
      <c r="G5297">
        <v>5291</v>
      </c>
      <c r="H5297">
        <f t="shared" ca="1" si="167"/>
        <v>1.479054230491687E-2</v>
      </c>
    </row>
    <row r="5298" spans="7:8" x14ac:dyDescent="0.35">
      <c r="G5298">
        <v>5292</v>
      </c>
      <c r="H5298">
        <f t="shared" ca="1" si="167"/>
        <v>-1.9584606084063136E-2</v>
      </c>
    </row>
    <row r="5299" spans="7:8" x14ac:dyDescent="0.35">
      <c r="G5299">
        <v>5293</v>
      </c>
      <c r="H5299">
        <f t="shared" ca="1" si="167"/>
        <v>5.5369725080056552E-3</v>
      </c>
    </row>
    <row r="5300" spans="7:8" x14ac:dyDescent="0.35">
      <c r="G5300">
        <v>5294</v>
      </c>
      <c r="H5300">
        <f t="shared" ca="1" si="167"/>
        <v>2.1468428660125011E-2</v>
      </c>
    </row>
    <row r="5301" spans="7:8" x14ac:dyDescent="0.35">
      <c r="G5301">
        <v>5295</v>
      </c>
      <c r="H5301">
        <f t="shared" ca="1" si="167"/>
        <v>-4.9199347254509231E-2</v>
      </c>
    </row>
    <row r="5302" spans="7:8" x14ac:dyDescent="0.35">
      <c r="G5302">
        <v>5296</v>
      </c>
      <c r="H5302">
        <f t="shared" ca="1" si="167"/>
        <v>-2.4993499843276482E-2</v>
      </c>
    </row>
    <row r="5303" spans="7:8" x14ac:dyDescent="0.35">
      <c r="G5303">
        <v>5297</v>
      </c>
      <c r="H5303">
        <f t="shared" ca="1" si="167"/>
        <v>-2.1207705100107371E-2</v>
      </c>
    </row>
    <row r="5304" spans="7:8" x14ac:dyDescent="0.35">
      <c r="G5304">
        <v>5298</v>
      </c>
      <c r="H5304">
        <f t="shared" ca="1" si="167"/>
        <v>-5.1751072607556785E-2</v>
      </c>
    </row>
    <row r="5305" spans="7:8" x14ac:dyDescent="0.35">
      <c r="G5305">
        <v>5299</v>
      </c>
      <c r="H5305">
        <f t="shared" ca="1" si="167"/>
        <v>3.6214867809507854E-2</v>
      </c>
    </row>
    <row r="5306" spans="7:8" x14ac:dyDescent="0.35">
      <c r="G5306">
        <v>5300</v>
      </c>
      <c r="H5306">
        <f t="shared" ca="1" si="167"/>
        <v>3.4269170579313786E-2</v>
      </c>
    </row>
    <row r="5307" spans="7:8" x14ac:dyDescent="0.35">
      <c r="G5307">
        <v>5301</v>
      </c>
      <c r="H5307">
        <f t="shared" ca="1" si="167"/>
        <v>-1.649059131072516E-2</v>
      </c>
    </row>
    <row r="5308" spans="7:8" x14ac:dyDescent="0.35">
      <c r="G5308">
        <v>5302</v>
      </c>
      <c r="H5308">
        <f t="shared" ca="1" si="167"/>
        <v>8.7937785151997721E-3</v>
      </c>
    </row>
    <row r="5309" spans="7:8" x14ac:dyDescent="0.35">
      <c r="G5309">
        <v>5303</v>
      </c>
      <c r="H5309">
        <f t="shared" ca="1" si="167"/>
        <v>-1.3247748787758711E-2</v>
      </c>
    </row>
    <row r="5310" spans="7:8" x14ac:dyDescent="0.35">
      <c r="G5310">
        <v>5304</v>
      </c>
      <c r="H5310">
        <f t="shared" ca="1" si="167"/>
        <v>-3.5584712008921951E-2</v>
      </c>
    </row>
    <row r="5311" spans="7:8" x14ac:dyDescent="0.35">
      <c r="G5311">
        <v>5305</v>
      </c>
      <c r="H5311">
        <f t="shared" ca="1" si="167"/>
        <v>-1.7668400708317586E-2</v>
      </c>
    </row>
    <row r="5312" spans="7:8" x14ac:dyDescent="0.35">
      <c r="G5312">
        <v>5306</v>
      </c>
      <c r="H5312">
        <f t="shared" ca="1" si="167"/>
        <v>-7.5036260228118115E-2</v>
      </c>
    </row>
    <row r="5313" spans="7:8" x14ac:dyDescent="0.35">
      <c r="G5313">
        <v>5307</v>
      </c>
      <c r="H5313">
        <f t="shared" ca="1" si="167"/>
        <v>1.8754423597394938E-2</v>
      </c>
    </row>
    <row r="5314" spans="7:8" x14ac:dyDescent="0.35">
      <c r="G5314">
        <v>5308</v>
      </c>
      <c r="H5314">
        <f t="shared" ca="1" si="167"/>
        <v>5.7883055807003807E-2</v>
      </c>
    </row>
    <row r="5315" spans="7:8" x14ac:dyDescent="0.35">
      <c r="G5315">
        <v>5309</v>
      </c>
      <c r="H5315">
        <f t="shared" ca="1" si="167"/>
        <v>1.9642103906028135E-2</v>
      </c>
    </row>
    <row r="5316" spans="7:8" x14ac:dyDescent="0.35">
      <c r="G5316">
        <v>5310</v>
      </c>
      <c r="H5316">
        <f t="shared" ca="1" si="167"/>
        <v>-2.7479687182235542E-2</v>
      </c>
    </row>
    <row r="5317" spans="7:8" x14ac:dyDescent="0.35">
      <c r="G5317">
        <v>5311</v>
      </c>
      <c r="H5317">
        <f t="shared" ca="1" si="167"/>
        <v>7.1366464766031788E-3</v>
      </c>
    </row>
    <row r="5318" spans="7:8" x14ac:dyDescent="0.35">
      <c r="G5318">
        <v>5312</v>
      </c>
      <c r="H5318">
        <f t="shared" ca="1" si="167"/>
        <v>-2.3255995497617508E-2</v>
      </c>
    </row>
    <row r="5319" spans="7:8" x14ac:dyDescent="0.35">
      <c r="G5319">
        <v>5313</v>
      </c>
      <c r="H5319">
        <f t="shared" ref="H5319:H5382" ca="1" si="168">_xlfn.NORM.INV(RAND(),K$9,K$10)</f>
        <v>1.1231691876501778E-3</v>
      </c>
    </row>
    <row r="5320" spans="7:8" x14ac:dyDescent="0.35">
      <c r="G5320">
        <v>5314</v>
      </c>
      <c r="H5320">
        <f t="shared" ca="1" si="168"/>
        <v>-9.9450736829928416E-3</v>
      </c>
    </row>
    <row r="5321" spans="7:8" x14ac:dyDescent="0.35">
      <c r="G5321">
        <v>5315</v>
      </c>
      <c r="H5321">
        <f t="shared" ca="1" si="168"/>
        <v>-2.2581820430182219E-2</v>
      </c>
    </row>
    <row r="5322" spans="7:8" x14ac:dyDescent="0.35">
      <c r="G5322">
        <v>5316</v>
      </c>
      <c r="H5322">
        <f t="shared" ca="1" si="168"/>
        <v>1.3780726411865845E-2</v>
      </c>
    </row>
    <row r="5323" spans="7:8" x14ac:dyDescent="0.35">
      <c r="G5323">
        <v>5317</v>
      </c>
      <c r="H5323">
        <f t="shared" ca="1" si="168"/>
        <v>-5.8396686136906233E-2</v>
      </c>
    </row>
    <row r="5324" spans="7:8" x14ac:dyDescent="0.35">
      <c r="G5324">
        <v>5318</v>
      </c>
      <c r="H5324">
        <f t="shared" ca="1" si="168"/>
        <v>2.9820322950325329E-2</v>
      </c>
    </row>
    <row r="5325" spans="7:8" x14ac:dyDescent="0.35">
      <c r="G5325">
        <v>5319</v>
      </c>
      <c r="H5325">
        <f t="shared" ca="1" si="168"/>
        <v>1.1325808063361207E-2</v>
      </c>
    </row>
    <row r="5326" spans="7:8" x14ac:dyDescent="0.35">
      <c r="G5326">
        <v>5320</v>
      </c>
      <c r="H5326">
        <f t="shared" ca="1" si="168"/>
        <v>4.2422098996003292E-2</v>
      </c>
    </row>
    <row r="5327" spans="7:8" x14ac:dyDescent="0.35">
      <c r="G5327">
        <v>5321</v>
      </c>
      <c r="H5327">
        <f t="shared" ca="1" si="168"/>
        <v>-2.7519637761476916E-2</v>
      </c>
    </row>
    <row r="5328" spans="7:8" x14ac:dyDescent="0.35">
      <c r="G5328">
        <v>5322</v>
      </c>
      <c r="H5328">
        <f t="shared" ca="1" si="168"/>
        <v>7.321862777016766E-2</v>
      </c>
    </row>
    <row r="5329" spans="7:8" x14ac:dyDescent="0.35">
      <c r="G5329">
        <v>5323</v>
      </c>
      <c r="H5329">
        <f t="shared" ca="1" si="168"/>
        <v>-1.4774370437767388E-3</v>
      </c>
    </row>
    <row r="5330" spans="7:8" x14ac:dyDescent="0.35">
      <c r="G5330">
        <v>5324</v>
      </c>
      <c r="H5330">
        <f t="shared" ca="1" si="168"/>
        <v>-1.76718065102482E-2</v>
      </c>
    </row>
    <row r="5331" spans="7:8" x14ac:dyDescent="0.35">
      <c r="G5331">
        <v>5325</v>
      </c>
      <c r="H5331">
        <f t="shared" ca="1" si="168"/>
        <v>4.4883537476643552E-2</v>
      </c>
    </row>
    <row r="5332" spans="7:8" x14ac:dyDescent="0.35">
      <c r="G5332">
        <v>5326</v>
      </c>
      <c r="H5332">
        <f t="shared" ca="1" si="168"/>
        <v>4.337682547132822E-2</v>
      </c>
    </row>
    <row r="5333" spans="7:8" x14ac:dyDescent="0.35">
      <c r="G5333">
        <v>5327</v>
      </c>
      <c r="H5333">
        <f t="shared" ca="1" si="168"/>
        <v>1.8782253768456275E-3</v>
      </c>
    </row>
    <row r="5334" spans="7:8" x14ac:dyDescent="0.35">
      <c r="G5334">
        <v>5328</v>
      </c>
      <c r="H5334">
        <f t="shared" ca="1" si="168"/>
        <v>8.6267661491116615E-3</v>
      </c>
    </row>
    <row r="5335" spans="7:8" x14ac:dyDescent="0.35">
      <c r="G5335">
        <v>5329</v>
      </c>
      <c r="H5335">
        <f t="shared" ca="1" si="168"/>
        <v>-4.1484973985771778E-2</v>
      </c>
    </row>
    <row r="5336" spans="7:8" x14ac:dyDescent="0.35">
      <c r="G5336">
        <v>5330</v>
      </c>
      <c r="H5336">
        <f t="shared" ca="1" si="168"/>
        <v>-4.3305125223332325E-2</v>
      </c>
    </row>
    <row r="5337" spans="7:8" x14ac:dyDescent="0.35">
      <c r="G5337">
        <v>5331</v>
      </c>
      <c r="H5337">
        <f t="shared" ca="1" si="168"/>
        <v>-2.361300429565882E-2</v>
      </c>
    </row>
    <row r="5338" spans="7:8" x14ac:dyDescent="0.35">
      <c r="G5338">
        <v>5332</v>
      </c>
      <c r="H5338">
        <f t="shared" ca="1" si="168"/>
        <v>1.6950624812341337E-2</v>
      </c>
    </row>
    <row r="5339" spans="7:8" x14ac:dyDescent="0.35">
      <c r="G5339">
        <v>5333</v>
      </c>
      <c r="H5339">
        <f t="shared" ca="1" si="168"/>
        <v>-3.3879016223588923E-2</v>
      </c>
    </row>
    <row r="5340" spans="7:8" x14ac:dyDescent="0.35">
      <c r="G5340">
        <v>5334</v>
      </c>
      <c r="H5340">
        <f t="shared" ca="1" si="168"/>
        <v>-1.4347512834990556E-2</v>
      </c>
    </row>
    <row r="5341" spans="7:8" x14ac:dyDescent="0.35">
      <c r="G5341">
        <v>5335</v>
      </c>
      <c r="H5341">
        <f t="shared" ca="1" si="168"/>
        <v>4.1459884880128556E-3</v>
      </c>
    </row>
    <row r="5342" spans="7:8" x14ac:dyDescent="0.35">
      <c r="G5342">
        <v>5336</v>
      </c>
      <c r="H5342">
        <f t="shared" ca="1" si="168"/>
        <v>3.3330253855205605E-2</v>
      </c>
    </row>
    <row r="5343" spans="7:8" x14ac:dyDescent="0.35">
      <c r="G5343">
        <v>5337</v>
      </c>
      <c r="H5343">
        <f t="shared" ca="1" si="168"/>
        <v>-5.2214120495225631E-3</v>
      </c>
    </row>
    <row r="5344" spans="7:8" x14ac:dyDescent="0.35">
      <c r="G5344">
        <v>5338</v>
      </c>
      <c r="H5344">
        <f t="shared" ca="1" si="168"/>
        <v>-2.1581626567880683E-3</v>
      </c>
    </row>
    <row r="5345" spans="7:8" x14ac:dyDescent="0.35">
      <c r="G5345">
        <v>5339</v>
      </c>
      <c r="H5345">
        <f t="shared" ca="1" si="168"/>
        <v>3.3481758045534181E-2</v>
      </c>
    </row>
    <row r="5346" spans="7:8" x14ac:dyDescent="0.35">
      <c r="G5346">
        <v>5340</v>
      </c>
      <c r="H5346">
        <f t="shared" ca="1" si="168"/>
        <v>-2.6609216137496415E-2</v>
      </c>
    </row>
    <row r="5347" spans="7:8" x14ac:dyDescent="0.35">
      <c r="G5347">
        <v>5341</v>
      </c>
      <c r="H5347">
        <f t="shared" ca="1" si="168"/>
        <v>9.1214681465758615E-3</v>
      </c>
    </row>
    <row r="5348" spans="7:8" x14ac:dyDescent="0.35">
      <c r="G5348">
        <v>5342</v>
      </c>
      <c r="H5348">
        <f t="shared" ca="1" si="168"/>
        <v>2.2169122520892537E-2</v>
      </c>
    </row>
    <row r="5349" spans="7:8" x14ac:dyDescent="0.35">
      <c r="G5349">
        <v>5343</v>
      </c>
      <c r="H5349">
        <f t="shared" ca="1" si="168"/>
        <v>2.691275594590643E-2</v>
      </c>
    </row>
    <row r="5350" spans="7:8" x14ac:dyDescent="0.35">
      <c r="G5350">
        <v>5344</v>
      </c>
      <c r="H5350">
        <f t="shared" ca="1" si="168"/>
        <v>1.5966041412871172E-2</v>
      </c>
    </row>
    <row r="5351" spans="7:8" x14ac:dyDescent="0.35">
      <c r="G5351">
        <v>5345</v>
      </c>
      <c r="H5351">
        <f t="shared" ca="1" si="168"/>
        <v>5.6768352124280167E-4</v>
      </c>
    </row>
    <row r="5352" spans="7:8" x14ac:dyDescent="0.35">
      <c r="G5352">
        <v>5346</v>
      </c>
      <c r="H5352">
        <f t="shared" ca="1" si="168"/>
        <v>5.4803223875409994E-3</v>
      </c>
    </row>
    <row r="5353" spans="7:8" x14ac:dyDescent="0.35">
      <c r="G5353">
        <v>5347</v>
      </c>
      <c r="H5353">
        <f t="shared" ca="1" si="168"/>
        <v>1.7584441216830886E-2</v>
      </c>
    </row>
    <row r="5354" spans="7:8" x14ac:dyDescent="0.35">
      <c r="G5354">
        <v>5348</v>
      </c>
      <c r="H5354">
        <f t="shared" ca="1" si="168"/>
        <v>-7.9511781770645589E-3</v>
      </c>
    </row>
    <row r="5355" spans="7:8" x14ac:dyDescent="0.35">
      <c r="G5355">
        <v>5349</v>
      </c>
      <c r="H5355">
        <f t="shared" ca="1" si="168"/>
        <v>-4.4789456666123294E-3</v>
      </c>
    </row>
    <row r="5356" spans="7:8" x14ac:dyDescent="0.35">
      <c r="G5356">
        <v>5350</v>
      </c>
      <c r="H5356">
        <f t="shared" ca="1" si="168"/>
        <v>-2.3476385097505138E-2</v>
      </c>
    </row>
    <row r="5357" spans="7:8" x14ac:dyDescent="0.35">
      <c r="G5357">
        <v>5351</v>
      </c>
      <c r="H5357">
        <f t="shared" ca="1" si="168"/>
        <v>1.3244850606398453E-2</v>
      </c>
    </row>
    <row r="5358" spans="7:8" x14ac:dyDescent="0.35">
      <c r="G5358">
        <v>5352</v>
      </c>
      <c r="H5358">
        <f t="shared" ca="1" si="168"/>
        <v>2.9826818650500554E-2</v>
      </c>
    </row>
    <row r="5359" spans="7:8" x14ac:dyDescent="0.35">
      <c r="G5359">
        <v>5353</v>
      </c>
      <c r="H5359">
        <f t="shared" ca="1" si="168"/>
        <v>-1.9789904570058303E-2</v>
      </c>
    </row>
    <row r="5360" spans="7:8" x14ac:dyDescent="0.35">
      <c r="G5360">
        <v>5354</v>
      </c>
      <c r="H5360">
        <f t="shared" ca="1" si="168"/>
        <v>5.6304358691563572E-4</v>
      </c>
    </row>
    <row r="5361" spans="7:8" x14ac:dyDescent="0.35">
      <c r="G5361">
        <v>5355</v>
      </c>
      <c r="H5361">
        <f t="shared" ca="1" si="168"/>
        <v>2.3427065021535989E-2</v>
      </c>
    </row>
    <row r="5362" spans="7:8" x14ac:dyDescent="0.35">
      <c r="G5362">
        <v>5356</v>
      </c>
      <c r="H5362">
        <f t="shared" ca="1" si="168"/>
        <v>5.2267827846373179E-3</v>
      </c>
    </row>
    <row r="5363" spans="7:8" x14ac:dyDescent="0.35">
      <c r="G5363">
        <v>5357</v>
      </c>
      <c r="H5363">
        <f t="shared" ca="1" si="168"/>
        <v>-2.4274819776717863E-2</v>
      </c>
    </row>
    <row r="5364" spans="7:8" x14ac:dyDescent="0.35">
      <c r="G5364">
        <v>5358</v>
      </c>
      <c r="H5364">
        <f t="shared" ca="1" si="168"/>
        <v>3.5436872584478779E-2</v>
      </c>
    </row>
    <row r="5365" spans="7:8" x14ac:dyDescent="0.35">
      <c r="G5365">
        <v>5359</v>
      </c>
      <c r="H5365">
        <f t="shared" ca="1" si="168"/>
        <v>9.2321863166251062E-3</v>
      </c>
    </row>
    <row r="5366" spans="7:8" x14ac:dyDescent="0.35">
      <c r="G5366">
        <v>5360</v>
      </c>
      <c r="H5366">
        <f t="shared" ca="1" si="168"/>
        <v>-5.7066517222970591E-2</v>
      </c>
    </row>
    <row r="5367" spans="7:8" x14ac:dyDescent="0.35">
      <c r="G5367">
        <v>5361</v>
      </c>
      <c r="H5367">
        <f t="shared" ca="1" si="168"/>
        <v>4.9603006629549444E-3</v>
      </c>
    </row>
    <row r="5368" spans="7:8" x14ac:dyDescent="0.35">
      <c r="G5368">
        <v>5362</v>
      </c>
      <c r="H5368">
        <f t="shared" ca="1" si="168"/>
        <v>6.4284873448733071E-3</v>
      </c>
    </row>
    <row r="5369" spans="7:8" x14ac:dyDescent="0.35">
      <c r="G5369">
        <v>5363</v>
      </c>
      <c r="H5369">
        <f t="shared" ca="1" si="168"/>
        <v>1.9912422176509379E-2</v>
      </c>
    </row>
    <row r="5370" spans="7:8" x14ac:dyDescent="0.35">
      <c r="G5370">
        <v>5364</v>
      </c>
      <c r="H5370">
        <f t="shared" ca="1" si="168"/>
        <v>-1.6402666990582902E-3</v>
      </c>
    </row>
    <row r="5371" spans="7:8" x14ac:dyDescent="0.35">
      <c r="G5371">
        <v>5365</v>
      </c>
      <c r="H5371">
        <f t="shared" ca="1" si="168"/>
        <v>-3.8701032004165269E-2</v>
      </c>
    </row>
    <row r="5372" spans="7:8" x14ac:dyDescent="0.35">
      <c r="G5372">
        <v>5366</v>
      </c>
      <c r="H5372">
        <f t="shared" ca="1" si="168"/>
        <v>1.1600107312933219E-2</v>
      </c>
    </row>
    <row r="5373" spans="7:8" x14ac:dyDescent="0.35">
      <c r="G5373">
        <v>5367</v>
      </c>
      <c r="H5373">
        <f t="shared" ca="1" si="168"/>
        <v>-2.0579200115575767E-2</v>
      </c>
    </row>
    <row r="5374" spans="7:8" x14ac:dyDescent="0.35">
      <c r="G5374">
        <v>5368</v>
      </c>
      <c r="H5374">
        <f t="shared" ca="1" si="168"/>
        <v>-1.3875968895575934E-2</v>
      </c>
    </row>
    <row r="5375" spans="7:8" x14ac:dyDescent="0.35">
      <c r="G5375">
        <v>5369</v>
      </c>
      <c r="H5375">
        <f t="shared" ca="1" si="168"/>
        <v>-1.6147460856835022E-2</v>
      </c>
    </row>
    <row r="5376" spans="7:8" x14ac:dyDescent="0.35">
      <c r="G5376">
        <v>5370</v>
      </c>
      <c r="H5376">
        <f t="shared" ca="1" si="168"/>
        <v>-3.8830116483524184E-2</v>
      </c>
    </row>
    <row r="5377" spans="7:8" x14ac:dyDescent="0.35">
      <c r="G5377">
        <v>5371</v>
      </c>
      <c r="H5377">
        <f t="shared" ca="1" si="168"/>
        <v>1.490347522798148E-2</v>
      </c>
    </row>
    <row r="5378" spans="7:8" x14ac:dyDescent="0.35">
      <c r="G5378">
        <v>5372</v>
      </c>
      <c r="H5378">
        <f t="shared" ca="1" si="168"/>
        <v>9.1064696580659982E-3</v>
      </c>
    </row>
    <row r="5379" spans="7:8" x14ac:dyDescent="0.35">
      <c r="G5379">
        <v>5373</v>
      </c>
      <c r="H5379">
        <f t="shared" ca="1" si="168"/>
        <v>3.3629126762271283E-2</v>
      </c>
    </row>
    <row r="5380" spans="7:8" x14ac:dyDescent="0.35">
      <c r="G5380">
        <v>5374</v>
      </c>
      <c r="H5380">
        <f t="shared" ca="1" si="168"/>
        <v>-9.6816831738165106E-5</v>
      </c>
    </row>
    <row r="5381" spans="7:8" x14ac:dyDescent="0.35">
      <c r="G5381">
        <v>5375</v>
      </c>
      <c r="H5381">
        <f t="shared" ca="1" si="168"/>
        <v>1.0030867584198735E-2</v>
      </c>
    </row>
    <row r="5382" spans="7:8" x14ac:dyDescent="0.35">
      <c r="G5382">
        <v>5376</v>
      </c>
      <c r="H5382">
        <f t="shared" ca="1" si="168"/>
        <v>-3.5995702293072094E-3</v>
      </c>
    </row>
    <row r="5383" spans="7:8" x14ac:dyDescent="0.35">
      <c r="G5383">
        <v>5377</v>
      </c>
      <c r="H5383">
        <f t="shared" ref="H5383:H5446" ca="1" si="169">_xlfn.NORM.INV(RAND(),K$9,K$10)</f>
        <v>-7.5722819628241105E-3</v>
      </c>
    </row>
    <row r="5384" spans="7:8" x14ac:dyDescent="0.35">
      <c r="G5384">
        <v>5378</v>
      </c>
      <c r="H5384">
        <f t="shared" ca="1" si="169"/>
        <v>1.1864465191263704E-2</v>
      </c>
    </row>
    <row r="5385" spans="7:8" x14ac:dyDescent="0.35">
      <c r="G5385">
        <v>5379</v>
      </c>
      <c r="H5385">
        <f t="shared" ca="1" si="169"/>
        <v>-5.8829932641153236E-2</v>
      </c>
    </row>
    <row r="5386" spans="7:8" x14ac:dyDescent="0.35">
      <c r="G5386">
        <v>5380</v>
      </c>
      <c r="H5386">
        <f t="shared" ca="1" si="169"/>
        <v>2.293178646558202E-2</v>
      </c>
    </row>
    <row r="5387" spans="7:8" x14ac:dyDescent="0.35">
      <c r="G5387">
        <v>5381</v>
      </c>
      <c r="H5387">
        <f t="shared" ca="1" si="169"/>
        <v>-2.7007821572563552E-3</v>
      </c>
    </row>
    <row r="5388" spans="7:8" x14ac:dyDescent="0.35">
      <c r="G5388">
        <v>5382</v>
      </c>
      <c r="H5388">
        <f t="shared" ca="1" si="169"/>
        <v>-5.7883130918163781E-3</v>
      </c>
    </row>
    <row r="5389" spans="7:8" x14ac:dyDescent="0.35">
      <c r="G5389">
        <v>5383</v>
      </c>
      <c r="H5389">
        <f t="shared" ca="1" si="169"/>
        <v>2.2971061055213949E-2</v>
      </c>
    </row>
    <row r="5390" spans="7:8" x14ac:dyDescent="0.35">
      <c r="G5390">
        <v>5384</v>
      </c>
      <c r="H5390">
        <f t="shared" ca="1" si="169"/>
        <v>5.2052776976284475E-3</v>
      </c>
    </row>
    <row r="5391" spans="7:8" x14ac:dyDescent="0.35">
      <c r="G5391">
        <v>5385</v>
      </c>
      <c r="H5391">
        <f t="shared" ca="1" si="169"/>
        <v>9.4599563739150468E-3</v>
      </c>
    </row>
    <row r="5392" spans="7:8" x14ac:dyDescent="0.35">
      <c r="G5392">
        <v>5386</v>
      </c>
      <c r="H5392">
        <f t="shared" ca="1" si="169"/>
        <v>-5.437156095778958E-3</v>
      </c>
    </row>
    <row r="5393" spans="7:8" x14ac:dyDescent="0.35">
      <c r="G5393">
        <v>5387</v>
      </c>
      <c r="H5393">
        <f t="shared" ca="1" si="169"/>
        <v>7.520219250665921E-3</v>
      </c>
    </row>
    <row r="5394" spans="7:8" x14ac:dyDescent="0.35">
      <c r="G5394">
        <v>5388</v>
      </c>
      <c r="H5394">
        <f t="shared" ca="1" si="169"/>
        <v>-7.1651750709669278E-3</v>
      </c>
    </row>
    <row r="5395" spans="7:8" x14ac:dyDescent="0.35">
      <c r="G5395">
        <v>5389</v>
      </c>
      <c r="H5395">
        <f t="shared" ca="1" si="169"/>
        <v>-1.0220267794019916E-2</v>
      </c>
    </row>
    <row r="5396" spans="7:8" x14ac:dyDescent="0.35">
      <c r="G5396">
        <v>5390</v>
      </c>
      <c r="H5396">
        <f t="shared" ca="1" si="169"/>
        <v>3.520966954247956E-2</v>
      </c>
    </row>
    <row r="5397" spans="7:8" x14ac:dyDescent="0.35">
      <c r="G5397">
        <v>5391</v>
      </c>
      <c r="H5397">
        <f t="shared" ca="1" si="169"/>
        <v>5.1800173491622595E-2</v>
      </c>
    </row>
    <row r="5398" spans="7:8" x14ac:dyDescent="0.35">
      <c r="G5398">
        <v>5392</v>
      </c>
      <c r="H5398">
        <f t="shared" ca="1" si="169"/>
        <v>3.7244897711786384E-3</v>
      </c>
    </row>
    <row r="5399" spans="7:8" x14ac:dyDescent="0.35">
      <c r="G5399">
        <v>5393</v>
      </c>
      <c r="H5399">
        <f t="shared" ca="1" si="169"/>
        <v>-2.4297117532325247E-4</v>
      </c>
    </row>
    <row r="5400" spans="7:8" x14ac:dyDescent="0.35">
      <c r="G5400">
        <v>5394</v>
      </c>
      <c r="H5400">
        <f t="shared" ca="1" si="169"/>
        <v>-3.7860570210344155E-2</v>
      </c>
    </row>
    <row r="5401" spans="7:8" x14ac:dyDescent="0.35">
      <c r="G5401">
        <v>5395</v>
      </c>
      <c r="H5401">
        <f t="shared" ca="1" si="169"/>
        <v>1.1508134145991078E-2</v>
      </c>
    </row>
    <row r="5402" spans="7:8" x14ac:dyDescent="0.35">
      <c r="G5402">
        <v>5396</v>
      </c>
      <c r="H5402">
        <f t="shared" ca="1" si="169"/>
        <v>1.3295033231260482E-3</v>
      </c>
    </row>
    <row r="5403" spans="7:8" x14ac:dyDescent="0.35">
      <c r="G5403">
        <v>5397</v>
      </c>
      <c r="H5403">
        <f t="shared" ca="1" si="169"/>
        <v>3.8294124117582108E-3</v>
      </c>
    </row>
    <row r="5404" spans="7:8" x14ac:dyDescent="0.35">
      <c r="G5404">
        <v>5398</v>
      </c>
      <c r="H5404">
        <f t="shared" ca="1" si="169"/>
        <v>-2.3835465798140301E-2</v>
      </c>
    </row>
    <row r="5405" spans="7:8" x14ac:dyDescent="0.35">
      <c r="G5405">
        <v>5399</v>
      </c>
      <c r="H5405">
        <f t="shared" ca="1" si="169"/>
        <v>1.6033116894683039E-2</v>
      </c>
    </row>
    <row r="5406" spans="7:8" x14ac:dyDescent="0.35">
      <c r="G5406">
        <v>5400</v>
      </c>
      <c r="H5406">
        <f t="shared" ca="1" si="169"/>
        <v>1.4642564541318832E-2</v>
      </c>
    </row>
    <row r="5407" spans="7:8" x14ac:dyDescent="0.35">
      <c r="G5407">
        <v>5401</v>
      </c>
      <c r="H5407">
        <f t="shared" ca="1" si="169"/>
        <v>1.4438766684202253E-2</v>
      </c>
    </row>
    <row r="5408" spans="7:8" x14ac:dyDescent="0.35">
      <c r="G5408">
        <v>5402</v>
      </c>
      <c r="H5408">
        <f t="shared" ca="1" si="169"/>
        <v>6.4624347688633205E-2</v>
      </c>
    </row>
    <row r="5409" spans="7:8" x14ac:dyDescent="0.35">
      <c r="G5409">
        <v>5403</v>
      </c>
      <c r="H5409">
        <f t="shared" ca="1" si="169"/>
        <v>-9.0852471611148726E-3</v>
      </c>
    </row>
    <row r="5410" spans="7:8" x14ac:dyDescent="0.35">
      <c r="G5410">
        <v>5404</v>
      </c>
      <c r="H5410">
        <f t="shared" ca="1" si="169"/>
        <v>-6.0275908837359123E-2</v>
      </c>
    </row>
    <row r="5411" spans="7:8" x14ac:dyDescent="0.35">
      <c r="G5411">
        <v>5405</v>
      </c>
      <c r="H5411">
        <f t="shared" ca="1" si="169"/>
        <v>4.5821337258842099E-3</v>
      </c>
    </row>
    <row r="5412" spans="7:8" x14ac:dyDescent="0.35">
      <c r="G5412">
        <v>5406</v>
      </c>
      <c r="H5412">
        <f t="shared" ca="1" si="169"/>
        <v>8.5248462990469079E-3</v>
      </c>
    </row>
    <row r="5413" spans="7:8" x14ac:dyDescent="0.35">
      <c r="G5413">
        <v>5407</v>
      </c>
      <c r="H5413">
        <f t="shared" ca="1" si="169"/>
        <v>-2.1018788996881727E-2</v>
      </c>
    </row>
    <row r="5414" spans="7:8" x14ac:dyDescent="0.35">
      <c r="G5414">
        <v>5408</v>
      </c>
      <c r="H5414">
        <f t="shared" ca="1" si="169"/>
        <v>3.4014167383021952E-2</v>
      </c>
    </row>
    <row r="5415" spans="7:8" x14ac:dyDescent="0.35">
      <c r="G5415">
        <v>5409</v>
      </c>
      <c r="H5415">
        <f t="shared" ca="1" si="169"/>
        <v>-4.336626126619357E-2</v>
      </c>
    </row>
    <row r="5416" spans="7:8" x14ac:dyDescent="0.35">
      <c r="G5416">
        <v>5410</v>
      </c>
      <c r="H5416">
        <f t="shared" ca="1" si="169"/>
        <v>-2.4929198039968906E-2</v>
      </c>
    </row>
    <row r="5417" spans="7:8" x14ac:dyDescent="0.35">
      <c r="G5417">
        <v>5411</v>
      </c>
      <c r="H5417">
        <f t="shared" ca="1" si="169"/>
        <v>3.2971794591854293E-2</v>
      </c>
    </row>
    <row r="5418" spans="7:8" x14ac:dyDescent="0.35">
      <c r="G5418">
        <v>5412</v>
      </c>
      <c r="H5418">
        <f t="shared" ca="1" si="169"/>
        <v>-2.987672368284643E-2</v>
      </c>
    </row>
    <row r="5419" spans="7:8" x14ac:dyDescent="0.35">
      <c r="G5419">
        <v>5413</v>
      </c>
      <c r="H5419">
        <f t="shared" ca="1" si="169"/>
        <v>-3.9149812128603204E-2</v>
      </c>
    </row>
    <row r="5420" spans="7:8" x14ac:dyDescent="0.35">
      <c r="G5420">
        <v>5414</v>
      </c>
      <c r="H5420">
        <f t="shared" ca="1" si="169"/>
        <v>-2.3074041337165854E-3</v>
      </c>
    </row>
    <row r="5421" spans="7:8" x14ac:dyDescent="0.35">
      <c r="G5421">
        <v>5415</v>
      </c>
      <c r="H5421">
        <f t="shared" ca="1" si="169"/>
        <v>-1.64780562689434E-2</v>
      </c>
    </row>
    <row r="5422" spans="7:8" x14ac:dyDescent="0.35">
      <c r="G5422">
        <v>5416</v>
      </c>
      <c r="H5422">
        <f t="shared" ca="1" si="169"/>
        <v>7.9190544415399314E-3</v>
      </c>
    </row>
    <row r="5423" spans="7:8" x14ac:dyDescent="0.35">
      <c r="G5423">
        <v>5417</v>
      </c>
      <c r="H5423">
        <f t="shared" ca="1" si="169"/>
        <v>-2.7271971264737817E-3</v>
      </c>
    </row>
    <row r="5424" spans="7:8" x14ac:dyDescent="0.35">
      <c r="G5424">
        <v>5418</v>
      </c>
      <c r="H5424">
        <f t="shared" ca="1" si="169"/>
        <v>1.0040387944446137E-2</v>
      </c>
    </row>
    <row r="5425" spans="7:8" x14ac:dyDescent="0.35">
      <c r="G5425">
        <v>5419</v>
      </c>
      <c r="H5425">
        <f t="shared" ca="1" si="169"/>
        <v>-1.5032257414650002E-2</v>
      </c>
    </row>
    <row r="5426" spans="7:8" x14ac:dyDescent="0.35">
      <c r="G5426">
        <v>5420</v>
      </c>
      <c r="H5426">
        <f t="shared" ca="1" si="169"/>
        <v>-1.2019462288585062E-2</v>
      </c>
    </row>
    <row r="5427" spans="7:8" x14ac:dyDescent="0.35">
      <c r="G5427">
        <v>5421</v>
      </c>
      <c r="H5427">
        <f t="shared" ca="1" si="169"/>
        <v>-4.9987974358492266E-3</v>
      </c>
    </row>
    <row r="5428" spans="7:8" x14ac:dyDescent="0.35">
      <c r="G5428">
        <v>5422</v>
      </c>
      <c r="H5428">
        <f t="shared" ca="1" si="169"/>
        <v>-4.2747889370048205E-2</v>
      </c>
    </row>
    <row r="5429" spans="7:8" x14ac:dyDescent="0.35">
      <c r="G5429">
        <v>5423</v>
      </c>
      <c r="H5429">
        <f t="shared" ca="1" si="169"/>
        <v>-1.447693406800628E-3</v>
      </c>
    </row>
    <row r="5430" spans="7:8" x14ac:dyDescent="0.35">
      <c r="G5430">
        <v>5424</v>
      </c>
      <c r="H5430">
        <f t="shared" ca="1" si="169"/>
        <v>3.6715327930983428E-2</v>
      </c>
    </row>
    <row r="5431" spans="7:8" x14ac:dyDescent="0.35">
      <c r="G5431">
        <v>5425</v>
      </c>
      <c r="H5431">
        <f t="shared" ca="1" si="169"/>
        <v>3.3371098228971597E-3</v>
      </c>
    </row>
    <row r="5432" spans="7:8" x14ac:dyDescent="0.35">
      <c r="G5432">
        <v>5426</v>
      </c>
      <c r="H5432">
        <f t="shared" ca="1" si="169"/>
        <v>2.9937217317171833E-3</v>
      </c>
    </row>
    <row r="5433" spans="7:8" x14ac:dyDescent="0.35">
      <c r="G5433">
        <v>5427</v>
      </c>
      <c r="H5433">
        <f t="shared" ca="1" si="169"/>
        <v>-4.410538215122764E-2</v>
      </c>
    </row>
    <row r="5434" spans="7:8" x14ac:dyDescent="0.35">
      <c r="G5434">
        <v>5428</v>
      </c>
      <c r="H5434">
        <f t="shared" ca="1" si="169"/>
        <v>-3.3315154471951222E-3</v>
      </c>
    </row>
    <row r="5435" spans="7:8" x14ac:dyDescent="0.35">
      <c r="G5435">
        <v>5429</v>
      </c>
      <c r="H5435">
        <f t="shared" ca="1" si="169"/>
        <v>2.9444632262988303E-2</v>
      </c>
    </row>
    <row r="5436" spans="7:8" x14ac:dyDescent="0.35">
      <c r="G5436">
        <v>5430</v>
      </c>
      <c r="H5436">
        <f t="shared" ca="1" si="169"/>
        <v>6.4584559082415005E-2</v>
      </c>
    </row>
    <row r="5437" spans="7:8" x14ac:dyDescent="0.35">
      <c r="G5437">
        <v>5431</v>
      </c>
      <c r="H5437">
        <f t="shared" ca="1" si="169"/>
        <v>-4.2522159571907268E-2</v>
      </c>
    </row>
    <row r="5438" spans="7:8" x14ac:dyDescent="0.35">
      <c r="G5438">
        <v>5432</v>
      </c>
      <c r="H5438">
        <f t="shared" ca="1" si="169"/>
        <v>-4.1583687253544371E-3</v>
      </c>
    </row>
    <row r="5439" spans="7:8" x14ac:dyDescent="0.35">
      <c r="G5439">
        <v>5433</v>
      </c>
      <c r="H5439">
        <f t="shared" ca="1" si="169"/>
        <v>3.490847046769513E-2</v>
      </c>
    </row>
    <row r="5440" spans="7:8" x14ac:dyDescent="0.35">
      <c r="G5440">
        <v>5434</v>
      </c>
      <c r="H5440">
        <f t="shared" ca="1" si="169"/>
        <v>2.4021209947234688E-2</v>
      </c>
    </row>
    <row r="5441" spans="7:8" x14ac:dyDescent="0.35">
      <c r="G5441">
        <v>5435</v>
      </c>
      <c r="H5441">
        <f t="shared" ca="1" si="169"/>
        <v>-2.54649255815852E-2</v>
      </c>
    </row>
    <row r="5442" spans="7:8" x14ac:dyDescent="0.35">
      <c r="G5442">
        <v>5436</v>
      </c>
      <c r="H5442">
        <f t="shared" ca="1" si="169"/>
        <v>1.5256365146659874E-2</v>
      </c>
    </row>
    <row r="5443" spans="7:8" x14ac:dyDescent="0.35">
      <c r="G5443">
        <v>5437</v>
      </c>
      <c r="H5443">
        <f t="shared" ca="1" si="169"/>
        <v>1.6529508286914154E-2</v>
      </c>
    </row>
    <row r="5444" spans="7:8" x14ac:dyDescent="0.35">
      <c r="G5444">
        <v>5438</v>
      </c>
      <c r="H5444">
        <f t="shared" ca="1" si="169"/>
        <v>1.2375453534263512E-2</v>
      </c>
    </row>
    <row r="5445" spans="7:8" x14ac:dyDescent="0.35">
      <c r="G5445">
        <v>5439</v>
      </c>
      <c r="H5445">
        <f t="shared" ca="1" si="169"/>
        <v>-2.8116275936905339E-3</v>
      </c>
    </row>
    <row r="5446" spans="7:8" x14ac:dyDescent="0.35">
      <c r="G5446">
        <v>5440</v>
      </c>
      <c r="H5446">
        <f t="shared" ca="1" si="169"/>
        <v>1.3735897356913775E-2</v>
      </c>
    </row>
    <row r="5447" spans="7:8" x14ac:dyDescent="0.35">
      <c r="G5447">
        <v>5441</v>
      </c>
      <c r="H5447">
        <f t="shared" ref="H5447:H5510" ca="1" si="170">_xlfn.NORM.INV(RAND(),K$9,K$10)</f>
        <v>3.4631727938733606E-2</v>
      </c>
    </row>
    <row r="5448" spans="7:8" x14ac:dyDescent="0.35">
      <c r="G5448">
        <v>5442</v>
      </c>
      <c r="H5448">
        <f t="shared" ca="1" si="170"/>
        <v>1.8746408693885941E-2</v>
      </c>
    </row>
    <row r="5449" spans="7:8" x14ac:dyDescent="0.35">
      <c r="G5449">
        <v>5443</v>
      </c>
      <c r="H5449">
        <f t="shared" ca="1" si="170"/>
        <v>1.6154870791546055E-3</v>
      </c>
    </row>
    <row r="5450" spans="7:8" x14ac:dyDescent="0.35">
      <c r="G5450">
        <v>5444</v>
      </c>
      <c r="H5450">
        <f t="shared" ca="1" si="170"/>
        <v>-7.4715806423541944E-3</v>
      </c>
    </row>
    <row r="5451" spans="7:8" x14ac:dyDescent="0.35">
      <c r="G5451">
        <v>5445</v>
      </c>
      <c r="H5451">
        <f t="shared" ca="1" si="170"/>
        <v>-1.5619906024246708E-2</v>
      </c>
    </row>
    <row r="5452" spans="7:8" x14ac:dyDescent="0.35">
      <c r="G5452">
        <v>5446</v>
      </c>
      <c r="H5452">
        <f t="shared" ca="1" si="170"/>
        <v>-9.8478169637535706E-3</v>
      </c>
    </row>
    <row r="5453" spans="7:8" x14ac:dyDescent="0.35">
      <c r="G5453">
        <v>5447</v>
      </c>
      <c r="H5453">
        <f t="shared" ca="1" si="170"/>
        <v>4.5002747989123057E-2</v>
      </c>
    </row>
    <row r="5454" spans="7:8" x14ac:dyDescent="0.35">
      <c r="G5454">
        <v>5448</v>
      </c>
      <c r="H5454">
        <f t="shared" ca="1" si="170"/>
        <v>2.6308430020830623E-2</v>
      </c>
    </row>
    <row r="5455" spans="7:8" x14ac:dyDescent="0.35">
      <c r="G5455">
        <v>5449</v>
      </c>
      <c r="H5455">
        <f t="shared" ca="1" si="170"/>
        <v>1.7780750774481928E-2</v>
      </c>
    </row>
    <row r="5456" spans="7:8" x14ac:dyDescent="0.35">
      <c r="G5456">
        <v>5450</v>
      </c>
      <c r="H5456">
        <f t="shared" ca="1" si="170"/>
        <v>-6.2566291844315001E-4</v>
      </c>
    </row>
    <row r="5457" spans="7:8" x14ac:dyDescent="0.35">
      <c r="G5457">
        <v>5451</v>
      </c>
      <c r="H5457">
        <f t="shared" ca="1" si="170"/>
        <v>-2.9544614841952494E-2</v>
      </c>
    </row>
    <row r="5458" spans="7:8" x14ac:dyDescent="0.35">
      <c r="G5458">
        <v>5452</v>
      </c>
      <c r="H5458">
        <f t="shared" ca="1" si="170"/>
        <v>2.3901818388486606E-2</v>
      </c>
    </row>
    <row r="5459" spans="7:8" x14ac:dyDescent="0.35">
      <c r="G5459">
        <v>5453</v>
      </c>
      <c r="H5459">
        <f t="shared" ca="1" si="170"/>
        <v>2.7239084836285701E-2</v>
      </c>
    </row>
    <row r="5460" spans="7:8" x14ac:dyDescent="0.35">
      <c r="G5460">
        <v>5454</v>
      </c>
      <c r="H5460">
        <f t="shared" ca="1" si="170"/>
        <v>1.26395181532031E-2</v>
      </c>
    </row>
    <row r="5461" spans="7:8" x14ac:dyDescent="0.35">
      <c r="G5461">
        <v>5455</v>
      </c>
      <c r="H5461">
        <f t="shared" ca="1" si="170"/>
        <v>2.2248959995265851E-2</v>
      </c>
    </row>
    <row r="5462" spans="7:8" x14ac:dyDescent="0.35">
      <c r="G5462">
        <v>5456</v>
      </c>
      <c r="H5462">
        <f t="shared" ca="1" si="170"/>
        <v>3.0264094110027267E-2</v>
      </c>
    </row>
    <row r="5463" spans="7:8" x14ac:dyDescent="0.35">
      <c r="G5463">
        <v>5457</v>
      </c>
      <c r="H5463">
        <f t="shared" ca="1" si="170"/>
        <v>7.0870786671302331E-3</v>
      </c>
    </row>
    <row r="5464" spans="7:8" x14ac:dyDescent="0.35">
      <c r="G5464">
        <v>5458</v>
      </c>
      <c r="H5464">
        <f t="shared" ca="1" si="170"/>
        <v>2.8929918328661011E-2</v>
      </c>
    </row>
    <row r="5465" spans="7:8" x14ac:dyDescent="0.35">
      <c r="G5465">
        <v>5459</v>
      </c>
      <c r="H5465">
        <f t="shared" ca="1" si="170"/>
        <v>-3.269112976899767E-2</v>
      </c>
    </row>
    <row r="5466" spans="7:8" x14ac:dyDescent="0.35">
      <c r="G5466">
        <v>5460</v>
      </c>
      <c r="H5466">
        <f t="shared" ca="1" si="170"/>
        <v>4.4172407514558908E-3</v>
      </c>
    </row>
    <row r="5467" spans="7:8" x14ac:dyDescent="0.35">
      <c r="G5467">
        <v>5461</v>
      </c>
      <c r="H5467">
        <f t="shared" ca="1" si="170"/>
        <v>-5.1465287664214134E-3</v>
      </c>
    </row>
    <row r="5468" spans="7:8" x14ac:dyDescent="0.35">
      <c r="G5468">
        <v>5462</v>
      </c>
      <c r="H5468">
        <f t="shared" ca="1" si="170"/>
        <v>-1.6345640225984687E-2</v>
      </c>
    </row>
    <row r="5469" spans="7:8" x14ac:dyDescent="0.35">
      <c r="G5469">
        <v>5463</v>
      </c>
      <c r="H5469">
        <f t="shared" ca="1" si="170"/>
        <v>-1.2183831461533956E-3</v>
      </c>
    </row>
    <row r="5470" spans="7:8" x14ac:dyDescent="0.35">
      <c r="G5470">
        <v>5464</v>
      </c>
      <c r="H5470">
        <f t="shared" ca="1" si="170"/>
        <v>5.9980622018931803E-3</v>
      </c>
    </row>
    <row r="5471" spans="7:8" x14ac:dyDescent="0.35">
      <c r="G5471">
        <v>5465</v>
      </c>
      <c r="H5471">
        <f t="shared" ca="1" si="170"/>
        <v>-2.8838046512605971E-2</v>
      </c>
    </row>
    <row r="5472" spans="7:8" x14ac:dyDescent="0.35">
      <c r="G5472">
        <v>5466</v>
      </c>
      <c r="H5472">
        <f t="shared" ca="1" si="170"/>
        <v>2.1510935813359611E-2</v>
      </c>
    </row>
    <row r="5473" spans="7:8" x14ac:dyDescent="0.35">
      <c r="G5473">
        <v>5467</v>
      </c>
      <c r="H5473">
        <f t="shared" ca="1" si="170"/>
        <v>1.2030943624244273E-2</v>
      </c>
    </row>
    <row r="5474" spans="7:8" x14ac:dyDescent="0.35">
      <c r="G5474">
        <v>5468</v>
      </c>
      <c r="H5474">
        <f t="shared" ca="1" si="170"/>
        <v>-2.4423510154637659E-2</v>
      </c>
    </row>
    <row r="5475" spans="7:8" x14ac:dyDescent="0.35">
      <c r="G5475">
        <v>5469</v>
      </c>
      <c r="H5475">
        <f t="shared" ca="1" si="170"/>
        <v>1.1217874244368681E-2</v>
      </c>
    </row>
    <row r="5476" spans="7:8" x14ac:dyDescent="0.35">
      <c r="G5476">
        <v>5470</v>
      </c>
      <c r="H5476">
        <f t="shared" ca="1" si="170"/>
        <v>9.3972165226392495E-3</v>
      </c>
    </row>
    <row r="5477" spans="7:8" x14ac:dyDescent="0.35">
      <c r="G5477">
        <v>5471</v>
      </c>
      <c r="H5477">
        <f t="shared" ca="1" si="170"/>
        <v>3.4033941668194945E-3</v>
      </c>
    </row>
    <row r="5478" spans="7:8" x14ac:dyDescent="0.35">
      <c r="G5478">
        <v>5472</v>
      </c>
      <c r="H5478">
        <f t="shared" ca="1" si="170"/>
        <v>2.1266413931924663E-3</v>
      </c>
    </row>
    <row r="5479" spans="7:8" x14ac:dyDescent="0.35">
      <c r="G5479">
        <v>5473</v>
      </c>
      <c r="H5479">
        <f t="shared" ca="1" si="170"/>
        <v>6.8475556273019378E-2</v>
      </c>
    </row>
    <row r="5480" spans="7:8" x14ac:dyDescent="0.35">
      <c r="G5480">
        <v>5474</v>
      </c>
      <c r="H5480">
        <f t="shared" ca="1" si="170"/>
        <v>2.8835707775640993E-3</v>
      </c>
    </row>
    <row r="5481" spans="7:8" x14ac:dyDescent="0.35">
      <c r="G5481">
        <v>5475</v>
      </c>
      <c r="H5481">
        <f t="shared" ca="1" si="170"/>
        <v>1.6607170507808456E-2</v>
      </c>
    </row>
    <row r="5482" spans="7:8" x14ac:dyDescent="0.35">
      <c r="G5482">
        <v>5476</v>
      </c>
      <c r="H5482">
        <f t="shared" ca="1" si="170"/>
        <v>-9.5079333044106981E-4</v>
      </c>
    </row>
    <row r="5483" spans="7:8" x14ac:dyDescent="0.35">
      <c r="G5483">
        <v>5477</v>
      </c>
      <c r="H5483">
        <f t="shared" ca="1" si="170"/>
        <v>2.2501103789288081E-2</v>
      </c>
    </row>
    <row r="5484" spans="7:8" x14ac:dyDescent="0.35">
      <c r="G5484">
        <v>5478</v>
      </c>
      <c r="H5484">
        <f t="shared" ca="1" si="170"/>
        <v>1.9106640313499398E-2</v>
      </c>
    </row>
    <row r="5485" spans="7:8" x14ac:dyDescent="0.35">
      <c r="G5485">
        <v>5479</v>
      </c>
      <c r="H5485">
        <f t="shared" ca="1" si="170"/>
        <v>-1.3406217971902534E-2</v>
      </c>
    </row>
    <row r="5486" spans="7:8" x14ac:dyDescent="0.35">
      <c r="G5486">
        <v>5480</v>
      </c>
      <c r="H5486">
        <f t="shared" ca="1" si="170"/>
        <v>-2.2469657900055376E-3</v>
      </c>
    </row>
    <row r="5487" spans="7:8" x14ac:dyDescent="0.35">
      <c r="G5487">
        <v>5481</v>
      </c>
      <c r="H5487">
        <f t="shared" ca="1" si="170"/>
        <v>8.7623454819159858E-3</v>
      </c>
    </row>
    <row r="5488" spans="7:8" x14ac:dyDescent="0.35">
      <c r="G5488">
        <v>5482</v>
      </c>
      <c r="H5488">
        <f t="shared" ca="1" si="170"/>
        <v>-2.6368756606424459E-2</v>
      </c>
    </row>
    <row r="5489" spans="7:8" x14ac:dyDescent="0.35">
      <c r="G5489">
        <v>5483</v>
      </c>
      <c r="H5489">
        <f t="shared" ca="1" si="170"/>
        <v>-1.0757875687055494E-3</v>
      </c>
    </row>
    <row r="5490" spans="7:8" x14ac:dyDescent="0.35">
      <c r="G5490">
        <v>5484</v>
      </c>
      <c r="H5490">
        <f t="shared" ca="1" si="170"/>
        <v>-1.7225537682271905E-2</v>
      </c>
    </row>
    <row r="5491" spans="7:8" x14ac:dyDescent="0.35">
      <c r="G5491">
        <v>5485</v>
      </c>
      <c r="H5491">
        <f t="shared" ca="1" si="170"/>
        <v>-1.2684106474584119E-2</v>
      </c>
    </row>
    <row r="5492" spans="7:8" x14ac:dyDescent="0.35">
      <c r="G5492">
        <v>5486</v>
      </c>
      <c r="H5492">
        <f t="shared" ca="1" si="170"/>
        <v>-4.7282038884552027E-2</v>
      </c>
    </row>
    <row r="5493" spans="7:8" x14ac:dyDescent="0.35">
      <c r="G5493">
        <v>5487</v>
      </c>
      <c r="H5493">
        <f t="shared" ca="1" si="170"/>
        <v>-2.7243063717136119E-2</v>
      </c>
    </row>
    <row r="5494" spans="7:8" x14ac:dyDescent="0.35">
      <c r="G5494">
        <v>5488</v>
      </c>
      <c r="H5494">
        <f t="shared" ca="1" si="170"/>
        <v>-8.0016113509578501E-3</v>
      </c>
    </row>
    <row r="5495" spans="7:8" x14ac:dyDescent="0.35">
      <c r="G5495">
        <v>5489</v>
      </c>
      <c r="H5495">
        <f t="shared" ca="1" si="170"/>
        <v>-1.1251960164914138E-2</v>
      </c>
    </row>
    <row r="5496" spans="7:8" x14ac:dyDescent="0.35">
      <c r="G5496">
        <v>5490</v>
      </c>
      <c r="H5496">
        <f t="shared" ca="1" si="170"/>
        <v>6.8446324090865682E-3</v>
      </c>
    </row>
    <row r="5497" spans="7:8" x14ac:dyDescent="0.35">
      <c r="G5497">
        <v>5491</v>
      </c>
      <c r="H5497">
        <f t="shared" ca="1" si="170"/>
        <v>-2.1998472665070105E-2</v>
      </c>
    </row>
    <row r="5498" spans="7:8" x14ac:dyDescent="0.35">
      <c r="G5498">
        <v>5492</v>
      </c>
      <c r="H5498">
        <f t="shared" ca="1" si="170"/>
        <v>-9.3850190080743794E-3</v>
      </c>
    </row>
    <row r="5499" spans="7:8" x14ac:dyDescent="0.35">
      <c r="G5499">
        <v>5493</v>
      </c>
      <c r="H5499">
        <f t="shared" ca="1" si="170"/>
        <v>3.593589849256771E-2</v>
      </c>
    </row>
    <row r="5500" spans="7:8" x14ac:dyDescent="0.35">
      <c r="G5500">
        <v>5494</v>
      </c>
      <c r="H5500">
        <f t="shared" ca="1" si="170"/>
        <v>1.56775491393914E-2</v>
      </c>
    </row>
    <row r="5501" spans="7:8" x14ac:dyDescent="0.35">
      <c r="G5501">
        <v>5495</v>
      </c>
      <c r="H5501">
        <f t="shared" ca="1" si="170"/>
        <v>4.101150635972417E-2</v>
      </c>
    </row>
    <row r="5502" spans="7:8" x14ac:dyDescent="0.35">
      <c r="G5502">
        <v>5496</v>
      </c>
      <c r="H5502">
        <f t="shared" ca="1" si="170"/>
        <v>3.4337443025579797E-2</v>
      </c>
    </row>
    <row r="5503" spans="7:8" x14ac:dyDescent="0.35">
      <c r="G5503">
        <v>5497</v>
      </c>
      <c r="H5503">
        <f t="shared" ca="1" si="170"/>
        <v>8.3390622779804125E-3</v>
      </c>
    </row>
    <row r="5504" spans="7:8" x14ac:dyDescent="0.35">
      <c r="G5504">
        <v>5498</v>
      </c>
      <c r="H5504">
        <f t="shared" ca="1" si="170"/>
        <v>-1.0921500364181253E-3</v>
      </c>
    </row>
    <row r="5505" spans="7:8" x14ac:dyDescent="0.35">
      <c r="G5505">
        <v>5499</v>
      </c>
      <c r="H5505">
        <f t="shared" ca="1" si="170"/>
        <v>-1.7910210835200915E-2</v>
      </c>
    </row>
    <row r="5506" spans="7:8" x14ac:dyDescent="0.35">
      <c r="G5506">
        <v>5500</v>
      </c>
      <c r="H5506">
        <f t="shared" ca="1" si="170"/>
        <v>-1.8187820094267101E-2</v>
      </c>
    </row>
    <row r="5507" spans="7:8" x14ac:dyDescent="0.35">
      <c r="G5507">
        <v>5501</v>
      </c>
      <c r="H5507">
        <f t="shared" ca="1" si="170"/>
        <v>-4.7564304373393665E-2</v>
      </c>
    </row>
    <row r="5508" spans="7:8" x14ac:dyDescent="0.35">
      <c r="G5508">
        <v>5502</v>
      </c>
      <c r="H5508">
        <f t="shared" ca="1" si="170"/>
        <v>2.6492465060864195E-2</v>
      </c>
    </row>
    <row r="5509" spans="7:8" x14ac:dyDescent="0.35">
      <c r="G5509">
        <v>5503</v>
      </c>
      <c r="H5509">
        <f t="shared" ca="1" si="170"/>
        <v>-3.3517740414033548E-2</v>
      </c>
    </row>
    <row r="5510" spans="7:8" x14ac:dyDescent="0.35">
      <c r="G5510">
        <v>5504</v>
      </c>
      <c r="H5510">
        <f t="shared" ca="1" si="170"/>
        <v>6.7515194064046557E-3</v>
      </c>
    </row>
    <row r="5511" spans="7:8" x14ac:dyDescent="0.35">
      <c r="G5511">
        <v>5505</v>
      </c>
      <c r="H5511">
        <f t="shared" ref="H5511:H5574" ca="1" si="171">_xlfn.NORM.INV(RAND(),K$9,K$10)</f>
        <v>-1.31608449060777E-2</v>
      </c>
    </row>
    <row r="5512" spans="7:8" x14ac:dyDescent="0.35">
      <c r="G5512">
        <v>5506</v>
      </c>
      <c r="H5512">
        <f t="shared" ca="1" si="171"/>
        <v>9.8922663833092769E-3</v>
      </c>
    </row>
    <row r="5513" spans="7:8" x14ac:dyDescent="0.35">
      <c r="G5513">
        <v>5507</v>
      </c>
      <c r="H5513">
        <f t="shared" ca="1" si="171"/>
        <v>-6.2018571077889932E-2</v>
      </c>
    </row>
    <row r="5514" spans="7:8" x14ac:dyDescent="0.35">
      <c r="G5514">
        <v>5508</v>
      </c>
      <c r="H5514">
        <f t="shared" ca="1" si="171"/>
        <v>-1.7697487239051936E-2</v>
      </c>
    </row>
    <row r="5515" spans="7:8" x14ac:dyDescent="0.35">
      <c r="G5515">
        <v>5509</v>
      </c>
      <c r="H5515">
        <f t="shared" ca="1" si="171"/>
        <v>1.7250013338005618E-2</v>
      </c>
    </row>
    <row r="5516" spans="7:8" x14ac:dyDescent="0.35">
      <c r="G5516">
        <v>5510</v>
      </c>
      <c r="H5516">
        <f t="shared" ca="1" si="171"/>
        <v>2.9518081397798553E-2</v>
      </c>
    </row>
    <row r="5517" spans="7:8" x14ac:dyDescent="0.35">
      <c r="G5517">
        <v>5511</v>
      </c>
      <c r="H5517">
        <f t="shared" ca="1" si="171"/>
        <v>-3.3472367029077361E-2</v>
      </c>
    </row>
    <row r="5518" spans="7:8" x14ac:dyDescent="0.35">
      <c r="G5518">
        <v>5512</v>
      </c>
      <c r="H5518">
        <f t="shared" ca="1" si="171"/>
        <v>-2.9993931044973174E-3</v>
      </c>
    </row>
    <row r="5519" spans="7:8" x14ac:dyDescent="0.35">
      <c r="G5519">
        <v>5513</v>
      </c>
      <c r="H5519">
        <f t="shared" ca="1" si="171"/>
        <v>-3.3253590971619389E-2</v>
      </c>
    </row>
    <row r="5520" spans="7:8" x14ac:dyDescent="0.35">
      <c r="G5520">
        <v>5514</v>
      </c>
      <c r="H5520">
        <f t="shared" ca="1" si="171"/>
        <v>-2.0340246122465926E-2</v>
      </c>
    </row>
    <row r="5521" spans="7:8" x14ac:dyDescent="0.35">
      <c r="G5521">
        <v>5515</v>
      </c>
      <c r="H5521">
        <f t="shared" ca="1" si="171"/>
        <v>-3.3499259671107104E-2</v>
      </c>
    </row>
    <row r="5522" spans="7:8" x14ac:dyDescent="0.35">
      <c r="G5522">
        <v>5516</v>
      </c>
      <c r="H5522">
        <f t="shared" ca="1" si="171"/>
        <v>-2.0638228113130513E-3</v>
      </c>
    </row>
    <row r="5523" spans="7:8" x14ac:dyDescent="0.35">
      <c r="G5523">
        <v>5517</v>
      </c>
      <c r="H5523">
        <f t="shared" ca="1" si="171"/>
        <v>1.8358885281881801E-2</v>
      </c>
    </row>
    <row r="5524" spans="7:8" x14ac:dyDescent="0.35">
      <c r="G5524">
        <v>5518</v>
      </c>
      <c r="H5524">
        <f t="shared" ca="1" si="171"/>
        <v>4.8216208932993769E-2</v>
      </c>
    </row>
    <row r="5525" spans="7:8" x14ac:dyDescent="0.35">
      <c r="G5525">
        <v>5519</v>
      </c>
      <c r="H5525">
        <f t="shared" ca="1" si="171"/>
        <v>4.7408376695269094E-2</v>
      </c>
    </row>
    <row r="5526" spans="7:8" x14ac:dyDescent="0.35">
      <c r="G5526">
        <v>5520</v>
      </c>
      <c r="H5526">
        <f t="shared" ca="1" si="171"/>
        <v>2.8673600384149695E-2</v>
      </c>
    </row>
    <row r="5527" spans="7:8" x14ac:dyDescent="0.35">
      <c r="G5527">
        <v>5521</v>
      </c>
      <c r="H5527">
        <f t="shared" ca="1" si="171"/>
        <v>-1.2040094741330252E-2</v>
      </c>
    </row>
    <row r="5528" spans="7:8" x14ac:dyDescent="0.35">
      <c r="G5528">
        <v>5522</v>
      </c>
      <c r="H5528">
        <f t="shared" ca="1" si="171"/>
        <v>1.1142712617384963E-2</v>
      </c>
    </row>
    <row r="5529" spans="7:8" x14ac:dyDescent="0.35">
      <c r="G5529">
        <v>5523</v>
      </c>
      <c r="H5529">
        <f t="shared" ca="1" si="171"/>
        <v>1.324960046451072E-3</v>
      </c>
    </row>
    <row r="5530" spans="7:8" x14ac:dyDescent="0.35">
      <c r="G5530">
        <v>5524</v>
      </c>
      <c r="H5530">
        <f t="shared" ca="1" si="171"/>
        <v>8.4401843041550118E-3</v>
      </c>
    </row>
    <row r="5531" spans="7:8" x14ac:dyDescent="0.35">
      <c r="G5531">
        <v>5525</v>
      </c>
      <c r="H5531">
        <f t="shared" ca="1" si="171"/>
        <v>-2.7088145893340052E-2</v>
      </c>
    </row>
    <row r="5532" spans="7:8" x14ac:dyDescent="0.35">
      <c r="G5532">
        <v>5526</v>
      </c>
      <c r="H5532">
        <f t="shared" ca="1" si="171"/>
        <v>-2.4257473513692937E-2</v>
      </c>
    </row>
    <row r="5533" spans="7:8" x14ac:dyDescent="0.35">
      <c r="G5533">
        <v>5527</v>
      </c>
      <c r="H5533">
        <f t="shared" ca="1" si="171"/>
        <v>2.244674283833021E-2</v>
      </c>
    </row>
    <row r="5534" spans="7:8" x14ac:dyDescent="0.35">
      <c r="G5534">
        <v>5528</v>
      </c>
      <c r="H5534">
        <f t="shared" ca="1" si="171"/>
        <v>-2.3302252621536575E-2</v>
      </c>
    </row>
    <row r="5535" spans="7:8" x14ac:dyDescent="0.35">
      <c r="G5535">
        <v>5529</v>
      </c>
      <c r="H5535">
        <f t="shared" ca="1" si="171"/>
        <v>4.6084463427573656E-2</v>
      </c>
    </row>
    <row r="5536" spans="7:8" x14ac:dyDescent="0.35">
      <c r="G5536">
        <v>5530</v>
      </c>
      <c r="H5536">
        <f t="shared" ca="1" si="171"/>
        <v>2.2544913470614224E-2</v>
      </c>
    </row>
    <row r="5537" spans="7:8" x14ac:dyDescent="0.35">
      <c r="G5537">
        <v>5531</v>
      </c>
      <c r="H5537">
        <f t="shared" ca="1" si="171"/>
        <v>-5.6839424933767032E-3</v>
      </c>
    </row>
    <row r="5538" spans="7:8" x14ac:dyDescent="0.35">
      <c r="G5538">
        <v>5532</v>
      </c>
      <c r="H5538">
        <f t="shared" ca="1" si="171"/>
        <v>5.598191013256696E-2</v>
      </c>
    </row>
    <row r="5539" spans="7:8" x14ac:dyDescent="0.35">
      <c r="G5539">
        <v>5533</v>
      </c>
      <c r="H5539">
        <f t="shared" ca="1" si="171"/>
        <v>1.2988004595243446E-2</v>
      </c>
    </row>
    <row r="5540" spans="7:8" x14ac:dyDescent="0.35">
      <c r="G5540">
        <v>5534</v>
      </c>
      <c r="H5540">
        <f t="shared" ca="1" si="171"/>
        <v>1.4306446922417669E-2</v>
      </c>
    </row>
    <row r="5541" spans="7:8" x14ac:dyDescent="0.35">
      <c r="G5541">
        <v>5535</v>
      </c>
      <c r="H5541">
        <f t="shared" ca="1" si="171"/>
        <v>-1.6381193963864945E-2</v>
      </c>
    </row>
    <row r="5542" spans="7:8" x14ac:dyDescent="0.35">
      <c r="G5542">
        <v>5536</v>
      </c>
      <c r="H5542">
        <f t="shared" ca="1" si="171"/>
        <v>2.7295091465814273E-2</v>
      </c>
    </row>
    <row r="5543" spans="7:8" x14ac:dyDescent="0.35">
      <c r="G5543">
        <v>5537</v>
      </c>
      <c r="H5543">
        <f t="shared" ca="1" si="171"/>
        <v>-1.9169357666465721E-2</v>
      </c>
    </row>
    <row r="5544" spans="7:8" x14ac:dyDescent="0.35">
      <c r="G5544">
        <v>5538</v>
      </c>
      <c r="H5544">
        <f t="shared" ca="1" si="171"/>
        <v>-1.8460032882954211E-2</v>
      </c>
    </row>
    <row r="5545" spans="7:8" x14ac:dyDescent="0.35">
      <c r="G5545">
        <v>5539</v>
      </c>
      <c r="H5545">
        <f t="shared" ca="1" si="171"/>
        <v>2.4134327741364564E-2</v>
      </c>
    </row>
    <row r="5546" spans="7:8" x14ac:dyDescent="0.35">
      <c r="G5546">
        <v>5540</v>
      </c>
      <c r="H5546">
        <f t="shared" ca="1" si="171"/>
        <v>-5.8424875521003811E-2</v>
      </c>
    </row>
    <row r="5547" spans="7:8" x14ac:dyDescent="0.35">
      <c r="G5547">
        <v>5541</v>
      </c>
      <c r="H5547">
        <f t="shared" ca="1" si="171"/>
        <v>-5.1385656317446099E-2</v>
      </c>
    </row>
    <row r="5548" spans="7:8" x14ac:dyDescent="0.35">
      <c r="G5548">
        <v>5542</v>
      </c>
      <c r="H5548">
        <f t="shared" ca="1" si="171"/>
        <v>1.5760047416595094E-2</v>
      </c>
    </row>
    <row r="5549" spans="7:8" x14ac:dyDescent="0.35">
      <c r="G5549">
        <v>5543</v>
      </c>
      <c r="H5549">
        <f t="shared" ca="1" si="171"/>
        <v>4.5187059571177711E-2</v>
      </c>
    </row>
    <row r="5550" spans="7:8" x14ac:dyDescent="0.35">
      <c r="G5550">
        <v>5544</v>
      </c>
      <c r="H5550">
        <f t="shared" ca="1" si="171"/>
        <v>1.9703112392427044E-2</v>
      </c>
    </row>
    <row r="5551" spans="7:8" x14ac:dyDescent="0.35">
      <c r="G5551">
        <v>5545</v>
      </c>
      <c r="H5551">
        <f t="shared" ca="1" si="171"/>
        <v>-2.5332116335548768E-2</v>
      </c>
    </row>
    <row r="5552" spans="7:8" x14ac:dyDescent="0.35">
      <c r="G5552">
        <v>5546</v>
      </c>
      <c r="H5552">
        <f t="shared" ca="1" si="171"/>
        <v>8.1105645215131146E-3</v>
      </c>
    </row>
    <row r="5553" spans="7:8" x14ac:dyDescent="0.35">
      <c r="G5553">
        <v>5547</v>
      </c>
      <c r="H5553">
        <f t="shared" ca="1" si="171"/>
        <v>1.1209619054975244E-2</v>
      </c>
    </row>
    <row r="5554" spans="7:8" x14ac:dyDescent="0.35">
      <c r="G5554">
        <v>5548</v>
      </c>
      <c r="H5554">
        <f t="shared" ca="1" si="171"/>
        <v>1.8723066834314395E-2</v>
      </c>
    </row>
    <row r="5555" spans="7:8" x14ac:dyDescent="0.35">
      <c r="G5555">
        <v>5549</v>
      </c>
      <c r="H5555">
        <f t="shared" ca="1" si="171"/>
        <v>-1.8509967480354852E-2</v>
      </c>
    </row>
    <row r="5556" spans="7:8" x14ac:dyDescent="0.35">
      <c r="G5556">
        <v>5550</v>
      </c>
      <c r="H5556">
        <f t="shared" ca="1" si="171"/>
        <v>1.3029342585855736E-2</v>
      </c>
    </row>
    <row r="5557" spans="7:8" x14ac:dyDescent="0.35">
      <c r="G5557">
        <v>5551</v>
      </c>
      <c r="H5557">
        <f t="shared" ca="1" si="171"/>
        <v>-6.6465028883591704E-3</v>
      </c>
    </row>
    <row r="5558" spans="7:8" x14ac:dyDescent="0.35">
      <c r="G5558">
        <v>5552</v>
      </c>
      <c r="H5558">
        <f t="shared" ca="1" si="171"/>
        <v>-9.9063458123918244E-3</v>
      </c>
    </row>
    <row r="5559" spans="7:8" x14ac:dyDescent="0.35">
      <c r="G5559">
        <v>5553</v>
      </c>
      <c r="H5559">
        <f t="shared" ca="1" si="171"/>
        <v>-2.1080145381310658E-2</v>
      </c>
    </row>
    <row r="5560" spans="7:8" x14ac:dyDescent="0.35">
      <c r="G5560">
        <v>5554</v>
      </c>
      <c r="H5560">
        <f t="shared" ca="1" si="171"/>
        <v>2.5907480154295243E-2</v>
      </c>
    </row>
    <row r="5561" spans="7:8" x14ac:dyDescent="0.35">
      <c r="G5561">
        <v>5555</v>
      </c>
      <c r="H5561">
        <f t="shared" ca="1" si="171"/>
        <v>-5.1232795308612966E-2</v>
      </c>
    </row>
    <row r="5562" spans="7:8" x14ac:dyDescent="0.35">
      <c r="G5562">
        <v>5556</v>
      </c>
      <c r="H5562">
        <f t="shared" ca="1" si="171"/>
        <v>6.0026626610690951E-3</v>
      </c>
    </row>
    <row r="5563" spans="7:8" x14ac:dyDescent="0.35">
      <c r="G5563">
        <v>5557</v>
      </c>
      <c r="H5563">
        <f t="shared" ca="1" si="171"/>
        <v>2.3596518235136366E-2</v>
      </c>
    </row>
    <row r="5564" spans="7:8" x14ac:dyDescent="0.35">
      <c r="G5564">
        <v>5558</v>
      </c>
      <c r="H5564">
        <f t="shared" ca="1" si="171"/>
        <v>1.5201441129794982E-2</v>
      </c>
    </row>
    <row r="5565" spans="7:8" x14ac:dyDescent="0.35">
      <c r="G5565">
        <v>5559</v>
      </c>
      <c r="H5565">
        <f t="shared" ca="1" si="171"/>
        <v>-1.5808058522952959E-2</v>
      </c>
    </row>
    <row r="5566" spans="7:8" x14ac:dyDescent="0.35">
      <c r="G5566">
        <v>5560</v>
      </c>
      <c r="H5566">
        <f t="shared" ca="1" si="171"/>
        <v>7.8477737977821465E-3</v>
      </c>
    </row>
    <row r="5567" spans="7:8" x14ac:dyDescent="0.35">
      <c r="G5567">
        <v>5561</v>
      </c>
      <c r="H5567">
        <f t="shared" ca="1" si="171"/>
        <v>4.4922493233617827E-2</v>
      </c>
    </row>
    <row r="5568" spans="7:8" x14ac:dyDescent="0.35">
      <c r="G5568">
        <v>5562</v>
      </c>
      <c r="H5568">
        <f t="shared" ca="1" si="171"/>
        <v>4.5060948820688812E-2</v>
      </c>
    </row>
    <row r="5569" spans="7:8" x14ac:dyDescent="0.35">
      <c r="G5569">
        <v>5563</v>
      </c>
      <c r="H5569">
        <f t="shared" ca="1" si="171"/>
        <v>-3.3885847615451069E-2</v>
      </c>
    </row>
    <row r="5570" spans="7:8" x14ac:dyDescent="0.35">
      <c r="G5570">
        <v>5564</v>
      </c>
      <c r="H5570">
        <f t="shared" ca="1" si="171"/>
        <v>-5.7075033883879495E-2</v>
      </c>
    </row>
    <row r="5571" spans="7:8" x14ac:dyDescent="0.35">
      <c r="G5571">
        <v>5565</v>
      </c>
      <c r="H5571">
        <f t="shared" ca="1" si="171"/>
        <v>-5.2548801058565728E-2</v>
      </c>
    </row>
    <row r="5572" spans="7:8" x14ac:dyDescent="0.35">
      <c r="G5572">
        <v>5566</v>
      </c>
      <c r="H5572">
        <f t="shared" ca="1" si="171"/>
        <v>1.7406228701731353E-2</v>
      </c>
    </row>
    <row r="5573" spans="7:8" x14ac:dyDescent="0.35">
      <c r="G5573">
        <v>5567</v>
      </c>
      <c r="H5573">
        <f t="shared" ca="1" si="171"/>
        <v>3.8304871248646911E-3</v>
      </c>
    </row>
    <row r="5574" spans="7:8" x14ac:dyDescent="0.35">
      <c r="G5574">
        <v>5568</v>
      </c>
      <c r="H5574">
        <f t="shared" ca="1" si="171"/>
        <v>-2.3755067645833808E-2</v>
      </c>
    </row>
    <row r="5575" spans="7:8" x14ac:dyDescent="0.35">
      <c r="G5575">
        <v>5569</v>
      </c>
      <c r="H5575">
        <f t="shared" ref="H5575:H5638" ca="1" si="172">_xlfn.NORM.INV(RAND(),K$9,K$10)</f>
        <v>2.6110846280886151E-2</v>
      </c>
    </row>
    <row r="5576" spans="7:8" x14ac:dyDescent="0.35">
      <c r="G5576">
        <v>5570</v>
      </c>
      <c r="H5576">
        <f t="shared" ca="1" si="172"/>
        <v>9.0509442714579221E-3</v>
      </c>
    </row>
    <row r="5577" spans="7:8" x14ac:dyDescent="0.35">
      <c r="G5577">
        <v>5571</v>
      </c>
      <c r="H5577">
        <f t="shared" ca="1" si="172"/>
        <v>1.2057912160616528E-2</v>
      </c>
    </row>
    <row r="5578" spans="7:8" x14ac:dyDescent="0.35">
      <c r="G5578">
        <v>5572</v>
      </c>
      <c r="H5578">
        <f t="shared" ca="1" si="172"/>
        <v>-8.5422503667087011E-3</v>
      </c>
    </row>
    <row r="5579" spans="7:8" x14ac:dyDescent="0.35">
      <c r="G5579">
        <v>5573</v>
      </c>
      <c r="H5579">
        <f t="shared" ca="1" si="172"/>
        <v>1.7291830873175932E-2</v>
      </c>
    </row>
    <row r="5580" spans="7:8" x14ac:dyDescent="0.35">
      <c r="G5580">
        <v>5574</v>
      </c>
      <c r="H5580">
        <f t="shared" ca="1" si="172"/>
        <v>1.291559093436717E-4</v>
      </c>
    </row>
    <row r="5581" spans="7:8" x14ac:dyDescent="0.35">
      <c r="G5581">
        <v>5575</v>
      </c>
      <c r="H5581">
        <f t="shared" ca="1" si="172"/>
        <v>1.503534415932636E-2</v>
      </c>
    </row>
    <row r="5582" spans="7:8" x14ac:dyDescent="0.35">
      <c r="G5582">
        <v>5576</v>
      </c>
      <c r="H5582">
        <f t="shared" ca="1" si="172"/>
        <v>-3.5202446459410126E-2</v>
      </c>
    </row>
    <row r="5583" spans="7:8" x14ac:dyDescent="0.35">
      <c r="G5583">
        <v>5577</v>
      </c>
      <c r="H5583">
        <f t="shared" ca="1" si="172"/>
        <v>-8.026203804015461E-3</v>
      </c>
    </row>
    <row r="5584" spans="7:8" x14ac:dyDescent="0.35">
      <c r="G5584">
        <v>5578</v>
      </c>
      <c r="H5584">
        <f t="shared" ca="1" si="172"/>
        <v>-2.5363246842878034E-2</v>
      </c>
    </row>
    <row r="5585" spans="7:8" x14ac:dyDescent="0.35">
      <c r="G5585">
        <v>5579</v>
      </c>
      <c r="H5585">
        <f t="shared" ca="1" si="172"/>
        <v>3.8598353326810615E-2</v>
      </c>
    </row>
    <row r="5586" spans="7:8" x14ac:dyDescent="0.35">
      <c r="G5586">
        <v>5580</v>
      </c>
      <c r="H5586">
        <f t="shared" ca="1" si="172"/>
        <v>-1.7742958243486824E-2</v>
      </c>
    </row>
    <row r="5587" spans="7:8" x14ac:dyDescent="0.35">
      <c r="G5587">
        <v>5581</v>
      </c>
      <c r="H5587">
        <f t="shared" ca="1" si="172"/>
        <v>5.3765973131006041E-2</v>
      </c>
    </row>
    <row r="5588" spans="7:8" x14ac:dyDescent="0.35">
      <c r="G5588">
        <v>5582</v>
      </c>
      <c r="H5588">
        <f t="shared" ca="1" si="172"/>
        <v>-8.1917818006616797E-3</v>
      </c>
    </row>
    <row r="5589" spans="7:8" x14ac:dyDescent="0.35">
      <c r="G5589">
        <v>5583</v>
      </c>
      <c r="H5589">
        <f t="shared" ca="1" si="172"/>
        <v>4.0001346462420163E-3</v>
      </c>
    </row>
    <row r="5590" spans="7:8" x14ac:dyDescent="0.35">
      <c r="G5590">
        <v>5584</v>
      </c>
      <c r="H5590">
        <f t="shared" ca="1" si="172"/>
        <v>3.6012950596639552E-2</v>
      </c>
    </row>
    <row r="5591" spans="7:8" x14ac:dyDescent="0.35">
      <c r="G5591">
        <v>5585</v>
      </c>
      <c r="H5591">
        <f t="shared" ca="1" si="172"/>
        <v>-9.2300665901327806E-5</v>
      </c>
    </row>
    <row r="5592" spans="7:8" x14ac:dyDescent="0.35">
      <c r="G5592">
        <v>5586</v>
      </c>
      <c r="H5592">
        <f t="shared" ca="1" si="172"/>
        <v>-4.9215076293061214E-3</v>
      </c>
    </row>
    <row r="5593" spans="7:8" x14ac:dyDescent="0.35">
      <c r="G5593">
        <v>5587</v>
      </c>
      <c r="H5593">
        <f t="shared" ca="1" si="172"/>
        <v>1.7208852324123367E-2</v>
      </c>
    </row>
    <row r="5594" spans="7:8" x14ac:dyDescent="0.35">
      <c r="G5594">
        <v>5588</v>
      </c>
      <c r="H5594">
        <f t="shared" ca="1" si="172"/>
        <v>-3.8004773738391034E-2</v>
      </c>
    </row>
    <row r="5595" spans="7:8" x14ac:dyDescent="0.35">
      <c r="G5595">
        <v>5589</v>
      </c>
      <c r="H5595">
        <f t="shared" ca="1" si="172"/>
        <v>-6.2562796870623116E-3</v>
      </c>
    </row>
    <row r="5596" spans="7:8" x14ac:dyDescent="0.35">
      <c r="G5596">
        <v>5590</v>
      </c>
      <c r="H5596">
        <f t="shared" ca="1" si="172"/>
        <v>-2.3703272093239351E-2</v>
      </c>
    </row>
    <row r="5597" spans="7:8" x14ac:dyDescent="0.35">
      <c r="G5597">
        <v>5591</v>
      </c>
      <c r="H5597">
        <f t="shared" ca="1" si="172"/>
        <v>5.8622060532281398E-3</v>
      </c>
    </row>
    <row r="5598" spans="7:8" x14ac:dyDescent="0.35">
      <c r="G5598">
        <v>5592</v>
      </c>
      <c r="H5598">
        <f t="shared" ca="1" si="172"/>
        <v>1.8269930573733779E-2</v>
      </c>
    </row>
    <row r="5599" spans="7:8" x14ac:dyDescent="0.35">
      <c r="G5599">
        <v>5593</v>
      </c>
      <c r="H5599">
        <f t="shared" ca="1" si="172"/>
        <v>-1.6089387692779625E-2</v>
      </c>
    </row>
    <row r="5600" spans="7:8" x14ac:dyDescent="0.35">
      <c r="G5600">
        <v>5594</v>
      </c>
      <c r="H5600">
        <f t="shared" ca="1" si="172"/>
        <v>-2.8506223963551579E-2</v>
      </c>
    </row>
    <row r="5601" spans="7:8" x14ac:dyDescent="0.35">
      <c r="G5601">
        <v>5595</v>
      </c>
      <c r="H5601">
        <f t="shared" ca="1" si="172"/>
        <v>7.6135084225210196E-3</v>
      </c>
    </row>
    <row r="5602" spans="7:8" x14ac:dyDescent="0.35">
      <c r="G5602">
        <v>5596</v>
      </c>
      <c r="H5602">
        <f t="shared" ca="1" si="172"/>
        <v>-1.9514819194073239E-2</v>
      </c>
    </row>
    <row r="5603" spans="7:8" x14ac:dyDescent="0.35">
      <c r="G5603">
        <v>5597</v>
      </c>
      <c r="H5603">
        <f t="shared" ca="1" si="172"/>
        <v>-4.0806314985831682E-3</v>
      </c>
    </row>
    <row r="5604" spans="7:8" x14ac:dyDescent="0.35">
      <c r="G5604">
        <v>5598</v>
      </c>
      <c r="H5604">
        <f t="shared" ca="1" si="172"/>
        <v>1.1682887300581632E-3</v>
      </c>
    </row>
    <row r="5605" spans="7:8" x14ac:dyDescent="0.35">
      <c r="G5605">
        <v>5599</v>
      </c>
      <c r="H5605">
        <f t="shared" ca="1" si="172"/>
        <v>-3.0324206547767203E-2</v>
      </c>
    </row>
    <row r="5606" spans="7:8" x14ac:dyDescent="0.35">
      <c r="G5606">
        <v>5600</v>
      </c>
      <c r="H5606">
        <f t="shared" ca="1" si="172"/>
        <v>-3.3018186995414631E-2</v>
      </c>
    </row>
    <row r="5607" spans="7:8" x14ac:dyDescent="0.35">
      <c r="G5607">
        <v>5601</v>
      </c>
      <c r="H5607">
        <f t="shared" ca="1" si="172"/>
        <v>-1.4169218111216226E-2</v>
      </c>
    </row>
    <row r="5608" spans="7:8" x14ac:dyDescent="0.35">
      <c r="G5608">
        <v>5602</v>
      </c>
      <c r="H5608">
        <f t="shared" ca="1" si="172"/>
        <v>1.5597079416313555E-2</v>
      </c>
    </row>
    <row r="5609" spans="7:8" x14ac:dyDescent="0.35">
      <c r="G5609">
        <v>5603</v>
      </c>
      <c r="H5609">
        <f t="shared" ca="1" si="172"/>
        <v>-4.1360717128392482E-2</v>
      </c>
    </row>
    <row r="5610" spans="7:8" x14ac:dyDescent="0.35">
      <c r="G5610">
        <v>5604</v>
      </c>
      <c r="H5610">
        <f t="shared" ca="1" si="172"/>
        <v>4.0331082017251562E-3</v>
      </c>
    </row>
    <row r="5611" spans="7:8" x14ac:dyDescent="0.35">
      <c r="G5611">
        <v>5605</v>
      </c>
      <c r="H5611">
        <f t="shared" ca="1" si="172"/>
        <v>-1.1029394511567427E-2</v>
      </c>
    </row>
    <row r="5612" spans="7:8" x14ac:dyDescent="0.35">
      <c r="G5612">
        <v>5606</v>
      </c>
      <c r="H5612">
        <f t="shared" ca="1" si="172"/>
        <v>-4.179697610193487E-2</v>
      </c>
    </row>
    <row r="5613" spans="7:8" x14ac:dyDescent="0.35">
      <c r="G5613">
        <v>5607</v>
      </c>
      <c r="H5613">
        <f t="shared" ca="1" si="172"/>
        <v>2.063620803181658E-2</v>
      </c>
    </row>
    <row r="5614" spans="7:8" x14ac:dyDescent="0.35">
      <c r="G5614">
        <v>5608</v>
      </c>
      <c r="H5614">
        <f t="shared" ca="1" si="172"/>
        <v>5.8340111836601302E-2</v>
      </c>
    </row>
    <row r="5615" spans="7:8" x14ac:dyDescent="0.35">
      <c r="G5615">
        <v>5609</v>
      </c>
      <c r="H5615">
        <f t="shared" ca="1" si="172"/>
        <v>-4.973680446229708E-3</v>
      </c>
    </row>
    <row r="5616" spans="7:8" x14ac:dyDescent="0.35">
      <c r="G5616">
        <v>5610</v>
      </c>
      <c r="H5616">
        <f t="shared" ca="1" si="172"/>
        <v>-9.7876843996983452E-3</v>
      </c>
    </row>
    <row r="5617" spans="7:8" x14ac:dyDescent="0.35">
      <c r="G5617">
        <v>5611</v>
      </c>
      <c r="H5617">
        <f t="shared" ca="1" si="172"/>
        <v>2.8080475438424912E-2</v>
      </c>
    </row>
    <row r="5618" spans="7:8" x14ac:dyDescent="0.35">
      <c r="G5618">
        <v>5612</v>
      </c>
      <c r="H5618">
        <f t="shared" ca="1" si="172"/>
        <v>-4.1248962054038973E-4</v>
      </c>
    </row>
    <row r="5619" spans="7:8" x14ac:dyDescent="0.35">
      <c r="G5619">
        <v>5613</v>
      </c>
      <c r="H5619">
        <f t="shared" ca="1" si="172"/>
        <v>1.3654358799232078E-2</v>
      </c>
    </row>
    <row r="5620" spans="7:8" x14ac:dyDescent="0.35">
      <c r="G5620">
        <v>5614</v>
      </c>
      <c r="H5620">
        <f t="shared" ca="1" si="172"/>
        <v>1.8281490014757786E-2</v>
      </c>
    </row>
    <row r="5621" spans="7:8" x14ac:dyDescent="0.35">
      <c r="G5621">
        <v>5615</v>
      </c>
      <c r="H5621">
        <f t="shared" ca="1" si="172"/>
        <v>4.3412264839058995E-2</v>
      </c>
    </row>
    <row r="5622" spans="7:8" x14ac:dyDescent="0.35">
      <c r="G5622">
        <v>5616</v>
      </c>
      <c r="H5622">
        <f t="shared" ca="1" si="172"/>
        <v>-2.834152462456367E-3</v>
      </c>
    </row>
    <row r="5623" spans="7:8" x14ac:dyDescent="0.35">
      <c r="G5623">
        <v>5617</v>
      </c>
      <c r="H5623">
        <f t="shared" ca="1" si="172"/>
        <v>3.3252205502430653E-2</v>
      </c>
    </row>
    <row r="5624" spans="7:8" x14ac:dyDescent="0.35">
      <c r="G5624">
        <v>5618</v>
      </c>
      <c r="H5624">
        <f t="shared" ca="1" si="172"/>
        <v>-9.3391629574618093E-5</v>
      </c>
    </row>
    <row r="5625" spans="7:8" x14ac:dyDescent="0.35">
      <c r="G5625">
        <v>5619</v>
      </c>
      <c r="H5625">
        <f t="shared" ca="1" si="172"/>
        <v>9.8991068384304062E-3</v>
      </c>
    </row>
    <row r="5626" spans="7:8" x14ac:dyDescent="0.35">
      <c r="G5626">
        <v>5620</v>
      </c>
      <c r="H5626">
        <f t="shared" ca="1" si="172"/>
        <v>3.8997333589317923E-2</v>
      </c>
    </row>
    <row r="5627" spans="7:8" x14ac:dyDescent="0.35">
      <c r="G5627">
        <v>5621</v>
      </c>
      <c r="H5627">
        <f t="shared" ca="1" si="172"/>
        <v>4.720778721507872E-2</v>
      </c>
    </row>
    <row r="5628" spans="7:8" x14ac:dyDescent="0.35">
      <c r="G5628">
        <v>5622</v>
      </c>
      <c r="H5628">
        <f t="shared" ca="1" si="172"/>
        <v>4.9338212690505014E-2</v>
      </c>
    </row>
    <row r="5629" spans="7:8" x14ac:dyDescent="0.35">
      <c r="G5629">
        <v>5623</v>
      </c>
      <c r="H5629">
        <f t="shared" ca="1" si="172"/>
        <v>-2.7309155454467972E-2</v>
      </c>
    </row>
    <row r="5630" spans="7:8" x14ac:dyDescent="0.35">
      <c r="G5630">
        <v>5624</v>
      </c>
      <c r="H5630">
        <f t="shared" ca="1" si="172"/>
        <v>9.6740040461516536E-3</v>
      </c>
    </row>
    <row r="5631" spans="7:8" x14ac:dyDescent="0.35">
      <c r="G5631">
        <v>5625</v>
      </c>
      <c r="H5631">
        <f t="shared" ca="1" si="172"/>
        <v>5.5410875493201424E-3</v>
      </c>
    </row>
    <row r="5632" spans="7:8" x14ac:dyDescent="0.35">
      <c r="G5632">
        <v>5626</v>
      </c>
      <c r="H5632">
        <f t="shared" ca="1" si="172"/>
        <v>2.1980849652243626E-3</v>
      </c>
    </row>
    <row r="5633" spans="7:8" x14ac:dyDescent="0.35">
      <c r="G5633">
        <v>5627</v>
      </c>
      <c r="H5633">
        <f t="shared" ca="1" si="172"/>
        <v>1.0920149211734421E-3</v>
      </c>
    </row>
    <row r="5634" spans="7:8" x14ac:dyDescent="0.35">
      <c r="G5634">
        <v>5628</v>
      </c>
      <c r="H5634">
        <f t="shared" ca="1" si="172"/>
        <v>3.3747638667673836E-2</v>
      </c>
    </row>
    <row r="5635" spans="7:8" x14ac:dyDescent="0.35">
      <c r="G5635">
        <v>5629</v>
      </c>
      <c r="H5635">
        <f t="shared" ca="1" si="172"/>
        <v>-1.0876242931066113E-2</v>
      </c>
    </row>
    <row r="5636" spans="7:8" x14ac:dyDescent="0.35">
      <c r="G5636">
        <v>5630</v>
      </c>
      <c r="H5636">
        <f t="shared" ca="1" si="172"/>
        <v>1.0807510120744022E-2</v>
      </c>
    </row>
    <row r="5637" spans="7:8" x14ac:dyDescent="0.35">
      <c r="G5637">
        <v>5631</v>
      </c>
      <c r="H5637">
        <f t="shared" ca="1" si="172"/>
        <v>-2.8475868076246243E-2</v>
      </c>
    </row>
    <row r="5638" spans="7:8" x14ac:dyDescent="0.35">
      <c r="G5638">
        <v>5632</v>
      </c>
      <c r="H5638">
        <f t="shared" ca="1" si="172"/>
        <v>-5.1451884156759236E-3</v>
      </c>
    </row>
    <row r="5639" spans="7:8" x14ac:dyDescent="0.35">
      <c r="G5639">
        <v>5633</v>
      </c>
      <c r="H5639">
        <f t="shared" ref="H5639:H5702" ca="1" si="173">_xlfn.NORM.INV(RAND(),K$9,K$10)</f>
        <v>7.6568841771097679E-3</v>
      </c>
    </row>
    <row r="5640" spans="7:8" x14ac:dyDescent="0.35">
      <c r="G5640">
        <v>5634</v>
      </c>
      <c r="H5640">
        <f t="shared" ca="1" si="173"/>
        <v>-5.8544012535486981E-3</v>
      </c>
    </row>
    <row r="5641" spans="7:8" x14ac:dyDescent="0.35">
      <c r="G5641">
        <v>5635</v>
      </c>
      <c r="H5641">
        <f t="shared" ca="1" si="173"/>
        <v>-3.6609536702435039E-2</v>
      </c>
    </row>
    <row r="5642" spans="7:8" x14ac:dyDescent="0.35">
      <c r="G5642">
        <v>5636</v>
      </c>
      <c r="H5642">
        <f t="shared" ca="1" si="173"/>
        <v>-4.5590920728754508E-2</v>
      </c>
    </row>
    <row r="5643" spans="7:8" x14ac:dyDescent="0.35">
      <c r="G5643">
        <v>5637</v>
      </c>
      <c r="H5643">
        <f t="shared" ca="1" si="173"/>
        <v>1.8019423565252751E-2</v>
      </c>
    </row>
    <row r="5644" spans="7:8" x14ac:dyDescent="0.35">
      <c r="G5644">
        <v>5638</v>
      </c>
      <c r="H5644">
        <f t="shared" ca="1" si="173"/>
        <v>3.5884985326127376E-2</v>
      </c>
    </row>
    <row r="5645" spans="7:8" x14ac:dyDescent="0.35">
      <c r="G5645">
        <v>5639</v>
      </c>
      <c r="H5645">
        <f t="shared" ca="1" si="173"/>
        <v>-3.0888050422133492E-2</v>
      </c>
    </row>
    <row r="5646" spans="7:8" x14ac:dyDescent="0.35">
      <c r="G5646">
        <v>5640</v>
      </c>
      <c r="H5646">
        <f t="shared" ca="1" si="173"/>
        <v>4.191445836464501E-2</v>
      </c>
    </row>
    <row r="5647" spans="7:8" x14ac:dyDescent="0.35">
      <c r="G5647">
        <v>5641</v>
      </c>
      <c r="H5647">
        <f t="shared" ca="1" si="173"/>
        <v>-2.232497769529438E-2</v>
      </c>
    </row>
    <row r="5648" spans="7:8" x14ac:dyDescent="0.35">
      <c r="G5648">
        <v>5642</v>
      </c>
      <c r="H5648">
        <f t="shared" ca="1" si="173"/>
        <v>-1.4110176112677644E-4</v>
      </c>
    </row>
    <row r="5649" spans="7:8" x14ac:dyDescent="0.35">
      <c r="G5649">
        <v>5643</v>
      </c>
      <c r="H5649">
        <f t="shared" ca="1" si="173"/>
        <v>-3.7213309760520171E-3</v>
      </c>
    </row>
    <row r="5650" spans="7:8" x14ac:dyDescent="0.35">
      <c r="G5650">
        <v>5644</v>
      </c>
      <c r="H5650">
        <f t="shared" ca="1" si="173"/>
        <v>-3.040707067560074E-2</v>
      </c>
    </row>
    <row r="5651" spans="7:8" x14ac:dyDescent="0.35">
      <c r="G5651">
        <v>5645</v>
      </c>
      <c r="H5651">
        <f t="shared" ca="1" si="173"/>
        <v>-1.4111134319483964E-3</v>
      </c>
    </row>
    <row r="5652" spans="7:8" x14ac:dyDescent="0.35">
      <c r="G5652">
        <v>5646</v>
      </c>
      <c r="H5652">
        <f t="shared" ca="1" si="173"/>
        <v>7.1499466474324808E-3</v>
      </c>
    </row>
    <row r="5653" spans="7:8" x14ac:dyDescent="0.35">
      <c r="G5653">
        <v>5647</v>
      </c>
      <c r="H5653">
        <f t="shared" ca="1" si="173"/>
        <v>4.5536360247283442E-2</v>
      </c>
    </row>
    <row r="5654" spans="7:8" x14ac:dyDescent="0.35">
      <c r="G5654">
        <v>5648</v>
      </c>
      <c r="H5654">
        <f t="shared" ca="1" si="173"/>
        <v>8.2591192785815681E-3</v>
      </c>
    </row>
    <row r="5655" spans="7:8" x14ac:dyDescent="0.35">
      <c r="G5655">
        <v>5649</v>
      </c>
      <c r="H5655">
        <f t="shared" ca="1" si="173"/>
        <v>-1.2450493373016732E-2</v>
      </c>
    </row>
    <row r="5656" spans="7:8" x14ac:dyDescent="0.35">
      <c r="G5656">
        <v>5650</v>
      </c>
      <c r="H5656">
        <f t="shared" ca="1" si="173"/>
        <v>4.8449580309390596E-2</v>
      </c>
    </row>
    <row r="5657" spans="7:8" x14ac:dyDescent="0.35">
      <c r="G5657">
        <v>5651</v>
      </c>
      <c r="H5657">
        <f t="shared" ca="1" si="173"/>
        <v>-3.7469549825136686E-2</v>
      </c>
    </row>
    <row r="5658" spans="7:8" x14ac:dyDescent="0.35">
      <c r="G5658">
        <v>5652</v>
      </c>
      <c r="H5658">
        <f t="shared" ca="1" si="173"/>
        <v>5.2815082435860174E-2</v>
      </c>
    </row>
    <row r="5659" spans="7:8" x14ac:dyDescent="0.35">
      <c r="G5659">
        <v>5653</v>
      </c>
      <c r="H5659">
        <f t="shared" ca="1" si="173"/>
        <v>1.6505498693497649E-2</v>
      </c>
    </row>
    <row r="5660" spans="7:8" x14ac:dyDescent="0.35">
      <c r="G5660">
        <v>5654</v>
      </c>
      <c r="H5660">
        <f t="shared" ca="1" si="173"/>
        <v>-3.0845353535510763E-2</v>
      </c>
    </row>
    <row r="5661" spans="7:8" x14ac:dyDescent="0.35">
      <c r="G5661">
        <v>5655</v>
      </c>
      <c r="H5661">
        <f t="shared" ca="1" si="173"/>
        <v>2.8955740074667339E-2</v>
      </c>
    </row>
    <row r="5662" spans="7:8" x14ac:dyDescent="0.35">
      <c r="G5662">
        <v>5656</v>
      </c>
      <c r="H5662">
        <f t="shared" ca="1" si="173"/>
        <v>4.4877786751463818E-2</v>
      </c>
    </row>
    <row r="5663" spans="7:8" x14ac:dyDescent="0.35">
      <c r="G5663">
        <v>5657</v>
      </c>
      <c r="H5663">
        <f t="shared" ca="1" si="173"/>
        <v>5.7778301023642703E-2</v>
      </c>
    </row>
    <row r="5664" spans="7:8" x14ac:dyDescent="0.35">
      <c r="G5664">
        <v>5658</v>
      </c>
      <c r="H5664">
        <f t="shared" ca="1" si="173"/>
        <v>3.4352446502396182E-2</v>
      </c>
    </row>
    <row r="5665" spans="7:8" x14ac:dyDescent="0.35">
      <c r="G5665">
        <v>5659</v>
      </c>
      <c r="H5665">
        <f t="shared" ca="1" si="173"/>
        <v>1.3868506459839757E-2</v>
      </c>
    </row>
    <row r="5666" spans="7:8" x14ac:dyDescent="0.35">
      <c r="G5666">
        <v>5660</v>
      </c>
      <c r="H5666">
        <f t="shared" ca="1" si="173"/>
        <v>4.1900125004191661E-3</v>
      </c>
    </row>
    <row r="5667" spans="7:8" x14ac:dyDescent="0.35">
      <c r="G5667">
        <v>5661</v>
      </c>
      <c r="H5667">
        <f t="shared" ca="1" si="173"/>
        <v>-1.6736068608458301E-2</v>
      </c>
    </row>
    <row r="5668" spans="7:8" x14ac:dyDescent="0.35">
      <c r="G5668">
        <v>5662</v>
      </c>
      <c r="H5668">
        <f t="shared" ca="1" si="173"/>
        <v>9.6527774148378164E-3</v>
      </c>
    </row>
    <row r="5669" spans="7:8" x14ac:dyDescent="0.35">
      <c r="G5669">
        <v>5663</v>
      </c>
      <c r="H5669">
        <f t="shared" ca="1" si="173"/>
        <v>2.7582688029928838E-2</v>
      </c>
    </row>
    <row r="5670" spans="7:8" x14ac:dyDescent="0.35">
      <c r="G5670">
        <v>5664</v>
      </c>
      <c r="H5670">
        <f t="shared" ca="1" si="173"/>
        <v>-1.3931821521455485E-2</v>
      </c>
    </row>
    <row r="5671" spans="7:8" x14ac:dyDescent="0.35">
      <c r="G5671">
        <v>5665</v>
      </c>
      <c r="H5671">
        <f t="shared" ca="1" si="173"/>
        <v>2.7420039973595222E-2</v>
      </c>
    </row>
    <row r="5672" spans="7:8" x14ac:dyDescent="0.35">
      <c r="G5672">
        <v>5666</v>
      </c>
      <c r="H5672">
        <f t="shared" ca="1" si="173"/>
        <v>3.2188792632861341E-2</v>
      </c>
    </row>
    <row r="5673" spans="7:8" x14ac:dyDescent="0.35">
      <c r="G5673">
        <v>5667</v>
      </c>
      <c r="H5673">
        <f t="shared" ca="1" si="173"/>
        <v>7.3040326799451195E-3</v>
      </c>
    </row>
    <row r="5674" spans="7:8" x14ac:dyDescent="0.35">
      <c r="G5674">
        <v>5668</v>
      </c>
      <c r="H5674">
        <f t="shared" ca="1" si="173"/>
        <v>-4.9808069842012886E-2</v>
      </c>
    </row>
    <row r="5675" spans="7:8" x14ac:dyDescent="0.35">
      <c r="G5675">
        <v>5669</v>
      </c>
      <c r="H5675">
        <f t="shared" ca="1" si="173"/>
        <v>1.422744985842128E-2</v>
      </c>
    </row>
    <row r="5676" spans="7:8" x14ac:dyDescent="0.35">
      <c r="G5676">
        <v>5670</v>
      </c>
      <c r="H5676">
        <f t="shared" ca="1" si="173"/>
        <v>1.1805123537250037E-2</v>
      </c>
    </row>
    <row r="5677" spans="7:8" x14ac:dyDescent="0.35">
      <c r="G5677">
        <v>5671</v>
      </c>
      <c r="H5677">
        <f t="shared" ca="1" si="173"/>
        <v>3.222231339634108E-3</v>
      </c>
    </row>
    <row r="5678" spans="7:8" x14ac:dyDescent="0.35">
      <c r="G5678">
        <v>5672</v>
      </c>
      <c r="H5678">
        <f t="shared" ca="1" si="173"/>
        <v>1.990012855192641E-2</v>
      </c>
    </row>
    <row r="5679" spans="7:8" x14ac:dyDescent="0.35">
      <c r="G5679">
        <v>5673</v>
      </c>
      <c r="H5679">
        <f t="shared" ca="1" si="173"/>
        <v>-2.6629671707662571E-2</v>
      </c>
    </row>
    <row r="5680" spans="7:8" x14ac:dyDescent="0.35">
      <c r="G5680">
        <v>5674</v>
      </c>
      <c r="H5680">
        <f t="shared" ca="1" si="173"/>
        <v>6.9226873178524764E-3</v>
      </c>
    </row>
    <row r="5681" spans="7:8" x14ac:dyDescent="0.35">
      <c r="G5681">
        <v>5675</v>
      </c>
      <c r="H5681">
        <f t="shared" ca="1" si="173"/>
        <v>-4.6311764170874894E-4</v>
      </c>
    </row>
    <row r="5682" spans="7:8" x14ac:dyDescent="0.35">
      <c r="G5682">
        <v>5676</v>
      </c>
      <c r="H5682">
        <f t="shared" ca="1" si="173"/>
        <v>-3.7144260471410673E-2</v>
      </c>
    </row>
    <row r="5683" spans="7:8" x14ac:dyDescent="0.35">
      <c r="G5683">
        <v>5677</v>
      </c>
      <c r="H5683">
        <f t="shared" ca="1" si="173"/>
        <v>2.2969140521804696E-2</v>
      </c>
    </row>
    <row r="5684" spans="7:8" x14ac:dyDescent="0.35">
      <c r="G5684">
        <v>5678</v>
      </c>
      <c r="H5684">
        <f t="shared" ca="1" si="173"/>
        <v>-2.0971250009126547E-2</v>
      </c>
    </row>
    <row r="5685" spans="7:8" x14ac:dyDescent="0.35">
      <c r="G5685">
        <v>5679</v>
      </c>
      <c r="H5685">
        <f t="shared" ca="1" si="173"/>
        <v>-1.7220550170167478E-2</v>
      </c>
    </row>
    <row r="5686" spans="7:8" x14ac:dyDescent="0.35">
      <c r="G5686">
        <v>5680</v>
      </c>
      <c r="H5686">
        <f t="shared" ca="1" si="173"/>
        <v>-2.9725446609141452E-3</v>
      </c>
    </row>
    <row r="5687" spans="7:8" x14ac:dyDescent="0.35">
      <c r="G5687">
        <v>5681</v>
      </c>
      <c r="H5687">
        <f t="shared" ca="1" si="173"/>
        <v>-1.2459168900495977E-3</v>
      </c>
    </row>
    <row r="5688" spans="7:8" x14ac:dyDescent="0.35">
      <c r="G5688">
        <v>5682</v>
      </c>
      <c r="H5688">
        <f t="shared" ca="1" si="173"/>
        <v>-8.4049031439590288E-3</v>
      </c>
    </row>
    <row r="5689" spans="7:8" x14ac:dyDescent="0.35">
      <c r="G5689">
        <v>5683</v>
      </c>
      <c r="H5689">
        <f t="shared" ca="1" si="173"/>
        <v>3.3051099246443952E-4</v>
      </c>
    </row>
    <row r="5690" spans="7:8" x14ac:dyDescent="0.35">
      <c r="G5690">
        <v>5684</v>
      </c>
      <c r="H5690">
        <f t="shared" ca="1" si="173"/>
        <v>8.4610018497523008E-3</v>
      </c>
    </row>
    <row r="5691" spans="7:8" x14ac:dyDescent="0.35">
      <c r="G5691">
        <v>5685</v>
      </c>
      <c r="H5691">
        <f t="shared" ca="1" si="173"/>
        <v>2.3146854205357666E-2</v>
      </c>
    </row>
    <row r="5692" spans="7:8" x14ac:dyDescent="0.35">
      <c r="G5692">
        <v>5686</v>
      </c>
      <c r="H5692">
        <f t="shared" ca="1" si="173"/>
        <v>8.1160777113940801E-3</v>
      </c>
    </row>
    <row r="5693" spans="7:8" x14ac:dyDescent="0.35">
      <c r="G5693">
        <v>5687</v>
      </c>
      <c r="H5693">
        <f t="shared" ca="1" si="173"/>
        <v>-4.4498662905309971E-3</v>
      </c>
    </row>
    <row r="5694" spans="7:8" x14ac:dyDescent="0.35">
      <c r="G5694">
        <v>5688</v>
      </c>
      <c r="H5694">
        <f t="shared" ca="1" si="173"/>
        <v>-9.8240241614789212E-3</v>
      </c>
    </row>
    <row r="5695" spans="7:8" x14ac:dyDescent="0.35">
      <c r="G5695">
        <v>5689</v>
      </c>
      <c r="H5695">
        <f t="shared" ca="1" si="173"/>
        <v>1.0457491829612241E-2</v>
      </c>
    </row>
    <row r="5696" spans="7:8" x14ac:dyDescent="0.35">
      <c r="G5696">
        <v>5690</v>
      </c>
      <c r="H5696">
        <f t="shared" ca="1" si="173"/>
        <v>3.5985083911813709E-2</v>
      </c>
    </row>
    <row r="5697" spans="7:8" x14ac:dyDescent="0.35">
      <c r="G5697">
        <v>5691</v>
      </c>
      <c r="H5697">
        <f t="shared" ca="1" si="173"/>
        <v>8.0531926106978055E-2</v>
      </c>
    </row>
    <row r="5698" spans="7:8" x14ac:dyDescent="0.35">
      <c r="G5698">
        <v>5692</v>
      </c>
      <c r="H5698">
        <f t="shared" ca="1" si="173"/>
        <v>-8.2934633376415129E-3</v>
      </c>
    </row>
    <row r="5699" spans="7:8" x14ac:dyDescent="0.35">
      <c r="G5699">
        <v>5693</v>
      </c>
      <c r="H5699">
        <f t="shared" ca="1" si="173"/>
        <v>8.4017803985434476E-3</v>
      </c>
    </row>
    <row r="5700" spans="7:8" x14ac:dyDescent="0.35">
      <c r="G5700">
        <v>5694</v>
      </c>
      <c r="H5700">
        <f t="shared" ca="1" si="173"/>
        <v>-1.4703625683575128E-2</v>
      </c>
    </row>
    <row r="5701" spans="7:8" x14ac:dyDescent="0.35">
      <c r="G5701">
        <v>5695</v>
      </c>
      <c r="H5701">
        <f t="shared" ca="1" si="173"/>
        <v>2.4349398454214161E-2</v>
      </c>
    </row>
    <row r="5702" spans="7:8" x14ac:dyDescent="0.35">
      <c r="G5702">
        <v>5696</v>
      </c>
      <c r="H5702">
        <f t="shared" ca="1" si="173"/>
        <v>3.1039896407322994E-3</v>
      </c>
    </row>
    <row r="5703" spans="7:8" x14ac:dyDescent="0.35">
      <c r="G5703">
        <v>5697</v>
      </c>
      <c r="H5703">
        <f t="shared" ref="H5703:H5766" ca="1" si="174">_xlfn.NORM.INV(RAND(),K$9,K$10)</f>
        <v>2.4807893211374821E-2</v>
      </c>
    </row>
    <row r="5704" spans="7:8" x14ac:dyDescent="0.35">
      <c r="G5704">
        <v>5698</v>
      </c>
      <c r="H5704">
        <f t="shared" ca="1" si="174"/>
        <v>1.0878907442117686E-2</v>
      </c>
    </row>
    <row r="5705" spans="7:8" x14ac:dyDescent="0.35">
      <c r="G5705">
        <v>5699</v>
      </c>
      <c r="H5705">
        <f t="shared" ca="1" si="174"/>
        <v>-2.7510537183253761E-2</v>
      </c>
    </row>
    <row r="5706" spans="7:8" x14ac:dyDescent="0.35">
      <c r="G5706">
        <v>5700</v>
      </c>
      <c r="H5706">
        <f t="shared" ca="1" si="174"/>
        <v>4.0415383999758058E-3</v>
      </c>
    </row>
    <row r="5707" spans="7:8" x14ac:dyDescent="0.35">
      <c r="G5707">
        <v>5701</v>
      </c>
      <c r="H5707">
        <f t="shared" ca="1" si="174"/>
        <v>3.1183006802397309E-3</v>
      </c>
    </row>
    <row r="5708" spans="7:8" x14ac:dyDescent="0.35">
      <c r="G5708">
        <v>5702</v>
      </c>
      <c r="H5708">
        <f t="shared" ca="1" si="174"/>
        <v>2.2041764310274099E-3</v>
      </c>
    </row>
    <row r="5709" spans="7:8" x14ac:dyDescent="0.35">
      <c r="G5709">
        <v>5703</v>
      </c>
      <c r="H5709">
        <f t="shared" ca="1" si="174"/>
        <v>-6.3472023494938285E-3</v>
      </c>
    </row>
    <row r="5710" spans="7:8" x14ac:dyDescent="0.35">
      <c r="G5710">
        <v>5704</v>
      </c>
      <c r="H5710">
        <f t="shared" ca="1" si="174"/>
        <v>1.2572640476495305E-2</v>
      </c>
    </row>
    <row r="5711" spans="7:8" x14ac:dyDescent="0.35">
      <c r="G5711">
        <v>5705</v>
      </c>
      <c r="H5711">
        <f t="shared" ca="1" si="174"/>
        <v>2.0592539194262596E-2</v>
      </c>
    </row>
    <row r="5712" spans="7:8" x14ac:dyDescent="0.35">
      <c r="G5712">
        <v>5706</v>
      </c>
      <c r="H5712">
        <f t="shared" ca="1" si="174"/>
        <v>6.793860607513362E-2</v>
      </c>
    </row>
    <row r="5713" spans="7:8" x14ac:dyDescent="0.35">
      <c r="G5713">
        <v>5707</v>
      </c>
      <c r="H5713">
        <f t="shared" ca="1" si="174"/>
        <v>3.6898862694058801E-2</v>
      </c>
    </row>
    <row r="5714" spans="7:8" x14ac:dyDescent="0.35">
      <c r="G5714">
        <v>5708</v>
      </c>
      <c r="H5714">
        <f t="shared" ca="1" si="174"/>
        <v>8.0786225624401298E-3</v>
      </c>
    </row>
    <row r="5715" spans="7:8" x14ac:dyDescent="0.35">
      <c r="G5715">
        <v>5709</v>
      </c>
      <c r="H5715">
        <f t="shared" ca="1" si="174"/>
        <v>3.4530302578011374E-2</v>
      </c>
    </row>
    <row r="5716" spans="7:8" x14ac:dyDescent="0.35">
      <c r="G5716">
        <v>5710</v>
      </c>
      <c r="H5716">
        <f t="shared" ca="1" si="174"/>
        <v>2.4757643113367294E-2</v>
      </c>
    </row>
    <row r="5717" spans="7:8" x14ac:dyDescent="0.35">
      <c r="G5717">
        <v>5711</v>
      </c>
      <c r="H5717">
        <f t="shared" ca="1" si="174"/>
        <v>2.0490212815471236E-2</v>
      </c>
    </row>
    <row r="5718" spans="7:8" x14ac:dyDescent="0.35">
      <c r="G5718">
        <v>5712</v>
      </c>
      <c r="H5718">
        <f t="shared" ca="1" si="174"/>
        <v>8.5579097125163019E-3</v>
      </c>
    </row>
    <row r="5719" spans="7:8" x14ac:dyDescent="0.35">
      <c r="G5719">
        <v>5713</v>
      </c>
      <c r="H5719">
        <f t="shared" ca="1" si="174"/>
        <v>5.8852654745147094E-2</v>
      </c>
    </row>
    <row r="5720" spans="7:8" x14ac:dyDescent="0.35">
      <c r="G5720">
        <v>5714</v>
      </c>
      <c r="H5720">
        <f t="shared" ca="1" si="174"/>
        <v>1.0416027814159857E-2</v>
      </c>
    </row>
    <row r="5721" spans="7:8" x14ac:dyDescent="0.35">
      <c r="G5721">
        <v>5715</v>
      </c>
      <c r="H5721">
        <f t="shared" ca="1" si="174"/>
        <v>2.2192260573320615E-2</v>
      </c>
    </row>
    <row r="5722" spans="7:8" x14ac:dyDescent="0.35">
      <c r="G5722">
        <v>5716</v>
      </c>
      <c r="H5722">
        <f t="shared" ca="1" si="174"/>
        <v>-9.8712092029317362E-3</v>
      </c>
    </row>
    <row r="5723" spans="7:8" x14ac:dyDescent="0.35">
      <c r="G5723">
        <v>5717</v>
      </c>
      <c r="H5723">
        <f t="shared" ca="1" si="174"/>
        <v>-5.9978326317491277E-3</v>
      </c>
    </row>
    <row r="5724" spans="7:8" x14ac:dyDescent="0.35">
      <c r="G5724">
        <v>5718</v>
      </c>
      <c r="H5724">
        <f t="shared" ca="1" si="174"/>
        <v>7.9178027566674247E-3</v>
      </c>
    </row>
    <row r="5725" spans="7:8" x14ac:dyDescent="0.35">
      <c r="G5725">
        <v>5719</v>
      </c>
      <c r="H5725">
        <f t="shared" ca="1" si="174"/>
        <v>2.5160683299699425E-2</v>
      </c>
    </row>
    <row r="5726" spans="7:8" x14ac:dyDescent="0.35">
      <c r="G5726">
        <v>5720</v>
      </c>
      <c r="H5726">
        <f t="shared" ca="1" si="174"/>
        <v>-1.9101276637779948E-3</v>
      </c>
    </row>
    <row r="5727" spans="7:8" x14ac:dyDescent="0.35">
      <c r="G5727">
        <v>5721</v>
      </c>
      <c r="H5727">
        <f t="shared" ca="1" si="174"/>
        <v>1.3697746602433804E-2</v>
      </c>
    </row>
    <row r="5728" spans="7:8" x14ac:dyDescent="0.35">
      <c r="G5728">
        <v>5722</v>
      </c>
      <c r="H5728">
        <f t="shared" ca="1" si="174"/>
        <v>-2.4726629579377268E-2</v>
      </c>
    </row>
    <row r="5729" spans="7:8" x14ac:dyDescent="0.35">
      <c r="G5729">
        <v>5723</v>
      </c>
      <c r="H5729">
        <f t="shared" ca="1" si="174"/>
        <v>-4.225461135195082E-2</v>
      </c>
    </row>
    <row r="5730" spans="7:8" x14ac:dyDescent="0.35">
      <c r="G5730">
        <v>5724</v>
      </c>
      <c r="H5730">
        <f t="shared" ca="1" si="174"/>
        <v>-3.7431676970151977E-3</v>
      </c>
    </row>
    <row r="5731" spans="7:8" x14ac:dyDescent="0.35">
      <c r="G5731">
        <v>5725</v>
      </c>
      <c r="H5731">
        <f t="shared" ca="1" si="174"/>
        <v>6.6248804611569029E-4</v>
      </c>
    </row>
    <row r="5732" spans="7:8" x14ac:dyDescent="0.35">
      <c r="G5732">
        <v>5726</v>
      </c>
      <c r="H5732">
        <f t="shared" ca="1" si="174"/>
        <v>2.2747804069047231E-3</v>
      </c>
    </row>
    <row r="5733" spans="7:8" x14ac:dyDescent="0.35">
      <c r="G5733">
        <v>5727</v>
      </c>
      <c r="H5733">
        <f t="shared" ca="1" si="174"/>
        <v>3.0364180525765252E-2</v>
      </c>
    </row>
    <row r="5734" spans="7:8" x14ac:dyDescent="0.35">
      <c r="G5734">
        <v>5728</v>
      </c>
      <c r="H5734">
        <f t="shared" ca="1" si="174"/>
        <v>7.7708998517375212E-3</v>
      </c>
    </row>
    <row r="5735" spans="7:8" x14ac:dyDescent="0.35">
      <c r="G5735">
        <v>5729</v>
      </c>
      <c r="H5735">
        <f t="shared" ca="1" si="174"/>
        <v>1.1277073981897145E-2</v>
      </c>
    </row>
    <row r="5736" spans="7:8" x14ac:dyDescent="0.35">
      <c r="G5736">
        <v>5730</v>
      </c>
      <c r="H5736">
        <f t="shared" ca="1" si="174"/>
        <v>-2.94855788318319E-2</v>
      </c>
    </row>
    <row r="5737" spans="7:8" x14ac:dyDescent="0.35">
      <c r="G5737">
        <v>5731</v>
      </c>
      <c r="H5737">
        <f t="shared" ca="1" si="174"/>
        <v>2.9078726875571111E-2</v>
      </c>
    </row>
    <row r="5738" spans="7:8" x14ac:dyDescent="0.35">
      <c r="G5738">
        <v>5732</v>
      </c>
      <c r="H5738">
        <f t="shared" ca="1" si="174"/>
        <v>-3.1283850599250811E-2</v>
      </c>
    </row>
    <row r="5739" spans="7:8" x14ac:dyDescent="0.35">
      <c r="G5739">
        <v>5733</v>
      </c>
      <c r="H5739">
        <f t="shared" ca="1" si="174"/>
        <v>-1.6226784080110052E-3</v>
      </c>
    </row>
    <row r="5740" spans="7:8" x14ac:dyDescent="0.35">
      <c r="G5740">
        <v>5734</v>
      </c>
      <c r="H5740">
        <f t="shared" ca="1" si="174"/>
        <v>4.4713705658802226E-3</v>
      </c>
    </row>
    <row r="5741" spans="7:8" x14ac:dyDescent="0.35">
      <c r="G5741">
        <v>5735</v>
      </c>
      <c r="H5741">
        <f t="shared" ca="1" si="174"/>
        <v>1.1245111311037269E-2</v>
      </c>
    </row>
    <row r="5742" spans="7:8" x14ac:dyDescent="0.35">
      <c r="G5742">
        <v>5736</v>
      </c>
      <c r="H5742">
        <f t="shared" ca="1" si="174"/>
        <v>-5.8313605525621773E-6</v>
      </c>
    </row>
    <row r="5743" spans="7:8" x14ac:dyDescent="0.35">
      <c r="G5743">
        <v>5737</v>
      </c>
      <c r="H5743">
        <f t="shared" ca="1" si="174"/>
        <v>-5.061946559883939E-2</v>
      </c>
    </row>
    <row r="5744" spans="7:8" x14ac:dyDescent="0.35">
      <c r="G5744">
        <v>5738</v>
      </c>
      <c r="H5744">
        <f t="shared" ca="1" si="174"/>
        <v>-1.7134490275870953E-2</v>
      </c>
    </row>
    <row r="5745" spans="7:8" x14ac:dyDescent="0.35">
      <c r="G5745">
        <v>5739</v>
      </c>
      <c r="H5745">
        <f t="shared" ca="1" si="174"/>
        <v>-3.9450520124022774E-2</v>
      </c>
    </row>
    <row r="5746" spans="7:8" x14ac:dyDescent="0.35">
      <c r="G5746">
        <v>5740</v>
      </c>
      <c r="H5746">
        <f t="shared" ca="1" si="174"/>
        <v>1.9634452241461129E-2</v>
      </c>
    </row>
    <row r="5747" spans="7:8" x14ac:dyDescent="0.35">
      <c r="G5747">
        <v>5741</v>
      </c>
      <c r="H5747">
        <f t="shared" ca="1" si="174"/>
        <v>-6.0076993044374985E-2</v>
      </c>
    </row>
    <row r="5748" spans="7:8" x14ac:dyDescent="0.35">
      <c r="G5748">
        <v>5742</v>
      </c>
      <c r="H5748">
        <f t="shared" ca="1" si="174"/>
        <v>-4.841080359821638E-3</v>
      </c>
    </row>
    <row r="5749" spans="7:8" x14ac:dyDescent="0.35">
      <c r="G5749">
        <v>5743</v>
      </c>
      <c r="H5749">
        <f t="shared" ca="1" si="174"/>
        <v>2.5460865078166858E-2</v>
      </c>
    </row>
    <row r="5750" spans="7:8" x14ac:dyDescent="0.35">
      <c r="G5750">
        <v>5744</v>
      </c>
      <c r="H5750">
        <f t="shared" ca="1" si="174"/>
        <v>-1.5226460844724954E-2</v>
      </c>
    </row>
    <row r="5751" spans="7:8" x14ac:dyDescent="0.35">
      <c r="G5751">
        <v>5745</v>
      </c>
      <c r="H5751">
        <f t="shared" ca="1" si="174"/>
        <v>1.4529847638171995E-2</v>
      </c>
    </row>
    <row r="5752" spans="7:8" x14ac:dyDescent="0.35">
      <c r="G5752">
        <v>5746</v>
      </c>
      <c r="H5752">
        <f t="shared" ca="1" si="174"/>
        <v>2.5673854699935616E-3</v>
      </c>
    </row>
    <row r="5753" spans="7:8" x14ac:dyDescent="0.35">
      <c r="G5753">
        <v>5747</v>
      </c>
      <c r="H5753">
        <f t="shared" ca="1" si="174"/>
        <v>-2.5047548894148057E-2</v>
      </c>
    </row>
    <row r="5754" spans="7:8" x14ac:dyDescent="0.35">
      <c r="G5754">
        <v>5748</v>
      </c>
      <c r="H5754">
        <f t="shared" ca="1" si="174"/>
        <v>-1.6811035457211135E-2</v>
      </c>
    </row>
    <row r="5755" spans="7:8" x14ac:dyDescent="0.35">
      <c r="G5755">
        <v>5749</v>
      </c>
      <c r="H5755">
        <f t="shared" ca="1" si="174"/>
        <v>1.3860466222951487E-3</v>
      </c>
    </row>
    <row r="5756" spans="7:8" x14ac:dyDescent="0.35">
      <c r="G5756">
        <v>5750</v>
      </c>
      <c r="H5756">
        <f t="shared" ca="1" si="174"/>
        <v>-5.9641734097671418E-3</v>
      </c>
    </row>
    <row r="5757" spans="7:8" x14ac:dyDescent="0.35">
      <c r="G5757">
        <v>5751</v>
      </c>
      <c r="H5757">
        <f t="shared" ca="1" si="174"/>
        <v>1.902418150515086E-2</v>
      </c>
    </row>
    <row r="5758" spans="7:8" x14ac:dyDescent="0.35">
      <c r="G5758">
        <v>5752</v>
      </c>
      <c r="H5758">
        <f t="shared" ca="1" si="174"/>
        <v>-7.385691462935556E-3</v>
      </c>
    </row>
    <row r="5759" spans="7:8" x14ac:dyDescent="0.35">
      <c r="G5759">
        <v>5753</v>
      </c>
      <c r="H5759">
        <f t="shared" ca="1" si="174"/>
        <v>9.1069811099045404E-3</v>
      </c>
    </row>
    <row r="5760" spans="7:8" x14ac:dyDescent="0.35">
      <c r="G5760">
        <v>5754</v>
      </c>
      <c r="H5760">
        <f t="shared" ca="1" si="174"/>
        <v>-2.5550357166874888E-2</v>
      </c>
    </row>
    <row r="5761" spans="7:8" x14ac:dyDescent="0.35">
      <c r="G5761">
        <v>5755</v>
      </c>
      <c r="H5761">
        <f t="shared" ca="1" si="174"/>
        <v>9.2753690989092544E-3</v>
      </c>
    </row>
    <row r="5762" spans="7:8" x14ac:dyDescent="0.35">
      <c r="G5762">
        <v>5756</v>
      </c>
      <c r="H5762">
        <f t="shared" ca="1" si="174"/>
        <v>2.134925221052553E-2</v>
      </c>
    </row>
    <row r="5763" spans="7:8" x14ac:dyDescent="0.35">
      <c r="G5763">
        <v>5757</v>
      </c>
      <c r="H5763">
        <f t="shared" ca="1" si="174"/>
        <v>2.2353425097445027E-2</v>
      </c>
    </row>
    <row r="5764" spans="7:8" x14ac:dyDescent="0.35">
      <c r="G5764">
        <v>5758</v>
      </c>
      <c r="H5764">
        <f t="shared" ca="1" si="174"/>
        <v>-5.1673085165056124E-5</v>
      </c>
    </row>
    <row r="5765" spans="7:8" x14ac:dyDescent="0.35">
      <c r="G5765">
        <v>5759</v>
      </c>
      <c r="H5765">
        <f t="shared" ca="1" si="174"/>
        <v>1.473923736567375E-2</v>
      </c>
    </row>
    <row r="5766" spans="7:8" x14ac:dyDescent="0.35">
      <c r="G5766">
        <v>5760</v>
      </c>
      <c r="H5766">
        <f t="shared" ca="1" si="174"/>
        <v>-4.857824846094351E-2</v>
      </c>
    </row>
    <row r="5767" spans="7:8" x14ac:dyDescent="0.35">
      <c r="G5767">
        <v>5761</v>
      </c>
      <c r="H5767">
        <f t="shared" ref="H5767:H5830" ca="1" si="175">_xlfn.NORM.INV(RAND(),K$9,K$10)</f>
        <v>-3.7368914534190313E-2</v>
      </c>
    </row>
    <row r="5768" spans="7:8" x14ac:dyDescent="0.35">
      <c r="G5768">
        <v>5762</v>
      </c>
      <c r="H5768">
        <f t="shared" ca="1" si="175"/>
        <v>1.6847570080118727E-2</v>
      </c>
    </row>
    <row r="5769" spans="7:8" x14ac:dyDescent="0.35">
      <c r="G5769">
        <v>5763</v>
      </c>
      <c r="H5769">
        <f t="shared" ca="1" si="175"/>
        <v>1.0541634142852991E-2</v>
      </c>
    </row>
    <row r="5770" spans="7:8" x14ac:dyDescent="0.35">
      <c r="G5770">
        <v>5764</v>
      </c>
      <c r="H5770">
        <f t="shared" ca="1" si="175"/>
        <v>2.2991520019649974E-2</v>
      </c>
    </row>
    <row r="5771" spans="7:8" x14ac:dyDescent="0.35">
      <c r="G5771">
        <v>5765</v>
      </c>
      <c r="H5771">
        <f t="shared" ca="1" si="175"/>
        <v>-3.5080229980042198E-2</v>
      </c>
    </row>
    <row r="5772" spans="7:8" x14ac:dyDescent="0.35">
      <c r="G5772">
        <v>5766</v>
      </c>
      <c r="H5772">
        <f t="shared" ca="1" si="175"/>
        <v>2.4754510350016679E-2</v>
      </c>
    </row>
    <row r="5773" spans="7:8" x14ac:dyDescent="0.35">
      <c r="G5773">
        <v>5767</v>
      </c>
      <c r="H5773">
        <f t="shared" ca="1" si="175"/>
        <v>-1.690061717636707E-2</v>
      </c>
    </row>
    <row r="5774" spans="7:8" x14ac:dyDescent="0.35">
      <c r="G5774">
        <v>5768</v>
      </c>
      <c r="H5774">
        <f t="shared" ca="1" si="175"/>
        <v>1.0408393227806689E-2</v>
      </c>
    </row>
    <row r="5775" spans="7:8" x14ac:dyDescent="0.35">
      <c r="G5775">
        <v>5769</v>
      </c>
      <c r="H5775">
        <f t="shared" ca="1" si="175"/>
        <v>1.2984252828332423E-4</v>
      </c>
    </row>
    <row r="5776" spans="7:8" x14ac:dyDescent="0.35">
      <c r="G5776">
        <v>5770</v>
      </c>
      <c r="H5776">
        <f t="shared" ca="1" si="175"/>
        <v>2.3372116065311189E-2</v>
      </c>
    </row>
    <row r="5777" spans="7:8" x14ac:dyDescent="0.35">
      <c r="G5777">
        <v>5771</v>
      </c>
      <c r="H5777">
        <f t="shared" ca="1" si="175"/>
        <v>3.6881140397400898E-3</v>
      </c>
    </row>
    <row r="5778" spans="7:8" x14ac:dyDescent="0.35">
      <c r="G5778">
        <v>5772</v>
      </c>
      <c r="H5778">
        <f t="shared" ca="1" si="175"/>
        <v>1.1358939588617641E-3</v>
      </c>
    </row>
    <row r="5779" spans="7:8" x14ac:dyDescent="0.35">
      <c r="G5779">
        <v>5773</v>
      </c>
      <c r="H5779">
        <f t="shared" ca="1" si="175"/>
        <v>1.4708594587386731E-2</v>
      </c>
    </row>
    <row r="5780" spans="7:8" x14ac:dyDescent="0.35">
      <c r="G5780">
        <v>5774</v>
      </c>
      <c r="H5780">
        <f t="shared" ca="1" si="175"/>
        <v>-1.4739462817552099E-3</v>
      </c>
    </row>
    <row r="5781" spans="7:8" x14ac:dyDescent="0.35">
      <c r="G5781">
        <v>5775</v>
      </c>
      <c r="H5781">
        <f t="shared" ca="1" si="175"/>
        <v>-9.3611792367738009E-3</v>
      </c>
    </row>
    <row r="5782" spans="7:8" x14ac:dyDescent="0.35">
      <c r="G5782">
        <v>5776</v>
      </c>
      <c r="H5782">
        <f t="shared" ca="1" si="175"/>
        <v>8.3721267899009699E-3</v>
      </c>
    </row>
    <row r="5783" spans="7:8" x14ac:dyDescent="0.35">
      <c r="G5783">
        <v>5777</v>
      </c>
      <c r="H5783">
        <f t="shared" ca="1" si="175"/>
        <v>2.1745645512713803E-2</v>
      </c>
    </row>
    <row r="5784" spans="7:8" x14ac:dyDescent="0.35">
      <c r="G5784">
        <v>5778</v>
      </c>
      <c r="H5784">
        <f t="shared" ca="1" si="175"/>
        <v>5.9722131825814765E-3</v>
      </c>
    </row>
    <row r="5785" spans="7:8" x14ac:dyDescent="0.35">
      <c r="G5785">
        <v>5779</v>
      </c>
      <c r="H5785">
        <f t="shared" ca="1" si="175"/>
        <v>4.7529217342705078E-2</v>
      </c>
    </row>
    <row r="5786" spans="7:8" x14ac:dyDescent="0.35">
      <c r="G5786">
        <v>5780</v>
      </c>
      <c r="H5786">
        <f t="shared" ca="1" si="175"/>
        <v>-5.8129739783093333E-2</v>
      </c>
    </row>
    <row r="5787" spans="7:8" x14ac:dyDescent="0.35">
      <c r="G5787">
        <v>5781</v>
      </c>
      <c r="H5787">
        <f t="shared" ca="1" si="175"/>
        <v>3.2926857382531885E-2</v>
      </c>
    </row>
    <row r="5788" spans="7:8" x14ac:dyDescent="0.35">
      <c r="G5788">
        <v>5782</v>
      </c>
      <c r="H5788">
        <f t="shared" ca="1" si="175"/>
        <v>2.5181681997481175E-2</v>
      </c>
    </row>
    <row r="5789" spans="7:8" x14ac:dyDescent="0.35">
      <c r="G5789">
        <v>5783</v>
      </c>
      <c r="H5789">
        <f t="shared" ca="1" si="175"/>
        <v>-2.2923111208962579E-2</v>
      </c>
    </row>
    <row r="5790" spans="7:8" x14ac:dyDescent="0.35">
      <c r="G5790">
        <v>5784</v>
      </c>
      <c r="H5790">
        <f t="shared" ca="1" si="175"/>
        <v>-2.8496501379645899E-3</v>
      </c>
    </row>
    <row r="5791" spans="7:8" x14ac:dyDescent="0.35">
      <c r="G5791">
        <v>5785</v>
      </c>
      <c r="H5791">
        <f t="shared" ca="1" si="175"/>
        <v>-9.2524258821720679E-3</v>
      </c>
    </row>
    <row r="5792" spans="7:8" x14ac:dyDescent="0.35">
      <c r="G5792">
        <v>5786</v>
      </c>
      <c r="H5792">
        <f t="shared" ca="1" si="175"/>
        <v>1.4516267977701685E-2</v>
      </c>
    </row>
    <row r="5793" spans="7:8" x14ac:dyDescent="0.35">
      <c r="G5793">
        <v>5787</v>
      </c>
      <c r="H5793">
        <f t="shared" ca="1" si="175"/>
        <v>6.0650169561100309E-2</v>
      </c>
    </row>
    <row r="5794" spans="7:8" x14ac:dyDescent="0.35">
      <c r="G5794">
        <v>5788</v>
      </c>
      <c r="H5794">
        <f t="shared" ca="1" si="175"/>
        <v>-2.4021053411500418E-2</v>
      </c>
    </row>
    <row r="5795" spans="7:8" x14ac:dyDescent="0.35">
      <c r="G5795">
        <v>5789</v>
      </c>
      <c r="H5795">
        <f t="shared" ca="1" si="175"/>
        <v>-1.8399761955418627E-2</v>
      </c>
    </row>
    <row r="5796" spans="7:8" x14ac:dyDescent="0.35">
      <c r="G5796">
        <v>5790</v>
      </c>
      <c r="H5796">
        <f t="shared" ca="1" si="175"/>
        <v>2.0816751717068285E-2</v>
      </c>
    </row>
    <row r="5797" spans="7:8" x14ac:dyDescent="0.35">
      <c r="G5797">
        <v>5791</v>
      </c>
      <c r="H5797">
        <f t="shared" ca="1" si="175"/>
        <v>-4.9726712317057553E-2</v>
      </c>
    </row>
    <row r="5798" spans="7:8" x14ac:dyDescent="0.35">
      <c r="G5798">
        <v>5792</v>
      </c>
      <c r="H5798">
        <f t="shared" ca="1" si="175"/>
        <v>-2.9494834460068352E-2</v>
      </c>
    </row>
    <row r="5799" spans="7:8" x14ac:dyDescent="0.35">
      <c r="G5799">
        <v>5793</v>
      </c>
      <c r="H5799">
        <f t="shared" ca="1" si="175"/>
        <v>2.1407442276989926E-2</v>
      </c>
    </row>
    <row r="5800" spans="7:8" x14ac:dyDescent="0.35">
      <c r="G5800">
        <v>5794</v>
      </c>
      <c r="H5800">
        <f t="shared" ca="1" si="175"/>
        <v>4.7359808295052968E-3</v>
      </c>
    </row>
    <row r="5801" spans="7:8" x14ac:dyDescent="0.35">
      <c r="G5801">
        <v>5795</v>
      </c>
      <c r="H5801">
        <f t="shared" ca="1" si="175"/>
        <v>1.3059325847743797E-2</v>
      </c>
    </row>
    <row r="5802" spans="7:8" x14ac:dyDescent="0.35">
      <c r="G5802">
        <v>5796</v>
      </c>
      <c r="H5802">
        <f t="shared" ca="1" si="175"/>
        <v>-2.3877621177051313E-2</v>
      </c>
    </row>
    <row r="5803" spans="7:8" x14ac:dyDescent="0.35">
      <c r="G5803">
        <v>5797</v>
      </c>
      <c r="H5803">
        <f t="shared" ca="1" si="175"/>
        <v>-8.4350144113685931E-3</v>
      </c>
    </row>
    <row r="5804" spans="7:8" x14ac:dyDescent="0.35">
      <c r="G5804">
        <v>5798</v>
      </c>
      <c r="H5804">
        <f t="shared" ca="1" si="175"/>
        <v>2.7886351529514877E-2</v>
      </c>
    </row>
    <row r="5805" spans="7:8" x14ac:dyDescent="0.35">
      <c r="G5805">
        <v>5799</v>
      </c>
      <c r="H5805">
        <f t="shared" ca="1" si="175"/>
        <v>3.4173566642342335E-2</v>
      </c>
    </row>
    <row r="5806" spans="7:8" x14ac:dyDescent="0.35">
      <c r="G5806">
        <v>5800</v>
      </c>
      <c r="H5806">
        <f t="shared" ca="1" si="175"/>
        <v>-2.2323236637690896E-2</v>
      </c>
    </row>
    <row r="5807" spans="7:8" x14ac:dyDescent="0.35">
      <c r="G5807">
        <v>5801</v>
      </c>
      <c r="H5807">
        <f t="shared" ca="1" si="175"/>
        <v>-5.2439741706965248E-3</v>
      </c>
    </row>
    <row r="5808" spans="7:8" x14ac:dyDescent="0.35">
      <c r="G5808">
        <v>5802</v>
      </c>
      <c r="H5808">
        <f t="shared" ca="1" si="175"/>
        <v>2.2876709774746765E-2</v>
      </c>
    </row>
    <row r="5809" spans="7:8" x14ac:dyDescent="0.35">
      <c r="G5809">
        <v>5803</v>
      </c>
      <c r="H5809">
        <f t="shared" ca="1" si="175"/>
        <v>3.6204461429495072E-2</v>
      </c>
    </row>
    <row r="5810" spans="7:8" x14ac:dyDescent="0.35">
      <c r="G5810">
        <v>5804</v>
      </c>
      <c r="H5810">
        <f t="shared" ca="1" si="175"/>
        <v>-1.4479944276986302E-4</v>
      </c>
    </row>
    <row r="5811" spans="7:8" x14ac:dyDescent="0.35">
      <c r="G5811">
        <v>5805</v>
      </c>
      <c r="H5811">
        <f t="shared" ca="1" si="175"/>
        <v>4.7251025971672543E-2</v>
      </c>
    </row>
    <row r="5812" spans="7:8" x14ac:dyDescent="0.35">
      <c r="G5812">
        <v>5806</v>
      </c>
      <c r="H5812">
        <f t="shared" ca="1" si="175"/>
        <v>2.7043474450034112E-2</v>
      </c>
    </row>
    <row r="5813" spans="7:8" x14ac:dyDescent="0.35">
      <c r="G5813">
        <v>5807</v>
      </c>
      <c r="H5813">
        <f t="shared" ca="1" si="175"/>
        <v>1.9612448194752014E-2</v>
      </c>
    </row>
    <row r="5814" spans="7:8" x14ac:dyDescent="0.35">
      <c r="G5814">
        <v>5808</v>
      </c>
      <c r="H5814">
        <f t="shared" ca="1" si="175"/>
        <v>-1.2143595247258178E-2</v>
      </c>
    </row>
    <row r="5815" spans="7:8" x14ac:dyDescent="0.35">
      <c r="G5815">
        <v>5809</v>
      </c>
      <c r="H5815">
        <f t="shared" ca="1" si="175"/>
        <v>3.7895585187567249E-2</v>
      </c>
    </row>
    <row r="5816" spans="7:8" x14ac:dyDescent="0.35">
      <c r="G5816">
        <v>5810</v>
      </c>
      <c r="H5816">
        <f t="shared" ca="1" si="175"/>
        <v>3.4440019771118727E-2</v>
      </c>
    </row>
    <row r="5817" spans="7:8" x14ac:dyDescent="0.35">
      <c r="G5817">
        <v>5811</v>
      </c>
      <c r="H5817">
        <f t="shared" ca="1" si="175"/>
        <v>-7.0229045797541075E-3</v>
      </c>
    </row>
    <row r="5818" spans="7:8" x14ac:dyDescent="0.35">
      <c r="G5818">
        <v>5812</v>
      </c>
      <c r="H5818">
        <f t="shared" ca="1" si="175"/>
        <v>-1.3498982027425202E-4</v>
      </c>
    </row>
    <row r="5819" spans="7:8" x14ac:dyDescent="0.35">
      <c r="G5819">
        <v>5813</v>
      </c>
      <c r="H5819">
        <f t="shared" ca="1" si="175"/>
        <v>3.1827070676727484E-3</v>
      </c>
    </row>
    <row r="5820" spans="7:8" x14ac:dyDescent="0.35">
      <c r="G5820">
        <v>5814</v>
      </c>
      <c r="H5820">
        <f t="shared" ca="1" si="175"/>
        <v>2.1700664918789053E-2</v>
      </c>
    </row>
    <row r="5821" spans="7:8" x14ac:dyDescent="0.35">
      <c r="G5821">
        <v>5815</v>
      </c>
      <c r="H5821">
        <f t="shared" ca="1" si="175"/>
        <v>4.9799499606061497E-2</v>
      </c>
    </row>
    <row r="5822" spans="7:8" x14ac:dyDescent="0.35">
      <c r="G5822">
        <v>5816</v>
      </c>
      <c r="H5822">
        <f t="shared" ca="1" si="175"/>
        <v>-9.8384187936301198E-3</v>
      </c>
    </row>
    <row r="5823" spans="7:8" x14ac:dyDescent="0.35">
      <c r="G5823">
        <v>5817</v>
      </c>
      <c r="H5823">
        <f t="shared" ca="1" si="175"/>
        <v>1.4625192742145392E-2</v>
      </c>
    </row>
    <row r="5824" spans="7:8" x14ac:dyDescent="0.35">
      <c r="G5824">
        <v>5818</v>
      </c>
      <c r="H5824">
        <f t="shared" ca="1" si="175"/>
        <v>4.0748572589681458E-3</v>
      </c>
    </row>
    <row r="5825" spans="7:8" x14ac:dyDescent="0.35">
      <c r="G5825">
        <v>5819</v>
      </c>
      <c r="H5825">
        <f t="shared" ca="1" si="175"/>
        <v>1.595288294404089E-3</v>
      </c>
    </row>
    <row r="5826" spans="7:8" x14ac:dyDescent="0.35">
      <c r="G5826">
        <v>5820</v>
      </c>
      <c r="H5826">
        <f t="shared" ca="1" si="175"/>
        <v>4.6244284318900071E-3</v>
      </c>
    </row>
    <row r="5827" spans="7:8" x14ac:dyDescent="0.35">
      <c r="G5827">
        <v>5821</v>
      </c>
      <c r="H5827">
        <f t="shared" ca="1" si="175"/>
        <v>1.5030012132317536E-2</v>
      </c>
    </row>
    <row r="5828" spans="7:8" x14ac:dyDescent="0.35">
      <c r="G5828">
        <v>5822</v>
      </c>
      <c r="H5828">
        <f t="shared" ca="1" si="175"/>
        <v>-2.4086359297090841E-3</v>
      </c>
    </row>
    <row r="5829" spans="7:8" x14ac:dyDescent="0.35">
      <c r="G5829">
        <v>5823</v>
      </c>
      <c r="H5829">
        <f t="shared" ca="1" si="175"/>
        <v>-5.3505184222996088E-3</v>
      </c>
    </row>
    <row r="5830" spans="7:8" x14ac:dyDescent="0.35">
      <c r="G5830">
        <v>5824</v>
      </c>
      <c r="H5830">
        <f t="shared" ca="1" si="175"/>
        <v>-2.0795446264624835E-2</v>
      </c>
    </row>
    <row r="5831" spans="7:8" x14ac:dyDescent="0.35">
      <c r="G5831">
        <v>5825</v>
      </c>
      <c r="H5831">
        <f t="shared" ref="H5831:H5894" ca="1" si="176">_xlfn.NORM.INV(RAND(),K$9,K$10)</f>
        <v>4.9177365736551785E-4</v>
      </c>
    </row>
    <row r="5832" spans="7:8" x14ac:dyDescent="0.35">
      <c r="G5832">
        <v>5826</v>
      </c>
      <c r="H5832">
        <f t="shared" ca="1" si="176"/>
        <v>2.1233734971976069E-3</v>
      </c>
    </row>
    <row r="5833" spans="7:8" x14ac:dyDescent="0.35">
      <c r="G5833">
        <v>5827</v>
      </c>
      <c r="H5833">
        <f t="shared" ca="1" si="176"/>
        <v>2.5120426413578045E-2</v>
      </c>
    </row>
    <row r="5834" spans="7:8" x14ac:dyDescent="0.35">
      <c r="G5834">
        <v>5828</v>
      </c>
      <c r="H5834">
        <f t="shared" ca="1" si="176"/>
        <v>-3.6155631923933569E-2</v>
      </c>
    </row>
    <row r="5835" spans="7:8" x14ac:dyDescent="0.35">
      <c r="G5835">
        <v>5829</v>
      </c>
      <c r="H5835">
        <f t="shared" ca="1" si="176"/>
        <v>-1.0741615088529862E-2</v>
      </c>
    </row>
    <row r="5836" spans="7:8" x14ac:dyDescent="0.35">
      <c r="G5836">
        <v>5830</v>
      </c>
      <c r="H5836">
        <f t="shared" ca="1" si="176"/>
        <v>-1.4080206612009807E-2</v>
      </c>
    </row>
    <row r="5837" spans="7:8" x14ac:dyDescent="0.35">
      <c r="G5837">
        <v>5831</v>
      </c>
      <c r="H5837">
        <f t="shared" ca="1" si="176"/>
        <v>-1.0423476724380033E-2</v>
      </c>
    </row>
    <row r="5838" spans="7:8" x14ac:dyDescent="0.35">
      <c r="G5838">
        <v>5832</v>
      </c>
      <c r="H5838">
        <f t="shared" ca="1" si="176"/>
        <v>1.3019736722579309E-2</v>
      </c>
    </row>
    <row r="5839" spans="7:8" x14ac:dyDescent="0.35">
      <c r="G5839">
        <v>5833</v>
      </c>
      <c r="H5839">
        <f t="shared" ca="1" si="176"/>
        <v>1.6321577140600819E-2</v>
      </c>
    </row>
    <row r="5840" spans="7:8" x14ac:dyDescent="0.35">
      <c r="G5840">
        <v>5834</v>
      </c>
      <c r="H5840">
        <f t="shared" ca="1" si="176"/>
        <v>-1.7627617473888479E-3</v>
      </c>
    </row>
    <row r="5841" spans="7:8" x14ac:dyDescent="0.35">
      <c r="G5841">
        <v>5835</v>
      </c>
      <c r="H5841">
        <f t="shared" ca="1" si="176"/>
        <v>3.3617736057038865E-3</v>
      </c>
    </row>
    <row r="5842" spans="7:8" x14ac:dyDescent="0.35">
      <c r="G5842">
        <v>5836</v>
      </c>
      <c r="H5842">
        <f t="shared" ca="1" si="176"/>
        <v>-1.9904643445245772E-3</v>
      </c>
    </row>
    <row r="5843" spans="7:8" x14ac:dyDescent="0.35">
      <c r="G5843">
        <v>5837</v>
      </c>
      <c r="H5843">
        <f t="shared" ca="1" si="176"/>
        <v>1.0288976358384157E-2</v>
      </c>
    </row>
    <row r="5844" spans="7:8" x14ac:dyDescent="0.35">
      <c r="G5844">
        <v>5838</v>
      </c>
      <c r="H5844">
        <f t="shared" ca="1" si="176"/>
        <v>-1.3812467792924887E-2</v>
      </c>
    </row>
    <row r="5845" spans="7:8" x14ac:dyDescent="0.35">
      <c r="G5845">
        <v>5839</v>
      </c>
      <c r="H5845">
        <f t="shared" ca="1" si="176"/>
        <v>3.4755386666114982E-2</v>
      </c>
    </row>
    <row r="5846" spans="7:8" x14ac:dyDescent="0.35">
      <c r="G5846">
        <v>5840</v>
      </c>
      <c r="H5846">
        <f t="shared" ca="1" si="176"/>
        <v>1.4418366682838682E-2</v>
      </c>
    </row>
    <row r="5847" spans="7:8" x14ac:dyDescent="0.35">
      <c r="G5847">
        <v>5841</v>
      </c>
      <c r="H5847">
        <f t="shared" ca="1" si="176"/>
        <v>2.9028868936802625E-3</v>
      </c>
    </row>
    <row r="5848" spans="7:8" x14ac:dyDescent="0.35">
      <c r="G5848">
        <v>5842</v>
      </c>
      <c r="H5848">
        <f t="shared" ca="1" si="176"/>
        <v>-7.1708432789790826E-4</v>
      </c>
    </row>
    <row r="5849" spans="7:8" x14ac:dyDescent="0.35">
      <c r="G5849">
        <v>5843</v>
      </c>
      <c r="H5849">
        <f t="shared" ca="1" si="176"/>
        <v>1.3271460360420078E-2</v>
      </c>
    </row>
    <row r="5850" spans="7:8" x14ac:dyDescent="0.35">
      <c r="G5850">
        <v>5844</v>
      </c>
      <c r="H5850">
        <f t="shared" ca="1" si="176"/>
        <v>-2.0304446148594914E-2</v>
      </c>
    </row>
    <row r="5851" spans="7:8" x14ac:dyDescent="0.35">
      <c r="G5851">
        <v>5845</v>
      </c>
      <c r="H5851">
        <f t="shared" ca="1" si="176"/>
        <v>1.1707160244382205E-2</v>
      </c>
    </row>
    <row r="5852" spans="7:8" x14ac:dyDescent="0.35">
      <c r="G5852">
        <v>5846</v>
      </c>
      <c r="H5852">
        <f t="shared" ca="1" si="176"/>
        <v>5.3123811885934184E-3</v>
      </c>
    </row>
    <row r="5853" spans="7:8" x14ac:dyDescent="0.35">
      <c r="G5853">
        <v>5847</v>
      </c>
      <c r="H5853">
        <f t="shared" ca="1" si="176"/>
        <v>-1.9135203743986386E-2</v>
      </c>
    </row>
    <row r="5854" spans="7:8" x14ac:dyDescent="0.35">
      <c r="G5854">
        <v>5848</v>
      </c>
      <c r="H5854">
        <f t="shared" ca="1" si="176"/>
        <v>5.3293384996030389E-3</v>
      </c>
    </row>
    <row r="5855" spans="7:8" x14ac:dyDescent="0.35">
      <c r="G5855">
        <v>5849</v>
      </c>
      <c r="H5855">
        <f t="shared" ca="1" si="176"/>
        <v>-5.9196484500317016E-3</v>
      </c>
    </row>
    <row r="5856" spans="7:8" x14ac:dyDescent="0.35">
      <c r="G5856">
        <v>5850</v>
      </c>
      <c r="H5856">
        <f t="shared" ca="1" si="176"/>
        <v>-4.4256798002613791E-2</v>
      </c>
    </row>
    <row r="5857" spans="7:8" x14ac:dyDescent="0.35">
      <c r="G5857">
        <v>5851</v>
      </c>
      <c r="H5857">
        <f t="shared" ca="1" si="176"/>
        <v>-9.9719521729376825E-3</v>
      </c>
    </row>
    <row r="5858" spans="7:8" x14ac:dyDescent="0.35">
      <c r="G5858">
        <v>5852</v>
      </c>
      <c r="H5858">
        <f t="shared" ca="1" si="176"/>
        <v>-2.5978982979015148E-2</v>
      </c>
    </row>
    <row r="5859" spans="7:8" x14ac:dyDescent="0.35">
      <c r="G5859">
        <v>5853</v>
      </c>
      <c r="H5859">
        <f t="shared" ca="1" si="176"/>
        <v>-5.5958650288137582E-2</v>
      </c>
    </row>
    <row r="5860" spans="7:8" x14ac:dyDescent="0.35">
      <c r="G5860">
        <v>5854</v>
      </c>
      <c r="H5860">
        <f t="shared" ca="1" si="176"/>
        <v>9.1752115698837521E-3</v>
      </c>
    </row>
    <row r="5861" spans="7:8" x14ac:dyDescent="0.35">
      <c r="G5861">
        <v>5855</v>
      </c>
      <c r="H5861">
        <f t="shared" ca="1" si="176"/>
        <v>1.0406355103847903E-2</v>
      </c>
    </row>
    <row r="5862" spans="7:8" x14ac:dyDescent="0.35">
      <c r="G5862">
        <v>5856</v>
      </c>
      <c r="H5862">
        <f t="shared" ca="1" si="176"/>
        <v>1.9947499588528345E-2</v>
      </c>
    </row>
    <row r="5863" spans="7:8" x14ac:dyDescent="0.35">
      <c r="G5863">
        <v>5857</v>
      </c>
      <c r="H5863">
        <f t="shared" ca="1" si="176"/>
        <v>-8.1564815429053094E-3</v>
      </c>
    </row>
    <row r="5864" spans="7:8" x14ac:dyDescent="0.35">
      <c r="G5864">
        <v>5858</v>
      </c>
      <c r="H5864">
        <f t="shared" ca="1" si="176"/>
        <v>-2.1423302689999599E-3</v>
      </c>
    </row>
    <row r="5865" spans="7:8" x14ac:dyDescent="0.35">
      <c r="G5865">
        <v>5859</v>
      </c>
      <c r="H5865">
        <f t="shared" ca="1" si="176"/>
        <v>-3.7872328342351365E-3</v>
      </c>
    </row>
    <row r="5866" spans="7:8" x14ac:dyDescent="0.35">
      <c r="G5866">
        <v>5860</v>
      </c>
      <c r="H5866">
        <f t="shared" ca="1" si="176"/>
        <v>-2.8412090149451371E-4</v>
      </c>
    </row>
    <row r="5867" spans="7:8" x14ac:dyDescent="0.35">
      <c r="G5867">
        <v>5861</v>
      </c>
      <c r="H5867">
        <f t="shared" ca="1" si="176"/>
        <v>2.5067899253524296E-2</v>
      </c>
    </row>
    <row r="5868" spans="7:8" x14ac:dyDescent="0.35">
      <c r="G5868">
        <v>5862</v>
      </c>
      <c r="H5868">
        <f t="shared" ca="1" si="176"/>
        <v>-2.7418823909996833E-2</v>
      </c>
    </row>
    <row r="5869" spans="7:8" x14ac:dyDescent="0.35">
      <c r="G5869">
        <v>5863</v>
      </c>
      <c r="H5869">
        <f t="shared" ca="1" si="176"/>
        <v>-2.0550091846674855E-2</v>
      </c>
    </row>
    <row r="5870" spans="7:8" x14ac:dyDescent="0.35">
      <c r="G5870">
        <v>5864</v>
      </c>
      <c r="H5870">
        <f t="shared" ca="1" si="176"/>
        <v>-1.1538703008239327E-2</v>
      </c>
    </row>
    <row r="5871" spans="7:8" x14ac:dyDescent="0.35">
      <c r="G5871">
        <v>5865</v>
      </c>
      <c r="H5871">
        <f t="shared" ca="1" si="176"/>
        <v>-2.1969223776165695E-3</v>
      </c>
    </row>
    <row r="5872" spans="7:8" x14ac:dyDescent="0.35">
      <c r="G5872">
        <v>5866</v>
      </c>
      <c r="H5872">
        <f t="shared" ca="1" si="176"/>
        <v>1.5509808761912111E-2</v>
      </c>
    </row>
    <row r="5873" spans="7:8" x14ac:dyDescent="0.35">
      <c r="G5873">
        <v>5867</v>
      </c>
      <c r="H5873">
        <f t="shared" ca="1" si="176"/>
        <v>1.0046047393012578E-2</v>
      </c>
    </row>
    <row r="5874" spans="7:8" x14ac:dyDescent="0.35">
      <c r="G5874">
        <v>5868</v>
      </c>
      <c r="H5874">
        <f t="shared" ca="1" si="176"/>
        <v>-2.8274115497627861E-2</v>
      </c>
    </row>
    <row r="5875" spans="7:8" x14ac:dyDescent="0.35">
      <c r="G5875">
        <v>5869</v>
      </c>
      <c r="H5875">
        <f t="shared" ca="1" si="176"/>
        <v>-1.4982905371590284E-2</v>
      </c>
    </row>
    <row r="5876" spans="7:8" x14ac:dyDescent="0.35">
      <c r="G5876">
        <v>5870</v>
      </c>
      <c r="H5876">
        <f t="shared" ca="1" si="176"/>
        <v>3.5371885438272778E-2</v>
      </c>
    </row>
    <row r="5877" spans="7:8" x14ac:dyDescent="0.35">
      <c r="G5877">
        <v>5871</v>
      </c>
      <c r="H5877">
        <f t="shared" ca="1" si="176"/>
        <v>-1.884953994354242E-2</v>
      </c>
    </row>
    <row r="5878" spans="7:8" x14ac:dyDescent="0.35">
      <c r="G5878">
        <v>5872</v>
      </c>
      <c r="H5878">
        <f t="shared" ca="1" si="176"/>
        <v>4.5729289306240727E-2</v>
      </c>
    </row>
    <row r="5879" spans="7:8" x14ac:dyDescent="0.35">
      <c r="G5879">
        <v>5873</v>
      </c>
      <c r="H5879">
        <f t="shared" ca="1" si="176"/>
        <v>3.0289713378232008E-2</v>
      </c>
    </row>
    <row r="5880" spans="7:8" x14ac:dyDescent="0.35">
      <c r="G5880">
        <v>5874</v>
      </c>
      <c r="H5880">
        <f t="shared" ca="1" si="176"/>
        <v>1.3406892531601022E-2</v>
      </c>
    </row>
    <row r="5881" spans="7:8" x14ac:dyDescent="0.35">
      <c r="G5881">
        <v>5875</v>
      </c>
      <c r="H5881">
        <f t="shared" ca="1" si="176"/>
        <v>-8.3452039196027575E-3</v>
      </c>
    </row>
    <row r="5882" spans="7:8" x14ac:dyDescent="0.35">
      <c r="G5882">
        <v>5876</v>
      </c>
      <c r="H5882">
        <f t="shared" ca="1" si="176"/>
        <v>5.3051665635628749E-2</v>
      </c>
    </row>
    <row r="5883" spans="7:8" x14ac:dyDescent="0.35">
      <c r="G5883">
        <v>5877</v>
      </c>
      <c r="H5883">
        <f t="shared" ca="1" si="176"/>
        <v>9.586207237464053E-3</v>
      </c>
    </row>
    <row r="5884" spans="7:8" x14ac:dyDescent="0.35">
      <c r="G5884">
        <v>5878</v>
      </c>
      <c r="H5884">
        <f t="shared" ca="1" si="176"/>
        <v>-5.0596334479344335E-3</v>
      </c>
    </row>
    <row r="5885" spans="7:8" x14ac:dyDescent="0.35">
      <c r="G5885">
        <v>5879</v>
      </c>
      <c r="H5885">
        <f t="shared" ca="1" si="176"/>
        <v>-3.0719242236237666E-2</v>
      </c>
    </row>
    <row r="5886" spans="7:8" x14ac:dyDescent="0.35">
      <c r="G5886">
        <v>5880</v>
      </c>
      <c r="H5886">
        <f t="shared" ca="1" si="176"/>
        <v>-9.9343629704939356E-3</v>
      </c>
    </row>
    <row r="5887" spans="7:8" x14ac:dyDescent="0.35">
      <c r="G5887">
        <v>5881</v>
      </c>
      <c r="H5887">
        <f t="shared" ca="1" si="176"/>
        <v>4.5317384474926226E-2</v>
      </c>
    </row>
    <row r="5888" spans="7:8" x14ac:dyDescent="0.35">
      <c r="G5888">
        <v>5882</v>
      </c>
      <c r="H5888">
        <f t="shared" ca="1" si="176"/>
        <v>-1.4642548924021708E-2</v>
      </c>
    </row>
    <row r="5889" spans="7:8" x14ac:dyDescent="0.35">
      <c r="G5889">
        <v>5883</v>
      </c>
      <c r="H5889">
        <f t="shared" ca="1" si="176"/>
        <v>3.383484499681122E-2</v>
      </c>
    </row>
    <row r="5890" spans="7:8" x14ac:dyDescent="0.35">
      <c r="G5890">
        <v>5884</v>
      </c>
      <c r="H5890">
        <f t="shared" ca="1" si="176"/>
        <v>-1.3003671959999954E-2</v>
      </c>
    </row>
    <row r="5891" spans="7:8" x14ac:dyDescent="0.35">
      <c r="G5891">
        <v>5885</v>
      </c>
      <c r="H5891">
        <f t="shared" ca="1" si="176"/>
        <v>-1.3757402718796647E-2</v>
      </c>
    </row>
    <row r="5892" spans="7:8" x14ac:dyDescent="0.35">
      <c r="G5892">
        <v>5886</v>
      </c>
      <c r="H5892">
        <f t="shared" ca="1" si="176"/>
        <v>1.7991753799693291E-3</v>
      </c>
    </row>
    <row r="5893" spans="7:8" x14ac:dyDescent="0.35">
      <c r="G5893">
        <v>5887</v>
      </c>
      <c r="H5893">
        <f t="shared" ca="1" si="176"/>
        <v>5.0973685615438051E-3</v>
      </c>
    </row>
    <row r="5894" spans="7:8" x14ac:dyDescent="0.35">
      <c r="G5894">
        <v>5888</v>
      </c>
      <c r="H5894">
        <f t="shared" ca="1" si="176"/>
        <v>-2.257648898597946E-2</v>
      </c>
    </row>
    <row r="5895" spans="7:8" x14ac:dyDescent="0.35">
      <c r="G5895">
        <v>5889</v>
      </c>
      <c r="H5895">
        <f t="shared" ref="H5895:H5958" ca="1" si="177">_xlfn.NORM.INV(RAND(),K$9,K$10)</f>
        <v>-9.5412135029061401E-3</v>
      </c>
    </row>
    <row r="5896" spans="7:8" x14ac:dyDescent="0.35">
      <c r="G5896">
        <v>5890</v>
      </c>
      <c r="H5896">
        <f t="shared" ca="1" si="177"/>
        <v>2.9800018772272657E-2</v>
      </c>
    </row>
    <row r="5897" spans="7:8" x14ac:dyDescent="0.35">
      <c r="G5897">
        <v>5891</v>
      </c>
      <c r="H5897">
        <f t="shared" ca="1" si="177"/>
        <v>-1.6032400062634393E-2</v>
      </c>
    </row>
    <row r="5898" spans="7:8" x14ac:dyDescent="0.35">
      <c r="G5898">
        <v>5892</v>
      </c>
      <c r="H5898">
        <f t="shared" ca="1" si="177"/>
        <v>-2.7622088101919465E-2</v>
      </c>
    </row>
    <row r="5899" spans="7:8" x14ac:dyDescent="0.35">
      <c r="G5899">
        <v>5893</v>
      </c>
      <c r="H5899">
        <f t="shared" ca="1" si="177"/>
        <v>2.0291179737719343E-2</v>
      </c>
    </row>
    <row r="5900" spans="7:8" x14ac:dyDescent="0.35">
      <c r="G5900">
        <v>5894</v>
      </c>
      <c r="H5900">
        <f t="shared" ca="1" si="177"/>
        <v>-1.4816335020593836E-2</v>
      </c>
    </row>
    <row r="5901" spans="7:8" x14ac:dyDescent="0.35">
      <c r="G5901">
        <v>5895</v>
      </c>
      <c r="H5901">
        <f t="shared" ca="1" si="177"/>
        <v>-3.0874354464315638E-2</v>
      </c>
    </row>
    <row r="5902" spans="7:8" x14ac:dyDescent="0.35">
      <c r="G5902">
        <v>5896</v>
      </c>
      <c r="H5902">
        <f t="shared" ca="1" si="177"/>
        <v>-1.9312752124768327E-2</v>
      </c>
    </row>
    <row r="5903" spans="7:8" x14ac:dyDescent="0.35">
      <c r="G5903">
        <v>5897</v>
      </c>
      <c r="H5903">
        <f t="shared" ca="1" si="177"/>
        <v>1.5234510496906072E-2</v>
      </c>
    </row>
    <row r="5904" spans="7:8" x14ac:dyDescent="0.35">
      <c r="G5904">
        <v>5898</v>
      </c>
      <c r="H5904">
        <f t="shared" ca="1" si="177"/>
        <v>-4.6619680775295359E-2</v>
      </c>
    </row>
    <row r="5905" spans="7:8" x14ac:dyDescent="0.35">
      <c r="G5905">
        <v>5899</v>
      </c>
      <c r="H5905">
        <f t="shared" ca="1" si="177"/>
        <v>1.8434676229463258E-2</v>
      </c>
    </row>
    <row r="5906" spans="7:8" x14ac:dyDescent="0.35">
      <c r="G5906">
        <v>5900</v>
      </c>
      <c r="H5906">
        <f t="shared" ca="1" si="177"/>
        <v>2.2446314126838427E-2</v>
      </c>
    </row>
    <row r="5907" spans="7:8" x14ac:dyDescent="0.35">
      <c r="G5907">
        <v>5901</v>
      </c>
      <c r="H5907">
        <f t="shared" ca="1" si="177"/>
        <v>-2.3486245113787673E-2</v>
      </c>
    </row>
    <row r="5908" spans="7:8" x14ac:dyDescent="0.35">
      <c r="G5908">
        <v>5902</v>
      </c>
      <c r="H5908">
        <f t="shared" ca="1" si="177"/>
        <v>-9.9977894265358327E-3</v>
      </c>
    </row>
    <row r="5909" spans="7:8" x14ac:dyDescent="0.35">
      <c r="G5909">
        <v>5903</v>
      </c>
      <c r="H5909">
        <f t="shared" ca="1" si="177"/>
        <v>4.3186188211864221E-2</v>
      </c>
    </row>
    <row r="5910" spans="7:8" x14ac:dyDescent="0.35">
      <c r="G5910">
        <v>5904</v>
      </c>
      <c r="H5910">
        <f t="shared" ca="1" si="177"/>
        <v>-2.1582274450289282E-3</v>
      </c>
    </row>
    <row r="5911" spans="7:8" x14ac:dyDescent="0.35">
      <c r="G5911">
        <v>5905</v>
      </c>
      <c r="H5911">
        <f t="shared" ca="1" si="177"/>
        <v>2.7370036912394298E-4</v>
      </c>
    </row>
    <row r="5912" spans="7:8" x14ac:dyDescent="0.35">
      <c r="G5912">
        <v>5906</v>
      </c>
      <c r="H5912">
        <f t="shared" ca="1" si="177"/>
        <v>2.3403683782943813E-3</v>
      </c>
    </row>
    <row r="5913" spans="7:8" x14ac:dyDescent="0.35">
      <c r="G5913">
        <v>5907</v>
      </c>
      <c r="H5913">
        <f t="shared" ca="1" si="177"/>
        <v>6.3224145582805305E-3</v>
      </c>
    </row>
    <row r="5914" spans="7:8" x14ac:dyDescent="0.35">
      <c r="G5914">
        <v>5908</v>
      </c>
      <c r="H5914">
        <f t="shared" ca="1" si="177"/>
        <v>-1.5537013108758203E-2</v>
      </c>
    </row>
    <row r="5915" spans="7:8" x14ac:dyDescent="0.35">
      <c r="G5915">
        <v>5909</v>
      </c>
      <c r="H5915">
        <f t="shared" ca="1" si="177"/>
        <v>-2.3773265666168924E-2</v>
      </c>
    </row>
    <row r="5916" spans="7:8" x14ac:dyDescent="0.35">
      <c r="G5916">
        <v>5910</v>
      </c>
      <c r="H5916">
        <f t="shared" ca="1" si="177"/>
        <v>1.7823305607145904E-2</v>
      </c>
    </row>
    <row r="5917" spans="7:8" x14ac:dyDescent="0.35">
      <c r="G5917">
        <v>5911</v>
      </c>
      <c r="H5917">
        <f t="shared" ca="1" si="177"/>
        <v>7.6550461954043598E-3</v>
      </c>
    </row>
    <row r="5918" spans="7:8" x14ac:dyDescent="0.35">
      <c r="G5918">
        <v>5912</v>
      </c>
      <c r="H5918">
        <f t="shared" ca="1" si="177"/>
        <v>2.3808800288831196E-3</v>
      </c>
    </row>
    <row r="5919" spans="7:8" x14ac:dyDescent="0.35">
      <c r="G5919">
        <v>5913</v>
      </c>
      <c r="H5919">
        <f t="shared" ca="1" si="177"/>
        <v>-1.5000673422855312E-2</v>
      </c>
    </row>
    <row r="5920" spans="7:8" x14ac:dyDescent="0.35">
      <c r="G5920">
        <v>5914</v>
      </c>
      <c r="H5920">
        <f t="shared" ca="1" si="177"/>
        <v>2.645456134561941E-2</v>
      </c>
    </row>
    <row r="5921" spans="7:8" x14ac:dyDescent="0.35">
      <c r="G5921">
        <v>5915</v>
      </c>
      <c r="H5921">
        <f t="shared" ca="1" si="177"/>
        <v>-7.6789465187690371E-3</v>
      </c>
    </row>
    <row r="5922" spans="7:8" x14ac:dyDescent="0.35">
      <c r="G5922">
        <v>5916</v>
      </c>
      <c r="H5922">
        <f t="shared" ca="1" si="177"/>
        <v>2.5807114407111554E-3</v>
      </c>
    </row>
    <row r="5923" spans="7:8" x14ac:dyDescent="0.35">
      <c r="G5923">
        <v>5917</v>
      </c>
      <c r="H5923">
        <f t="shared" ca="1" si="177"/>
        <v>1.7452559866148899E-2</v>
      </c>
    </row>
    <row r="5924" spans="7:8" x14ac:dyDescent="0.35">
      <c r="G5924">
        <v>5918</v>
      </c>
      <c r="H5924">
        <f t="shared" ca="1" si="177"/>
        <v>-1.0256722466835446E-2</v>
      </c>
    </row>
    <row r="5925" spans="7:8" x14ac:dyDescent="0.35">
      <c r="G5925">
        <v>5919</v>
      </c>
      <c r="H5925">
        <f t="shared" ca="1" si="177"/>
        <v>3.2443926766387375E-2</v>
      </c>
    </row>
    <row r="5926" spans="7:8" x14ac:dyDescent="0.35">
      <c r="G5926">
        <v>5920</v>
      </c>
      <c r="H5926">
        <f t="shared" ca="1" si="177"/>
        <v>1.2796343871519629E-2</v>
      </c>
    </row>
    <row r="5927" spans="7:8" x14ac:dyDescent="0.35">
      <c r="G5927">
        <v>5921</v>
      </c>
      <c r="H5927">
        <f t="shared" ca="1" si="177"/>
        <v>8.1980450581900122E-2</v>
      </c>
    </row>
    <row r="5928" spans="7:8" x14ac:dyDescent="0.35">
      <c r="G5928">
        <v>5922</v>
      </c>
      <c r="H5928">
        <f t="shared" ca="1" si="177"/>
        <v>2.3650909075153524E-2</v>
      </c>
    </row>
    <row r="5929" spans="7:8" x14ac:dyDescent="0.35">
      <c r="G5929">
        <v>5923</v>
      </c>
      <c r="H5929">
        <f t="shared" ca="1" si="177"/>
        <v>2.2105778864051306E-2</v>
      </c>
    </row>
    <row r="5930" spans="7:8" x14ac:dyDescent="0.35">
      <c r="G5930">
        <v>5924</v>
      </c>
      <c r="H5930">
        <f t="shared" ca="1" si="177"/>
        <v>-4.4791537335722329E-4</v>
      </c>
    </row>
    <row r="5931" spans="7:8" x14ac:dyDescent="0.35">
      <c r="G5931">
        <v>5925</v>
      </c>
      <c r="H5931">
        <f t="shared" ca="1" si="177"/>
        <v>2.2974110102685127E-2</v>
      </c>
    </row>
    <row r="5932" spans="7:8" x14ac:dyDescent="0.35">
      <c r="G5932">
        <v>5926</v>
      </c>
      <c r="H5932">
        <f t="shared" ca="1" si="177"/>
        <v>2.4531330915485167E-3</v>
      </c>
    </row>
    <row r="5933" spans="7:8" x14ac:dyDescent="0.35">
      <c r="G5933">
        <v>5927</v>
      </c>
      <c r="H5933">
        <f t="shared" ca="1" si="177"/>
        <v>2.9351081796774377E-2</v>
      </c>
    </row>
    <row r="5934" spans="7:8" x14ac:dyDescent="0.35">
      <c r="G5934">
        <v>5928</v>
      </c>
      <c r="H5934">
        <f t="shared" ca="1" si="177"/>
        <v>2.5930430327324297E-2</v>
      </c>
    </row>
    <row r="5935" spans="7:8" x14ac:dyDescent="0.35">
      <c r="G5935">
        <v>5929</v>
      </c>
      <c r="H5935">
        <f t="shared" ca="1" si="177"/>
        <v>6.0107160289749459E-3</v>
      </c>
    </row>
    <row r="5936" spans="7:8" x14ac:dyDescent="0.35">
      <c r="G5936">
        <v>5930</v>
      </c>
      <c r="H5936">
        <f t="shared" ca="1" si="177"/>
        <v>-1.9509194145292726E-2</v>
      </c>
    </row>
    <row r="5937" spans="7:8" x14ac:dyDescent="0.35">
      <c r="G5937">
        <v>5931</v>
      </c>
      <c r="H5937">
        <f t="shared" ca="1" si="177"/>
        <v>-9.4074002337986868E-3</v>
      </c>
    </row>
    <row r="5938" spans="7:8" x14ac:dyDescent="0.35">
      <c r="G5938">
        <v>5932</v>
      </c>
      <c r="H5938">
        <f t="shared" ca="1" si="177"/>
        <v>-2.2127132608952809E-2</v>
      </c>
    </row>
    <row r="5939" spans="7:8" x14ac:dyDescent="0.35">
      <c r="G5939">
        <v>5933</v>
      </c>
      <c r="H5939">
        <f t="shared" ca="1" si="177"/>
        <v>-2.4345386250076258E-2</v>
      </c>
    </row>
    <row r="5940" spans="7:8" x14ac:dyDescent="0.35">
      <c r="G5940">
        <v>5934</v>
      </c>
      <c r="H5940">
        <f t="shared" ca="1" si="177"/>
        <v>1.7125004633237875E-2</v>
      </c>
    </row>
    <row r="5941" spans="7:8" x14ac:dyDescent="0.35">
      <c r="G5941">
        <v>5935</v>
      </c>
      <c r="H5941">
        <f t="shared" ca="1" si="177"/>
        <v>5.4974302135271259E-3</v>
      </c>
    </row>
    <row r="5942" spans="7:8" x14ac:dyDescent="0.35">
      <c r="G5942">
        <v>5936</v>
      </c>
      <c r="H5942">
        <f t="shared" ca="1" si="177"/>
        <v>9.1916106928349381E-3</v>
      </c>
    </row>
    <row r="5943" spans="7:8" x14ac:dyDescent="0.35">
      <c r="G5943">
        <v>5937</v>
      </c>
      <c r="H5943">
        <f t="shared" ca="1" si="177"/>
        <v>1.3640791972879495E-2</v>
      </c>
    </row>
    <row r="5944" spans="7:8" x14ac:dyDescent="0.35">
      <c r="G5944">
        <v>5938</v>
      </c>
      <c r="H5944">
        <f t="shared" ca="1" si="177"/>
        <v>1.2407843638881892E-2</v>
      </c>
    </row>
    <row r="5945" spans="7:8" x14ac:dyDescent="0.35">
      <c r="G5945">
        <v>5939</v>
      </c>
      <c r="H5945">
        <f t="shared" ca="1" si="177"/>
        <v>9.6153816886668138E-3</v>
      </c>
    </row>
    <row r="5946" spans="7:8" x14ac:dyDescent="0.35">
      <c r="G5946">
        <v>5940</v>
      </c>
      <c r="H5946">
        <f t="shared" ca="1" si="177"/>
        <v>4.181902742446944E-2</v>
      </c>
    </row>
    <row r="5947" spans="7:8" x14ac:dyDescent="0.35">
      <c r="G5947">
        <v>5941</v>
      </c>
      <c r="H5947">
        <f t="shared" ca="1" si="177"/>
        <v>-1.6207584008447213E-3</v>
      </c>
    </row>
    <row r="5948" spans="7:8" x14ac:dyDescent="0.35">
      <c r="G5948">
        <v>5942</v>
      </c>
      <c r="H5948">
        <f t="shared" ca="1" si="177"/>
        <v>1.4121149554544821E-2</v>
      </c>
    </row>
    <row r="5949" spans="7:8" x14ac:dyDescent="0.35">
      <c r="G5949">
        <v>5943</v>
      </c>
      <c r="H5949">
        <f t="shared" ca="1" si="177"/>
        <v>2.1833442830694258E-3</v>
      </c>
    </row>
    <row r="5950" spans="7:8" x14ac:dyDescent="0.35">
      <c r="G5950">
        <v>5944</v>
      </c>
      <c r="H5950">
        <f t="shared" ca="1" si="177"/>
        <v>3.6159593293183703E-2</v>
      </c>
    </row>
    <row r="5951" spans="7:8" x14ac:dyDescent="0.35">
      <c r="G5951">
        <v>5945</v>
      </c>
      <c r="H5951">
        <f t="shared" ca="1" si="177"/>
        <v>3.19485934505154E-2</v>
      </c>
    </row>
    <row r="5952" spans="7:8" x14ac:dyDescent="0.35">
      <c r="G5952">
        <v>5946</v>
      </c>
      <c r="H5952">
        <f t="shared" ca="1" si="177"/>
        <v>2.1164593651977696E-2</v>
      </c>
    </row>
    <row r="5953" spans="7:8" x14ac:dyDescent="0.35">
      <c r="G5953">
        <v>5947</v>
      </c>
      <c r="H5953">
        <f t="shared" ca="1" si="177"/>
        <v>-4.3905741636719987E-2</v>
      </c>
    </row>
    <row r="5954" spans="7:8" x14ac:dyDescent="0.35">
      <c r="G5954">
        <v>5948</v>
      </c>
      <c r="H5954">
        <f t="shared" ca="1" si="177"/>
        <v>4.0942598016308542E-2</v>
      </c>
    </row>
    <row r="5955" spans="7:8" x14ac:dyDescent="0.35">
      <c r="G5955">
        <v>5949</v>
      </c>
      <c r="H5955">
        <f t="shared" ca="1" si="177"/>
        <v>1.4053564967042156E-2</v>
      </c>
    </row>
    <row r="5956" spans="7:8" x14ac:dyDescent="0.35">
      <c r="G5956">
        <v>5950</v>
      </c>
      <c r="H5956">
        <f t="shared" ca="1" si="177"/>
        <v>-2.9817547930492197E-3</v>
      </c>
    </row>
    <row r="5957" spans="7:8" x14ac:dyDescent="0.35">
      <c r="G5957">
        <v>5951</v>
      </c>
      <c r="H5957">
        <f t="shared" ca="1" si="177"/>
        <v>-1.0786390019984023E-2</v>
      </c>
    </row>
    <row r="5958" spans="7:8" x14ac:dyDescent="0.35">
      <c r="G5958">
        <v>5952</v>
      </c>
      <c r="H5958">
        <f t="shared" ca="1" si="177"/>
        <v>-2.955312962141185E-2</v>
      </c>
    </row>
    <row r="5959" spans="7:8" x14ac:dyDescent="0.35">
      <c r="G5959">
        <v>5953</v>
      </c>
      <c r="H5959">
        <f t="shared" ref="H5959:H6022" ca="1" si="178">_xlfn.NORM.INV(RAND(),K$9,K$10)</f>
        <v>-3.2211396095239162E-3</v>
      </c>
    </row>
    <row r="5960" spans="7:8" x14ac:dyDescent="0.35">
      <c r="G5960">
        <v>5954</v>
      </c>
      <c r="H5960">
        <f t="shared" ca="1" si="178"/>
        <v>-3.1783007644026152E-4</v>
      </c>
    </row>
    <row r="5961" spans="7:8" x14ac:dyDescent="0.35">
      <c r="G5961">
        <v>5955</v>
      </c>
      <c r="H5961">
        <f t="shared" ca="1" si="178"/>
        <v>-6.3192015051922908E-3</v>
      </c>
    </row>
    <row r="5962" spans="7:8" x14ac:dyDescent="0.35">
      <c r="G5962">
        <v>5956</v>
      </c>
      <c r="H5962">
        <f t="shared" ca="1" si="178"/>
        <v>3.7270944988402659E-2</v>
      </c>
    </row>
    <row r="5963" spans="7:8" x14ac:dyDescent="0.35">
      <c r="G5963">
        <v>5957</v>
      </c>
      <c r="H5963">
        <f t="shared" ca="1" si="178"/>
        <v>5.957413469829323E-3</v>
      </c>
    </row>
    <row r="5964" spans="7:8" x14ac:dyDescent="0.35">
      <c r="G5964">
        <v>5958</v>
      </c>
      <c r="H5964">
        <f t="shared" ca="1" si="178"/>
        <v>1.69684576820869E-2</v>
      </c>
    </row>
    <row r="5965" spans="7:8" x14ac:dyDescent="0.35">
      <c r="G5965">
        <v>5959</v>
      </c>
      <c r="H5965">
        <f t="shared" ca="1" si="178"/>
        <v>-5.2541091454400862E-2</v>
      </c>
    </row>
    <row r="5966" spans="7:8" x14ac:dyDescent="0.35">
      <c r="G5966">
        <v>5960</v>
      </c>
      <c r="H5966">
        <f t="shared" ca="1" si="178"/>
        <v>-6.2497868251627349E-2</v>
      </c>
    </row>
    <row r="5967" spans="7:8" x14ac:dyDescent="0.35">
      <c r="G5967">
        <v>5961</v>
      </c>
      <c r="H5967">
        <f t="shared" ca="1" si="178"/>
        <v>1.2689612228174095E-2</v>
      </c>
    </row>
    <row r="5968" spans="7:8" x14ac:dyDescent="0.35">
      <c r="G5968">
        <v>5962</v>
      </c>
      <c r="H5968">
        <f t="shared" ca="1" si="178"/>
        <v>-2.1200672504275941E-2</v>
      </c>
    </row>
    <row r="5969" spans="7:8" x14ac:dyDescent="0.35">
      <c r="G5969">
        <v>5963</v>
      </c>
      <c r="H5969">
        <f t="shared" ca="1" si="178"/>
        <v>1.0356460608777219E-2</v>
      </c>
    </row>
    <row r="5970" spans="7:8" x14ac:dyDescent="0.35">
      <c r="G5970">
        <v>5964</v>
      </c>
      <c r="H5970">
        <f t="shared" ca="1" si="178"/>
        <v>1.1411552819539631E-2</v>
      </c>
    </row>
    <row r="5971" spans="7:8" x14ac:dyDescent="0.35">
      <c r="G5971">
        <v>5965</v>
      </c>
      <c r="H5971">
        <f t="shared" ca="1" si="178"/>
        <v>-9.8921258118798224E-4</v>
      </c>
    </row>
    <row r="5972" spans="7:8" x14ac:dyDescent="0.35">
      <c r="G5972">
        <v>5966</v>
      </c>
      <c r="H5972">
        <f t="shared" ca="1" si="178"/>
        <v>-2.8791226220229695E-2</v>
      </c>
    </row>
    <row r="5973" spans="7:8" x14ac:dyDescent="0.35">
      <c r="G5973">
        <v>5967</v>
      </c>
      <c r="H5973">
        <f t="shared" ca="1" si="178"/>
        <v>-3.156201187221595E-3</v>
      </c>
    </row>
    <row r="5974" spans="7:8" x14ac:dyDescent="0.35">
      <c r="G5974">
        <v>5968</v>
      </c>
      <c r="H5974">
        <f t="shared" ca="1" si="178"/>
        <v>-5.922093761913984E-3</v>
      </c>
    </row>
    <row r="5975" spans="7:8" x14ac:dyDescent="0.35">
      <c r="G5975">
        <v>5969</v>
      </c>
      <c r="H5975">
        <f t="shared" ca="1" si="178"/>
        <v>-5.032527389007304E-2</v>
      </c>
    </row>
    <row r="5976" spans="7:8" x14ac:dyDescent="0.35">
      <c r="G5976">
        <v>5970</v>
      </c>
      <c r="H5976">
        <f t="shared" ca="1" si="178"/>
        <v>1.5346411139025568E-2</v>
      </c>
    </row>
    <row r="5977" spans="7:8" x14ac:dyDescent="0.35">
      <c r="G5977">
        <v>5971</v>
      </c>
      <c r="H5977">
        <f t="shared" ca="1" si="178"/>
        <v>-1.4201636467132329E-2</v>
      </c>
    </row>
    <row r="5978" spans="7:8" x14ac:dyDescent="0.35">
      <c r="G5978">
        <v>5972</v>
      </c>
      <c r="H5978">
        <f t="shared" ca="1" si="178"/>
        <v>-2.3185001532720493E-2</v>
      </c>
    </row>
    <row r="5979" spans="7:8" x14ac:dyDescent="0.35">
      <c r="G5979">
        <v>5973</v>
      </c>
      <c r="H5979">
        <f t="shared" ca="1" si="178"/>
        <v>-2.0178386142191322E-3</v>
      </c>
    </row>
    <row r="5980" spans="7:8" x14ac:dyDescent="0.35">
      <c r="G5980">
        <v>5974</v>
      </c>
      <c r="H5980">
        <f t="shared" ca="1" si="178"/>
        <v>4.3153477261728941E-3</v>
      </c>
    </row>
    <row r="5981" spans="7:8" x14ac:dyDescent="0.35">
      <c r="G5981">
        <v>5975</v>
      </c>
      <c r="H5981">
        <f t="shared" ca="1" si="178"/>
        <v>4.3360917239458403E-2</v>
      </c>
    </row>
    <row r="5982" spans="7:8" x14ac:dyDescent="0.35">
      <c r="G5982">
        <v>5976</v>
      </c>
      <c r="H5982">
        <f t="shared" ca="1" si="178"/>
        <v>-2.333245670094666E-2</v>
      </c>
    </row>
    <row r="5983" spans="7:8" x14ac:dyDescent="0.35">
      <c r="G5983">
        <v>5977</v>
      </c>
      <c r="H5983">
        <f t="shared" ca="1" si="178"/>
        <v>-2.0775250054902116E-2</v>
      </c>
    </row>
    <row r="5984" spans="7:8" x14ac:dyDescent="0.35">
      <c r="G5984">
        <v>5978</v>
      </c>
      <c r="H5984">
        <f t="shared" ca="1" si="178"/>
        <v>8.1895080516171462E-3</v>
      </c>
    </row>
    <row r="5985" spans="7:8" x14ac:dyDescent="0.35">
      <c r="G5985">
        <v>5979</v>
      </c>
      <c r="H5985">
        <f t="shared" ca="1" si="178"/>
        <v>-9.1513993868795381E-3</v>
      </c>
    </row>
    <row r="5986" spans="7:8" x14ac:dyDescent="0.35">
      <c r="G5986">
        <v>5980</v>
      </c>
      <c r="H5986">
        <f t="shared" ca="1" si="178"/>
        <v>-4.2749448618883412E-2</v>
      </c>
    </row>
    <row r="5987" spans="7:8" x14ac:dyDescent="0.35">
      <c r="G5987">
        <v>5981</v>
      </c>
      <c r="H5987">
        <f t="shared" ca="1" si="178"/>
        <v>1.9606827633536848E-2</v>
      </c>
    </row>
    <row r="5988" spans="7:8" x14ac:dyDescent="0.35">
      <c r="G5988">
        <v>5982</v>
      </c>
      <c r="H5988">
        <f t="shared" ca="1" si="178"/>
        <v>2.7261563112609355E-2</v>
      </c>
    </row>
    <row r="5989" spans="7:8" x14ac:dyDescent="0.35">
      <c r="G5989">
        <v>5983</v>
      </c>
      <c r="H5989">
        <f t="shared" ca="1" si="178"/>
        <v>2.0772927719990425E-2</v>
      </c>
    </row>
    <row r="5990" spans="7:8" x14ac:dyDescent="0.35">
      <c r="G5990">
        <v>5984</v>
      </c>
      <c r="H5990">
        <f t="shared" ca="1" si="178"/>
        <v>-3.210841524907726E-2</v>
      </c>
    </row>
    <row r="5991" spans="7:8" x14ac:dyDescent="0.35">
      <c r="G5991">
        <v>5985</v>
      </c>
      <c r="H5991">
        <f t="shared" ca="1" si="178"/>
        <v>1.0569368081801362E-2</v>
      </c>
    </row>
    <row r="5992" spans="7:8" x14ac:dyDescent="0.35">
      <c r="G5992">
        <v>5986</v>
      </c>
      <c r="H5992">
        <f t="shared" ca="1" si="178"/>
        <v>-4.3865706299693913E-2</v>
      </c>
    </row>
    <row r="5993" spans="7:8" x14ac:dyDescent="0.35">
      <c r="G5993">
        <v>5987</v>
      </c>
      <c r="H5993">
        <f t="shared" ca="1" si="178"/>
        <v>-3.310920393910232E-2</v>
      </c>
    </row>
    <row r="5994" spans="7:8" x14ac:dyDescent="0.35">
      <c r="G5994">
        <v>5988</v>
      </c>
      <c r="H5994">
        <f t="shared" ca="1" si="178"/>
        <v>-1.2656783265517434E-2</v>
      </c>
    </row>
    <row r="5995" spans="7:8" x14ac:dyDescent="0.35">
      <c r="G5995">
        <v>5989</v>
      </c>
      <c r="H5995">
        <f t="shared" ca="1" si="178"/>
        <v>1.4230009772837032E-2</v>
      </c>
    </row>
    <row r="5996" spans="7:8" x14ac:dyDescent="0.35">
      <c r="G5996">
        <v>5990</v>
      </c>
      <c r="H5996">
        <f t="shared" ca="1" si="178"/>
        <v>-2.3101220553481936E-2</v>
      </c>
    </row>
    <row r="5997" spans="7:8" x14ac:dyDescent="0.35">
      <c r="G5997">
        <v>5991</v>
      </c>
      <c r="H5997">
        <f t="shared" ca="1" si="178"/>
        <v>-5.7291767055248945E-4</v>
      </c>
    </row>
    <row r="5998" spans="7:8" x14ac:dyDescent="0.35">
      <c r="G5998">
        <v>5992</v>
      </c>
      <c r="H5998">
        <f t="shared" ca="1" si="178"/>
        <v>-2.4135839669866363E-2</v>
      </c>
    </row>
    <row r="5999" spans="7:8" x14ac:dyDescent="0.35">
      <c r="G5999">
        <v>5993</v>
      </c>
      <c r="H5999">
        <f t="shared" ca="1" si="178"/>
        <v>-1.2735779800197395E-2</v>
      </c>
    </row>
    <row r="6000" spans="7:8" x14ac:dyDescent="0.35">
      <c r="G6000">
        <v>5994</v>
      </c>
      <c r="H6000">
        <f t="shared" ca="1" si="178"/>
        <v>3.4315297207539019E-3</v>
      </c>
    </row>
    <row r="6001" spans="7:8" x14ac:dyDescent="0.35">
      <c r="G6001">
        <v>5995</v>
      </c>
      <c r="H6001">
        <f t="shared" ca="1" si="178"/>
        <v>-1.7333810111684795E-2</v>
      </c>
    </row>
    <row r="6002" spans="7:8" x14ac:dyDescent="0.35">
      <c r="G6002">
        <v>5996</v>
      </c>
      <c r="H6002">
        <f t="shared" ca="1" si="178"/>
        <v>-2.7424588843106914E-2</v>
      </c>
    </row>
    <row r="6003" spans="7:8" x14ac:dyDescent="0.35">
      <c r="G6003">
        <v>5997</v>
      </c>
      <c r="H6003">
        <f t="shared" ca="1" si="178"/>
        <v>3.3510652670661126E-3</v>
      </c>
    </row>
    <row r="6004" spans="7:8" x14ac:dyDescent="0.35">
      <c r="G6004">
        <v>5998</v>
      </c>
      <c r="H6004">
        <f t="shared" ca="1" si="178"/>
        <v>-4.8355586544307966E-2</v>
      </c>
    </row>
    <row r="6005" spans="7:8" x14ac:dyDescent="0.35">
      <c r="G6005">
        <v>5999</v>
      </c>
      <c r="H6005">
        <f t="shared" ca="1" si="178"/>
        <v>2.6760771785989294E-2</v>
      </c>
    </row>
    <row r="6006" spans="7:8" x14ac:dyDescent="0.35">
      <c r="G6006">
        <v>6000</v>
      </c>
      <c r="H6006">
        <f t="shared" ca="1" si="178"/>
        <v>-2.4822661585567209E-2</v>
      </c>
    </row>
    <row r="6007" spans="7:8" x14ac:dyDescent="0.35">
      <c r="G6007">
        <v>6001</v>
      </c>
      <c r="H6007">
        <f t="shared" ca="1" si="178"/>
        <v>3.4322245517985746E-2</v>
      </c>
    </row>
    <row r="6008" spans="7:8" x14ac:dyDescent="0.35">
      <c r="G6008">
        <v>6002</v>
      </c>
      <c r="H6008">
        <f t="shared" ca="1" si="178"/>
        <v>2.9102839289669863E-2</v>
      </c>
    </row>
    <row r="6009" spans="7:8" x14ac:dyDescent="0.35">
      <c r="G6009">
        <v>6003</v>
      </c>
      <c r="H6009">
        <f t="shared" ca="1" si="178"/>
        <v>-3.4629412257139456E-3</v>
      </c>
    </row>
    <row r="6010" spans="7:8" x14ac:dyDescent="0.35">
      <c r="G6010">
        <v>6004</v>
      </c>
      <c r="H6010">
        <f t="shared" ca="1" si="178"/>
        <v>-6.9593728074210815E-3</v>
      </c>
    </row>
    <row r="6011" spans="7:8" x14ac:dyDescent="0.35">
      <c r="G6011">
        <v>6005</v>
      </c>
      <c r="H6011">
        <f t="shared" ca="1" si="178"/>
        <v>-2.67170848838904E-2</v>
      </c>
    </row>
    <row r="6012" spans="7:8" x14ac:dyDescent="0.35">
      <c r="G6012">
        <v>6006</v>
      </c>
      <c r="H6012">
        <f t="shared" ca="1" si="178"/>
        <v>3.4897919420085743E-3</v>
      </c>
    </row>
    <row r="6013" spans="7:8" x14ac:dyDescent="0.35">
      <c r="G6013">
        <v>6007</v>
      </c>
      <c r="H6013">
        <f t="shared" ca="1" si="178"/>
        <v>1.2593685370812532E-2</v>
      </c>
    </row>
    <row r="6014" spans="7:8" x14ac:dyDescent="0.35">
      <c r="G6014">
        <v>6008</v>
      </c>
      <c r="H6014">
        <f t="shared" ca="1" si="178"/>
        <v>-9.973677801573896E-3</v>
      </c>
    </row>
    <row r="6015" spans="7:8" x14ac:dyDescent="0.35">
      <c r="G6015">
        <v>6009</v>
      </c>
      <c r="H6015">
        <f t="shared" ca="1" si="178"/>
        <v>-1.664901305981601E-2</v>
      </c>
    </row>
    <row r="6016" spans="7:8" x14ac:dyDescent="0.35">
      <c r="G6016">
        <v>6010</v>
      </c>
      <c r="H6016">
        <f t="shared" ca="1" si="178"/>
        <v>2.4698972224439283E-2</v>
      </c>
    </row>
    <row r="6017" spans="7:8" x14ac:dyDescent="0.35">
      <c r="G6017">
        <v>6011</v>
      </c>
      <c r="H6017">
        <f t="shared" ca="1" si="178"/>
        <v>-3.4612040398079212E-2</v>
      </c>
    </row>
    <row r="6018" spans="7:8" x14ac:dyDescent="0.35">
      <c r="G6018">
        <v>6012</v>
      </c>
      <c r="H6018">
        <f t="shared" ca="1" si="178"/>
        <v>2.744987886849818E-2</v>
      </c>
    </row>
    <row r="6019" spans="7:8" x14ac:dyDescent="0.35">
      <c r="G6019">
        <v>6013</v>
      </c>
      <c r="H6019">
        <f t="shared" ca="1" si="178"/>
        <v>-4.579151039093024E-2</v>
      </c>
    </row>
    <row r="6020" spans="7:8" x14ac:dyDescent="0.35">
      <c r="G6020">
        <v>6014</v>
      </c>
      <c r="H6020">
        <f t="shared" ca="1" si="178"/>
        <v>8.7911853835088413E-2</v>
      </c>
    </row>
    <row r="6021" spans="7:8" x14ac:dyDescent="0.35">
      <c r="G6021">
        <v>6015</v>
      </c>
      <c r="H6021">
        <f t="shared" ca="1" si="178"/>
        <v>-5.362108155575275E-2</v>
      </c>
    </row>
    <row r="6022" spans="7:8" x14ac:dyDescent="0.35">
      <c r="G6022">
        <v>6016</v>
      </c>
      <c r="H6022">
        <f t="shared" ca="1" si="178"/>
        <v>-5.7568940927944352E-2</v>
      </c>
    </row>
    <row r="6023" spans="7:8" x14ac:dyDescent="0.35">
      <c r="G6023">
        <v>6017</v>
      </c>
      <c r="H6023">
        <f t="shared" ref="H6023:H6086" ca="1" si="179">_xlfn.NORM.INV(RAND(),K$9,K$10)</f>
        <v>4.1708013212572968E-2</v>
      </c>
    </row>
    <row r="6024" spans="7:8" x14ac:dyDescent="0.35">
      <c r="G6024">
        <v>6018</v>
      </c>
      <c r="H6024">
        <f t="shared" ca="1" si="179"/>
        <v>1.9565839210959699E-2</v>
      </c>
    </row>
    <row r="6025" spans="7:8" x14ac:dyDescent="0.35">
      <c r="G6025">
        <v>6019</v>
      </c>
      <c r="H6025">
        <f t="shared" ca="1" si="179"/>
        <v>2.049307420817955E-2</v>
      </c>
    </row>
    <row r="6026" spans="7:8" x14ac:dyDescent="0.35">
      <c r="G6026">
        <v>6020</v>
      </c>
      <c r="H6026">
        <f t="shared" ca="1" si="179"/>
        <v>-8.3228386496151923E-3</v>
      </c>
    </row>
    <row r="6027" spans="7:8" x14ac:dyDescent="0.35">
      <c r="G6027">
        <v>6021</v>
      </c>
      <c r="H6027">
        <f t="shared" ca="1" si="179"/>
        <v>-1.6906982388308157E-2</v>
      </c>
    </row>
    <row r="6028" spans="7:8" x14ac:dyDescent="0.35">
      <c r="G6028">
        <v>6022</v>
      </c>
      <c r="H6028">
        <f t="shared" ca="1" si="179"/>
        <v>2.2121196797191687E-2</v>
      </c>
    </row>
    <row r="6029" spans="7:8" x14ac:dyDescent="0.35">
      <c r="G6029">
        <v>6023</v>
      </c>
      <c r="H6029">
        <f t="shared" ca="1" si="179"/>
        <v>-4.1017539349976574E-2</v>
      </c>
    </row>
    <row r="6030" spans="7:8" x14ac:dyDescent="0.35">
      <c r="G6030">
        <v>6024</v>
      </c>
      <c r="H6030">
        <f t="shared" ca="1" si="179"/>
        <v>-2.0964659155288889E-2</v>
      </c>
    </row>
    <row r="6031" spans="7:8" x14ac:dyDescent="0.35">
      <c r="G6031">
        <v>6025</v>
      </c>
      <c r="H6031">
        <f t="shared" ca="1" si="179"/>
        <v>-1.7483725073447573E-2</v>
      </c>
    </row>
    <row r="6032" spans="7:8" x14ac:dyDescent="0.35">
      <c r="G6032">
        <v>6026</v>
      </c>
      <c r="H6032">
        <f t="shared" ca="1" si="179"/>
        <v>2.5338883953839712E-2</v>
      </c>
    </row>
    <row r="6033" spans="7:8" x14ac:dyDescent="0.35">
      <c r="G6033">
        <v>6027</v>
      </c>
      <c r="H6033">
        <f t="shared" ca="1" si="179"/>
        <v>-1.5587995066412526E-3</v>
      </c>
    </row>
    <row r="6034" spans="7:8" x14ac:dyDescent="0.35">
      <c r="G6034">
        <v>6028</v>
      </c>
      <c r="H6034">
        <f t="shared" ca="1" si="179"/>
        <v>2.4599169857180248E-2</v>
      </c>
    </row>
    <row r="6035" spans="7:8" x14ac:dyDescent="0.35">
      <c r="G6035">
        <v>6029</v>
      </c>
      <c r="H6035">
        <f t="shared" ca="1" si="179"/>
        <v>-6.574524216831845E-3</v>
      </c>
    </row>
    <row r="6036" spans="7:8" x14ac:dyDescent="0.35">
      <c r="G6036">
        <v>6030</v>
      </c>
      <c r="H6036">
        <f t="shared" ca="1" si="179"/>
        <v>1.0297488660967819E-2</v>
      </c>
    </row>
    <row r="6037" spans="7:8" x14ac:dyDescent="0.35">
      <c r="G6037">
        <v>6031</v>
      </c>
      <c r="H6037">
        <f t="shared" ca="1" si="179"/>
        <v>1.0971608718007227E-2</v>
      </c>
    </row>
    <row r="6038" spans="7:8" x14ac:dyDescent="0.35">
      <c r="G6038">
        <v>6032</v>
      </c>
      <c r="H6038">
        <f t="shared" ca="1" si="179"/>
        <v>-2.5265110657023811E-2</v>
      </c>
    </row>
    <row r="6039" spans="7:8" x14ac:dyDescent="0.35">
      <c r="G6039">
        <v>6033</v>
      </c>
      <c r="H6039">
        <f t="shared" ca="1" si="179"/>
        <v>-5.2661734073961991E-2</v>
      </c>
    </row>
    <row r="6040" spans="7:8" x14ac:dyDescent="0.35">
      <c r="G6040">
        <v>6034</v>
      </c>
      <c r="H6040">
        <f t="shared" ca="1" si="179"/>
        <v>6.023818672416429E-2</v>
      </c>
    </row>
    <row r="6041" spans="7:8" x14ac:dyDescent="0.35">
      <c r="G6041">
        <v>6035</v>
      </c>
      <c r="H6041">
        <f t="shared" ca="1" si="179"/>
        <v>-1.4341909908943816E-2</v>
      </c>
    </row>
    <row r="6042" spans="7:8" x14ac:dyDescent="0.35">
      <c r="G6042">
        <v>6036</v>
      </c>
      <c r="H6042">
        <f t="shared" ca="1" si="179"/>
        <v>-2.3006523907689456E-2</v>
      </c>
    </row>
    <row r="6043" spans="7:8" x14ac:dyDescent="0.35">
      <c r="G6043">
        <v>6037</v>
      </c>
      <c r="H6043">
        <f t="shared" ca="1" si="179"/>
        <v>-6.0453157887251155E-3</v>
      </c>
    </row>
    <row r="6044" spans="7:8" x14ac:dyDescent="0.35">
      <c r="G6044">
        <v>6038</v>
      </c>
      <c r="H6044">
        <f t="shared" ca="1" si="179"/>
        <v>-1.9463617931064787E-2</v>
      </c>
    </row>
    <row r="6045" spans="7:8" x14ac:dyDescent="0.35">
      <c r="G6045">
        <v>6039</v>
      </c>
      <c r="H6045">
        <f t="shared" ca="1" si="179"/>
        <v>1.5175870246749865E-2</v>
      </c>
    </row>
    <row r="6046" spans="7:8" x14ac:dyDescent="0.35">
      <c r="G6046">
        <v>6040</v>
      </c>
      <c r="H6046">
        <f t="shared" ca="1" si="179"/>
        <v>-3.9912009638285693E-2</v>
      </c>
    </row>
    <row r="6047" spans="7:8" x14ac:dyDescent="0.35">
      <c r="G6047">
        <v>6041</v>
      </c>
      <c r="H6047">
        <f t="shared" ca="1" si="179"/>
        <v>3.7647202014011248E-2</v>
      </c>
    </row>
    <row r="6048" spans="7:8" x14ac:dyDescent="0.35">
      <c r="G6048">
        <v>6042</v>
      </c>
      <c r="H6048">
        <f t="shared" ca="1" si="179"/>
        <v>-4.7465294764897775E-3</v>
      </c>
    </row>
    <row r="6049" spans="7:8" x14ac:dyDescent="0.35">
      <c r="G6049">
        <v>6043</v>
      </c>
      <c r="H6049">
        <f t="shared" ca="1" si="179"/>
        <v>1.8417375855296556E-2</v>
      </c>
    </row>
    <row r="6050" spans="7:8" x14ac:dyDescent="0.35">
      <c r="G6050">
        <v>6044</v>
      </c>
      <c r="H6050">
        <f t="shared" ca="1" si="179"/>
        <v>-1.6971118764228667E-2</v>
      </c>
    </row>
    <row r="6051" spans="7:8" x14ac:dyDescent="0.35">
      <c r="G6051">
        <v>6045</v>
      </c>
      <c r="H6051">
        <f t="shared" ca="1" si="179"/>
        <v>-4.7606926796651516E-2</v>
      </c>
    </row>
    <row r="6052" spans="7:8" x14ac:dyDescent="0.35">
      <c r="G6052">
        <v>6046</v>
      </c>
      <c r="H6052">
        <f t="shared" ca="1" si="179"/>
        <v>-4.4575713662875546E-3</v>
      </c>
    </row>
    <row r="6053" spans="7:8" x14ac:dyDescent="0.35">
      <c r="G6053">
        <v>6047</v>
      </c>
      <c r="H6053">
        <f t="shared" ca="1" si="179"/>
        <v>1.5723188111195396E-2</v>
      </c>
    </row>
    <row r="6054" spans="7:8" x14ac:dyDescent="0.35">
      <c r="G6054">
        <v>6048</v>
      </c>
      <c r="H6054">
        <f t="shared" ca="1" si="179"/>
        <v>-5.6488691338238819E-2</v>
      </c>
    </row>
    <row r="6055" spans="7:8" x14ac:dyDescent="0.35">
      <c r="G6055">
        <v>6049</v>
      </c>
      <c r="H6055">
        <f t="shared" ca="1" si="179"/>
        <v>1.2776315477329893E-2</v>
      </c>
    </row>
    <row r="6056" spans="7:8" x14ac:dyDescent="0.35">
      <c r="G6056">
        <v>6050</v>
      </c>
      <c r="H6056">
        <f t="shared" ca="1" si="179"/>
        <v>2.0908853288429221E-4</v>
      </c>
    </row>
    <row r="6057" spans="7:8" x14ac:dyDescent="0.35">
      <c r="G6057">
        <v>6051</v>
      </c>
      <c r="H6057">
        <f t="shared" ca="1" si="179"/>
        <v>2.1771534026223749E-3</v>
      </c>
    </row>
    <row r="6058" spans="7:8" x14ac:dyDescent="0.35">
      <c r="G6058">
        <v>6052</v>
      </c>
      <c r="H6058">
        <f t="shared" ca="1" si="179"/>
        <v>3.6750511162952047E-2</v>
      </c>
    </row>
    <row r="6059" spans="7:8" x14ac:dyDescent="0.35">
      <c r="G6059">
        <v>6053</v>
      </c>
      <c r="H6059">
        <f t="shared" ca="1" si="179"/>
        <v>-3.5502445050356454E-3</v>
      </c>
    </row>
    <row r="6060" spans="7:8" x14ac:dyDescent="0.35">
      <c r="G6060">
        <v>6054</v>
      </c>
      <c r="H6060">
        <f t="shared" ca="1" si="179"/>
        <v>-1.2017604627819393E-2</v>
      </c>
    </row>
    <row r="6061" spans="7:8" x14ac:dyDescent="0.35">
      <c r="G6061">
        <v>6055</v>
      </c>
      <c r="H6061">
        <f t="shared" ca="1" si="179"/>
        <v>5.0741339798232449E-3</v>
      </c>
    </row>
    <row r="6062" spans="7:8" x14ac:dyDescent="0.35">
      <c r="G6062">
        <v>6056</v>
      </c>
      <c r="H6062">
        <f t="shared" ca="1" si="179"/>
        <v>-1.1814172301362223E-2</v>
      </c>
    </row>
    <row r="6063" spans="7:8" x14ac:dyDescent="0.35">
      <c r="G6063">
        <v>6057</v>
      </c>
      <c r="H6063">
        <f t="shared" ca="1" si="179"/>
        <v>-2.249816448065102E-2</v>
      </c>
    </row>
    <row r="6064" spans="7:8" x14ac:dyDescent="0.35">
      <c r="G6064">
        <v>6058</v>
      </c>
      <c r="H6064">
        <f t="shared" ca="1" si="179"/>
        <v>8.9039908568729429E-3</v>
      </c>
    </row>
    <row r="6065" spans="7:8" x14ac:dyDescent="0.35">
      <c r="G6065">
        <v>6059</v>
      </c>
      <c r="H6065">
        <f t="shared" ca="1" si="179"/>
        <v>2.7638865834926389E-3</v>
      </c>
    </row>
    <row r="6066" spans="7:8" x14ac:dyDescent="0.35">
      <c r="G6066">
        <v>6060</v>
      </c>
      <c r="H6066">
        <f t="shared" ca="1" si="179"/>
        <v>6.7342027305179394E-3</v>
      </c>
    </row>
    <row r="6067" spans="7:8" x14ac:dyDescent="0.35">
      <c r="G6067">
        <v>6061</v>
      </c>
      <c r="H6067">
        <f t="shared" ca="1" si="179"/>
        <v>1.5668224560617103E-2</v>
      </c>
    </row>
    <row r="6068" spans="7:8" x14ac:dyDescent="0.35">
      <c r="G6068">
        <v>6062</v>
      </c>
      <c r="H6068">
        <f t="shared" ca="1" si="179"/>
        <v>-2.9490591435525657E-2</v>
      </c>
    </row>
    <row r="6069" spans="7:8" x14ac:dyDescent="0.35">
      <c r="G6069">
        <v>6063</v>
      </c>
      <c r="H6069">
        <f t="shared" ca="1" si="179"/>
        <v>-6.2106045145285928E-2</v>
      </c>
    </row>
    <row r="6070" spans="7:8" x14ac:dyDescent="0.35">
      <c r="G6070">
        <v>6064</v>
      </c>
      <c r="H6070">
        <f t="shared" ca="1" si="179"/>
        <v>-3.0656405644146612E-2</v>
      </c>
    </row>
    <row r="6071" spans="7:8" x14ac:dyDescent="0.35">
      <c r="G6071">
        <v>6065</v>
      </c>
      <c r="H6071">
        <f t="shared" ca="1" si="179"/>
        <v>3.2670389438836107E-2</v>
      </c>
    </row>
    <row r="6072" spans="7:8" x14ac:dyDescent="0.35">
      <c r="G6072">
        <v>6066</v>
      </c>
      <c r="H6072">
        <f t="shared" ca="1" si="179"/>
        <v>1.5039124094203712E-2</v>
      </c>
    </row>
    <row r="6073" spans="7:8" x14ac:dyDescent="0.35">
      <c r="G6073">
        <v>6067</v>
      </c>
      <c r="H6073">
        <f t="shared" ca="1" si="179"/>
        <v>1.1019900800965541E-2</v>
      </c>
    </row>
    <row r="6074" spans="7:8" x14ac:dyDescent="0.35">
      <c r="G6074">
        <v>6068</v>
      </c>
      <c r="H6074">
        <f t="shared" ca="1" si="179"/>
        <v>-1.3103291631830905E-2</v>
      </c>
    </row>
    <row r="6075" spans="7:8" x14ac:dyDescent="0.35">
      <c r="G6075">
        <v>6069</v>
      </c>
      <c r="H6075">
        <f t="shared" ca="1" si="179"/>
        <v>-4.8644120005841555E-2</v>
      </c>
    </row>
    <row r="6076" spans="7:8" x14ac:dyDescent="0.35">
      <c r="G6076">
        <v>6070</v>
      </c>
      <c r="H6076">
        <f t="shared" ca="1" si="179"/>
        <v>-2.1625308348006442E-2</v>
      </c>
    </row>
    <row r="6077" spans="7:8" x14ac:dyDescent="0.35">
      <c r="G6077">
        <v>6071</v>
      </c>
      <c r="H6077">
        <f t="shared" ca="1" si="179"/>
        <v>3.3267784933150239E-2</v>
      </c>
    </row>
    <row r="6078" spans="7:8" x14ac:dyDescent="0.35">
      <c r="G6078">
        <v>6072</v>
      </c>
      <c r="H6078">
        <f t="shared" ca="1" si="179"/>
        <v>-5.7915804097886953E-3</v>
      </c>
    </row>
    <row r="6079" spans="7:8" x14ac:dyDescent="0.35">
      <c r="G6079">
        <v>6073</v>
      </c>
      <c r="H6079">
        <f t="shared" ca="1" si="179"/>
        <v>1.1702042056321598E-2</v>
      </c>
    </row>
    <row r="6080" spans="7:8" x14ac:dyDescent="0.35">
      <c r="G6080">
        <v>6074</v>
      </c>
      <c r="H6080">
        <f t="shared" ca="1" si="179"/>
        <v>6.4396474401292488E-3</v>
      </c>
    </row>
    <row r="6081" spans="7:8" x14ac:dyDescent="0.35">
      <c r="G6081">
        <v>6075</v>
      </c>
      <c r="H6081">
        <f t="shared" ca="1" si="179"/>
        <v>4.9323966691347858E-2</v>
      </c>
    </row>
    <row r="6082" spans="7:8" x14ac:dyDescent="0.35">
      <c r="G6082">
        <v>6076</v>
      </c>
      <c r="H6082">
        <f t="shared" ca="1" si="179"/>
        <v>-4.8946848971969596E-2</v>
      </c>
    </row>
    <row r="6083" spans="7:8" x14ac:dyDescent="0.35">
      <c r="G6083">
        <v>6077</v>
      </c>
      <c r="H6083">
        <f t="shared" ca="1" si="179"/>
        <v>-7.5943522259477331E-3</v>
      </c>
    </row>
    <row r="6084" spans="7:8" x14ac:dyDescent="0.35">
      <c r="G6084">
        <v>6078</v>
      </c>
      <c r="H6084">
        <f t="shared" ca="1" si="179"/>
        <v>2.6142131217292353E-2</v>
      </c>
    </row>
    <row r="6085" spans="7:8" x14ac:dyDescent="0.35">
      <c r="G6085">
        <v>6079</v>
      </c>
      <c r="H6085">
        <f t="shared" ca="1" si="179"/>
        <v>2.1346599556480426E-3</v>
      </c>
    </row>
    <row r="6086" spans="7:8" x14ac:dyDescent="0.35">
      <c r="G6086">
        <v>6080</v>
      </c>
      <c r="H6086">
        <f t="shared" ca="1" si="179"/>
        <v>-2.5022548168759318E-2</v>
      </c>
    </row>
    <row r="6087" spans="7:8" x14ac:dyDescent="0.35">
      <c r="G6087">
        <v>6081</v>
      </c>
      <c r="H6087">
        <f t="shared" ref="H6087:H6150" ca="1" si="180">_xlfn.NORM.INV(RAND(),K$9,K$10)</f>
        <v>3.7348564858568557E-2</v>
      </c>
    </row>
    <row r="6088" spans="7:8" x14ac:dyDescent="0.35">
      <c r="G6088">
        <v>6082</v>
      </c>
      <c r="H6088">
        <f t="shared" ca="1" si="180"/>
        <v>-1.9423642013651865E-4</v>
      </c>
    </row>
    <row r="6089" spans="7:8" x14ac:dyDescent="0.35">
      <c r="G6089">
        <v>6083</v>
      </c>
      <c r="H6089">
        <f t="shared" ca="1" si="180"/>
        <v>-2.6896371596299738E-2</v>
      </c>
    </row>
    <row r="6090" spans="7:8" x14ac:dyDescent="0.35">
      <c r="G6090">
        <v>6084</v>
      </c>
      <c r="H6090">
        <f t="shared" ca="1" si="180"/>
        <v>2.7343343751817465E-3</v>
      </c>
    </row>
    <row r="6091" spans="7:8" x14ac:dyDescent="0.35">
      <c r="G6091">
        <v>6085</v>
      </c>
      <c r="H6091">
        <f t="shared" ca="1" si="180"/>
        <v>-2.7093168118984649E-3</v>
      </c>
    </row>
    <row r="6092" spans="7:8" x14ac:dyDescent="0.35">
      <c r="G6092">
        <v>6086</v>
      </c>
      <c r="H6092">
        <f t="shared" ca="1" si="180"/>
        <v>-2.6227392680327321E-2</v>
      </c>
    </row>
    <row r="6093" spans="7:8" x14ac:dyDescent="0.35">
      <c r="G6093">
        <v>6087</v>
      </c>
      <c r="H6093">
        <f t="shared" ca="1" si="180"/>
        <v>1.9473244808598859E-2</v>
      </c>
    </row>
    <row r="6094" spans="7:8" x14ac:dyDescent="0.35">
      <c r="G6094">
        <v>6088</v>
      </c>
      <c r="H6094">
        <f t="shared" ca="1" si="180"/>
        <v>9.0874342527625003E-3</v>
      </c>
    </row>
    <row r="6095" spans="7:8" x14ac:dyDescent="0.35">
      <c r="G6095">
        <v>6089</v>
      </c>
      <c r="H6095">
        <f t="shared" ca="1" si="180"/>
        <v>-1.4215840343384635E-2</v>
      </c>
    </row>
    <row r="6096" spans="7:8" x14ac:dyDescent="0.35">
      <c r="G6096">
        <v>6090</v>
      </c>
      <c r="H6096">
        <f t="shared" ca="1" si="180"/>
        <v>-2.0668033978945368E-2</v>
      </c>
    </row>
    <row r="6097" spans="7:8" x14ac:dyDescent="0.35">
      <c r="G6097">
        <v>6091</v>
      </c>
      <c r="H6097">
        <f t="shared" ca="1" si="180"/>
        <v>2.4006785011485982E-2</v>
      </c>
    </row>
    <row r="6098" spans="7:8" x14ac:dyDescent="0.35">
      <c r="G6098">
        <v>6092</v>
      </c>
      <c r="H6098">
        <f t="shared" ca="1" si="180"/>
        <v>-1.988311689780807E-2</v>
      </c>
    </row>
    <row r="6099" spans="7:8" x14ac:dyDescent="0.35">
      <c r="G6099">
        <v>6093</v>
      </c>
      <c r="H6099">
        <f t="shared" ca="1" si="180"/>
        <v>6.7212788150584457E-2</v>
      </c>
    </row>
    <row r="6100" spans="7:8" x14ac:dyDescent="0.35">
      <c r="G6100">
        <v>6094</v>
      </c>
      <c r="H6100">
        <f t="shared" ca="1" si="180"/>
        <v>2.310623479418077E-2</v>
      </c>
    </row>
    <row r="6101" spans="7:8" x14ac:dyDescent="0.35">
      <c r="G6101">
        <v>6095</v>
      </c>
      <c r="H6101">
        <f t="shared" ca="1" si="180"/>
        <v>2.870692781132304E-2</v>
      </c>
    </row>
    <row r="6102" spans="7:8" x14ac:dyDescent="0.35">
      <c r="G6102">
        <v>6096</v>
      </c>
      <c r="H6102">
        <f t="shared" ca="1" si="180"/>
        <v>3.545006136703345E-2</v>
      </c>
    </row>
    <row r="6103" spans="7:8" x14ac:dyDescent="0.35">
      <c r="G6103">
        <v>6097</v>
      </c>
      <c r="H6103">
        <f t="shared" ca="1" si="180"/>
        <v>-1.1018138846995687E-2</v>
      </c>
    </row>
    <row r="6104" spans="7:8" x14ac:dyDescent="0.35">
      <c r="G6104">
        <v>6098</v>
      </c>
      <c r="H6104">
        <f t="shared" ca="1" si="180"/>
        <v>1.54069483280172E-2</v>
      </c>
    </row>
    <row r="6105" spans="7:8" x14ac:dyDescent="0.35">
      <c r="G6105">
        <v>6099</v>
      </c>
      <c r="H6105">
        <f t="shared" ca="1" si="180"/>
        <v>1.5569098709202591E-2</v>
      </c>
    </row>
    <row r="6106" spans="7:8" x14ac:dyDescent="0.35">
      <c r="G6106">
        <v>6100</v>
      </c>
      <c r="H6106">
        <f t="shared" ca="1" si="180"/>
        <v>-1.0924129459778626E-2</v>
      </c>
    </row>
    <row r="6107" spans="7:8" x14ac:dyDescent="0.35">
      <c r="G6107">
        <v>6101</v>
      </c>
      <c r="H6107">
        <f t="shared" ca="1" si="180"/>
        <v>-2.8916342404095383E-3</v>
      </c>
    </row>
    <row r="6108" spans="7:8" x14ac:dyDescent="0.35">
      <c r="G6108">
        <v>6102</v>
      </c>
      <c r="H6108">
        <f t="shared" ca="1" si="180"/>
        <v>-1.3230485756901783E-2</v>
      </c>
    </row>
    <row r="6109" spans="7:8" x14ac:dyDescent="0.35">
      <c r="G6109">
        <v>6103</v>
      </c>
      <c r="H6109">
        <f t="shared" ca="1" si="180"/>
        <v>-1.0581342576678842E-2</v>
      </c>
    </row>
    <row r="6110" spans="7:8" x14ac:dyDescent="0.35">
      <c r="G6110">
        <v>6104</v>
      </c>
      <c r="H6110">
        <f t="shared" ca="1" si="180"/>
        <v>3.3565253254089954E-2</v>
      </c>
    </row>
    <row r="6111" spans="7:8" x14ac:dyDescent="0.35">
      <c r="G6111">
        <v>6105</v>
      </c>
      <c r="H6111">
        <f t="shared" ca="1" si="180"/>
        <v>-9.7939451688225168E-3</v>
      </c>
    </row>
    <row r="6112" spans="7:8" x14ac:dyDescent="0.35">
      <c r="G6112">
        <v>6106</v>
      </c>
      <c r="H6112">
        <f t="shared" ca="1" si="180"/>
        <v>6.6817096856095839E-3</v>
      </c>
    </row>
    <row r="6113" spans="7:8" x14ac:dyDescent="0.35">
      <c r="G6113">
        <v>6107</v>
      </c>
      <c r="H6113">
        <f t="shared" ca="1" si="180"/>
        <v>-3.4258779468566911E-2</v>
      </c>
    </row>
    <row r="6114" spans="7:8" x14ac:dyDescent="0.35">
      <c r="G6114">
        <v>6108</v>
      </c>
      <c r="H6114">
        <f t="shared" ca="1" si="180"/>
        <v>8.2261223871720468E-3</v>
      </c>
    </row>
    <row r="6115" spans="7:8" x14ac:dyDescent="0.35">
      <c r="G6115">
        <v>6109</v>
      </c>
      <c r="H6115">
        <f t="shared" ca="1" si="180"/>
        <v>4.2610088443053099E-2</v>
      </c>
    </row>
    <row r="6116" spans="7:8" x14ac:dyDescent="0.35">
      <c r="G6116">
        <v>6110</v>
      </c>
      <c r="H6116">
        <f t="shared" ca="1" si="180"/>
        <v>-1.5250036738725721E-3</v>
      </c>
    </row>
    <row r="6117" spans="7:8" x14ac:dyDescent="0.35">
      <c r="G6117">
        <v>6111</v>
      </c>
      <c r="H6117">
        <f t="shared" ca="1" si="180"/>
        <v>-1.3687921036425823E-2</v>
      </c>
    </row>
    <row r="6118" spans="7:8" x14ac:dyDescent="0.35">
      <c r="G6118">
        <v>6112</v>
      </c>
      <c r="H6118">
        <f t="shared" ca="1" si="180"/>
        <v>-1.4694184603847377E-2</v>
      </c>
    </row>
    <row r="6119" spans="7:8" x14ac:dyDescent="0.35">
      <c r="G6119">
        <v>6113</v>
      </c>
      <c r="H6119">
        <f t="shared" ca="1" si="180"/>
        <v>-7.2232090574662552E-2</v>
      </c>
    </row>
    <row r="6120" spans="7:8" x14ac:dyDescent="0.35">
      <c r="G6120">
        <v>6114</v>
      </c>
      <c r="H6120">
        <f t="shared" ca="1" si="180"/>
        <v>2.6663336127405374E-2</v>
      </c>
    </row>
    <row r="6121" spans="7:8" x14ac:dyDescent="0.35">
      <c r="G6121">
        <v>6115</v>
      </c>
      <c r="H6121">
        <f t="shared" ca="1" si="180"/>
        <v>-3.0616738142492588E-2</v>
      </c>
    </row>
    <row r="6122" spans="7:8" x14ac:dyDescent="0.35">
      <c r="G6122">
        <v>6116</v>
      </c>
      <c r="H6122">
        <f t="shared" ca="1" si="180"/>
        <v>3.5915174948225513E-2</v>
      </c>
    </row>
    <row r="6123" spans="7:8" x14ac:dyDescent="0.35">
      <c r="G6123">
        <v>6117</v>
      </c>
      <c r="H6123">
        <f t="shared" ca="1" si="180"/>
        <v>-2.5641231459109879E-2</v>
      </c>
    </row>
    <row r="6124" spans="7:8" x14ac:dyDescent="0.35">
      <c r="G6124">
        <v>6118</v>
      </c>
      <c r="H6124">
        <f t="shared" ca="1" si="180"/>
        <v>-4.0307803335335742E-2</v>
      </c>
    </row>
    <row r="6125" spans="7:8" x14ac:dyDescent="0.35">
      <c r="G6125">
        <v>6119</v>
      </c>
      <c r="H6125">
        <f t="shared" ca="1" si="180"/>
        <v>1.996425981955241E-2</v>
      </c>
    </row>
    <row r="6126" spans="7:8" x14ac:dyDescent="0.35">
      <c r="G6126">
        <v>6120</v>
      </c>
      <c r="H6126">
        <f t="shared" ca="1" si="180"/>
        <v>-4.6722641880843482E-3</v>
      </c>
    </row>
    <row r="6127" spans="7:8" x14ac:dyDescent="0.35">
      <c r="G6127">
        <v>6121</v>
      </c>
      <c r="H6127">
        <f t="shared" ca="1" si="180"/>
        <v>5.124997024978868E-3</v>
      </c>
    </row>
    <row r="6128" spans="7:8" x14ac:dyDescent="0.35">
      <c r="G6128">
        <v>6122</v>
      </c>
      <c r="H6128">
        <f t="shared" ca="1" si="180"/>
        <v>-3.5788979903156868E-4</v>
      </c>
    </row>
    <row r="6129" spans="7:8" x14ac:dyDescent="0.35">
      <c r="G6129">
        <v>6123</v>
      </c>
      <c r="H6129">
        <f t="shared" ca="1" si="180"/>
        <v>-3.583050160385861E-2</v>
      </c>
    </row>
    <row r="6130" spans="7:8" x14ac:dyDescent="0.35">
      <c r="G6130">
        <v>6124</v>
      </c>
      <c r="H6130">
        <f t="shared" ca="1" si="180"/>
        <v>2.1282254144786423E-2</v>
      </c>
    </row>
    <row r="6131" spans="7:8" x14ac:dyDescent="0.35">
      <c r="G6131">
        <v>6125</v>
      </c>
      <c r="H6131">
        <f t="shared" ca="1" si="180"/>
        <v>2.5280823993010907E-2</v>
      </c>
    </row>
    <row r="6132" spans="7:8" x14ac:dyDescent="0.35">
      <c r="G6132">
        <v>6126</v>
      </c>
      <c r="H6132">
        <f t="shared" ca="1" si="180"/>
        <v>2.1539737080820399E-2</v>
      </c>
    </row>
    <row r="6133" spans="7:8" x14ac:dyDescent="0.35">
      <c r="G6133">
        <v>6127</v>
      </c>
      <c r="H6133">
        <f t="shared" ca="1" si="180"/>
        <v>-1.9387623105011312E-2</v>
      </c>
    </row>
    <row r="6134" spans="7:8" x14ac:dyDescent="0.35">
      <c r="G6134">
        <v>6128</v>
      </c>
      <c r="H6134">
        <f t="shared" ca="1" si="180"/>
        <v>1.607625341522748E-2</v>
      </c>
    </row>
    <row r="6135" spans="7:8" x14ac:dyDescent="0.35">
      <c r="G6135">
        <v>6129</v>
      </c>
      <c r="H6135">
        <f t="shared" ca="1" si="180"/>
        <v>-2.3510438774545978E-2</v>
      </c>
    </row>
    <row r="6136" spans="7:8" x14ac:dyDescent="0.35">
      <c r="G6136">
        <v>6130</v>
      </c>
      <c r="H6136">
        <f t="shared" ca="1" si="180"/>
        <v>1.193866546891369E-2</v>
      </c>
    </row>
    <row r="6137" spans="7:8" x14ac:dyDescent="0.35">
      <c r="G6137">
        <v>6131</v>
      </c>
      <c r="H6137">
        <f t="shared" ca="1" si="180"/>
        <v>3.6769251126127923E-2</v>
      </c>
    </row>
    <row r="6138" spans="7:8" x14ac:dyDescent="0.35">
      <c r="G6138">
        <v>6132</v>
      </c>
      <c r="H6138">
        <f t="shared" ca="1" si="180"/>
        <v>4.2792001966198995E-3</v>
      </c>
    </row>
    <row r="6139" spans="7:8" x14ac:dyDescent="0.35">
      <c r="G6139">
        <v>6133</v>
      </c>
      <c r="H6139">
        <f t="shared" ca="1" si="180"/>
        <v>-2.0550878905223714E-2</v>
      </c>
    </row>
    <row r="6140" spans="7:8" x14ac:dyDescent="0.35">
      <c r="G6140">
        <v>6134</v>
      </c>
      <c r="H6140">
        <f t="shared" ca="1" si="180"/>
        <v>-1.9554134349132083E-3</v>
      </c>
    </row>
    <row r="6141" spans="7:8" x14ac:dyDescent="0.35">
      <c r="G6141">
        <v>6135</v>
      </c>
      <c r="H6141">
        <f t="shared" ca="1" si="180"/>
        <v>-1.2324705044111722E-3</v>
      </c>
    </row>
    <row r="6142" spans="7:8" x14ac:dyDescent="0.35">
      <c r="G6142">
        <v>6136</v>
      </c>
      <c r="H6142">
        <f t="shared" ca="1" si="180"/>
        <v>2.9618007170410708E-2</v>
      </c>
    </row>
    <row r="6143" spans="7:8" x14ac:dyDescent="0.35">
      <c r="G6143">
        <v>6137</v>
      </c>
      <c r="H6143">
        <f t="shared" ca="1" si="180"/>
        <v>-3.0701307243513731E-2</v>
      </c>
    </row>
    <row r="6144" spans="7:8" x14ac:dyDescent="0.35">
      <c r="G6144">
        <v>6138</v>
      </c>
      <c r="H6144">
        <f t="shared" ca="1" si="180"/>
        <v>-2.0960286052435339E-2</v>
      </c>
    </row>
    <row r="6145" spans="7:8" x14ac:dyDescent="0.35">
      <c r="G6145">
        <v>6139</v>
      </c>
      <c r="H6145">
        <f t="shared" ca="1" si="180"/>
        <v>1.9147942528327445E-2</v>
      </c>
    </row>
    <row r="6146" spans="7:8" x14ac:dyDescent="0.35">
      <c r="G6146">
        <v>6140</v>
      </c>
      <c r="H6146">
        <f t="shared" ca="1" si="180"/>
        <v>1.6453248197009396E-3</v>
      </c>
    </row>
    <row r="6147" spans="7:8" x14ac:dyDescent="0.35">
      <c r="G6147">
        <v>6141</v>
      </c>
      <c r="H6147">
        <f t="shared" ca="1" si="180"/>
        <v>2.0527838202332706E-2</v>
      </c>
    </row>
    <row r="6148" spans="7:8" x14ac:dyDescent="0.35">
      <c r="G6148">
        <v>6142</v>
      </c>
      <c r="H6148">
        <f t="shared" ca="1" si="180"/>
        <v>2.3356965188250749E-2</v>
      </c>
    </row>
    <row r="6149" spans="7:8" x14ac:dyDescent="0.35">
      <c r="G6149">
        <v>6143</v>
      </c>
      <c r="H6149">
        <f t="shared" ca="1" si="180"/>
        <v>4.2524337858114589E-2</v>
      </c>
    </row>
    <row r="6150" spans="7:8" x14ac:dyDescent="0.35">
      <c r="G6150">
        <v>6144</v>
      </c>
      <c r="H6150">
        <f t="shared" ca="1" si="180"/>
        <v>3.4048417802742335E-2</v>
      </c>
    </row>
    <row r="6151" spans="7:8" x14ac:dyDescent="0.35">
      <c r="G6151">
        <v>6145</v>
      </c>
      <c r="H6151">
        <f t="shared" ref="H6151:H6214" ca="1" si="181">_xlfn.NORM.INV(RAND(),K$9,K$10)</f>
        <v>2.531396026363527E-2</v>
      </c>
    </row>
    <row r="6152" spans="7:8" x14ac:dyDescent="0.35">
      <c r="G6152">
        <v>6146</v>
      </c>
      <c r="H6152">
        <f t="shared" ca="1" si="181"/>
        <v>7.6434119445159673E-3</v>
      </c>
    </row>
    <row r="6153" spans="7:8" x14ac:dyDescent="0.35">
      <c r="G6153">
        <v>6147</v>
      </c>
      <c r="H6153">
        <f t="shared" ca="1" si="181"/>
        <v>-2.6809847265642364E-2</v>
      </c>
    </row>
    <row r="6154" spans="7:8" x14ac:dyDescent="0.35">
      <c r="G6154">
        <v>6148</v>
      </c>
      <c r="H6154">
        <f t="shared" ca="1" si="181"/>
        <v>4.6101288635724443E-2</v>
      </c>
    </row>
    <row r="6155" spans="7:8" x14ac:dyDescent="0.35">
      <c r="G6155">
        <v>6149</v>
      </c>
      <c r="H6155">
        <f t="shared" ca="1" si="181"/>
        <v>1.0521949685697481E-2</v>
      </c>
    </row>
    <row r="6156" spans="7:8" x14ac:dyDescent="0.35">
      <c r="G6156">
        <v>6150</v>
      </c>
      <c r="H6156">
        <f t="shared" ca="1" si="181"/>
        <v>-2.1845479128015519E-2</v>
      </c>
    </row>
    <row r="6157" spans="7:8" x14ac:dyDescent="0.35">
      <c r="G6157">
        <v>6151</v>
      </c>
      <c r="H6157">
        <f t="shared" ca="1" si="181"/>
        <v>-2.0242109882232569E-2</v>
      </c>
    </row>
    <row r="6158" spans="7:8" x14ac:dyDescent="0.35">
      <c r="G6158">
        <v>6152</v>
      </c>
      <c r="H6158">
        <f t="shared" ca="1" si="181"/>
        <v>-1.3651840597868751E-2</v>
      </c>
    </row>
    <row r="6159" spans="7:8" x14ac:dyDescent="0.35">
      <c r="G6159">
        <v>6153</v>
      </c>
      <c r="H6159">
        <f t="shared" ca="1" si="181"/>
        <v>2.9367589035899635E-3</v>
      </c>
    </row>
    <row r="6160" spans="7:8" x14ac:dyDescent="0.35">
      <c r="G6160">
        <v>6154</v>
      </c>
      <c r="H6160">
        <f t="shared" ca="1" si="181"/>
        <v>-3.3376585324589009E-2</v>
      </c>
    </row>
    <row r="6161" spans="7:8" x14ac:dyDescent="0.35">
      <c r="G6161">
        <v>6155</v>
      </c>
      <c r="H6161">
        <f t="shared" ca="1" si="181"/>
        <v>-6.5667550682096936E-3</v>
      </c>
    </row>
    <row r="6162" spans="7:8" x14ac:dyDescent="0.35">
      <c r="G6162">
        <v>6156</v>
      </c>
      <c r="H6162">
        <f t="shared" ca="1" si="181"/>
        <v>2.2677596663136033E-2</v>
      </c>
    </row>
    <row r="6163" spans="7:8" x14ac:dyDescent="0.35">
      <c r="G6163">
        <v>6157</v>
      </c>
      <c r="H6163">
        <f t="shared" ca="1" si="181"/>
        <v>-1.2847925516336706E-2</v>
      </c>
    </row>
    <row r="6164" spans="7:8" x14ac:dyDescent="0.35">
      <c r="G6164">
        <v>6158</v>
      </c>
      <c r="H6164">
        <f t="shared" ca="1" si="181"/>
        <v>4.6637700299674567E-3</v>
      </c>
    </row>
    <row r="6165" spans="7:8" x14ac:dyDescent="0.35">
      <c r="G6165">
        <v>6159</v>
      </c>
      <c r="H6165">
        <f t="shared" ca="1" si="181"/>
        <v>2.4316112273911006E-2</v>
      </c>
    </row>
    <row r="6166" spans="7:8" x14ac:dyDescent="0.35">
      <c r="G6166">
        <v>6160</v>
      </c>
      <c r="H6166">
        <f t="shared" ca="1" si="181"/>
        <v>-1.7320451320436694E-3</v>
      </c>
    </row>
    <row r="6167" spans="7:8" x14ac:dyDescent="0.35">
      <c r="G6167">
        <v>6161</v>
      </c>
      <c r="H6167">
        <f t="shared" ca="1" si="181"/>
        <v>2.2656712217099396E-2</v>
      </c>
    </row>
    <row r="6168" spans="7:8" x14ac:dyDescent="0.35">
      <c r="G6168">
        <v>6162</v>
      </c>
      <c r="H6168">
        <f t="shared" ca="1" si="181"/>
        <v>2.1938765173595186E-2</v>
      </c>
    </row>
    <row r="6169" spans="7:8" x14ac:dyDescent="0.35">
      <c r="G6169">
        <v>6163</v>
      </c>
      <c r="H6169">
        <f t="shared" ca="1" si="181"/>
        <v>-1.8080298554516289E-2</v>
      </c>
    </row>
    <row r="6170" spans="7:8" x14ac:dyDescent="0.35">
      <c r="G6170">
        <v>6164</v>
      </c>
      <c r="H6170">
        <f t="shared" ca="1" si="181"/>
        <v>-6.2540178387991904E-2</v>
      </c>
    </row>
    <row r="6171" spans="7:8" x14ac:dyDescent="0.35">
      <c r="G6171">
        <v>6165</v>
      </c>
      <c r="H6171">
        <f t="shared" ca="1" si="181"/>
        <v>2.5671685762288617E-2</v>
      </c>
    </row>
    <row r="6172" spans="7:8" x14ac:dyDescent="0.35">
      <c r="G6172">
        <v>6166</v>
      </c>
      <c r="H6172">
        <f t="shared" ca="1" si="181"/>
        <v>-2.3183877085609858E-2</v>
      </c>
    </row>
    <row r="6173" spans="7:8" x14ac:dyDescent="0.35">
      <c r="G6173">
        <v>6167</v>
      </c>
      <c r="H6173">
        <f t="shared" ca="1" si="181"/>
        <v>-5.55751714633714E-3</v>
      </c>
    </row>
    <row r="6174" spans="7:8" x14ac:dyDescent="0.35">
      <c r="G6174">
        <v>6168</v>
      </c>
      <c r="H6174">
        <f t="shared" ca="1" si="181"/>
        <v>2.4649437902784503E-2</v>
      </c>
    </row>
    <row r="6175" spans="7:8" x14ac:dyDescent="0.35">
      <c r="G6175">
        <v>6169</v>
      </c>
      <c r="H6175">
        <f t="shared" ca="1" si="181"/>
        <v>4.3721725372430069E-2</v>
      </c>
    </row>
    <row r="6176" spans="7:8" x14ac:dyDescent="0.35">
      <c r="G6176">
        <v>6170</v>
      </c>
      <c r="H6176">
        <f t="shared" ca="1" si="181"/>
        <v>5.5637992222100606E-3</v>
      </c>
    </row>
    <row r="6177" spans="7:8" x14ac:dyDescent="0.35">
      <c r="G6177">
        <v>6171</v>
      </c>
      <c r="H6177">
        <f t="shared" ca="1" si="181"/>
        <v>4.480317449959343E-2</v>
      </c>
    </row>
    <row r="6178" spans="7:8" x14ac:dyDescent="0.35">
      <c r="G6178">
        <v>6172</v>
      </c>
      <c r="H6178">
        <f t="shared" ca="1" si="181"/>
        <v>-2.6073765003818649E-2</v>
      </c>
    </row>
    <row r="6179" spans="7:8" x14ac:dyDescent="0.35">
      <c r="G6179">
        <v>6173</v>
      </c>
      <c r="H6179">
        <f t="shared" ca="1" si="181"/>
        <v>-3.6550879806973871E-2</v>
      </c>
    </row>
    <row r="6180" spans="7:8" x14ac:dyDescent="0.35">
      <c r="G6180">
        <v>6174</v>
      </c>
      <c r="H6180">
        <f t="shared" ca="1" si="181"/>
        <v>1.0803588233409375E-2</v>
      </c>
    </row>
    <row r="6181" spans="7:8" x14ac:dyDescent="0.35">
      <c r="G6181">
        <v>6175</v>
      </c>
      <c r="H6181">
        <f t="shared" ca="1" si="181"/>
        <v>1.8202082183036938E-2</v>
      </c>
    </row>
    <row r="6182" spans="7:8" x14ac:dyDescent="0.35">
      <c r="G6182">
        <v>6176</v>
      </c>
      <c r="H6182">
        <f t="shared" ca="1" si="181"/>
        <v>4.7609619039661322E-3</v>
      </c>
    </row>
    <row r="6183" spans="7:8" x14ac:dyDescent="0.35">
      <c r="G6183">
        <v>6177</v>
      </c>
      <c r="H6183">
        <f t="shared" ca="1" si="181"/>
        <v>-6.3621628559378807E-3</v>
      </c>
    </row>
    <row r="6184" spans="7:8" x14ac:dyDescent="0.35">
      <c r="G6184">
        <v>6178</v>
      </c>
      <c r="H6184">
        <f t="shared" ca="1" si="181"/>
        <v>-8.6175439954472542E-3</v>
      </c>
    </row>
    <row r="6185" spans="7:8" x14ac:dyDescent="0.35">
      <c r="G6185">
        <v>6179</v>
      </c>
      <c r="H6185">
        <f t="shared" ca="1" si="181"/>
        <v>2.478892916339066E-2</v>
      </c>
    </row>
    <row r="6186" spans="7:8" x14ac:dyDescent="0.35">
      <c r="G6186">
        <v>6180</v>
      </c>
      <c r="H6186">
        <f t="shared" ca="1" si="181"/>
        <v>1.7171654023354539E-2</v>
      </c>
    </row>
    <row r="6187" spans="7:8" x14ac:dyDescent="0.35">
      <c r="G6187">
        <v>6181</v>
      </c>
      <c r="H6187">
        <f t="shared" ca="1" si="181"/>
        <v>7.3062030618878601E-3</v>
      </c>
    </row>
    <row r="6188" spans="7:8" x14ac:dyDescent="0.35">
      <c r="G6188">
        <v>6182</v>
      </c>
      <c r="H6188">
        <f t="shared" ca="1" si="181"/>
        <v>-1.8113556873071347E-2</v>
      </c>
    </row>
    <row r="6189" spans="7:8" x14ac:dyDescent="0.35">
      <c r="G6189">
        <v>6183</v>
      </c>
      <c r="H6189">
        <f t="shared" ca="1" si="181"/>
        <v>3.5318273614149923E-2</v>
      </c>
    </row>
    <row r="6190" spans="7:8" x14ac:dyDescent="0.35">
      <c r="G6190">
        <v>6184</v>
      </c>
      <c r="H6190">
        <f t="shared" ca="1" si="181"/>
        <v>-2.5421669049561911E-2</v>
      </c>
    </row>
    <row r="6191" spans="7:8" x14ac:dyDescent="0.35">
      <c r="G6191">
        <v>6185</v>
      </c>
      <c r="H6191">
        <f t="shared" ca="1" si="181"/>
        <v>1.4745196063357658E-2</v>
      </c>
    </row>
    <row r="6192" spans="7:8" x14ac:dyDescent="0.35">
      <c r="G6192">
        <v>6186</v>
      </c>
      <c r="H6192">
        <f t="shared" ca="1" si="181"/>
        <v>2.1539159869446468E-2</v>
      </c>
    </row>
    <row r="6193" spans="7:8" x14ac:dyDescent="0.35">
      <c r="G6193">
        <v>6187</v>
      </c>
      <c r="H6193">
        <f t="shared" ca="1" si="181"/>
        <v>-5.6038164470717876E-2</v>
      </c>
    </row>
    <row r="6194" spans="7:8" x14ac:dyDescent="0.35">
      <c r="G6194">
        <v>6188</v>
      </c>
      <c r="H6194">
        <f t="shared" ca="1" si="181"/>
        <v>3.143368695798672E-2</v>
      </c>
    </row>
    <row r="6195" spans="7:8" x14ac:dyDescent="0.35">
      <c r="G6195">
        <v>6189</v>
      </c>
      <c r="H6195">
        <f t="shared" ca="1" si="181"/>
        <v>6.3017621886035441E-3</v>
      </c>
    </row>
    <row r="6196" spans="7:8" x14ac:dyDescent="0.35">
      <c r="G6196">
        <v>6190</v>
      </c>
      <c r="H6196">
        <f t="shared" ca="1" si="181"/>
        <v>1.3394452918033796E-2</v>
      </c>
    </row>
    <row r="6197" spans="7:8" x14ac:dyDescent="0.35">
      <c r="G6197">
        <v>6191</v>
      </c>
      <c r="H6197">
        <f t="shared" ca="1" si="181"/>
        <v>4.3589936532283498E-2</v>
      </c>
    </row>
    <row r="6198" spans="7:8" x14ac:dyDescent="0.35">
      <c r="G6198">
        <v>6192</v>
      </c>
      <c r="H6198">
        <f t="shared" ca="1" si="181"/>
        <v>-1.9535576706791763E-2</v>
      </c>
    </row>
    <row r="6199" spans="7:8" x14ac:dyDescent="0.35">
      <c r="G6199">
        <v>6193</v>
      </c>
      <c r="H6199">
        <f t="shared" ca="1" si="181"/>
        <v>3.8314795106152598E-3</v>
      </c>
    </row>
    <row r="6200" spans="7:8" x14ac:dyDescent="0.35">
      <c r="G6200">
        <v>6194</v>
      </c>
      <c r="H6200">
        <f t="shared" ca="1" si="181"/>
        <v>-8.5393315860721082E-3</v>
      </c>
    </row>
    <row r="6201" spans="7:8" x14ac:dyDescent="0.35">
      <c r="G6201">
        <v>6195</v>
      </c>
      <c r="H6201">
        <f t="shared" ca="1" si="181"/>
        <v>7.5538576134019317E-4</v>
      </c>
    </row>
    <row r="6202" spans="7:8" x14ac:dyDescent="0.35">
      <c r="G6202">
        <v>6196</v>
      </c>
      <c r="H6202">
        <f t="shared" ca="1" si="181"/>
        <v>-4.5592665459581141E-2</v>
      </c>
    </row>
    <row r="6203" spans="7:8" x14ac:dyDescent="0.35">
      <c r="G6203">
        <v>6197</v>
      </c>
      <c r="H6203">
        <f t="shared" ca="1" si="181"/>
        <v>5.8568987177946719E-3</v>
      </c>
    </row>
    <row r="6204" spans="7:8" x14ac:dyDescent="0.35">
      <c r="G6204">
        <v>6198</v>
      </c>
      <c r="H6204">
        <f t="shared" ca="1" si="181"/>
        <v>-3.2009246402160602E-2</v>
      </c>
    </row>
    <row r="6205" spans="7:8" x14ac:dyDescent="0.35">
      <c r="G6205">
        <v>6199</v>
      </c>
      <c r="H6205">
        <f t="shared" ca="1" si="181"/>
        <v>7.2963638737358E-3</v>
      </c>
    </row>
    <row r="6206" spans="7:8" x14ac:dyDescent="0.35">
      <c r="G6206">
        <v>6200</v>
      </c>
      <c r="H6206">
        <f t="shared" ca="1" si="181"/>
        <v>1.8776287421852028E-2</v>
      </c>
    </row>
    <row r="6207" spans="7:8" x14ac:dyDescent="0.35">
      <c r="G6207">
        <v>6201</v>
      </c>
      <c r="H6207">
        <f t="shared" ca="1" si="181"/>
        <v>-1.5389938968661927E-2</v>
      </c>
    </row>
    <row r="6208" spans="7:8" x14ac:dyDescent="0.35">
      <c r="G6208">
        <v>6202</v>
      </c>
      <c r="H6208">
        <f t="shared" ca="1" si="181"/>
        <v>-1.2505026782599215E-2</v>
      </c>
    </row>
    <row r="6209" spans="7:8" x14ac:dyDescent="0.35">
      <c r="G6209">
        <v>6203</v>
      </c>
      <c r="H6209">
        <f t="shared" ca="1" si="181"/>
        <v>8.3007306322573603E-3</v>
      </c>
    </row>
    <row r="6210" spans="7:8" x14ac:dyDescent="0.35">
      <c r="G6210">
        <v>6204</v>
      </c>
      <c r="H6210">
        <f t="shared" ca="1" si="181"/>
        <v>2.0058452501795835E-2</v>
      </c>
    </row>
    <row r="6211" spans="7:8" x14ac:dyDescent="0.35">
      <c r="G6211">
        <v>6205</v>
      </c>
      <c r="H6211">
        <f t="shared" ca="1" si="181"/>
        <v>2.0794942547089076E-2</v>
      </c>
    </row>
    <row r="6212" spans="7:8" x14ac:dyDescent="0.35">
      <c r="G6212">
        <v>6206</v>
      </c>
      <c r="H6212">
        <f t="shared" ca="1" si="181"/>
        <v>1.4033502286547372E-2</v>
      </c>
    </row>
    <row r="6213" spans="7:8" x14ac:dyDescent="0.35">
      <c r="G6213">
        <v>6207</v>
      </c>
      <c r="H6213">
        <f t="shared" ca="1" si="181"/>
        <v>-2.8549948187795625E-2</v>
      </c>
    </row>
    <row r="6214" spans="7:8" x14ac:dyDescent="0.35">
      <c r="G6214">
        <v>6208</v>
      </c>
      <c r="H6214">
        <f t="shared" ca="1" si="181"/>
        <v>2.797126135098262E-3</v>
      </c>
    </row>
    <row r="6215" spans="7:8" x14ac:dyDescent="0.35">
      <c r="G6215">
        <v>6209</v>
      </c>
      <c r="H6215">
        <f t="shared" ref="H6215:H6278" ca="1" si="182">_xlfn.NORM.INV(RAND(),K$9,K$10)</f>
        <v>1.9966266960773485E-2</v>
      </c>
    </row>
    <row r="6216" spans="7:8" x14ac:dyDescent="0.35">
      <c r="G6216">
        <v>6210</v>
      </c>
      <c r="H6216">
        <f t="shared" ca="1" si="182"/>
        <v>2.9004089215987679E-3</v>
      </c>
    </row>
    <row r="6217" spans="7:8" x14ac:dyDescent="0.35">
      <c r="G6217">
        <v>6211</v>
      </c>
      <c r="H6217">
        <f t="shared" ca="1" si="182"/>
        <v>4.5274421085673144E-3</v>
      </c>
    </row>
    <row r="6218" spans="7:8" x14ac:dyDescent="0.35">
      <c r="G6218">
        <v>6212</v>
      </c>
      <c r="H6218">
        <f t="shared" ca="1" si="182"/>
        <v>1.831892676764079E-2</v>
      </c>
    </row>
    <row r="6219" spans="7:8" x14ac:dyDescent="0.35">
      <c r="G6219">
        <v>6213</v>
      </c>
      <c r="H6219">
        <f t="shared" ca="1" si="182"/>
        <v>-3.9060265879715617E-2</v>
      </c>
    </row>
    <row r="6220" spans="7:8" x14ac:dyDescent="0.35">
      <c r="G6220">
        <v>6214</v>
      </c>
      <c r="H6220">
        <f t="shared" ca="1" si="182"/>
        <v>-2.2574982428106335E-2</v>
      </c>
    </row>
    <row r="6221" spans="7:8" x14ac:dyDescent="0.35">
      <c r="G6221">
        <v>6215</v>
      </c>
      <c r="H6221">
        <f t="shared" ca="1" si="182"/>
        <v>1.2056207170499772E-2</v>
      </c>
    </row>
    <row r="6222" spans="7:8" x14ac:dyDescent="0.35">
      <c r="G6222">
        <v>6216</v>
      </c>
      <c r="H6222">
        <f t="shared" ca="1" si="182"/>
        <v>3.1877007109715923E-2</v>
      </c>
    </row>
    <row r="6223" spans="7:8" x14ac:dyDescent="0.35">
      <c r="G6223">
        <v>6217</v>
      </c>
      <c r="H6223">
        <f t="shared" ca="1" si="182"/>
        <v>-2.2904702079049214E-2</v>
      </c>
    </row>
    <row r="6224" spans="7:8" x14ac:dyDescent="0.35">
      <c r="G6224">
        <v>6218</v>
      </c>
      <c r="H6224">
        <f t="shared" ca="1" si="182"/>
        <v>4.5348508417110245E-2</v>
      </c>
    </row>
    <row r="6225" spans="7:8" x14ac:dyDescent="0.35">
      <c r="G6225">
        <v>6219</v>
      </c>
      <c r="H6225">
        <f t="shared" ca="1" si="182"/>
        <v>-2.8419802516193648E-2</v>
      </c>
    </row>
    <row r="6226" spans="7:8" x14ac:dyDescent="0.35">
      <c r="G6226">
        <v>6220</v>
      </c>
      <c r="H6226">
        <f t="shared" ca="1" si="182"/>
        <v>3.4312751324575893E-3</v>
      </c>
    </row>
    <row r="6227" spans="7:8" x14ac:dyDescent="0.35">
      <c r="G6227">
        <v>6221</v>
      </c>
      <c r="H6227">
        <f t="shared" ca="1" si="182"/>
        <v>-7.2672263742648343E-3</v>
      </c>
    </row>
    <row r="6228" spans="7:8" x14ac:dyDescent="0.35">
      <c r="G6228">
        <v>6222</v>
      </c>
      <c r="H6228">
        <f t="shared" ca="1" si="182"/>
        <v>1.2107762595421285E-2</v>
      </c>
    </row>
    <row r="6229" spans="7:8" x14ac:dyDescent="0.35">
      <c r="G6229">
        <v>6223</v>
      </c>
      <c r="H6229">
        <f t="shared" ca="1" si="182"/>
        <v>1.278734978315038E-2</v>
      </c>
    </row>
    <row r="6230" spans="7:8" x14ac:dyDescent="0.35">
      <c r="G6230">
        <v>6224</v>
      </c>
      <c r="H6230">
        <f t="shared" ca="1" si="182"/>
        <v>-9.2130432389912233E-3</v>
      </c>
    </row>
    <row r="6231" spans="7:8" x14ac:dyDescent="0.35">
      <c r="G6231">
        <v>6225</v>
      </c>
      <c r="H6231">
        <f t="shared" ca="1" si="182"/>
        <v>-1.1606262695258043E-2</v>
      </c>
    </row>
    <row r="6232" spans="7:8" x14ac:dyDescent="0.35">
      <c r="G6232">
        <v>6226</v>
      </c>
      <c r="H6232">
        <f t="shared" ca="1" si="182"/>
        <v>-4.083302941928579E-3</v>
      </c>
    </row>
    <row r="6233" spans="7:8" x14ac:dyDescent="0.35">
      <c r="G6233">
        <v>6227</v>
      </c>
      <c r="H6233">
        <f t="shared" ca="1" si="182"/>
        <v>2.6428219158830906E-2</v>
      </c>
    </row>
    <row r="6234" spans="7:8" x14ac:dyDescent="0.35">
      <c r="G6234">
        <v>6228</v>
      </c>
      <c r="H6234">
        <f t="shared" ca="1" si="182"/>
        <v>9.1073338137000373E-2</v>
      </c>
    </row>
    <row r="6235" spans="7:8" x14ac:dyDescent="0.35">
      <c r="G6235">
        <v>6229</v>
      </c>
      <c r="H6235">
        <f t="shared" ca="1" si="182"/>
        <v>1.4091020115421023E-2</v>
      </c>
    </row>
    <row r="6236" spans="7:8" x14ac:dyDescent="0.35">
      <c r="G6236">
        <v>6230</v>
      </c>
      <c r="H6236">
        <f t="shared" ca="1" si="182"/>
        <v>-2.9508281689556767E-2</v>
      </c>
    </row>
    <row r="6237" spans="7:8" x14ac:dyDescent="0.35">
      <c r="G6237">
        <v>6231</v>
      </c>
      <c r="H6237">
        <f t="shared" ca="1" si="182"/>
        <v>1.7644785665577065E-2</v>
      </c>
    </row>
    <row r="6238" spans="7:8" x14ac:dyDescent="0.35">
      <c r="G6238">
        <v>6232</v>
      </c>
      <c r="H6238">
        <f t="shared" ca="1" si="182"/>
        <v>-2.0736197515999893E-2</v>
      </c>
    </row>
    <row r="6239" spans="7:8" x14ac:dyDescent="0.35">
      <c r="G6239">
        <v>6233</v>
      </c>
      <c r="H6239">
        <f t="shared" ca="1" si="182"/>
        <v>4.9783831779857237E-3</v>
      </c>
    </row>
    <row r="6240" spans="7:8" x14ac:dyDescent="0.35">
      <c r="G6240">
        <v>6234</v>
      </c>
      <c r="H6240">
        <f t="shared" ca="1" si="182"/>
        <v>-6.4190797030230021E-3</v>
      </c>
    </row>
    <row r="6241" spans="7:8" x14ac:dyDescent="0.35">
      <c r="G6241">
        <v>6235</v>
      </c>
      <c r="H6241">
        <f t="shared" ca="1" si="182"/>
        <v>-1.193230684513258E-2</v>
      </c>
    </row>
    <row r="6242" spans="7:8" x14ac:dyDescent="0.35">
      <c r="G6242">
        <v>6236</v>
      </c>
      <c r="H6242">
        <f t="shared" ca="1" si="182"/>
        <v>3.74070274997838E-3</v>
      </c>
    </row>
    <row r="6243" spans="7:8" x14ac:dyDescent="0.35">
      <c r="G6243">
        <v>6237</v>
      </c>
      <c r="H6243">
        <f t="shared" ca="1" si="182"/>
        <v>2.0253268369398447E-2</v>
      </c>
    </row>
    <row r="6244" spans="7:8" x14ac:dyDescent="0.35">
      <c r="G6244">
        <v>6238</v>
      </c>
      <c r="H6244">
        <f t="shared" ca="1" si="182"/>
        <v>2.403653837348339E-2</v>
      </c>
    </row>
    <row r="6245" spans="7:8" x14ac:dyDescent="0.35">
      <c r="G6245">
        <v>6239</v>
      </c>
      <c r="H6245">
        <f t="shared" ca="1" si="182"/>
        <v>1.1063660035230375E-2</v>
      </c>
    </row>
    <row r="6246" spans="7:8" x14ac:dyDescent="0.35">
      <c r="G6246">
        <v>6240</v>
      </c>
      <c r="H6246">
        <f t="shared" ca="1" si="182"/>
        <v>2.0630751466204664E-2</v>
      </c>
    </row>
    <row r="6247" spans="7:8" x14ac:dyDescent="0.35">
      <c r="G6247">
        <v>6241</v>
      </c>
      <c r="H6247">
        <f t="shared" ca="1" si="182"/>
        <v>-1.1125858309332496E-2</v>
      </c>
    </row>
    <row r="6248" spans="7:8" x14ac:dyDescent="0.35">
      <c r="G6248">
        <v>6242</v>
      </c>
      <c r="H6248">
        <f t="shared" ca="1" si="182"/>
        <v>-6.1238174588943983E-2</v>
      </c>
    </row>
    <row r="6249" spans="7:8" x14ac:dyDescent="0.35">
      <c r="G6249">
        <v>6243</v>
      </c>
      <c r="H6249">
        <f t="shared" ca="1" si="182"/>
        <v>1.2565448379989054E-2</v>
      </c>
    </row>
    <row r="6250" spans="7:8" x14ac:dyDescent="0.35">
      <c r="G6250">
        <v>6244</v>
      </c>
      <c r="H6250">
        <f t="shared" ca="1" si="182"/>
        <v>-4.8053578679634092E-3</v>
      </c>
    </row>
    <row r="6251" spans="7:8" x14ac:dyDescent="0.35">
      <c r="G6251">
        <v>6245</v>
      </c>
      <c r="H6251">
        <f t="shared" ca="1" si="182"/>
        <v>1.2340336767633313E-2</v>
      </c>
    </row>
    <row r="6252" spans="7:8" x14ac:dyDescent="0.35">
      <c r="G6252">
        <v>6246</v>
      </c>
      <c r="H6252">
        <f t="shared" ca="1" si="182"/>
        <v>6.294929546896361E-5</v>
      </c>
    </row>
    <row r="6253" spans="7:8" x14ac:dyDescent="0.35">
      <c r="G6253">
        <v>6247</v>
      </c>
      <c r="H6253">
        <f t="shared" ca="1" si="182"/>
        <v>3.010002509595509E-2</v>
      </c>
    </row>
    <row r="6254" spans="7:8" x14ac:dyDescent="0.35">
      <c r="G6254">
        <v>6248</v>
      </c>
      <c r="H6254">
        <f t="shared" ca="1" si="182"/>
        <v>4.8469952865820572E-2</v>
      </c>
    </row>
    <row r="6255" spans="7:8" x14ac:dyDescent="0.35">
      <c r="G6255">
        <v>6249</v>
      </c>
      <c r="H6255">
        <f t="shared" ca="1" si="182"/>
        <v>-4.5531895854556262E-2</v>
      </c>
    </row>
    <row r="6256" spans="7:8" x14ac:dyDescent="0.35">
      <c r="G6256">
        <v>6250</v>
      </c>
      <c r="H6256">
        <f t="shared" ca="1" si="182"/>
        <v>9.7172985908492143E-3</v>
      </c>
    </row>
    <row r="6257" spans="7:8" x14ac:dyDescent="0.35">
      <c r="G6257">
        <v>6251</v>
      </c>
      <c r="H6257">
        <f t="shared" ca="1" si="182"/>
        <v>2.6269972014640239E-2</v>
      </c>
    </row>
    <row r="6258" spans="7:8" x14ac:dyDescent="0.35">
      <c r="G6258">
        <v>6252</v>
      </c>
      <c r="H6258">
        <f t="shared" ca="1" si="182"/>
        <v>1.2371375551198008E-2</v>
      </c>
    </row>
    <row r="6259" spans="7:8" x14ac:dyDescent="0.35">
      <c r="G6259">
        <v>6253</v>
      </c>
      <c r="H6259">
        <f t="shared" ca="1" si="182"/>
        <v>-5.2021826706871513E-3</v>
      </c>
    </row>
    <row r="6260" spans="7:8" x14ac:dyDescent="0.35">
      <c r="G6260">
        <v>6254</v>
      </c>
      <c r="H6260">
        <f t="shared" ca="1" si="182"/>
        <v>-2.0656984385307404E-2</v>
      </c>
    </row>
    <row r="6261" spans="7:8" x14ac:dyDescent="0.35">
      <c r="G6261">
        <v>6255</v>
      </c>
      <c r="H6261">
        <f t="shared" ca="1" si="182"/>
        <v>-2.0191145552229624E-2</v>
      </c>
    </row>
    <row r="6262" spans="7:8" x14ac:dyDescent="0.35">
      <c r="G6262">
        <v>6256</v>
      </c>
      <c r="H6262">
        <f t="shared" ca="1" si="182"/>
        <v>1.5269317677047447E-2</v>
      </c>
    </row>
    <row r="6263" spans="7:8" x14ac:dyDescent="0.35">
      <c r="G6263">
        <v>6257</v>
      </c>
      <c r="H6263">
        <f t="shared" ca="1" si="182"/>
        <v>2.7824876343098895E-3</v>
      </c>
    </row>
    <row r="6264" spans="7:8" x14ac:dyDescent="0.35">
      <c r="G6264">
        <v>6258</v>
      </c>
      <c r="H6264">
        <f t="shared" ca="1" si="182"/>
        <v>-3.8261029197454179E-4</v>
      </c>
    </row>
    <row r="6265" spans="7:8" x14ac:dyDescent="0.35">
      <c r="G6265">
        <v>6259</v>
      </c>
      <c r="H6265">
        <f t="shared" ca="1" si="182"/>
        <v>-5.4346420731880327E-2</v>
      </c>
    </row>
    <row r="6266" spans="7:8" x14ac:dyDescent="0.35">
      <c r="G6266">
        <v>6260</v>
      </c>
      <c r="H6266">
        <f t="shared" ca="1" si="182"/>
        <v>5.7718711279314975E-3</v>
      </c>
    </row>
    <row r="6267" spans="7:8" x14ac:dyDescent="0.35">
      <c r="G6267">
        <v>6261</v>
      </c>
      <c r="H6267">
        <f t="shared" ca="1" si="182"/>
        <v>-1.417957839898428E-2</v>
      </c>
    </row>
    <row r="6268" spans="7:8" x14ac:dyDescent="0.35">
      <c r="G6268">
        <v>6262</v>
      </c>
      <c r="H6268">
        <f t="shared" ca="1" si="182"/>
        <v>2.2476086290432604E-2</v>
      </c>
    </row>
    <row r="6269" spans="7:8" x14ac:dyDescent="0.35">
      <c r="G6269">
        <v>6263</v>
      </c>
      <c r="H6269">
        <f t="shared" ca="1" si="182"/>
        <v>3.4273429407456014E-2</v>
      </c>
    </row>
    <row r="6270" spans="7:8" x14ac:dyDescent="0.35">
      <c r="G6270">
        <v>6264</v>
      </c>
      <c r="H6270">
        <f t="shared" ca="1" si="182"/>
        <v>6.8689782147656241E-3</v>
      </c>
    </row>
    <row r="6271" spans="7:8" x14ac:dyDescent="0.35">
      <c r="G6271">
        <v>6265</v>
      </c>
      <c r="H6271">
        <f t="shared" ca="1" si="182"/>
        <v>4.9963627669335035E-3</v>
      </c>
    </row>
    <row r="6272" spans="7:8" x14ac:dyDescent="0.35">
      <c r="G6272">
        <v>6266</v>
      </c>
      <c r="H6272">
        <f t="shared" ca="1" si="182"/>
        <v>3.4408551571956825E-2</v>
      </c>
    </row>
    <row r="6273" spans="7:8" x14ac:dyDescent="0.35">
      <c r="G6273">
        <v>6267</v>
      </c>
      <c r="H6273">
        <f t="shared" ca="1" si="182"/>
        <v>-1.306831785667136E-2</v>
      </c>
    </row>
    <row r="6274" spans="7:8" x14ac:dyDescent="0.35">
      <c r="G6274">
        <v>6268</v>
      </c>
      <c r="H6274">
        <f t="shared" ca="1" si="182"/>
        <v>1.4438219085069023E-2</v>
      </c>
    </row>
    <row r="6275" spans="7:8" x14ac:dyDescent="0.35">
      <c r="G6275">
        <v>6269</v>
      </c>
      <c r="H6275">
        <f t="shared" ca="1" si="182"/>
        <v>2.3559800900612271E-2</v>
      </c>
    </row>
    <row r="6276" spans="7:8" x14ac:dyDescent="0.35">
      <c r="G6276">
        <v>6270</v>
      </c>
      <c r="H6276">
        <f t="shared" ca="1" si="182"/>
        <v>-8.2491495122099297E-3</v>
      </c>
    </row>
    <row r="6277" spans="7:8" x14ac:dyDescent="0.35">
      <c r="G6277">
        <v>6271</v>
      </c>
      <c r="H6277">
        <f t="shared" ca="1" si="182"/>
        <v>-3.2719268661130022E-2</v>
      </c>
    </row>
    <row r="6278" spans="7:8" x14ac:dyDescent="0.35">
      <c r="G6278">
        <v>6272</v>
      </c>
      <c r="H6278">
        <f t="shared" ca="1" si="182"/>
        <v>-7.256932411548702E-3</v>
      </c>
    </row>
    <row r="6279" spans="7:8" x14ac:dyDescent="0.35">
      <c r="G6279">
        <v>6273</v>
      </c>
      <c r="H6279">
        <f t="shared" ref="H6279:H6342" ca="1" si="183">_xlfn.NORM.INV(RAND(),K$9,K$10)</f>
        <v>-2.0969007483769304E-2</v>
      </c>
    </row>
    <row r="6280" spans="7:8" x14ac:dyDescent="0.35">
      <c r="G6280">
        <v>6274</v>
      </c>
      <c r="H6280">
        <f t="shared" ca="1" si="183"/>
        <v>7.4489109844582003E-3</v>
      </c>
    </row>
    <row r="6281" spans="7:8" x14ac:dyDescent="0.35">
      <c r="G6281">
        <v>6275</v>
      </c>
      <c r="H6281">
        <f t="shared" ca="1" si="183"/>
        <v>3.9955598911059653E-2</v>
      </c>
    </row>
    <row r="6282" spans="7:8" x14ac:dyDescent="0.35">
      <c r="G6282">
        <v>6276</v>
      </c>
      <c r="H6282">
        <f t="shared" ca="1" si="183"/>
        <v>-5.0369837900506656E-2</v>
      </c>
    </row>
    <row r="6283" spans="7:8" x14ac:dyDescent="0.35">
      <c r="G6283">
        <v>6277</v>
      </c>
      <c r="H6283">
        <f t="shared" ca="1" si="183"/>
        <v>-4.6027012527633648E-3</v>
      </c>
    </row>
    <row r="6284" spans="7:8" x14ac:dyDescent="0.35">
      <c r="G6284">
        <v>6278</v>
      </c>
      <c r="H6284">
        <f t="shared" ca="1" si="183"/>
        <v>3.1615664332319743E-2</v>
      </c>
    </row>
    <row r="6285" spans="7:8" x14ac:dyDescent="0.35">
      <c r="G6285">
        <v>6279</v>
      </c>
      <c r="H6285">
        <f t="shared" ca="1" si="183"/>
        <v>-2.2873206210983103E-2</v>
      </c>
    </row>
    <row r="6286" spans="7:8" x14ac:dyDescent="0.35">
      <c r="G6286">
        <v>6280</v>
      </c>
      <c r="H6286">
        <f t="shared" ca="1" si="183"/>
        <v>2.856797937398234E-3</v>
      </c>
    </row>
    <row r="6287" spans="7:8" x14ac:dyDescent="0.35">
      <c r="G6287">
        <v>6281</v>
      </c>
      <c r="H6287">
        <f t="shared" ca="1" si="183"/>
        <v>-9.2641126549769665E-3</v>
      </c>
    </row>
    <row r="6288" spans="7:8" x14ac:dyDescent="0.35">
      <c r="G6288">
        <v>6282</v>
      </c>
      <c r="H6288">
        <f t="shared" ca="1" si="183"/>
        <v>1.7447226968347107E-2</v>
      </c>
    </row>
    <row r="6289" spans="7:8" x14ac:dyDescent="0.35">
      <c r="G6289">
        <v>6283</v>
      </c>
      <c r="H6289">
        <f t="shared" ca="1" si="183"/>
        <v>2.7128073220231565E-2</v>
      </c>
    </row>
    <row r="6290" spans="7:8" x14ac:dyDescent="0.35">
      <c r="G6290">
        <v>6284</v>
      </c>
      <c r="H6290">
        <f t="shared" ca="1" si="183"/>
        <v>4.8047553010963438E-2</v>
      </c>
    </row>
    <row r="6291" spans="7:8" x14ac:dyDescent="0.35">
      <c r="G6291">
        <v>6285</v>
      </c>
      <c r="H6291">
        <f t="shared" ca="1" si="183"/>
        <v>-1.3270604202013279E-2</v>
      </c>
    </row>
    <row r="6292" spans="7:8" x14ac:dyDescent="0.35">
      <c r="G6292">
        <v>6286</v>
      </c>
      <c r="H6292">
        <f t="shared" ca="1" si="183"/>
        <v>-9.483610235494001E-3</v>
      </c>
    </row>
    <row r="6293" spans="7:8" x14ac:dyDescent="0.35">
      <c r="G6293">
        <v>6287</v>
      </c>
      <c r="H6293">
        <f t="shared" ca="1" si="183"/>
        <v>-1.5977934145730496E-2</v>
      </c>
    </row>
    <row r="6294" spans="7:8" x14ac:dyDescent="0.35">
      <c r="G6294">
        <v>6288</v>
      </c>
      <c r="H6294">
        <f t="shared" ca="1" si="183"/>
        <v>-9.3430133797967607E-3</v>
      </c>
    </row>
    <row r="6295" spans="7:8" x14ac:dyDescent="0.35">
      <c r="G6295">
        <v>6289</v>
      </c>
      <c r="H6295">
        <f t="shared" ca="1" si="183"/>
        <v>1.6127022800953805E-2</v>
      </c>
    </row>
    <row r="6296" spans="7:8" x14ac:dyDescent="0.35">
      <c r="G6296">
        <v>6290</v>
      </c>
      <c r="H6296">
        <f t="shared" ca="1" si="183"/>
        <v>1.3944715035291006E-2</v>
      </c>
    </row>
    <row r="6297" spans="7:8" x14ac:dyDescent="0.35">
      <c r="G6297">
        <v>6291</v>
      </c>
      <c r="H6297">
        <f t="shared" ca="1" si="183"/>
        <v>-6.7630918499925544E-4</v>
      </c>
    </row>
    <row r="6298" spans="7:8" x14ac:dyDescent="0.35">
      <c r="G6298">
        <v>6292</v>
      </c>
      <c r="H6298">
        <f t="shared" ca="1" si="183"/>
        <v>5.7130225527752709E-2</v>
      </c>
    </row>
    <row r="6299" spans="7:8" x14ac:dyDescent="0.35">
      <c r="G6299">
        <v>6293</v>
      </c>
      <c r="H6299">
        <f t="shared" ca="1" si="183"/>
        <v>-6.1937812024431028E-3</v>
      </c>
    </row>
    <row r="6300" spans="7:8" x14ac:dyDescent="0.35">
      <c r="G6300">
        <v>6294</v>
      </c>
      <c r="H6300">
        <f t="shared" ca="1" si="183"/>
        <v>1.8750840988925769E-2</v>
      </c>
    </row>
    <row r="6301" spans="7:8" x14ac:dyDescent="0.35">
      <c r="G6301">
        <v>6295</v>
      </c>
      <c r="H6301">
        <f t="shared" ca="1" si="183"/>
        <v>2.1410783991204791E-2</v>
      </c>
    </row>
    <row r="6302" spans="7:8" x14ac:dyDescent="0.35">
      <c r="G6302">
        <v>6296</v>
      </c>
      <c r="H6302">
        <f t="shared" ca="1" si="183"/>
        <v>1.5681540805611771E-3</v>
      </c>
    </row>
    <row r="6303" spans="7:8" x14ac:dyDescent="0.35">
      <c r="G6303">
        <v>6297</v>
      </c>
      <c r="H6303">
        <f t="shared" ca="1" si="183"/>
        <v>-2.485495113571717E-4</v>
      </c>
    </row>
    <row r="6304" spans="7:8" x14ac:dyDescent="0.35">
      <c r="G6304">
        <v>6298</v>
      </c>
      <c r="H6304">
        <f t="shared" ca="1" si="183"/>
        <v>1.8663282336871468E-2</v>
      </c>
    </row>
    <row r="6305" spans="7:8" x14ac:dyDescent="0.35">
      <c r="G6305">
        <v>6299</v>
      </c>
      <c r="H6305">
        <f t="shared" ca="1" si="183"/>
        <v>2.3429057038188816E-2</v>
      </c>
    </row>
    <row r="6306" spans="7:8" x14ac:dyDescent="0.35">
      <c r="G6306">
        <v>6300</v>
      </c>
      <c r="H6306">
        <f t="shared" ca="1" si="183"/>
        <v>-6.1152818193798211E-3</v>
      </c>
    </row>
    <row r="6307" spans="7:8" x14ac:dyDescent="0.35">
      <c r="G6307">
        <v>6301</v>
      </c>
      <c r="H6307">
        <f t="shared" ca="1" si="183"/>
        <v>2.7287159944652351E-2</v>
      </c>
    </row>
    <row r="6308" spans="7:8" x14ac:dyDescent="0.35">
      <c r="G6308">
        <v>6302</v>
      </c>
      <c r="H6308">
        <f t="shared" ca="1" si="183"/>
        <v>-3.4420044156715304E-2</v>
      </c>
    </row>
    <row r="6309" spans="7:8" x14ac:dyDescent="0.35">
      <c r="G6309">
        <v>6303</v>
      </c>
      <c r="H6309">
        <f t="shared" ca="1" si="183"/>
        <v>1.9440968709588589E-2</v>
      </c>
    </row>
    <row r="6310" spans="7:8" x14ac:dyDescent="0.35">
      <c r="G6310">
        <v>6304</v>
      </c>
      <c r="H6310">
        <f t="shared" ca="1" si="183"/>
        <v>-2.1267426493463991E-2</v>
      </c>
    </row>
    <row r="6311" spans="7:8" x14ac:dyDescent="0.35">
      <c r="G6311">
        <v>6305</v>
      </c>
      <c r="H6311">
        <f t="shared" ca="1" si="183"/>
        <v>5.9989062052417915E-3</v>
      </c>
    </row>
    <row r="6312" spans="7:8" x14ac:dyDescent="0.35">
      <c r="G6312">
        <v>6306</v>
      </c>
      <c r="H6312">
        <f t="shared" ca="1" si="183"/>
        <v>-9.135774727396552E-3</v>
      </c>
    </row>
    <row r="6313" spans="7:8" x14ac:dyDescent="0.35">
      <c r="G6313">
        <v>6307</v>
      </c>
      <c r="H6313">
        <f t="shared" ca="1" si="183"/>
        <v>4.3599250085180959E-2</v>
      </c>
    </row>
    <row r="6314" spans="7:8" x14ac:dyDescent="0.35">
      <c r="G6314">
        <v>6308</v>
      </c>
      <c r="H6314">
        <f t="shared" ca="1" si="183"/>
        <v>-3.2037313072987017E-2</v>
      </c>
    </row>
    <row r="6315" spans="7:8" x14ac:dyDescent="0.35">
      <c r="G6315">
        <v>6309</v>
      </c>
      <c r="H6315">
        <f t="shared" ca="1" si="183"/>
        <v>6.2069391841763424E-3</v>
      </c>
    </row>
    <row r="6316" spans="7:8" x14ac:dyDescent="0.35">
      <c r="G6316">
        <v>6310</v>
      </c>
      <c r="H6316">
        <f t="shared" ca="1" si="183"/>
        <v>1.9121475026434263E-2</v>
      </c>
    </row>
    <row r="6317" spans="7:8" x14ac:dyDescent="0.35">
      <c r="G6317">
        <v>6311</v>
      </c>
      <c r="H6317">
        <f t="shared" ca="1" si="183"/>
        <v>1.1690912948379441E-3</v>
      </c>
    </row>
    <row r="6318" spans="7:8" x14ac:dyDescent="0.35">
      <c r="G6318">
        <v>6312</v>
      </c>
      <c r="H6318">
        <f t="shared" ca="1" si="183"/>
        <v>-1.6853551774589456E-2</v>
      </c>
    </row>
    <row r="6319" spans="7:8" x14ac:dyDescent="0.35">
      <c r="G6319">
        <v>6313</v>
      </c>
      <c r="H6319">
        <f t="shared" ca="1" si="183"/>
        <v>-2.3341699281321061E-2</v>
      </c>
    </row>
    <row r="6320" spans="7:8" x14ac:dyDescent="0.35">
      <c r="G6320">
        <v>6314</v>
      </c>
      <c r="H6320">
        <f t="shared" ca="1" si="183"/>
        <v>-2.0483069291438248E-2</v>
      </c>
    </row>
    <row r="6321" spans="7:8" x14ac:dyDescent="0.35">
      <c r="G6321">
        <v>6315</v>
      </c>
      <c r="H6321">
        <f t="shared" ca="1" si="183"/>
        <v>-1.7742254107464275E-3</v>
      </c>
    </row>
    <row r="6322" spans="7:8" x14ac:dyDescent="0.35">
      <c r="G6322">
        <v>6316</v>
      </c>
      <c r="H6322">
        <f t="shared" ca="1" si="183"/>
        <v>-2.5555545358174329E-2</v>
      </c>
    </row>
    <row r="6323" spans="7:8" x14ac:dyDescent="0.35">
      <c r="G6323">
        <v>6317</v>
      </c>
      <c r="H6323">
        <f t="shared" ca="1" si="183"/>
        <v>-4.4107399678180809E-2</v>
      </c>
    </row>
    <row r="6324" spans="7:8" x14ac:dyDescent="0.35">
      <c r="G6324">
        <v>6318</v>
      </c>
      <c r="H6324">
        <f t="shared" ca="1" si="183"/>
        <v>9.7769749545398143E-3</v>
      </c>
    </row>
    <row r="6325" spans="7:8" x14ac:dyDescent="0.35">
      <c r="G6325">
        <v>6319</v>
      </c>
      <c r="H6325">
        <f t="shared" ca="1" si="183"/>
        <v>1.6272690158734022E-2</v>
      </c>
    </row>
    <row r="6326" spans="7:8" x14ac:dyDescent="0.35">
      <c r="G6326">
        <v>6320</v>
      </c>
      <c r="H6326">
        <f t="shared" ca="1" si="183"/>
        <v>-3.9721683804520388E-2</v>
      </c>
    </row>
    <row r="6327" spans="7:8" x14ac:dyDescent="0.35">
      <c r="G6327">
        <v>6321</v>
      </c>
      <c r="H6327">
        <f t="shared" ca="1" si="183"/>
        <v>2.130329038098738E-2</v>
      </c>
    </row>
    <row r="6328" spans="7:8" x14ac:dyDescent="0.35">
      <c r="G6328">
        <v>6322</v>
      </c>
      <c r="H6328">
        <f t="shared" ca="1" si="183"/>
        <v>1.9694900107124165E-2</v>
      </c>
    </row>
    <row r="6329" spans="7:8" x14ac:dyDescent="0.35">
      <c r="G6329">
        <v>6323</v>
      </c>
      <c r="H6329">
        <f t="shared" ca="1" si="183"/>
        <v>-1.0638424844292857E-3</v>
      </c>
    </row>
    <row r="6330" spans="7:8" x14ac:dyDescent="0.35">
      <c r="G6330">
        <v>6324</v>
      </c>
      <c r="H6330">
        <f t="shared" ca="1" si="183"/>
        <v>9.3705405077014314E-3</v>
      </c>
    </row>
    <row r="6331" spans="7:8" x14ac:dyDescent="0.35">
      <c r="G6331">
        <v>6325</v>
      </c>
      <c r="H6331">
        <f t="shared" ca="1" si="183"/>
        <v>1.542457594397028E-2</v>
      </c>
    </row>
    <row r="6332" spans="7:8" x14ac:dyDescent="0.35">
      <c r="G6332">
        <v>6326</v>
      </c>
      <c r="H6332">
        <f t="shared" ca="1" si="183"/>
        <v>-2.8511289961608288E-2</v>
      </c>
    </row>
    <row r="6333" spans="7:8" x14ac:dyDescent="0.35">
      <c r="G6333">
        <v>6327</v>
      </c>
      <c r="H6333">
        <f t="shared" ca="1" si="183"/>
        <v>-2.8136583153034078E-2</v>
      </c>
    </row>
    <row r="6334" spans="7:8" x14ac:dyDescent="0.35">
      <c r="G6334">
        <v>6328</v>
      </c>
      <c r="H6334">
        <f t="shared" ca="1" si="183"/>
        <v>-8.4406819733634092E-3</v>
      </c>
    </row>
    <row r="6335" spans="7:8" x14ac:dyDescent="0.35">
      <c r="G6335">
        <v>6329</v>
      </c>
      <c r="H6335">
        <f t="shared" ca="1" si="183"/>
        <v>2.3999537272835724E-2</v>
      </c>
    </row>
    <row r="6336" spans="7:8" x14ac:dyDescent="0.35">
      <c r="G6336">
        <v>6330</v>
      </c>
      <c r="H6336">
        <f t="shared" ca="1" si="183"/>
        <v>-1.8574459234790872E-2</v>
      </c>
    </row>
    <row r="6337" spans="7:8" x14ac:dyDescent="0.35">
      <c r="G6337">
        <v>6331</v>
      </c>
      <c r="H6337">
        <f t="shared" ca="1" si="183"/>
        <v>2.1295988034335207E-2</v>
      </c>
    </row>
    <row r="6338" spans="7:8" x14ac:dyDescent="0.35">
      <c r="G6338">
        <v>6332</v>
      </c>
      <c r="H6338">
        <f t="shared" ca="1" si="183"/>
        <v>-1.5093827623016413E-2</v>
      </c>
    </row>
    <row r="6339" spans="7:8" x14ac:dyDescent="0.35">
      <c r="G6339">
        <v>6333</v>
      </c>
      <c r="H6339">
        <f t="shared" ca="1" si="183"/>
        <v>7.2429097719848429E-3</v>
      </c>
    </row>
    <row r="6340" spans="7:8" x14ac:dyDescent="0.35">
      <c r="G6340">
        <v>6334</v>
      </c>
      <c r="H6340">
        <f t="shared" ca="1" si="183"/>
        <v>1.0986855677346793E-2</v>
      </c>
    </row>
    <row r="6341" spans="7:8" x14ac:dyDescent="0.35">
      <c r="G6341">
        <v>6335</v>
      </c>
      <c r="H6341">
        <f t="shared" ca="1" si="183"/>
        <v>8.8378410432469398E-3</v>
      </c>
    </row>
    <row r="6342" spans="7:8" x14ac:dyDescent="0.35">
      <c r="G6342">
        <v>6336</v>
      </c>
      <c r="H6342">
        <f t="shared" ca="1" si="183"/>
        <v>8.8478740430217428E-3</v>
      </c>
    </row>
    <row r="6343" spans="7:8" x14ac:dyDescent="0.35">
      <c r="G6343">
        <v>6337</v>
      </c>
      <c r="H6343">
        <f t="shared" ref="H6343:H6406" ca="1" si="184">_xlfn.NORM.INV(RAND(),K$9,K$10)</f>
        <v>3.2408481209928341E-2</v>
      </c>
    </row>
    <row r="6344" spans="7:8" x14ac:dyDescent="0.35">
      <c r="G6344">
        <v>6338</v>
      </c>
      <c r="H6344">
        <f t="shared" ca="1" si="184"/>
        <v>-1.4824417460335481E-2</v>
      </c>
    </row>
    <row r="6345" spans="7:8" x14ac:dyDescent="0.35">
      <c r="G6345">
        <v>6339</v>
      </c>
      <c r="H6345">
        <f t="shared" ca="1" si="184"/>
        <v>-2.9852183174080598E-2</v>
      </c>
    </row>
    <row r="6346" spans="7:8" x14ac:dyDescent="0.35">
      <c r="G6346">
        <v>6340</v>
      </c>
      <c r="H6346">
        <f t="shared" ca="1" si="184"/>
        <v>4.8426349161442381E-2</v>
      </c>
    </row>
    <row r="6347" spans="7:8" x14ac:dyDescent="0.35">
      <c r="G6347">
        <v>6341</v>
      </c>
      <c r="H6347">
        <f t="shared" ca="1" si="184"/>
        <v>-3.2459003989612446E-3</v>
      </c>
    </row>
    <row r="6348" spans="7:8" x14ac:dyDescent="0.35">
      <c r="G6348">
        <v>6342</v>
      </c>
      <c r="H6348">
        <f t="shared" ca="1" si="184"/>
        <v>-3.7889607550095515E-3</v>
      </c>
    </row>
    <row r="6349" spans="7:8" x14ac:dyDescent="0.35">
      <c r="G6349">
        <v>6343</v>
      </c>
      <c r="H6349">
        <f t="shared" ca="1" si="184"/>
        <v>8.8738668799291671E-3</v>
      </c>
    </row>
    <row r="6350" spans="7:8" x14ac:dyDescent="0.35">
      <c r="G6350">
        <v>6344</v>
      </c>
      <c r="H6350">
        <f t="shared" ca="1" si="184"/>
        <v>5.284702121042659E-3</v>
      </c>
    </row>
    <row r="6351" spans="7:8" x14ac:dyDescent="0.35">
      <c r="G6351">
        <v>6345</v>
      </c>
      <c r="H6351">
        <f t="shared" ca="1" si="184"/>
        <v>1.5839173119638426E-2</v>
      </c>
    </row>
    <row r="6352" spans="7:8" x14ac:dyDescent="0.35">
      <c r="G6352">
        <v>6346</v>
      </c>
      <c r="H6352">
        <f t="shared" ca="1" si="184"/>
        <v>-5.8560230014748638E-3</v>
      </c>
    </row>
    <row r="6353" spans="7:8" x14ac:dyDescent="0.35">
      <c r="G6353">
        <v>6347</v>
      </c>
      <c r="H6353">
        <f t="shared" ca="1" si="184"/>
        <v>9.4265943197759487E-3</v>
      </c>
    </row>
    <row r="6354" spans="7:8" x14ac:dyDescent="0.35">
      <c r="G6354">
        <v>6348</v>
      </c>
      <c r="H6354">
        <f t="shared" ca="1" si="184"/>
        <v>-1.3963225497924694E-2</v>
      </c>
    </row>
    <row r="6355" spans="7:8" x14ac:dyDescent="0.35">
      <c r="G6355">
        <v>6349</v>
      </c>
      <c r="H6355">
        <f t="shared" ca="1" si="184"/>
        <v>3.9662652053976842E-3</v>
      </c>
    </row>
    <row r="6356" spans="7:8" x14ac:dyDescent="0.35">
      <c r="G6356">
        <v>6350</v>
      </c>
      <c r="H6356">
        <f t="shared" ca="1" si="184"/>
        <v>-1.7410236845905251E-2</v>
      </c>
    </row>
    <row r="6357" spans="7:8" x14ac:dyDescent="0.35">
      <c r="G6357">
        <v>6351</v>
      </c>
      <c r="H6357">
        <f t="shared" ca="1" si="184"/>
        <v>6.1968287936894993E-3</v>
      </c>
    </row>
    <row r="6358" spans="7:8" x14ac:dyDescent="0.35">
      <c r="G6358">
        <v>6352</v>
      </c>
      <c r="H6358">
        <f t="shared" ca="1" si="184"/>
        <v>-3.8367275586847965E-2</v>
      </c>
    </row>
    <row r="6359" spans="7:8" x14ac:dyDescent="0.35">
      <c r="G6359">
        <v>6353</v>
      </c>
      <c r="H6359">
        <f t="shared" ca="1" si="184"/>
        <v>3.7096153990604709E-2</v>
      </c>
    </row>
    <row r="6360" spans="7:8" x14ac:dyDescent="0.35">
      <c r="G6360">
        <v>6354</v>
      </c>
      <c r="H6360">
        <f t="shared" ca="1" si="184"/>
        <v>1.2522082322495491E-2</v>
      </c>
    </row>
    <row r="6361" spans="7:8" x14ac:dyDescent="0.35">
      <c r="G6361">
        <v>6355</v>
      </c>
      <c r="H6361">
        <f t="shared" ca="1" si="184"/>
        <v>-2.6379712861870769E-2</v>
      </c>
    </row>
    <row r="6362" spans="7:8" x14ac:dyDescent="0.35">
      <c r="G6362">
        <v>6356</v>
      </c>
      <c r="H6362">
        <f t="shared" ca="1" si="184"/>
        <v>1.0427849373723961E-2</v>
      </c>
    </row>
    <row r="6363" spans="7:8" x14ac:dyDescent="0.35">
      <c r="G6363">
        <v>6357</v>
      </c>
      <c r="H6363">
        <f t="shared" ca="1" si="184"/>
        <v>-5.8629263629231265E-3</v>
      </c>
    </row>
    <row r="6364" spans="7:8" x14ac:dyDescent="0.35">
      <c r="G6364">
        <v>6358</v>
      </c>
      <c r="H6364">
        <f t="shared" ca="1" si="184"/>
        <v>3.6750628033970334E-2</v>
      </c>
    </row>
    <row r="6365" spans="7:8" x14ac:dyDescent="0.35">
      <c r="G6365">
        <v>6359</v>
      </c>
      <c r="H6365">
        <f t="shared" ca="1" si="184"/>
        <v>2.2622531724505169E-2</v>
      </c>
    </row>
    <row r="6366" spans="7:8" x14ac:dyDescent="0.35">
      <c r="G6366">
        <v>6360</v>
      </c>
      <c r="H6366">
        <f t="shared" ca="1" si="184"/>
        <v>8.9969756710536492E-3</v>
      </c>
    </row>
    <row r="6367" spans="7:8" x14ac:dyDescent="0.35">
      <c r="G6367">
        <v>6361</v>
      </c>
      <c r="H6367">
        <f t="shared" ca="1" si="184"/>
        <v>-1.2363385137872093E-2</v>
      </c>
    </row>
    <row r="6368" spans="7:8" x14ac:dyDescent="0.35">
      <c r="G6368">
        <v>6362</v>
      </c>
      <c r="H6368">
        <f t="shared" ca="1" si="184"/>
        <v>-1.5426337781887872E-2</v>
      </c>
    </row>
    <row r="6369" spans="7:8" x14ac:dyDescent="0.35">
      <c r="G6369">
        <v>6363</v>
      </c>
      <c r="H6369">
        <f t="shared" ca="1" si="184"/>
        <v>-8.8709991939108536E-3</v>
      </c>
    </row>
    <row r="6370" spans="7:8" x14ac:dyDescent="0.35">
      <c r="G6370">
        <v>6364</v>
      </c>
      <c r="H6370">
        <f t="shared" ca="1" si="184"/>
        <v>2.0433891247126662E-2</v>
      </c>
    </row>
    <row r="6371" spans="7:8" x14ac:dyDescent="0.35">
      <c r="G6371">
        <v>6365</v>
      </c>
      <c r="H6371">
        <f t="shared" ca="1" si="184"/>
        <v>-8.797257234949455E-3</v>
      </c>
    </row>
    <row r="6372" spans="7:8" x14ac:dyDescent="0.35">
      <c r="G6372">
        <v>6366</v>
      </c>
      <c r="H6372">
        <f t="shared" ca="1" si="184"/>
        <v>-5.6868155625989715E-2</v>
      </c>
    </row>
    <row r="6373" spans="7:8" x14ac:dyDescent="0.35">
      <c r="G6373">
        <v>6367</v>
      </c>
      <c r="H6373">
        <f t="shared" ca="1" si="184"/>
        <v>1.6001381585982681E-2</v>
      </c>
    </row>
    <row r="6374" spans="7:8" x14ac:dyDescent="0.35">
      <c r="G6374">
        <v>6368</v>
      </c>
      <c r="H6374">
        <f t="shared" ca="1" si="184"/>
        <v>1.0319611509853712E-2</v>
      </c>
    </row>
    <row r="6375" spans="7:8" x14ac:dyDescent="0.35">
      <c r="G6375">
        <v>6369</v>
      </c>
      <c r="H6375">
        <f t="shared" ca="1" si="184"/>
        <v>3.3384881276381249E-2</v>
      </c>
    </row>
    <row r="6376" spans="7:8" x14ac:dyDescent="0.35">
      <c r="G6376">
        <v>6370</v>
      </c>
      <c r="H6376">
        <f t="shared" ca="1" si="184"/>
        <v>1.3663126705524704E-2</v>
      </c>
    </row>
    <row r="6377" spans="7:8" x14ac:dyDescent="0.35">
      <c r="G6377">
        <v>6371</v>
      </c>
      <c r="H6377">
        <f t="shared" ca="1" si="184"/>
        <v>-4.4406572298369314E-3</v>
      </c>
    </row>
    <row r="6378" spans="7:8" x14ac:dyDescent="0.35">
      <c r="G6378">
        <v>6372</v>
      </c>
      <c r="H6378">
        <f t="shared" ca="1" si="184"/>
        <v>-2.9135956143971728E-2</v>
      </c>
    </row>
    <row r="6379" spans="7:8" x14ac:dyDescent="0.35">
      <c r="G6379">
        <v>6373</v>
      </c>
      <c r="H6379">
        <f t="shared" ca="1" si="184"/>
        <v>1.8167052951138564E-3</v>
      </c>
    </row>
    <row r="6380" spans="7:8" x14ac:dyDescent="0.35">
      <c r="G6380">
        <v>6374</v>
      </c>
      <c r="H6380">
        <f t="shared" ca="1" si="184"/>
        <v>7.6760509128111151E-2</v>
      </c>
    </row>
    <row r="6381" spans="7:8" x14ac:dyDescent="0.35">
      <c r="G6381">
        <v>6375</v>
      </c>
      <c r="H6381">
        <f t="shared" ca="1" si="184"/>
        <v>2.5409938718259358E-2</v>
      </c>
    </row>
    <row r="6382" spans="7:8" x14ac:dyDescent="0.35">
      <c r="G6382">
        <v>6376</v>
      </c>
      <c r="H6382">
        <f t="shared" ca="1" si="184"/>
        <v>-4.4953932373397572E-2</v>
      </c>
    </row>
    <row r="6383" spans="7:8" x14ac:dyDescent="0.35">
      <c r="G6383">
        <v>6377</v>
      </c>
      <c r="H6383">
        <f t="shared" ca="1" si="184"/>
        <v>-1.4827173786460552E-2</v>
      </c>
    </row>
    <row r="6384" spans="7:8" x14ac:dyDescent="0.35">
      <c r="G6384">
        <v>6378</v>
      </c>
      <c r="H6384">
        <f t="shared" ca="1" si="184"/>
        <v>8.3809735480647671E-3</v>
      </c>
    </row>
    <row r="6385" spans="7:8" x14ac:dyDescent="0.35">
      <c r="G6385">
        <v>6379</v>
      </c>
      <c r="H6385">
        <f t="shared" ca="1" si="184"/>
        <v>-1.5523808855030682E-2</v>
      </c>
    </row>
    <row r="6386" spans="7:8" x14ac:dyDescent="0.35">
      <c r="G6386">
        <v>6380</v>
      </c>
      <c r="H6386">
        <f t="shared" ca="1" si="184"/>
        <v>1.0877006177141917E-2</v>
      </c>
    </row>
    <row r="6387" spans="7:8" x14ac:dyDescent="0.35">
      <c r="G6387">
        <v>6381</v>
      </c>
      <c r="H6387">
        <f t="shared" ca="1" si="184"/>
        <v>-2.8918401392483379E-2</v>
      </c>
    </row>
    <row r="6388" spans="7:8" x14ac:dyDescent="0.35">
      <c r="G6388">
        <v>6382</v>
      </c>
      <c r="H6388">
        <f t="shared" ca="1" si="184"/>
        <v>-2.0359260021311613E-2</v>
      </c>
    </row>
    <row r="6389" spans="7:8" x14ac:dyDescent="0.35">
      <c r="G6389">
        <v>6383</v>
      </c>
      <c r="H6389">
        <f t="shared" ca="1" si="184"/>
        <v>-7.8883418045728113E-3</v>
      </c>
    </row>
    <row r="6390" spans="7:8" x14ac:dyDescent="0.35">
      <c r="G6390">
        <v>6384</v>
      </c>
      <c r="H6390">
        <f t="shared" ca="1" si="184"/>
        <v>2.5896758297152402E-2</v>
      </c>
    </row>
    <row r="6391" spans="7:8" x14ac:dyDescent="0.35">
      <c r="G6391">
        <v>6385</v>
      </c>
      <c r="H6391">
        <f t="shared" ca="1" si="184"/>
        <v>1.6720124991349262E-2</v>
      </c>
    </row>
    <row r="6392" spans="7:8" x14ac:dyDescent="0.35">
      <c r="G6392">
        <v>6386</v>
      </c>
      <c r="H6392">
        <f t="shared" ca="1" si="184"/>
        <v>-4.3968089504341452E-2</v>
      </c>
    </row>
    <row r="6393" spans="7:8" x14ac:dyDescent="0.35">
      <c r="G6393">
        <v>6387</v>
      </c>
      <c r="H6393">
        <f t="shared" ca="1" si="184"/>
        <v>-1.4552274974409321E-2</v>
      </c>
    </row>
    <row r="6394" spans="7:8" x14ac:dyDescent="0.35">
      <c r="G6394">
        <v>6388</v>
      </c>
      <c r="H6394">
        <f t="shared" ca="1" si="184"/>
        <v>2.2661614299589596E-2</v>
      </c>
    </row>
    <row r="6395" spans="7:8" x14ac:dyDescent="0.35">
      <c r="G6395">
        <v>6389</v>
      </c>
      <c r="H6395">
        <f t="shared" ca="1" si="184"/>
        <v>-2.1872479527199735E-2</v>
      </c>
    </row>
    <row r="6396" spans="7:8" x14ac:dyDescent="0.35">
      <c r="G6396">
        <v>6390</v>
      </c>
      <c r="H6396">
        <f t="shared" ca="1" si="184"/>
        <v>8.7841461670651148E-3</v>
      </c>
    </row>
    <row r="6397" spans="7:8" x14ac:dyDescent="0.35">
      <c r="G6397">
        <v>6391</v>
      </c>
      <c r="H6397">
        <f t="shared" ca="1" si="184"/>
        <v>2.2849034553944773E-2</v>
      </c>
    </row>
    <row r="6398" spans="7:8" x14ac:dyDescent="0.35">
      <c r="G6398">
        <v>6392</v>
      </c>
      <c r="H6398">
        <f t="shared" ca="1" si="184"/>
        <v>-8.5781063228616422E-3</v>
      </c>
    </row>
    <row r="6399" spans="7:8" x14ac:dyDescent="0.35">
      <c r="G6399">
        <v>6393</v>
      </c>
      <c r="H6399">
        <f t="shared" ca="1" si="184"/>
        <v>6.8512007229195463E-3</v>
      </c>
    </row>
    <row r="6400" spans="7:8" x14ac:dyDescent="0.35">
      <c r="G6400">
        <v>6394</v>
      </c>
      <c r="H6400">
        <f t="shared" ca="1" si="184"/>
        <v>-4.811004861282833E-3</v>
      </c>
    </row>
    <row r="6401" spans="7:8" x14ac:dyDescent="0.35">
      <c r="G6401">
        <v>6395</v>
      </c>
      <c r="H6401">
        <f t="shared" ca="1" si="184"/>
        <v>-5.8509855191884739E-3</v>
      </c>
    </row>
    <row r="6402" spans="7:8" x14ac:dyDescent="0.35">
      <c r="G6402">
        <v>6396</v>
      </c>
      <c r="H6402">
        <f t="shared" ca="1" si="184"/>
        <v>1.9029421231070036E-2</v>
      </c>
    </row>
    <row r="6403" spans="7:8" x14ac:dyDescent="0.35">
      <c r="G6403">
        <v>6397</v>
      </c>
      <c r="H6403">
        <f t="shared" ca="1" si="184"/>
        <v>-1.4813587138012167E-2</v>
      </c>
    </row>
    <row r="6404" spans="7:8" x14ac:dyDescent="0.35">
      <c r="G6404">
        <v>6398</v>
      </c>
      <c r="H6404">
        <f t="shared" ca="1" si="184"/>
        <v>1.7255120991836303E-2</v>
      </c>
    </row>
    <row r="6405" spans="7:8" x14ac:dyDescent="0.35">
      <c r="G6405">
        <v>6399</v>
      </c>
      <c r="H6405">
        <f t="shared" ca="1" si="184"/>
        <v>-4.0998458917982069E-3</v>
      </c>
    </row>
    <row r="6406" spans="7:8" x14ac:dyDescent="0.35">
      <c r="G6406">
        <v>6400</v>
      </c>
      <c r="H6406">
        <f t="shared" ca="1" si="184"/>
        <v>1.1677665783367647E-3</v>
      </c>
    </row>
    <row r="6407" spans="7:8" x14ac:dyDescent="0.35">
      <c r="G6407">
        <v>6401</v>
      </c>
      <c r="H6407">
        <f t="shared" ref="H6407:H6470" ca="1" si="185">_xlfn.NORM.INV(RAND(),K$9,K$10)</f>
        <v>-4.6095050403713575E-2</v>
      </c>
    </row>
    <row r="6408" spans="7:8" x14ac:dyDescent="0.35">
      <c r="G6408">
        <v>6402</v>
      </c>
      <c r="H6408">
        <f t="shared" ca="1" si="185"/>
        <v>1.6046503589123816E-2</v>
      </c>
    </row>
    <row r="6409" spans="7:8" x14ac:dyDescent="0.35">
      <c r="G6409">
        <v>6403</v>
      </c>
      <c r="H6409">
        <f t="shared" ca="1" si="185"/>
        <v>2.343759546587465E-2</v>
      </c>
    </row>
    <row r="6410" spans="7:8" x14ac:dyDescent="0.35">
      <c r="G6410">
        <v>6404</v>
      </c>
      <c r="H6410">
        <f t="shared" ca="1" si="185"/>
        <v>3.0686666192900742E-2</v>
      </c>
    </row>
    <row r="6411" spans="7:8" x14ac:dyDescent="0.35">
      <c r="G6411">
        <v>6405</v>
      </c>
      <c r="H6411">
        <f t="shared" ca="1" si="185"/>
        <v>8.5407667159971567E-4</v>
      </c>
    </row>
    <row r="6412" spans="7:8" x14ac:dyDescent="0.35">
      <c r="G6412">
        <v>6406</v>
      </c>
      <c r="H6412">
        <f t="shared" ca="1" si="185"/>
        <v>1.5308212779726998E-2</v>
      </c>
    </row>
    <row r="6413" spans="7:8" x14ac:dyDescent="0.35">
      <c r="G6413">
        <v>6407</v>
      </c>
      <c r="H6413">
        <f t="shared" ca="1" si="185"/>
        <v>4.3921850763206987E-3</v>
      </c>
    </row>
    <row r="6414" spans="7:8" x14ac:dyDescent="0.35">
      <c r="G6414">
        <v>6408</v>
      </c>
      <c r="H6414">
        <f t="shared" ca="1" si="185"/>
        <v>2.2597400355963953E-2</v>
      </c>
    </row>
    <row r="6415" spans="7:8" x14ac:dyDescent="0.35">
      <c r="G6415">
        <v>6409</v>
      </c>
      <c r="H6415">
        <f t="shared" ca="1" si="185"/>
        <v>-4.4873559647356956E-4</v>
      </c>
    </row>
    <row r="6416" spans="7:8" x14ac:dyDescent="0.35">
      <c r="G6416">
        <v>6410</v>
      </c>
      <c r="H6416">
        <f t="shared" ca="1" si="185"/>
        <v>1.8153119551895754E-2</v>
      </c>
    </row>
    <row r="6417" spans="7:8" x14ac:dyDescent="0.35">
      <c r="G6417">
        <v>6411</v>
      </c>
      <c r="H6417">
        <f t="shared" ca="1" si="185"/>
        <v>3.6282591231109378E-2</v>
      </c>
    </row>
    <row r="6418" spans="7:8" x14ac:dyDescent="0.35">
      <c r="G6418">
        <v>6412</v>
      </c>
      <c r="H6418">
        <f t="shared" ca="1" si="185"/>
        <v>-6.9620041307642336E-3</v>
      </c>
    </row>
    <row r="6419" spans="7:8" x14ac:dyDescent="0.35">
      <c r="G6419">
        <v>6413</v>
      </c>
      <c r="H6419">
        <f t="shared" ca="1" si="185"/>
        <v>-2.2998540187999489E-2</v>
      </c>
    </row>
    <row r="6420" spans="7:8" x14ac:dyDescent="0.35">
      <c r="G6420">
        <v>6414</v>
      </c>
      <c r="H6420">
        <f t="shared" ca="1" si="185"/>
        <v>-1.533395144624226E-2</v>
      </c>
    </row>
    <row r="6421" spans="7:8" x14ac:dyDescent="0.35">
      <c r="G6421">
        <v>6415</v>
      </c>
      <c r="H6421">
        <f t="shared" ca="1" si="185"/>
        <v>-4.383608736026904E-2</v>
      </c>
    </row>
    <row r="6422" spans="7:8" x14ac:dyDescent="0.35">
      <c r="G6422">
        <v>6416</v>
      </c>
      <c r="H6422">
        <f t="shared" ca="1" si="185"/>
        <v>-2.8324830888454788E-2</v>
      </c>
    </row>
    <row r="6423" spans="7:8" x14ac:dyDescent="0.35">
      <c r="G6423">
        <v>6417</v>
      </c>
      <c r="H6423">
        <f t="shared" ca="1" si="185"/>
        <v>1.2704590943934464E-2</v>
      </c>
    </row>
    <row r="6424" spans="7:8" x14ac:dyDescent="0.35">
      <c r="G6424">
        <v>6418</v>
      </c>
      <c r="H6424">
        <f t="shared" ca="1" si="185"/>
        <v>-3.1458788197746203E-2</v>
      </c>
    </row>
    <row r="6425" spans="7:8" x14ac:dyDescent="0.35">
      <c r="G6425">
        <v>6419</v>
      </c>
      <c r="H6425">
        <f t="shared" ca="1" si="185"/>
        <v>2.1032859039921564E-2</v>
      </c>
    </row>
    <row r="6426" spans="7:8" x14ac:dyDescent="0.35">
      <c r="G6426">
        <v>6420</v>
      </c>
      <c r="H6426">
        <f t="shared" ca="1" si="185"/>
        <v>3.5017564480462017E-3</v>
      </c>
    </row>
    <row r="6427" spans="7:8" x14ac:dyDescent="0.35">
      <c r="G6427">
        <v>6421</v>
      </c>
      <c r="H6427">
        <f t="shared" ca="1" si="185"/>
        <v>-8.742368516077766E-3</v>
      </c>
    </row>
    <row r="6428" spans="7:8" x14ac:dyDescent="0.35">
      <c r="G6428">
        <v>6422</v>
      </c>
      <c r="H6428">
        <f t="shared" ca="1" si="185"/>
        <v>-4.3995779554137325E-3</v>
      </c>
    </row>
    <row r="6429" spans="7:8" x14ac:dyDescent="0.35">
      <c r="G6429">
        <v>6423</v>
      </c>
      <c r="H6429">
        <f t="shared" ca="1" si="185"/>
        <v>1.9814922711227111E-2</v>
      </c>
    </row>
    <row r="6430" spans="7:8" x14ac:dyDescent="0.35">
      <c r="G6430">
        <v>6424</v>
      </c>
      <c r="H6430">
        <f t="shared" ca="1" si="185"/>
        <v>2.4749891589883263E-2</v>
      </c>
    </row>
    <row r="6431" spans="7:8" x14ac:dyDescent="0.35">
      <c r="G6431">
        <v>6425</v>
      </c>
      <c r="H6431">
        <f t="shared" ca="1" si="185"/>
        <v>1.4012971587183143E-2</v>
      </c>
    </row>
    <row r="6432" spans="7:8" x14ac:dyDescent="0.35">
      <c r="G6432">
        <v>6426</v>
      </c>
      <c r="H6432">
        <f t="shared" ca="1" si="185"/>
        <v>2.0496493854143451E-2</v>
      </c>
    </row>
    <row r="6433" spans="7:8" x14ac:dyDescent="0.35">
      <c r="G6433">
        <v>6427</v>
      </c>
      <c r="H6433">
        <f t="shared" ca="1" si="185"/>
        <v>-2.2010290836733084E-2</v>
      </c>
    </row>
    <row r="6434" spans="7:8" x14ac:dyDescent="0.35">
      <c r="G6434">
        <v>6428</v>
      </c>
      <c r="H6434">
        <f t="shared" ca="1" si="185"/>
        <v>-1.3635363073351271E-2</v>
      </c>
    </row>
    <row r="6435" spans="7:8" x14ac:dyDescent="0.35">
      <c r="G6435">
        <v>6429</v>
      </c>
      <c r="H6435">
        <f t="shared" ca="1" si="185"/>
        <v>2.4154121089170186E-2</v>
      </c>
    </row>
    <row r="6436" spans="7:8" x14ac:dyDescent="0.35">
      <c r="G6436">
        <v>6430</v>
      </c>
      <c r="H6436">
        <f t="shared" ca="1" si="185"/>
        <v>8.1654330516326579E-3</v>
      </c>
    </row>
    <row r="6437" spans="7:8" x14ac:dyDescent="0.35">
      <c r="G6437">
        <v>6431</v>
      </c>
      <c r="H6437">
        <f t="shared" ca="1" si="185"/>
        <v>-3.340748181333679E-2</v>
      </c>
    </row>
    <row r="6438" spans="7:8" x14ac:dyDescent="0.35">
      <c r="G6438">
        <v>6432</v>
      </c>
      <c r="H6438">
        <f t="shared" ca="1" si="185"/>
        <v>-5.3831527296883874E-3</v>
      </c>
    </row>
    <row r="6439" spans="7:8" x14ac:dyDescent="0.35">
      <c r="G6439">
        <v>6433</v>
      </c>
      <c r="H6439">
        <f t="shared" ca="1" si="185"/>
        <v>3.7026365925978211E-3</v>
      </c>
    </row>
    <row r="6440" spans="7:8" x14ac:dyDescent="0.35">
      <c r="G6440">
        <v>6434</v>
      </c>
      <c r="H6440">
        <f t="shared" ca="1" si="185"/>
        <v>1.5029330519757963E-2</v>
      </c>
    </row>
    <row r="6441" spans="7:8" x14ac:dyDescent="0.35">
      <c r="G6441">
        <v>6435</v>
      </c>
      <c r="H6441">
        <f t="shared" ca="1" si="185"/>
        <v>2.2498317803698993E-2</v>
      </c>
    </row>
    <row r="6442" spans="7:8" x14ac:dyDescent="0.35">
      <c r="G6442">
        <v>6436</v>
      </c>
      <c r="H6442">
        <f t="shared" ca="1" si="185"/>
        <v>1.1006675689677628E-2</v>
      </c>
    </row>
    <row r="6443" spans="7:8" x14ac:dyDescent="0.35">
      <c r="G6443">
        <v>6437</v>
      </c>
      <c r="H6443">
        <f t="shared" ca="1" si="185"/>
        <v>9.5906329376854692E-3</v>
      </c>
    </row>
    <row r="6444" spans="7:8" x14ac:dyDescent="0.35">
      <c r="G6444">
        <v>6438</v>
      </c>
      <c r="H6444">
        <f t="shared" ca="1" si="185"/>
        <v>-9.613907506052094E-3</v>
      </c>
    </row>
    <row r="6445" spans="7:8" x14ac:dyDescent="0.35">
      <c r="G6445">
        <v>6439</v>
      </c>
      <c r="H6445">
        <f t="shared" ca="1" si="185"/>
        <v>2.7710375495052692E-2</v>
      </c>
    </row>
    <row r="6446" spans="7:8" x14ac:dyDescent="0.35">
      <c r="G6446">
        <v>6440</v>
      </c>
      <c r="H6446">
        <f t="shared" ca="1" si="185"/>
        <v>4.1176633979343137E-3</v>
      </c>
    </row>
    <row r="6447" spans="7:8" x14ac:dyDescent="0.35">
      <c r="G6447">
        <v>6441</v>
      </c>
      <c r="H6447">
        <f t="shared" ca="1" si="185"/>
        <v>-7.2568913086417941E-3</v>
      </c>
    </row>
    <row r="6448" spans="7:8" x14ac:dyDescent="0.35">
      <c r="G6448">
        <v>6442</v>
      </c>
      <c r="H6448">
        <f t="shared" ca="1" si="185"/>
        <v>-2.0443985506657821E-2</v>
      </c>
    </row>
    <row r="6449" spans="7:8" x14ac:dyDescent="0.35">
      <c r="G6449">
        <v>6443</v>
      </c>
      <c r="H6449">
        <f t="shared" ca="1" si="185"/>
        <v>-6.9666641642391249E-3</v>
      </c>
    </row>
    <row r="6450" spans="7:8" x14ac:dyDescent="0.35">
      <c r="G6450">
        <v>6444</v>
      </c>
      <c r="H6450">
        <f t="shared" ca="1" si="185"/>
        <v>-2.2078874910835097E-2</v>
      </c>
    </row>
    <row r="6451" spans="7:8" x14ac:dyDescent="0.35">
      <c r="G6451">
        <v>6445</v>
      </c>
      <c r="H6451">
        <f t="shared" ca="1" si="185"/>
        <v>8.7843695887385616E-3</v>
      </c>
    </row>
    <row r="6452" spans="7:8" x14ac:dyDescent="0.35">
      <c r="G6452">
        <v>6446</v>
      </c>
      <c r="H6452">
        <f t="shared" ca="1" si="185"/>
        <v>-5.5284203759153133E-2</v>
      </c>
    </row>
    <row r="6453" spans="7:8" x14ac:dyDescent="0.35">
      <c r="G6453">
        <v>6447</v>
      </c>
      <c r="H6453">
        <f t="shared" ca="1" si="185"/>
        <v>1.109448455560205E-2</v>
      </c>
    </row>
    <row r="6454" spans="7:8" x14ac:dyDescent="0.35">
      <c r="G6454">
        <v>6448</v>
      </c>
      <c r="H6454">
        <f t="shared" ca="1" si="185"/>
        <v>-2.4980882861931928E-2</v>
      </c>
    </row>
    <row r="6455" spans="7:8" x14ac:dyDescent="0.35">
      <c r="G6455">
        <v>6449</v>
      </c>
      <c r="H6455">
        <f t="shared" ca="1" si="185"/>
        <v>2.946748374233904E-2</v>
      </c>
    </row>
    <row r="6456" spans="7:8" x14ac:dyDescent="0.35">
      <c r="G6456">
        <v>6450</v>
      </c>
      <c r="H6456">
        <f t="shared" ca="1" si="185"/>
        <v>6.5574235399786671E-2</v>
      </c>
    </row>
    <row r="6457" spans="7:8" x14ac:dyDescent="0.35">
      <c r="G6457">
        <v>6451</v>
      </c>
      <c r="H6457">
        <f t="shared" ca="1" si="185"/>
        <v>-2.3319829410269194E-3</v>
      </c>
    </row>
    <row r="6458" spans="7:8" x14ac:dyDescent="0.35">
      <c r="G6458">
        <v>6452</v>
      </c>
      <c r="H6458">
        <f t="shared" ca="1" si="185"/>
        <v>5.8398549513761014E-3</v>
      </c>
    </row>
    <row r="6459" spans="7:8" x14ac:dyDescent="0.35">
      <c r="G6459">
        <v>6453</v>
      </c>
      <c r="H6459">
        <f t="shared" ca="1" si="185"/>
        <v>8.2782523564178881E-3</v>
      </c>
    </row>
    <row r="6460" spans="7:8" x14ac:dyDescent="0.35">
      <c r="G6460">
        <v>6454</v>
      </c>
      <c r="H6460">
        <f t="shared" ca="1" si="185"/>
        <v>-3.2897252863375356E-3</v>
      </c>
    </row>
    <row r="6461" spans="7:8" x14ac:dyDescent="0.35">
      <c r="G6461">
        <v>6455</v>
      </c>
      <c r="H6461">
        <f t="shared" ca="1" si="185"/>
        <v>-4.1606230138408525E-4</v>
      </c>
    </row>
    <row r="6462" spans="7:8" x14ac:dyDescent="0.35">
      <c r="G6462">
        <v>6456</v>
      </c>
      <c r="H6462">
        <f t="shared" ca="1" si="185"/>
        <v>-1.7124467605995938E-2</v>
      </c>
    </row>
    <row r="6463" spans="7:8" x14ac:dyDescent="0.35">
      <c r="G6463">
        <v>6457</v>
      </c>
      <c r="H6463">
        <f t="shared" ca="1" si="185"/>
        <v>1.8545114657706604E-3</v>
      </c>
    </row>
    <row r="6464" spans="7:8" x14ac:dyDescent="0.35">
      <c r="G6464">
        <v>6458</v>
      </c>
      <c r="H6464">
        <f t="shared" ca="1" si="185"/>
        <v>-2.9270751173109269E-3</v>
      </c>
    </row>
    <row r="6465" spans="7:8" x14ac:dyDescent="0.35">
      <c r="G6465">
        <v>6459</v>
      </c>
      <c r="H6465">
        <f t="shared" ca="1" si="185"/>
        <v>3.1716380663701242E-2</v>
      </c>
    </row>
    <row r="6466" spans="7:8" x14ac:dyDescent="0.35">
      <c r="G6466">
        <v>6460</v>
      </c>
      <c r="H6466">
        <f t="shared" ca="1" si="185"/>
        <v>-5.5586170638917701E-2</v>
      </c>
    </row>
    <row r="6467" spans="7:8" x14ac:dyDescent="0.35">
      <c r="G6467">
        <v>6461</v>
      </c>
      <c r="H6467">
        <f t="shared" ca="1" si="185"/>
        <v>2.3545586239532433E-3</v>
      </c>
    </row>
    <row r="6468" spans="7:8" x14ac:dyDescent="0.35">
      <c r="G6468">
        <v>6462</v>
      </c>
      <c r="H6468">
        <f t="shared" ca="1" si="185"/>
        <v>2.8762317396867881E-2</v>
      </c>
    </row>
    <row r="6469" spans="7:8" x14ac:dyDescent="0.35">
      <c r="G6469">
        <v>6463</v>
      </c>
      <c r="H6469">
        <f t="shared" ca="1" si="185"/>
        <v>-4.3296237053149632E-2</v>
      </c>
    </row>
    <row r="6470" spans="7:8" x14ac:dyDescent="0.35">
      <c r="G6470">
        <v>6464</v>
      </c>
      <c r="H6470">
        <f t="shared" ca="1" si="185"/>
        <v>-1.390116254338493E-3</v>
      </c>
    </row>
    <row r="6471" spans="7:8" x14ac:dyDescent="0.35">
      <c r="G6471">
        <v>6465</v>
      </c>
      <c r="H6471">
        <f t="shared" ref="H6471:H6534" ca="1" si="186">_xlfn.NORM.INV(RAND(),K$9,K$10)</f>
        <v>-6.7591469811128149E-3</v>
      </c>
    </row>
    <row r="6472" spans="7:8" x14ac:dyDescent="0.35">
      <c r="G6472">
        <v>6466</v>
      </c>
      <c r="H6472">
        <f t="shared" ca="1" si="186"/>
        <v>1.3139241601111983E-2</v>
      </c>
    </row>
    <row r="6473" spans="7:8" x14ac:dyDescent="0.35">
      <c r="G6473">
        <v>6467</v>
      </c>
      <c r="H6473">
        <f t="shared" ca="1" si="186"/>
        <v>2.9473273642937031E-2</v>
      </c>
    </row>
    <row r="6474" spans="7:8" x14ac:dyDescent="0.35">
      <c r="G6474">
        <v>6468</v>
      </c>
      <c r="H6474">
        <f t="shared" ca="1" si="186"/>
        <v>5.7956012851650713E-3</v>
      </c>
    </row>
    <row r="6475" spans="7:8" x14ac:dyDescent="0.35">
      <c r="G6475">
        <v>6469</v>
      </c>
      <c r="H6475">
        <f t="shared" ca="1" si="186"/>
        <v>2.3556294033550966E-2</v>
      </c>
    </row>
    <row r="6476" spans="7:8" x14ac:dyDescent="0.35">
      <c r="G6476">
        <v>6470</v>
      </c>
      <c r="H6476">
        <f t="shared" ca="1" si="186"/>
        <v>1.8092713635217795E-2</v>
      </c>
    </row>
    <row r="6477" spans="7:8" x14ac:dyDescent="0.35">
      <c r="G6477">
        <v>6471</v>
      </c>
      <c r="H6477">
        <f t="shared" ca="1" si="186"/>
        <v>3.311373697727947E-2</v>
      </c>
    </row>
    <row r="6478" spans="7:8" x14ac:dyDescent="0.35">
      <c r="G6478">
        <v>6472</v>
      </c>
      <c r="H6478">
        <f t="shared" ca="1" si="186"/>
        <v>2.308854657085713E-2</v>
      </c>
    </row>
    <row r="6479" spans="7:8" x14ac:dyDescent="0.35">
      <c r="G6479">
        <v>6473</v>
      </c>
      <c r="H6479">
        <f t="shared" ca="1" si="186"/>
        <v>3.0564927328840828E-2</v>
      </c>
    </row>
    <row r="6480" spans="7:8" x14ac:dyDescent="0.35">
      <c r="G6480">
        <v>6474</v>
      </c>
      <c r="H6480">
        <f t="shared" ca="1" si="186"/>
        <v>3.0347464350614289E-2</v>
      </c>
    </row>
    <row r="6481" spans="7:8" x14ac:dyDescent="0.35">
      <c r="G6481">
        <v>6475</v>
      </c>
      <c r="H6481">
        <f t="shared" ca="1" si="186"/>
        <v>-3.9768303731740999E-2</v>
      </c>
    </row>
    <row r="6482" spans="7:8" x14ac:dyDescent="0.35">
      <c r="G6482">
        <v>6476</v>
      </c>
      <c r="H6482">
        <f t="shared" ca="1" si="186"/>
        <v>-2.1599225085904828E-2</v>
      </c>
    </row>
    <row r="6483" spans="7:8" x14ac:dyDescent="0.35">
      <c r="G6483">
        <v>6477</v>
      </c>
      <c r="H6483">
        <f t="shared" ca="1" si="186"/>
        <v>-1.1430830547986161E-2</v>
      </c>
    </row>
    <row r="6484" spans="7:8" x14ac:dyDescent="0.35">
      <c r="G6484">
        <v>6478</v>
      </c>
      <c r="H6484">
        <f t="shared" ca="1" si="186"/>
        <v>-1.0817851212334735E-2</v>
      </c>
    </row>
    <row r="6485" spans="7:8" x14ac:dyDescent="0.35">
      <c r="G6485">
        <v>6479</v>
      </c>
      <c r="H6485">
        <f t="shared" ca="1" si="186"/>
        <v>-1.7692527714568741E-2</v>
      </c>
    </row>
    <row r="6486" spans="7:8" x14ac:dyDescent="0.35">
      <c r="G6486">
        <v>6480</v>
      </c>
      <c r="H6486">
        <f t="shared" ca="1" si="186"/>
        <v>1.0830886451405999E-2</v>
      </c>
    </row>
    <row r="6487" spans="7:8" x14ac:dyDescent="0.35">
      <c r="G6487">
        <v>6481</v>
      </c>
      <c r="H6487">
        <f t="shared" ca="1" si="186"/>
        <v>-5.0013686616475457E-3</v>
      </c>
    </row>
    <row r="6488" spans="7:8" x14ac:dyDescent="0.35">
      <c r="G6488">
        <v>6482</v>
      </c>
      <c r="H6488">
        <f t="shared" ca="1" si="186"/>
        <v>-1.9371261008175229E-2</v>
      </c>
    </row>
    <row r="6489" spans="7:8" x14ac:dyDescent="0.35">
      <c r="G6489">
        <v>6483</v>
      </c>
      <c r="H6489">
        <f t="shared" ca="1" si="186"/>
        <v>2.188473937889128E-2</v>
      </c>
    </row>
    <row r="6490" spans="7:8" x14ac:dyDescent="0.35">
      <c r="G6490">
        <v>6484</v>
      </c>
      <c r="H6490">
        <f t="shared" ca="1" si="186"/>
        <v>-2.1708721852507485E-2</v>
      </c>
    </row>
    <row r="6491" spans="7:8" x14ac:dyDescent="0.35">
      <c r="G6491">
        <v>6485</v>
      </c>
      <c r="H6491">
        <f t="shared" ca="1" si="186"/>
        <v>7.7802407934862393E-3</v>
      </c>
    </row>
    <row r="6492" spans="7:8" x14ac:dyDescent="0.35">
      <c r="G6492">
        <v>6486</v>
      </c>
      <c r="H6492">
        <f t="shared" ca="1" si="186"/>
        <v>-2.0154699832388191E-2</v>
      </c>
    </row>
    <row r="6493" spans="7:8" x14ac:dyDescent="0.35">
      <c r="G6493">
        <v>6487</v>
      </c>
      <c r="H6493">
        <f t="shared" ca="1" si="186"/>
        <v>7.6001439827988338E-3</v>
      </c>
    </row>
    <row r="6494" spans="7:8" x14ac:dyDescent="0.35">
      <c r="G6494">
        <v>6488</v>
      </c>
      <c r="H6494">
        <f t="shared" ca="1" si="186"/>
        <v>-2.6737755285842244E-2</v>
      </c>
    </row>
    <row r="6495" spans="7:8" x14ac:dyDescent="0.35">
      <c r="G6495">
        <v>6489</v>
      </c>
      <c r="H6495">
        <f t="shared" ca="1" si="186"/>
        <v>1.0763131649960225E-2</v>
      </c>
    </row>
    <row r="6496" spans="7:8" x14ac:dyDescent="0.35">
      <c r="G6496">
        <v>6490</v>
      </c>
      <c r="H6496">
        <f t="shared" ca="1" si="186"/>
        <v>-1.8396834210138779E-2</v>
      </c>
    </row>
    <row r="6497" spans="7:8" x14ac:dyDescent="0.35">
      <c r="G6497">
        <v>6491</v>
      </c>
      <c r="H6497">
        <f t="shared" ca="1" si="186"/>
        <v>1.4805297125591388E-2</v>
      </c>
    </row>
    <row r="6498" spans="7:8" x14ac:dyDescent="0.35">
      <c r="G6498">
        <v>6492</v>
      </c>
      <c r="H6498">
        <f t="shared" ca="1" si="186"/>
        <v>-2.364239101550261E-3</v>
      </c>
    </row>
    <row r="6499" spans="7:8" x14ac:dyDescent="0.35">
      <c r="G6499">
        <v>6493</v>
      </c>
      <c r="H6499">
        <f t="shared" ca="1" si="186"/>
        <v>-1.3003486898281421E-2</v>
      </c>
    </row>
    <row r="6500" spans="7:8" x14ac:dyDescent="0.35">
      <c r="G6500">
        <v>6494</v>
      </c>
      <c r="H6500">
        <f t="shared" ca="1" si="186"/>
        <v>1.4321354344667197E-2</v>
      </c>
    </row>
    <row r="6501" spans="7:8" x14ac:dyDescent="0.35">
      <c r="G6501">
        <v>6495</v>
      </c>
      <c r="H6501">
        <f t="shared" ca="1" si="186"/>
        <v>3.9872502866148699E-2</v>
      </c>
    </row>
    <row r="6502" spans="7:8" x14ac:dyDescent="0.35">
      <c r="G6502">
        <v>6496</v>
      </c>
      <c r="H6502">
        <f t="shared" ca="1" si="186"/>
        <v>2.5876679531457423E-2</v>
      </c>
    </row>
    <row r="6503" spans="7:8" x14ac:dyDescent="0.35">
      <c r="G6503">
        <v>6497</v>
      </c>
      <c r="H6503">
        <f t="shared" ca="1" si="186"/>
        <v>-5.8087254765805937E-2</v>
      </c>
    </row>
    <row r="6504" spans="7:8" x14ac:dyDescent="0.35">
      <c r="G6504">
        <v>6498</v>
      </c>
      <c r="H6504">
        <f t="shared" ca="1" si="186"/>
        <v>-3.9568708158521385E-2</v>
      </c>
    </row>
    <row r="6505" spans="7:8" x14ac:dyDescent="0.35">
      <c r="G6505">
        <v>6499</v>
      </c>
      <c r="H6505">
        <f t="shared" ca="1" si="186"/>
        <v>-4.4620904126161917E-2</v>
      </c>
    </row>
    <row r="6506" spans="7:8" x14ac:dyDescent="0.35">
      <c r="G6506">
        <v>6500</v>
      </c>
      <c r="H6506">
        <f t="shared" ca="1" si="186"/>
        <v>1.6795918777727972E-2</v>
      </c>
    </row>
    <row r="6507" spans="7:8" x14ac:dyDescent="0.35">
      <c r="G6507">
        <v>6501</v>
      </c>
      <c r="H6507">
        <f t="shared" ca="1" si="186"/>
        <v>-8.1813166876800025E-3</v>
      </c>
    </row>
    <row r="6508" spans="7:8" x14ac:dyDescent="0.35">
      <c r="G6508">
        <v>6502</v>
      </c>
      <c r="H6508">
        <f t="shared" ca="1" si="186"/>
        <v>-5.8575752409407633E-3</v>
      </c>
    </row>
    <row r="6509" spans="7:8" x14ac:dyDescent="0.35">
      <c r="G6509">
        <v>6503</v>
      </c>
      <c r="H6509">
        <f t="shared" ca="1" si="186"/>
        <v>-1.4996656791326606E-2</v>
      </c>
    </row>
    <row r="6510" spans="7:8" x14ac:dyDescent="0.35">
      <c r="G6510">
        <v>6504</v>
      </c>
      <c r="H6510">
        <f t="shared" ca="1" si="186"/>
        <v>-1.7812164133018615E-2</v>
      </c>
    </row>
    <row r="6511" spans="7:8" x14ac:dyDescent="0.35">
      <c r="G6511">
        <v>6505</v>
      </c>
      <c r="H6511">
        <f t="shared" ca="1" si="186"/>
        <v>-1.8940626759447719E-2</v>
      </c>
    </row>
    <row r="6512" spans="7:8" x14ac:dyDescent="0.35">
      <c r="G6512">
        <v>6506</v>
      </c>
      <c r="H6512">
        <f t="shared" ca="1" si="186"/>
        <v>-2.9797680352008853E-2</v>
      </c>
    </row>
    <row r="6513" spans="7:8" x14ac:dyDescent="0.35">
      <c r="G6513">
        <v>6507</v>
      </c>
      <c r="H6513">
        <f t="shared" ca="1" si="186"/>
        <v>5.3938911189245591E-3</v>
      </c>
    </row>
    <row r="6514" spans="7:8" x14ac:dyDescent="0.35">
      <c r="G6514">
        <v>6508</v>
      </c>
      <c r="H6514">
        <f t="shared" ca="1" si="186"/>
        <v>4.5311437944017499E-2</v>
      </c>
    </row>
    <row r="6515" spans="7:8" x14ac:dyDescent="0.35">
      <c r="G6515">
        <v>6509</v>
      </c>
      <c r="H6515">
        <f t="shared" ca="1" si="186"/>
        <v>-1.6595303069368978E-2</v>
      </c>
    </row>
    <row r="6516" spans="7:8" x14ac:dyDescent="0.35">
      <c r="G6516">
        <v>6510</v>
      </c>
      <c r="H6516">
        <f t="shared" ca="1" si="186"/>
        <v>-2.9058352374279461E-2</v>
      </c>
    </row>
    <row r="6517" spans="7:8" x14ac:dyDescent="0.35">
      <c r="G6517">
        <v>6511</v>
      </c>
      <c r="H6517">
        <f t="shared" ca="1" si="186"/>
        <v>3.4795902520173616E-2</v>
      </c>
    </row>
    <row r="6518" spans="7:8" x14ac:dyDescent="0.35">
      <c r="G6518">
        <v>6512</v>
      </c>
      <c r="H6518">
        <f t="shared" ca="1" si="186"/>
        <v>-2.1488409513559879E-2</v>
      </c>
    </row>
    <row r="6519" spans="7:8" x14ac:dyDescent="0.35">
      <c r="G6519">
        <v>6513</v>
      </c>
      <c r="H6519">
        <f t="shared" ca="1" si="186"/>
        <v>-1.1300284900180518E-2</v>
      </c>
    </row>
    <row r="6520" spans="7:8" x14ac:dyDescent="0.35">
      <c r="G6520">
        <v>6514</v>
      </c>
      <c r="H6520">
        <f t="shared" ca="1" si="186"/>
        <v>9.2392762955182083E-3</v>
      </c>
    </row>
    <row r="6521" spans="7:8" x14ac:dyDescent="0.35">
      <c r="G6521">
        <v>6515</v>
      </c>
      <c r="H6521">
        <f t="shared" ca="1" si="186"/>
        <v>1.0570078401369875E-3</v>
      </c>
    </row>
    <row r="6522" spans="7:8" x14ac:dyDescent="0.35">
      <c r="G6522">
        <v>6516</v>
      </c>
      <c r="H6522">
        <f t="shared" ca="1" si="186"/>
        <v>1.4484528913817915E-2</v>
      </c>
    </row>
    <row r="6523" spans="7:8" x14ac:dyDescent="0.35">
      <c r="G6523">
        <v>6517</v>
      </c>
      <c r="H6523">
        <f t="shared" ca="1" si="186"/>
        <v>4.0121624910649557E-2</v>
      </c>
    </row>
    <row r="6524" spans="7:8" x14ac:dyDescent="0.35">
      <c r="G6524">
        <v>6518</v>
      </c>
      <c r="H6524">
        <f t="shared" ca="1" si="186"/>
        <v>-4.4117966212177647E-3</v>
      </c>
    </row>
    <row r="6525" spans="7:8" x14ac:dyDescent="0.35">
      <c r="G6525">
        <v>6519</v>
      </c>
      <c r="H6525">
        <f t="shared" ca="1" si="186"/>
        <v>-3.1150577853209061E-2</v>
      </c>
    </row>
    <row r="6526" spans="7:8" x14ac:dyDescent="0.35">
      <c r="G6526">
        <v>6520</v>
      </c>
      <c r="H6526">
        <f t="shared" ca="1" si="186"/>
        <v>-1.1847983227141763E-2</v>
      </c>
    </row>
    <row r="6527" spans="7:8" x14ac:dyDescent="0.35">
      <c r="G6527">
        <v>6521</v>
      </c>
      <c r="H6527">
        <f t="shared" ca="1" si="186"/>
        <v>-2.5574912095365384E-2</v>
      </c>
    </row>
    <row r="6528" spans="7:8" x14ac:dyDescent="0.35">
      <c r="G6528">
        <v>6522</v>
      </c>
      <c r="H6528">
        <f t="shared" ca="1" si="186"/>
        <v>7.2289807357727312E-3</v>
      </c>
    </row>
    <row r="6529" spans="7:8" x14ac:dyDescent="0.35">
      <c r="G6529">
        <v>6523</v>
      </c>
      <c r="H6529">
        <f t="shared" ca="1" si="186"/>
        <v>-1.5061698368373552E-2</v>
      </c>
    </row>
    <row r="6530" spans="7:8" x14ac:dyDescent="0.35">
      <c r="G6530">
        <v>6524</v>
      </c>
      <c r="H6530">
        <f t="shared" ca="1" si="186"/>
        <v>-2.3665618742002476E-2</v>
      </c>
    </row>
    <row r="6531" spans="7:8" x14ac:dyDescent="0.35">
      <c r="G6531">
        <v>6525</v>
      </c>
      <c r="H6531">
        <f t="shared" ca="1" si="186"/>
        <v>-2.8367010930046274E-2</v>
      </c>
    </row>
    <row r="6532" spans="7:8" x14ac:dyDescent="0.35">
      <c r="G6532">
        <v>6526</v>
      </c>
      <c r="H6532">
        <f t="shared" ca="1" si="186"/>
        <v>7.9208786061793282E-3</v>
      </c>
    </row>
    <row r="6533" spans="7:8" x14ac:dyDescent="0.35">
      <c r="G6533">
        <v>6527</v>
      </c>
      <c r="H6533">
        <f t="shared" ca="1" si="186"/>
        <v>-6.2543940353925812E-3</v>
      </c>
    </row>
    <row r="6534" spans="7:8" x14ac:dyDescent="0.35">
      <c r="G6534">
        <v>6528</v>
      </c>
      <c r="H6534">
        <f t="shared" ca="1" si="186"/>
        <v>1.6812020164142596E-2</v>
      </c>
    </row>
    <row r="6535" spans="7:8" x14ac:dyDescent="0.35">
      <c r="G6535">
        <v>6529</v>
      </c>
      <c r="H6535">
        <f t="shared" ref="H6535:H6598" ca="1" si="187">_xlfn.NORM.INV(RAND(),K$9,K$10)</f>
        <v>1.6681502450034011E-2</v>
      </c>
    </row>
    <row r="6536" spans="7:8" x14ac:dyDescent="0.35">
      <c r="G6536">
        <v>6530</v>
      </c>
      <c r="H6536">
        <f t="shared" ca="1" si="187"/>
        <v>5.9582783813044854E-3</v>
      </c>
    </row>
    <row r="6537" spans="7:8" x14ac:dyDescent="0.35">
      <c r="G6537">
        <v>6531</v>
      </c>
      <c r="H6537">
        <f t="shared" ca="1" si="187"/>
        <v>4.3841660143604022E-2</v>
      </c>
    </row>
    <row r="6538" spans="7:8" x14ac:dyDescent="0.35">
      <c r="G6538">
        <v>6532</v>
      </c>
      <c r="H6538">
        <f t="shared" ca="1" si="187"/>
        <v>-1.8978083386212593E-2</v>
      </c>
    </row>
    <row r="6539" spans="7:8" x14ac:dyDescent="0.35">
      <c r="G6539">
        <v>6533</v>
      </c>
      <c r="H6539">
        <f t="shared" ca="1" si="187"/>
        <v>1.4457371216300256E-2</v>
      </c>
    </row>
    <row r="6540" spans="7:8" x14ac:dyDescent="0.35">
      <c r="G6540">
        <v>6534</v>
      </c>
      <c r="H6540">
        <f t="shared" ca="1" si="187"/>
        <v>-6.18693735461539E-3</v>
      </c>
    </row>
    <row r="6541" spans="7:8" x14ac:dyDescent="0.35">
      <c r="G6541">
        <v>6535</v>
      </c>
      <c r="H6541">
        <f t="shared" ca="1" si="187"/>
        <v>-6.9696576535416676E-3</v>
      </c>
    </row>
    <row r="6542" spans="7:8" x14ac:dyDescent="0.35">
      <c r="G6542">
        <v>6536</v>
      </c>
      <c r="H6542">
        <f t="shared" ca="1" si="187"/>
        <v>-2.5976209995695627E-2</v>
      </c>
    </row>
    <row r="6543" spans="7:8" x14ac:dyDescent="0.35">
      <c r="G6543">
        <v>6537</v>
      </c>
      <c r="H6543">
        <f t="shared" ca="1" si="187"/>
        <v>-3.2521715878081725E-2</v>
      </c>
    </row>
    <row r="6544" spans="7:8" x14ac:dyDescent="0.35">
      <c r="G6544">
        <v>6538</v>
      </c>
      <c r="H6544">
        <f t="shared" ca="1" si="187"/>
        <v>-2.4588297351417782E-2</v>
      </c>
    </row>
    <row r="6545" spans="7:8" x14ac:dyDescent="0.35">
      <c r="G6545">
        <v>6539</v>
      </c>
      <c r="H6545">
        <f t="shared" ca="1" si="187"/>
        <v>-1.5838072140573561E-2</v>
      </c>
    </row>
    <row r="6546" spans="7:8" x14ac:dyDescent="0.35">
      <c r="G6546">
        <v>6540</v>
      </c>
      <c r="H6546">
        <f t="shared" ca="1" si="187"/>
        <v>-3.2266548673485509E-2</v>
      </c>
    </row>
    <row r="6547" spans="7:8" x14ac:dyDescent="0.35">
      <c r="G6547">
        <v>6541</v>
      </c>
      <c r="H6547">
        <f t="shared" ca="1" si="187"/>
        <v>1.0580733277682647E-3</v>
      </c>
    </row>
    <row r="6548" spans="7:8" x14ac:dyDescent="0.35">
      <c r="G6548">
        <v>6542</v>
      </c>
      <c r="H6548">
        <f t="shared" ca="1" si="187"/>
        <v>1.4725609523294894E-2</v>
      </c>
    </row>
    <row r="6549" spans="7:8" x14ac:dyDescent="0.35">
      <c r="G6549">
        <v>6543</v>
      </c>
      <c r="H6549">
        <f t="shared" ca="1" si="187"/>
        <v>-1.1363871596071632E-3</v>
      </c>
    </row>
    <row r="6550" spans="7:8" x14ac:dyDescent="0.35">
      <c r="G6550">
        <v>6544</v>
      </c>
      <c r="H6550">
        <f t="shared" ca="1" si="187"/>
        <v>-1.4344820931906416E-2</v>
      </c>
    </row>
    <row r="6551" spans="7:8" x14ac:dyDescent="0.35">
      <c r="G6551">
        <v>6545</v>
      </c>
      <c r="H6551">
        <f t="shared" ca="1" si="187"/>
        <v>9.6600622182133142E-3</v>
      </c>
    </row>
    <row r="6552" spans="7:8" x14ac:dyDescent="0.35">
      <c r="G6552">
        <v>6546</v>
      </c>
      <c r="H6552">
        <f t="shared" ca="1" si="187"/>
        <v>4.817340501463465E-2</v>
      </c>
    </row>
    <row r="6553" spans="7:8" x14ac:dyDescent="0.35">
      <c r="G6553">
        <v>6547</v>
      </c>
      <c r="H6553">
        <f t="shared" ca="1" si="187"/>
        <v>3.8569824285357825E-3</v>
      </c>
    </row>
    <row r="6554" spans="7:8" x14ac:dyDescent="0.35">
      <c r="G6554">
        <v>6548</v>
      </c>
      <c r="H6554">
        <f t="shared" ca="1" si="187"/>
        <v>4.591197153036553E-3</v>
      </c>
    </row>
    <row r="6555" spans="7:8" x14ac:dyDescent="0.35">
      <c r="G6555">
        <v>6549</v>
      </c>
      <c r="H6555">
        <f t="shared" ca="1" si="187"/>
        <v>5.2611587579614871E-2</v>
      </c>
    </row>
    <row r="6556" spans="7:8" x14ac:dyDescent="0.35">
      <c r="G6556">
        <v>6550</v>
      </c>
      <c r="H6556">
        <f t="shared" ca="1" si="187"/>
        <v>-5.3041737693153282E-3</v>
      </c>
    </row>
    <row r="6557" spans="7:8" x14ac:dyDescent="0.35">
      <c r="G6557">
        <v>6551</v>
      </c>
      <c r="H6557">
        <f t="shared" ca="1" si="187"/>
        <v>-3.6473446052913876E-3</v>
      </c>
    </row>
    <row r="6558" spans="7:8" x14ac:dyDescent="0.35">
      <c r="G6558">
        <v>6552</v>
      </c>
      <c r="H6558">
        <f t="shared" ca="1" si="187"/>
        <v>5.0739098988874512E-3</v>
      </c>
    </row>
    <row r="6559" spans="7:8" x14ac:dyDescent="0.35">
      <c r="G6559">
        <v>6553</v>
      </c>
      <c r="H6559">
        <f t="shared" ca="1" si="187"/>
        <v>5.6825970837020269E-2</v>
      </c>
    </row>
    <row r="6560" spans="7:8" x14ac:dyDescent="0.35">
      <c r="G6560">
        <v>6554</v>
      </c>
      <c r="H6560">
        <f t="shared" ca="1" si="187"/>
        <v>2.1710721498429349E-2</v>
      </c>
    </row>
    <row r="6561" spans="7:8" x14ac:dyDescent="0.35">
      <c r="G6561">
        <v>6555</v>
      </c>
      <c r="H6561">
        <f t="shared" ca="1" si="187"/>
        <v>8.5363167192611545E-3</v>
      </c>
    </row>
    <row r="6562" spans="7:8" x14ac:dyDescent="0.35">
      <c r="G6562">
        <v>6556</v>
      </c>
      <c r="H6562">
        <f t="shared" ca="1" si="187"/>
        <v>-2.0107234962368379E-3</v>
      </c>
    </row>
    <row r="6563" spans="7:8" x14ac:dyDescent="0.35">
      <c r="G6563">
        <v>6557</v>
      </c>
      <c r="H6563">
        <f t="shared" ca="1" si="187"/>
        <v>-1.6758098522499581E-2</v>
      </c>
    </row>
    <row r="6564" spans="7:8" x14ac:dyDescent="0.35">
      <c r="G6564">
        <v>6558</v>
      </c>
      <c r="H6564">
        <f t="shared" ca="1" si="187"/>
        <v>3.1372794655135185E-2</v>
      </c>
    </row>
    <row r="6565" spans="7:8" x14ac:dyDescent="0.35">
      <c r="G6565">
        <v>6559</v>
      </c>
      <c r="H6565">
        <f t="shared" ca="1" si="187"/>
        <v>-1.4538719455435375E-2</v>
      </c>
    </row>
    <row r="6566" spans="7:8" x14ac:dyDescent="0.35">
      <c r="G6566">
        <v>6560</v>
      </c>
      <c r="H6566">
        <f t="shared" ca="1" si="187"/>
        <v>-1.2613513054399072E-2</v>
      </c>
    </row>
    <row r="6567" spans="7:8" x14ac:dyDescent="0.35">
      <c r="G6567">
        <v>6561</v>
      </c>
      <c r="H6567">
        <f t="shared" ca="1" si="187"/>
        <v>1.6133214361772556E-2</v>
      </c>
    </row>
    <row r="6568" spans="7:8" x14ac:dyDescent="0.35">
      <c r="G6568">
        <v>6562</v>
      </c>
      <c r="H6568">
        <f t="shared" ca="1" si="187"/>
        <v>2.1673940532154684E-2</v>
      </c>
    </row>
    <row r="6569" spans="7:8" x14ac:dyDescent="0.35">
      <c r="G6569">
        <v>6563</v>
      </c>
      <c r="H6569">
        <f t="shared" ca="1" si="187"/>
        <v>2.3031636299177451E-2</v>
      </c>
    </row>
    <row r="6570" spans="7:8" x14ac:dyDescent="0.35">
      <c r="G6570">
        <v>6564</v>
      </c>
      <c r="H6570">
        <f t="shared" ca="1" si="187"/>
        <v>-1.9431810999518044E-3</v>
      </c>
    </row>
    <row r="6571" spans="7:8" x14ac:dyDescent="0.35">
      <c r="G6571">
        <v>6565</v>
      </c>
      <c r="H6571">
        <f t="shared" ca="1" si="187"/>
        <v>1.762592802882177E-2</v>
      </c>
    </row>
    <row r="6572" spans="7:8" x14ac:dyDescent="0.35">
      <c r="G6572">
        <v>6566</v>
      </c>
      <c r="H6572">
        <f t="shared" ca="1" si="187"/>
        <v>-2.4476079543770811E-2</v>
      </c>
    </row>
    <row r="6573" spans="7:8" x14ac:dyDescent="0.35">
      <c r="G6573">
        <v>6567</v>
      </c>
      <c r="H6573">
        <f t="shared" ca="1" si="187"/>
        <v>-2.3529961133090006E-3</v>
      </c>
    </row>
    <row r="6574" spans="7:8" x14ac:dyDescent="0.35">
      <c r="G6574">
        <v>6568</v>
      </c>
      <c r="H6574">
        <f t="shared" ca="1" si="187"/>
        <v>-7.6764933041320528E-4</v>
      </c>
    </row>
    <row r="6575" spans="7:8" x14ac:dyDescent="0.35">
      <c r="G6575">
        <v>6569</v>
      </c>
      <c r="H6575">
        <f t="shared" ca="1" si="187"/>
        <v>-1.4560642958252025E-2</v>
      </c>
    </row>
    <row r="6576" spans="7:8" x14ac:dyDescent="0.35">
      <c r="G6576">
        <v>6570</v>
      </c>
      <c r="H6576">
        <f t="shared" ca="1" si="187"/>
        <v>1.3815933272563346E-2</v>
      </c>
    </row>
    <row r="6577" spans="7:8" x14ac:dyDescent="0.35">
      <c r="G6577">
        <v>6571</v>
      </c>
      <c r="H6577">
        <f t="shared" ca="1" si="187"/>
        <v>-3.4386848048058765E-3</v>
      </c>
    </row>
    <row r="6578" spans="7:8" x14ac:dyDescent="0.35">
      <c r="G6578">
        <v>6572</v>
      </c>
      <c r="H6578">
        <f t="shared" ca="1" si="187"/>
        <v>3.4214742462340868E-3</v>
      </c>
    </row>
    <row r="6579" spans="7:8" x14ac:dyDescent="0.35">
      <c r="G6579">
        <v>6573</v>
      </c>
      <c r="H6579">
        <f t="shared" ca="1" si="187"/>
        <v>-6.2186125295044595E-3</v>
      </c>
    </row>
    <row r="6580" spans="7:8" x14ac:dyDescent="0.35">
      <c r="G6580">
        <v>6574</v>
      </c>
      <c r="H6580">
        <f t="shared" ca="1" si="187"/>
        <v>-3.9243631014763115E-2</v>
      </c>
    </row>
    <row r="6581" spans="7:8" x14ac:dyDescent="0.35">
      <c r="G6581">
        <v>6575</v>
      </c>
      <c r="H6581">
        <f t="shared" ca="1" si="187"/>
        <v>3.2205766106180311E-2</v>
      </c>
    </row>
    <row r="6582" spans="7:8" x14ac:dyDescent="0.35">
      <c r="G6582">
        <v>6576</v>
      </c>
      <c r="H6582">
        <f t="shared" ca="1" si="187"/>
        <v>-1.3895902169781637E-2</v>
      </c>
    </row>
    <row r="6583" spans="7:8" x14ac:dyDescent="0.35">
      <c r="G6583">
        <v>6577</v>
      </c>
      <c r="H6583">
        <f t="shared" ca="1" si="187"/>
        <v>-4.5562808162796578E-2</v>
      </c>
    </row>
    <row r="6584" spans="7:8" x14ac:dyDescent="0.35">
      <c r="G6584">
        <v>6578</v>
      </c>
      <c r="H6584">
        <f t="shared" ca="1" si="187"/>
        <v>-4.1633178015877501E-2</v>
      </c>
    </row>
    <row r="6585" spans="7:8" x14ac:dyDescent="0.35">
      <c r="G6585">
        <v>6579</v>
      </c>
      <c r="H6585">
        <f t="shared" ca="1" si="187"/>
        <v>3.116989556991125E-2</v>
      </c>
    </row>
    <row r="6586" spans="7:8" x14ac:dyDescent="0.35">
      <c r="G6586">
        <v>6580</v>
      </c>
      <c r="H6586">
        <f t="shared" ca="1" si="187"/>
        <v>-1.2176639782864641E-2</v>
      </c>
    </row>
    <row r="6587" spans="7:8" x14ac:dyDescent="0.35">
      <c r="G6587">
        <v>6581</v>
      </c>
      <c r="H6587">
        <f t="shared" ca="1" si="187"/>
        <v>-3.2805972081782486E-3</v>
      </c>
    </row>
    <row r="6588" spans="7:8" x14ac:dyDescent="0.35">
      <c r="G6588">
        <v>6582</v>
      </c>
      <c r="H6588">
        <f t="shared" ca="1" si="187"/>
        <v>2.936497402587086E-2</v>
      </c>
    </row>
    <row r="6589" spans="7:8" x14ac:dyDescent="0.35">
      <c r="G6589">
        <v>6583</v>
      </c>
      <c r="H6589">
        <f t="shared" ca="1" si="187"/>
        <v>1.7496627783350233E-2</v>
      </c>
    </row>
    <row r="6590" spans="7:8" x14ac:dyDescent="0.35">
      <c r="G6590">
        <v>6584</v>
      </c>
      <c r="H6590">
        <f t="shared" ca="1" si="187"/>
        <v>1.1644586104357511E-2</v>
      </c>
    </row>
    <row r="6591" spans="7:8" x14ac:dyDescent="0.35">
      <c r="G6591">
        <v>6585</v>
      </c>
      <c r="H6591">
        <f t="shared" ca="1" si="187"/>
        <v>2.482621191235285E-2</v>
      </c>
    </row>
    <row r="6592" spans="7:8" x14ac:dyDescent="0.35">
      <c r="G6592">
        <v>6586</v>
      </c>
      <c r="H6592">
        <f t="shared" ca="1" si="187"/>
        <v>9.9960885787823105E-3</v>
      </c>
    </row>
    <row r="6593" spans="7:8" x14ac:dyDescent="0.35">
      <c r="G6593">
        <v>6587</v>
      </c>
      <c r="H6593">
        <f t="shared" ca="1" si="187"/>
        <v>4.8410005743358278E-3</v>
      </c>
    </row>
    <row r="6594" spans="7:8" x14ac:dyDescent="0.35">
      <c r="G6594">
        <v>6588</v>
      </c>
      <c r="H6594">
        <f t="shared" ca="1" si="187"/>
        <v>4.5242168518140155E-2</v>
      </c>
    </row>
    <row r="6595" spans="7:8" x14ac:dyDescent="0.35">
      <c r="G6595">
        <v>6589</v>
      </c>
      <c r="H6595">
        <f t="shared" ca="1" si="187"/>
        <v>1.9451066578617927E-2</v>
      </c>
    </row>
    <row r="6596" spans="7:8" x14ac:dyDescent="0.35">
      <c r="G6596">
        <v>6590</v>
      </c>
      <c r="H6596">
        <f t="shared" ca="1" si="187"/>
        <v>-1.5063441850799591E-2</v>
      </c>
    </row>
    <row r="6597" spans="7:8" x14ac:dyDescent="0.35">
      <c r="G6597">
        <v>6591</v>
      </c>
      <c r="H6597">
        <f t="shared" ca="1" si="187"/>
        <v>-2.4732597523489126E-2</v>
      </c>
    </row>
    <row r="6598" spans="7:8" x14ac:dyDescent="0.35">
      <c r="G6598">
        <v>6592</v>
      </c>
      <c r="H6598">
        <f t="shared" ca="1" si="187"/>
        <v>2.0029844329420539E-3</v>
      </c>
    </row>
    <row r="6599" spans="7:8" x14ac:dyDescent="0.35">
      <c r="G6599">
        <v>6593</v>
      </c>
      <c r="H6599">
        <f t="shared" ref="H6599:H6662" ca="1" si="188">_xlfn.NORM.INV(RAND(),K$9,K$10)</f>
        <v>2.0527014945731503E-2</v>
      </c>
    </row>
    <row r="6600" spans="7:8" x14ac:dyDescent="0.35">
      <c r="G6600">
        <v>6594</v>
      </c>
      <c r="H6600">
        <f t="shared" ca="1" si="188"/>
        <v>-4.8164535447502745E-2</v>
      </c>
    </row>
    <row r="6601" spans="7:8" x14ac:dyDescent="0.35">
      <c r="G6601">
        <v>6595</v>
      </c>
      <c r="H6601">
        <f t="shared" ca="1" si="188"/>
        <v>-2.7718774223732416E-2</v>
      </c>
    </row>
    <row r="6602" spans="7:8" x14ac:dyDescent="0.35">
      <c r="G6602">
        <v>6596</v>
      </c>
      <c r="H6602">
        <f t="shared" ca="1" si="188"/>
        <v>1.024001825828093E-2</v>
      </c>
    </row>
    <row r="6603" spans="7:8" x14ac:dyDescent="0.35">
      <c r="G6603">
        <v>6597</v>
      </c>
      <c r="H6603">
        <f t="shared" ca="1" si="188"/>
        <v>-1.7587957210079917E-2</v>
      </c>
    </row>
    <row r="6604" spans="7:8" x14ac:dyDescent="0.35">
      <c r="G6604">
        <v>6598</v>
      </c>
      <c r="H6604">
        <f t="shared" ca="1" si="188"/>
        <v>-3.2054694258663023E-2</v>
      </c>
    </row>
    <row r="6605" spans="7:8" x14ac:dyDescent="0.35">
      <c r="G6605">
        <v>6599</v>
      </c>
      <c r="H6605">
        <f t="shared" ca="1" si="188"/>
        <v>-2.288481093589265E-2</v>
      </c>
    </row>
    <row r="6606" spans="7:8" x14ac:dyDescent="0.35">
      <c r="G6606">
        <v>6600</v>
      </c>
      <c r="H6606">
        <f t="shared" ca="1" si="188"/>
        <v>-4.3028481422117343E-3</v>
      </c>
    </row>
    <row r="6607" spans="7:8" x14ac:dyDescent="0.35">
      <c r="G6607">
        <v>6601</v>
      </c>
      <c r="H6607">
        <f t="shared" ca="1" si="188"/>
        <v>-3.6070629171485624E-2</v>
      </c>
    </row>
    <row r="6608" spans="7:8" x14ac:dyDescent="0.35">
      <c r="G6608">
        <v>6602</v>
      </c>
      <c r="H6608">
        <f t="shared" ca="1" si="188"/>
        <v>4.0309625228696563E-2</v>
      </c>
    </row>
    <row r="6609" spans="7:8" x14ac:dyDescent="0.35">
      <c r="G6609">
        <v>6603</v>
      </c>
      <c r="H6609">
        <f t="shared" ca="1" si="188"/>
        <v>-7.8102232829724474E-3</v>
      </c>
    </row>
    <row r="6610" spans="7:8" x14ac:dyDescent="0.35">
      <c r="G6610">
        <v>6604</v>
      </c>
      <c r="H6610">
        <f t="shared" ca="1" si="188"/>
        <v>1.9454891798794866E-2</v>
      </c>
    </row>
    <row r="6611" spans="7:8" x14ac:dyDescent="0.35">
      <c r="G6611">
        <v>6605</v>
      </c>
      <c r="H6611">
        <f t="shared" ca="1" si="188"/>
        <v>-3.3774089439326957E-2</v>
      </c>
    </row>
    <row r="6612" spans="7:8" x14ac:dyDescent="0.35">
      <c r="G6612">
        <v>6606</v>
      </c>
      <c r="H6612">
        <f t="shared" ca="1" si="188"/>
        <v>3.8882327074820047E-2</v>
      </c>
    </row>
    <row r="6613" spans="7:8" x14ac:dyDescent="0.35">
      <c r="G6613">
        <v>6607</v>
      </c>
      <c r="H6613">
        <f t="shared" ca="1" si="188"/>
        <v>3.6020504235476647E-3</v>
      </c>
    </row>
    <row r="6614" spans="7:8" x14ac:dyDescent="0.35">
      <c r="G6614">
        <v>6608</v>
      </c>
      <c r="H6614">
        <f t="shared" ca="1" si="188"/>
        <v>-2.3840458225405065E-2</v>
      </c>
    </row>
    <row r="6615" spans="7:8" x14ac:dyDescent="0.35">
      <c r="G6615">
        <v>6609</v>
      </c>
      <c r="H6615">
        <f t="shared" ca="1" si="188"/>
        <v>6.1347419401087625E-3</v>
      </c>
    </row>
    <row r="6616" spans="7:8" x14ac:dyDescent="0.35">
      <c r="G6616">
        <v>6610</v>
      </c>
      <c r="H6616">
        <f t="shared" ca="1" si="188"/>
        <v>3.4077434783927052E-2</v>
      </c>
    </row>
    <row r="6617" spans="7:8" x14ac:dyDescent="0.35">
      <c r="G6617">
        <v>6611</v>
      </c>
      <c r="H6617">
        <f t="shared" ca="1" si="188"/>
        <v>-6.4832987164156622E-3</v>
      </c>
    </row>
    <row r="6618" spans="7:8" x14ac:dyDescent="0.35">
      <c r="G6618">
        <v>6612</v>
      </c>
      <c r="H6618">
        <f t="shared" ca="1" si="188"/>
        <v>-3.4273752468830286E-3</v>
      </c>
    </row>
    <row r="6619" spans="7:8" x14ac:dyDescent="0.35">
      <c r="G6619">
        <v>6613</v>
      </c>
      <c r="H6619">
        <f t="shared" ca="1" si="188"/>
        <v>-3.4189178824041135E-2</v>
      </c>
    </row>
    <row r="6620" spans="7:8" x14ac:dyDescent="0.35">
      <c r="G6620">
        <v>6614</v>
      </c>
      <c r="H6620">
        <f t="shared" ca="1" si="188"/>
        <v>-2.2809269835415577E-2</v>
      </c>
    </row>
    <row r="6621" spans="7:8" x14ac:dyDescent="0.35">
      <c r="G6621">
        <v>6615</v>
      </c>
      <c r="H6621">
        <f t="shared" ca="1" si="188"/>
        <v>3.0080145354591556E-3</v>
      </c>
    </row>
    <row r="6622" spans="7:8" x14ac:dyDescent="0.35">
      <c r="G6622">
        <v>6616</v>
      </c>
      <c r="H6622">
        <f t="shared" ca="1" si="188"/>
        <v>-1.8776461644721614E-2</v>
      </c>
    </row>
    <row r="6623" spans="7:8" x14ac:dyDescent="0.35">
      <c r="G6623">
        <v>6617</v>
      </c>
      <c r="H6623">
        <f t="shared" ca="1" si="188"/>
        <v>1.1506215028559766E-2</v>
      </c>
    </row>
    <row r="6624" spans="7:8" x14ac:dyDescent="0.35">
      <c r="G6624">
        <v>6618</v>
      </c>
      <c r="H6624">
        <f t="shared" ca="1" si="188"/>
        <v>-3.8026241519212904E-2</v>
      </c>
    </row>
    <row r="6625" spans="7:8" x14ac:dyDescent="0.35">
      <c r="G6625">
        <v>6619</v>
      </c>
      <c r="H6625">
        <f t="shared" ca="1" si="188"/>
        <v>-2.3796606596283579E-2</v>
      </c>
    </row>
    <row r="6626" spans="7:8" x14ac:dyDescent="0.35">
      <c r="G6626">
        <v>6620</v>
      </c>
      <c r="H6626">
        <f t="shared" ca="1" si="188"/>
        <v>2.2026714417654374E-3</v>
      </c>
    </row>
    <row r="6627" spans="7:8" x14ac:dyDescent="0.35">
      <c r="G6627">
        <v>6621</v>
      </c>
      <c r="H6627">
        <f t="shared" ca="1" si="188"/>
        <v>-3.9078614232599266E-3</v>
      </c>
    </row>
    <row r="6628" spans="7:8" x14ac:dyDescent="0.35">
      <c r="G6628">
        <v>6622</v>
      </c>
      <c r="H6628">
        <f t="shared" ca="1" si="188"/>
        <v>1.5169310628085294E-3</v>
      </c>
    </row>
    <row r="6629" spans="7:8" x14ac:dyDescent="0.35">
      <c r="G6629">
        <v>6623</v>
      </c>
      <c r="H6629">
        <f t="shared" ca="1" si="188"/>
        <v>4.6120335618501486E-3</v>
      </c>
    </row>
    <row r="6630" spans="7:8" x14ac:dyDescent="0.35">
      <c r="G6630">
        <v>6624</v>
      </c>
      <c r="H6630">
        <f t="shared" ca="1" si="188"/>
        <v>3.0754750342637093E-3</v>
      </c>
    </row>
    <row r="6631" spans="7:8" x14ac:dyDescent="0.35">
      <c r="G6631">
        <v>6625</v>
      </c>
      <c r="H6631">
        <f t="shared" ca="1" si="188"/>
        <v>-4.1637158775071181E-2</v>
      </c>
    </row>
    <row r="6632" spans="7:8" x14ac:dyDescent="0.35">
      <c r="G6632">
        <v>6626</v>
      </c>
      <c r="H6632">
        <f t="shared" ca="1" si="188"/>
        <v>1.60870047975002E-2</v>
      </c>
    </row>
    <row r="6633" spans="7:8" x14ac:dyDescent="0.35">
      <c r="G6633">
        <v>6627</v>
      </c>
      <c r="H6633">
        <f t="shared" ca="1" si="188"/>
        <v>1.556036012861819E-2</v>
      </c>
    </row>
    <row r="6634" spans="7:8" x14ac:dyDescent="0.35">
      <c r="G6634">
        <v>6628</v>
      </c>
      <c r="H6634">
        <f t="shared" ca="1" si="188"/>
        <v>9.7053163076365329E-3</v>
      </c>
    </row>
    <row r="6635" spans="7:8" x14ac:dyDescent="0.35">
      <c r="G6635">
        <v>6629</v>
      </c>
      <c r="H6635">
        <f t="shared" ca="1" si="188"/>
        <v>3.807110027867143E-2</v>
      </c>
    </row>
    <row r="6636" spans="7:8" x14ac:dyDescent="0.35">
      <c r="G6636">
        <v>6630</v>
      </c>
      <c r="H6636">
        <f t="shared" ca="1" si="188"/>
        <v>-2.9962284955022653E-2</v>
      </c>
    </row>
    <row r="6637" spans="7:8" x14ac:dyDescent="0.35">
      <c r="G6637">
        <v>6631</v>
      </c>
      <c r="H6637">
        <f t="shared" ca="1" si="188"/>
        <v>-1.3352898072186661E-2</v>
      </c>
    </row>
    <row r="6638" spans="7:8" x14ac:dyDescent="0.35">
      <c r="G6638">
        <v>6632</v>
      </c>
      <c r="H6638">
        <f t="shared" ca="1" si="188"/>
        <v>2.5426380097866561E-2</v>
      </c>
    </row>
    <row r="6639" spans="7:8" x14ac:dyDescent="0.35">
      <c r="G6639">
        <v>6633</v>
      </c>
      <c r="H6639">
        <f t="shared" ca="1" si="188"/>
        <v>-4.5083549289675458E-2</v>
      </c>
    </row>
    <row r="6640" spans="7:8" x14ac:dyDescent="0.35">
      <c r="G6640">
        <v>6634</v>
      </c>
      <c r="H6640">
        <f t="shared" ca="1" si="188"/>
        <v>-3.4186315076553245E-2</v>
      </c>
    </row>
    <row r="6641" spans="7:8" x14ac:dyDescent="0.35">
      <c r="G6641">
        <v>6635</v>
      </c>
      <c r="H6641">
        <f t="shared" ca="1" si="188"/>
        <v>-1.0077565777657298E-2</v>
      </c>
    </row>
    <row r="6642" spans="7:8" x14ac:dyDescent="0.35">
      <c r="G6642">
        <v>6636</v>
      </c>
      <c r="H6642">
        <f t="shared" ca="1" si="188"/>
        <v>1.8652232635648507E-2</v>
      </c>
    </row>
    <row r="6643" spans="7:8" x14ac:dyDescent="0.35">
      <c r="G6643">
        <v>6637</v>
      </c>
      <c r="H6643">
        <f t="shared" ca="1" si="188"/>
        <v>-1.5617590448047523E-2</v>
      </c>
    </row>
    <row r="6644" spans="7:8" x14ac:dyDescent="0.35">
      <c r="G6644">
        <v>6638</v>
      </c>
      <c r="H6644">
        <f t="shared" ca="1" si="188"/>
        <v>-1.3632268358356271E-2</v>
      </c>
    </row>
    <row r="6645" spans="7:8" x14ac:dyDescent="0.35">
      <c r="G6645">
        <v>6639</v>
      </c>
      <c r="H6645">
        <f t="shared" ca="1" si="188"/>
        <v>-2.4598925121676028E-2</v>
      </c>
    </row>
    <row r="6646" spans="7:8" x14ac:dyDescent="0.35">
      <c r="G6646">
        <v>6640</v>
      </c>
      <c r="H6646">
        <f t="shared" ca="1" si="188"/>
        <v>-4.1533063168691035E-2</v>
      </c>
    </row>
    <row r="6647" spans="7:8" x14ac:dyDescent="0.35">
      <c r="G6647">
        <v>6641</v>
      </c>
      <c r="H6647">
        <f t="shared" ca="1" si="188"/>
        <v>-2.6110548198483092E-2</v>
      </c>
    </row>
    <row r="6648" spans="7:8" x14ac:dyDescent="0.35">
      <c r="G6648">
        <v>6642</v>
      </c>
      <c r="H6648">
        <f t="shared" ca="1" si="188"/>
        <v>-1.7872188428192461E-2</v>
      </c>
    </row>
    <row r="6649" spans="7:8" x14ac:dyDescent="0.35">
      <c r="G6649">
        <v>6643</v>
      </c>
      <c r="H6649">
        <f t="shared" ca="1" si="188"/>
        <v>-3.5821134898457757E-2</v>
      </c>
    </row>
    <row r="6650" spans="7:8" x14ac:dyDescent="0.35">
      <c r="G6650">
        <v>6644</v>
      </c>
      <c r="H6650">
        <f t="shared" ca="1" si="188"/>
        <v>-2.8648976859403746E-2</v>
      </c>
    </row>
    <row r="6651" spans="7:8" x14ac:dyDescent="0.35">
      <c r="G6651">
        <v>6645</v>
      </c>
      <c r="H6651">
        <f t="shared" ca="1" si="188"/>
        <v>4.0522677364513641E-2</v>
      </c>
    </row>
    <row r="6652" spans="7:8" x14ac:dyDescent="0.35">
      <c r="G6652">
        <v>6646</v>
      </c>
      <c r="H6652">
        <f t="shared" ca="1" si="188"/>
        <v>1.765349270039808E-3</v>
      </c>
    </row>
    <row r="6653" spans="7:8" x14ac:dyDescent="0.35">
      <c r="G6653">
        <v>6647</v>
      </c>
      <c r="H6653">
        <f t="shared" ca="1" si="188"/>
        <v>-4.284450146717423E-2</v>
      </c>
    </row>
    <row r="6654" spans="7:8" x14ac:dyDescent="0.35">
      <c r="G6654">
        <v>6648</v>
      </c>
      <c r="H6654">
        <f t="shared" ca="1" si="188"/>
        <v>1.6774588639346475E-2</v>
      </c>
    </row>
    <row r="6655" spans="7:8" x14ac:dyDescent="0.35">
      <c r="G6655">
        <v>6649</v>
      </c>
      <c r="H6655">
        <f t="shared" ca="1" si="188"/>
        <v>-6.3261751767967247E-3</v>
      </c>
    </row>
    <row r="6656" spans="7:8" x14ac:dyDescent="0.35">
      <c r="G6656">
        <v>6650</v>
      </c>
      <c r="H6656">
        <f t="shared" ca="1" si="188"/>
        <v>3.0166533211536319E-2</v>
      </c>
    </row>
    <row r="6657" spans="7:8" x14ac:dyDescent="0.35">
      <c r="G6657">
        <v>6651</v>
      </c>
      <c r="H6657">
        <f t="shared" ca="1" si="188"/>
        <v>1.6747945750878518E-3</v>
      </c>
    </row>
    <row r="6658" spans="7:8" x14ac:dyDescent="0.35">
      <c r="G6658">
        <v>6652</v>
      </c>
      <c r="H6658">
        <f t="shared" ca="1" si="188"/>
        <v>-1.7919595290220287E-3</v>
      </c>
    </row>
    <row r="6659" spans="7:8" x14ac:dyDescent="0.35">
      <c r="G6659">
        <v>6653</v>
      </c>
      <c r="H6659">
        <f t="shared" ca="1" si="188"/>
        <v>1.1785455548471848E-2</v>
      </c>
    </row>
    <row r="6660" spans="7:8" x14ac:dyDescent="0.35">
      <c r="G6660">
        <v>6654</v>
      </c>
      <c r="H6660">
        <f t="shared" ca="1" si="188"/>
        <v>-5.3299992680855409E-5</v>
      </c>
    </row>
    <row r="6661" spans="7:8" x14ac:dyDescent="0.35">
      <c r="G6661">
        <v>6655</v>
      </c>
      <c r="H6661">
        <f t="shared" ca="1" si="188"/>
        <v>-4.8438518037810328E-3</v>
      </c>
    </row>
    <row r="6662" spans="7:8" x14ac:dyDescent="0.35">
      <c r="G6662">
        <v>6656</v>
      </c>
      <c r="H6662">
        <f t="shared" ca="1" si="188"/>
        <v>4.0845597199154274E-2</v>
      </c>
    </row>
    <row r="6663" spans="7:8" x14ac:dyDescent="0.35">
      <c r="G6663">
        <v>6657</v>
      </c>
      <c r="H6663">
        <f t="shared" ref="H6663:H6726" ca="1" si="189">_xlfn.NORM.INV(RAND(),K$9,K$10)</f>
        <v>2.1594362340441632E-2</v>
      </c>
    </row>
    <row r="6664" spans="7:8" x14ac:dyDescent="0.35">
      <c r="G6664">
        <v>6658</v>
      </c>
      <c r="H6664">
        <f t="shared" ca="1" si="189"/>
        <v>1.0515401947583304E-2</v>
      </c>
    </row>
    <row r="6665" spans="7:8" x14ac:dyDescent="0.35">
      <c r="G6665">
        <v>6659</v>
      </c>
      <c r="H6665">
        <f t="shared" ca="1" si="189"/>
        <v>-2.2388193856690162E-3</v>
      </c>
    </row>
    <row r="6666" spans="7:8" x14ac:dyDescent="0.35">
      <c r="G6666">
        <v>6660</v>
      </c>
      <c r="H6666">
        <f t="shared" ca="1" si="189"/>
        <v>6.1774746042187797E-3</v>
      </c>
    </row>
    <row r="6667" spans="7:8" x14ac:dyDescent="0.35">
      <c r="G6667">
        <v>6661</v>
      </c>
      <c r="H6667">
        <f t="shared" ca="1" si="189"/>
        <v>-8.6527910960747679E-3</v>
      </c>
    </row>
    <row r="6668" spans="7:8" x14ac:dyDescent="0.35">
      <c r="G6668">
        <v>6662</v>
      </c>
      <c r="H6668">
        <f t="shared" ca="1" si="189"/>
        <v>1.2307591171227015E-2</v>
      </c>
    </row>
    <row r="6669" spans="7:8" x14ac:dyDescent="0.35">
      <c r="G6669">
        <v>6663</v>
      </c>
      <c r="H6669">
        <f t="shared" ca="1" si="189"/>
        <v>-3.8265121001042129E-4</v>
      </c>
    </row>
    <row r="6670" spans="7:8" x14ac:dyDescent="0.35">
      <c r="G6670">
        <v>6664</v>
      </c>
      <c r="H6670">
        <f t="shared" ca="1" si="189"/>
        <v>-3.4604558078410834E-2</v>
      </c>
    </row>
    <row r="6671" spans="7:8" x14ac:dyDescent="0.35">
      <c r="G6671">
        <v>6665</v>
      </c>
      <c r="H6671">
        <f t="shared" ca="1" si="189"/>
        <v>1.6285911784818835E-2</v>
      </c>
    </row>
    <row r="6672" spans="7:8" x14ac:dyDescent="0.35">
      <c r="G6672">
        <v>6666</v>
      </c>
      <c r="H6672">
        <f t="shared" ca="1" si="189"/>
        <v>-1.7786745587220522E-2</v>
      </c>
    </row>
    <row r="6673" spans="7:8" x14ac:dyDescent="0.35">
      <c r="G6673">
        <v>6667</v>
      </c>
      <c r="H6673">
        <f t="shared" ca="1" si="189"/>
        <v>2.1923618590366855E-2</v>
      </c>
    </row>
    <row r="6674" spans="7:8" x14ac:dyDescent="0.35">
      <c r="G6674">
        <v>6668</v>
      </c>
      <c r="H6674">
        <f t="shared" ca="1" si="189"/>
        <v>-4.54754164945581E-2</v>
      </c>
    </row>
    <row r="6675" spans="7:8" x14ac:dyDescent="0.35">
      <c r="G6675">
        <v>6669</v>
      </c>
      <c r="H6675">
        <f t="shared" ca="1" si="189"/>
        <v>1.9889540798459497E-2</v>
      </c>
    </row>
    <row r="6676" spans="7:8" x14ac:dyDescent="0.35">
      <c r="G6676">
        <v>6670</v>
      </c>
      <c r="H6676">
        <f t="shared" ca="1" si="189"/>
        <v>-3.2287049245232598E-3</v>
      </c>
    </row>
    <row r="6677" spans="7:8" x14ac:dyDescent="0.35">
      <c r="G6677">
        <v>6671</v>
      </c>
      <c r="H6677">
        <f t="shared" ca="1" si="189"/>
        <v>2.7041032210973748E-2</v>
      </c>
    </row>
    <row r="6678" spans="7:8" x14ac:dyDescent="0.35">
      <c r="G6678">
        <v>6672</v>
      </c>
      <c r="H6678">
        <f t="shared" ca="1" si="189"/>
        <v>-1.031789710001353E-2</v>
      </c>
    </row>
    <row r="6679" spans="7:8" x14ac:dyDescent="0.35">
      <c r="G6679">
        <v>6673</v>
      </c>
      <c r="H6679">
        <f t="shared" ca="1" si="189"/>
        <v>2.7484473363829878E-2</v>
      </c>
    </row>
    <row r="6680" spans="7:8" x14ac:dyDescent="0.35">
      <c r="G6680">
        <v>6674</v>
      </c>
      <c r="H6680">
        <f t="shared" ca="1" si="189"/>
        <v>4.3328532662207072E-3</v>
      </c>
    </row>
    <row r="6681" spans="7:8" x14ac:dyDescent="0.35">
      <c r="G6681">
        <v>6675</v>
      </c>
      <c r="H6681">
        <f t="shared" ca="1" si="189"/>
        <v>-2.2526329797186466E-3</v>
      </c>
    </row>
    <row r="6682" spans="7:8" x14ac:dyDescent="0.35">
      <c r="G6682">
        <v>6676</v>
      </c>
      <c r="H6682">
        <f t="shared" ca="1" si="189"/>
        <v>1.7220792627556748E-2</v>
      </c>
    </row>
    <row r="6683" spans="7:8" x14ac:dyDescent="0.35">
      <c r="G6683">
        <v>6677</v>
      </c>
      <c r="H6683">
        <f t="shared" ca="1" si="189"/>
        <v>-1.3977218247044986E-2</v>
      </c>
    </row>
    <row r="6684" spans="7:8" x14ac:dyDescent="0.35">
      <c r="G6684">
        <v>6678</v>
      </c>
      <c r="H6684">
        <f t="shared" ca="1" si="189"/>
        <v>-1.3578711050443514E-2</v>
      </c>
    </row>
    <row r="6685" spans="7:8" x14ac:dyDescent="0.35">
      <c r="G6685">
        <v>6679</v>
      </c>
      <c r="H6685">
        <f t="shared" ca="1" si="189"/>
        <v>-2.8566354677200111E-2</v>
      </c>
    </row>
    <row r="6686" spans="7:8" x14ac:dyDescent="0.35">
      <c r="G6686">
        <v>6680</v>
      </c>
      <c r="H6686">
        <f t="shared" ca="1" si="189"/>
        <v>1.9119423049530416E-3</v>
      </c>
    </row>
    <row r="6687" spans="7:8" x14ac:dyDescent="0.35">
      <c r="G6687">
        <v>6681</v>
      </c>
      <c r="H6687">
        <f t="shared" ca="1" si="189"/>
        <v>9.7135182451885526E-3</v>
      </c>
    </row>
    <row r="6688" spans="7:8" x14ac:dyDescent="0.35">
      <c r="G6688">
        <v>6682</v>
      </c>
      <c r="H6688">
        <f t="shared" ca="1" si="189"/>
        <v>-2.798611459517153E-2</v>
      </c>
    </row>
    <row r="6689" spans="7:8" x14ac:dyDescent="0.35">
      <c r="G6689">
        <v>6683</v>
      </c>
      <c r="H6689">
        <f t="shared" ca="1" si="189"/>
        <v>-1.4150685015271712E-2</v>
      </c>
    </row>
    <row r="6690" spans="7:8" x14ac:dyDescent="0.35">
      <c r="G6690">
        <v>6684</v>
      </c>
      <c r="H6690">
        <f t="shared" ca="1" si="189"/>
        <v>5.8201551033378984E-2</v>
      </c>
    </row>
    <row r="6691" spans="7:8" x14ac:dyDescent="0.35">
      <c r="G6691">
        <v>6685</v>
      </c>
      <c r="H6691">
        <f t="shared" ca="1" si="189"/>
        <v>4.5642139521814902E-2</v>
      </c>
    </row>
    <row r="6692" spans="7:8" x14ac:dyDescent="0.35">
      <c r="G6692">
        <v>6686</v>
      </c>
      <c r="H6692">
        <f t="shared" ca="1" si="189"/>
        <v>-1.314621343417746E-2</v>
      </c>
    </row>
    <row r="6693" spans="7:8" x14ac:dyDescent="0.35">
      <c r="G6693">
        <v>6687</v>
      </c>
      <c r="H6693">
        <f t="shared" ca="1" si="189"/>
        <v>-1.9051654827869521E-2</v>
      </c>
    </row>
    <row r="6694" spans="7:8" x14ac:dyDescent="0.35">
      <c r="G6694">
        <v>6688</v>
      </c>
      <c r="H6694">
        <f t="shared" ca="1" si="189"/>
        <v>4.3907406398580196E-3</v>
      </c>
    </row>
    <row r="6695" spans="7:8" x14ac:dyDescent="0.35">
      <c r="G6695">
        <v>6689</v>
      </c>
      <c r="H6695">
        <f t="shared" ca="1" si="189"/>
        <v>-1.0533492121117672E-2</v>
      </c>
    </row>
    <row r="6696" spans="7:8" x14ac:dyDescent="0.35">
      <c r="G6696">
        <v>6690</v>
      </c>
      <c r="H6696">
        <f t="shared" ca="1" si="189"/>
        <v>-1.9281153702415742E-2</v>
      </c>
    </row>
    <row r="6697" spans="7:8" x14ac:dyDescent="0.35">
      <c r="G6697">
        <v>6691</v>
      </c>
      <c r="H6697">
        <f t="shared" ca="1" si="189"/>
        <v>-4.0764157393174467E-2</v>
      </c>
    </row>
    <row r="6698" spans="7:8" x14ac:dyDescent="0.35">
      <c r="G6698">
        <v>6692</v>
      </c>
      <c r="H6698">
        <f t="shared" ca="1" si="189"/>
        <v>-7.3845650107716376E-2</v>
      </c>
    </row>
    <row r="6699" spans="7:8" x14ac:dyDescent="0.35">
      <c r="G6699">
        <v>6693</v>
      </c>
      <c r="H6699">
        <f t="shared" ca="1" si="189"/>
        <v>4.2082184513309124E-3</v>
      </c>
    </row>
    <row r="6700" spans="7:8" x14ac:dyDescent="0.35">
      <c r="G6700">
        <v>6694</v>
      </c>
      <c r="H6700">
        <f t="shared" ca="1" si="189"/>
        <v>1.8469966888146418E-2</v>
      </c>
    </row>
    <row r="6701" spans="7:8" x14ac:dyDescent="0.35">
      <c r="G6701">
        <v>6695</v>
      </c>
      <c r="H6701">
        <f t="shared" ca="1" si="189"/>
        <v>-4.3363377415829525E-2</v>
      </c>
    </row>
    <row r="6702" spans="7:8" x14ac:dyDescent="0.35">
      <c r="G6702">
        <v>6696</v>
      </c>
      <c r="H6702">
        <f t="shared" ca="1" si="189"/>
        <v>3.3910248376535314E-2</v>
      </c>
    </row>
    <row r="6703" spans="7:8" x14ac:dyDescent="0.35">
      <c r="G6703">
        <v>6697</v>
      </c>
      <c r="H6703">
        <f t="shared" ca="1" si="189"/>
        <v>-2.7311752942134594E-2</v>
      </c>
    </row>
    <row r="6704" spans="7:8" x14ac:dyDescent="0.35">
      <c r="G6704">
        <v>6698</v>
      </c>
      <c r="H6704">
        <f t="shared" ca="1" si="189"/>
        <v>1.1121185639057413E-2</v>
      </c>
    </row>
    <row r="6705" spans="7:8" x14ac:dyDescent="0.35">
      <c r="G6705">
        <v>6699</v>
      </c>
      <c r="H6705">
        <f t="shared" ca="1" si="189"/>
        <v>1.0277853163383065E-3</v>
      </c>
    </row>
    <row r="6706" spans="7:8" x14ac:dyDescent="0.35">
      <c r="G6706">
        <v>6700</v>
      </c>
      <c r="H6706">
        <f t="shared" ca="1" si="189"/>
        <v>9.0500281547197647E-3</v>
      </c>
    </row>
    <row r="6707" spans="7:8" x14ac:dyDescent="0.35">
      <c r="G6707">
        <v>6701</v>
      </c>
      <c r="H6707">
        <f t="shared" ca="1" si="189"/>
        <v>-9.3240401362897039E-3</v>
      </c>
    </row>
    <row r="6708" spans="7:8" x14ac:dyDescent="0.35">
      <c r="G6708">
        <v>6702</v>
      </c>
      <c r="H6708">
        <f t="shared" ca="1" si="189"/>
        <v>3.8485308818816842E-3</v>
      </c>
    </row>
    <row r="6709" spans="7:8" x14ac:dyDescent="0.35">
      <c r="G6709">
        <v>6703</v>
      </c>
      <c r="H6709">
        <f t="shared" ca="1" si="189"/>
        <v>1.3986058773006477E-2</v>
      </c>
    </row>
    <row r="6710" spans="7:8" x14ac:dyDescent="0.35">
      <c r="G6710">
        <v>6704</v>
      </c>
      <c r="H6710">
        <f t="shared" ca="1" si="189"/>
        <v>1.6930067342418496E-2</v>
      </c>
    </row>
    <row r="6711" spans="7:8" x14ac:dyDescent="0.35">
      <c r="G6711">
        <v>6705</v>
      </c>
      <c r="H6711">
        <f t="shared" ca="1" si="189"/>
        <v>3.441349063051196E-2</v>
      </c>
    </row>
    <row r="6712" spans="7:8" x14ac:dyDescent="0.35">
      <c r="G6712">
        <v>6706</v>
      </c>
      <c r="H6712">
        <f t="shared" ca="1" si="189"/>
        <v>2.1203015079864048E-2</v>
      </c>
    </row>
    <row r="6713" spans="7:8" x14ac:dyDescent="0.35">
      <c r="G6713">
        <v>6707</v>
      </c>
      <c r="H6713">
        <f t="shared" ca="1" si="189"/>
        <v>5.5840098227989627E-3</v>
      </c>
    </row>
    <row r="6714" spans="7:8" x14ac:dyDescent="0.35">
      <c r="G6714">
        <v>6708</v>
      </c>
      <c r="H6714">
        <f t="shared" ca="1" si="189"/>
        <v>3.2636594586888897E-2</v>
      </c>
    </row>
    <row r="6715" spans="7:8" x14ac:dyDescent="0.35">
      <c r="G6715">
        <v>6709</v>
      </c>
      <c r="H6715">
        <f t="shared" ca="1" si="189"/>
        <v>2.1885765378401045E-2</v>
      </c>
    </row>
    <row r="6716" spans="7:8" x14ac:dyDescent="0.35">
      <c r="G6716">
        <v>6710</v>
      </c>
      <c r="H6716">
        <f t="shared" ca="1" si="189"/>
        <v>3.3557122767650702E-2</v>
      </c>
    </row>
    <row r="6717" spans="7:8" x14ac:dyDescent="0.35">
      <c r="G6717">
        <v>6711</v>
      </c>
      <c r="H6717">
        <f t="shared" ca="1" si="189"/>
        <v>-2.2623495910467865E-3</v>
      </c>
    </row>
    <row r="6718" spans="7:8" x14ac:dyDescent="0.35">
      <c r="G6718">
        <v>6712</v>
      </c>
      <c r="H6718">
        <f t="shared" ca="1" si="189"/>
        <v>-1.2891474476226562E-2</v>
      </c>
    </row>
    <row r="6719" spans="7:8" x14ac:dyDescent="0.35">
      <c r="G6719">
        <v>6713</v>
      </c>
      <c r="H6719">
        <f t="shared" ca="1" si="189"/>
        <v>6.4392865639533803E-3</v>
      </c>
    </row>
    <row r="6720" spans="7:8" x14ac:dyDescent="0.35">
      <c r="G6720">
        <v>6714</v>
      </c>
      <c r="H6720">
        <f t="shared" ca="1" si="189"/>
        <v>-7.5168192823730565E-3</v>
      </c>
    </row>
    <row r="6721" spans="7:8" x14ac:dyDescent="0.35">
      <c r="G6721">
        <v>6715</v>
      </c>
      <c r="H6721">
        <f t="shared" ca="1" si="189"/>
        <v>2.6048574819355727E-2</v>
      </c>
    </row>
    <row r="6722" spans="7:8" x14ac:dyDescent="0.35">
      <c r="G6722">
        <v>6716</v>
      </c>
      <c r="H6722">
        <f t="shared" ca="1" si="189"/>
        <v>-6.7425320509165748E-2</v>
      </c>
    </row>
    <row r="6723" spans="7:8" x14ac:dyDescent="0.35">
      <c r="G6723">
        <v>6717</v>
      </c>
      <c r="H6723">
        <f t="shared" ca="1" si="189"/>
        <v>1.9121159815319224E-2</v>
      </c>
    </row>
    <row r="6724" spans="7:8" x14ac:dyDescent="0.35">
      <c r="G6724">
        <v>6718</v>
      </c>
      <c r="H6724">
        <f t="shared" ca="1" si="189"/>
        <v>-6.9055116735340077E-3</v>
      </c>
    </row>
    <row r="6725" spans="7:8" x14ac:dyDescent="0.35">
      <c r="G6725">
        <v>6719</v>
      </c>
      <c r="H6725">
        <f t="shared" ca="1" si="189"/>
        <v>4.678506343466509E-2</v>
      </c>
    </row>
    <row r="6726" spans="7:8" x14ac:dyDescent="0.35">
      <c r="G6726">
        <v>6720</v>
      </c>
      <c r="H6726">
        <f t="shared" ca="1" si="189"/>
        <v>-7.5045284842228319E-3</v>
      </c>
    </row>
    <row r="6727" spans="7:8" x14ac:dyDescent="0.35">
      <c r="G6727">
        <v>6721</v>
      </c>
      <c r="H6727">
        <f t="shared" ref="H6727:H6790" ca="1" si="190">_xlfn.NORM.INV(RAND(),K$9,K$10)</f>
        <v>-2.6053893124090254E-3</v>
      </c>
    </row>
    <row r="6728" spans="7:8" x14ac:dyDescent="0.35">
      <c r="G6728">
        <v>6722</v>
      </c>
      <c r="H6728">
        <f t="shared" ca="1" si="190"/>
        <v>-1.988065635618036E-2</v>
      </c>
    </row>
    <row r="6729" spans="7:8" x14ac:dyDescent="0.35">
      <c r="G6729">
        <v>6723</v>
      </c>
      <c r="H6729">
        <f t="shared" ca="1" si="190"/>
        <v>-1.441548059634044E-2</v>
      </c>
    </row>
    <row r="6730" spans="7:8" x14ac:dyDescent="0.35">
      <c r="G6730">
        <v>6724</v>
      </c>
      <c r="H6730">
        <f t="shared" ca="1" si="190"/>
        <v>-8.6257426319627083E-3</v>
      </c>
    </row>
    <row r="6731" spans="7:8" x14ac:dyDescent="0.35">
      <c r="G6731">
        <v>6725</v>
      </c>
      <c r="H6731">
        <f t="shared" ca="1" si="190"/>
        <v>-6.7012800593934857E-2</v>
      </c>
    </row>
    <row r="6732" spans="7:8" x14ac:dyDescent="0.35">
      <c r="G6732">
        <v>6726</v>
      </c>
      <c r="H6732">
        <f t="shared" ca="1" si="190"/>
        <v>1.2574914297605062E-2</v>
      </c>
    </row>
    <row r="6733" spans="7:8" x14ac:dyDescent="0.35">
      <c r="G6733">
        <v>6727</v>
      </c>
      <c r="H6733">
        <f t="shared" ca="1" si="190"/>
        <v>-8.1883003442394225E-3</v>
      </c>
    </row>
    <row r="6734" spans="7:8" x14ac:dyDescent="0.35">
      <c r="G6734">
        <v>6728</v>
      </c>
      <c r="H6734">
        <f t="shared" ca="1" si="190"/>
        <v>4.883088700369987E-2</v>
      </c>
    </row>
    <row r="6735" spans="7:8" x14ac:dyDescent="0.35">
      <c r="G6735">
        <v>6729</v>
      </c>
      <c r="H6735">
        <f t="shared" ca="1" si="190"/>
        <v>7.1610750616143428E-4</v>
      </c>
    </row>
    <row r="6736" spans="7:8" x14ac:dyDescent="0.35">
      <c r="G6736">
        <v>6730</v>
      </c>
      <c r="H6736">
        <f t="shared" ca="1" si="190"/>
        <v>-4.2432576150187556E-2</v>
      </c>
    </row>
    <row r="6737" spans="7:8" x14ac:dyDescent="0.35">
      <c r="G6737">
        <v>6731</v>
      </c>
      <c r="H6737">
        <f t="shared" ca="1" si="190"/>
        <v>6.3023684291786619E-2</v>
      </c>
    </row>
    <row r="6738" spans="7:8" x14ac:dyDescent="0.35">
      <c r="G6738">
        <v>6732</v>
      </c>
      <c r="H6738">
        <f t="shared" ca="1" si="190"/>
        <v>-8.1666097673237705E-3</v>
      </c>
    </row>
    <row r="6739" spans="7:8" x14ac:dyDescent="0.35">
      <c r="G6739">
        <v>6733</v>
      </c>
      <c r="H6739">
        <f t="shared" ca="1" si="190"/>
        <v>5.1744051161338308E-3</v>
      </c>
    </row>
    <row r="6740" spans="7:8" x14ac:dyDescent="0.35">
      <c r="G6740">
        <v>6734</v>
      </c>
      <c r="H6740">
        <f t="shared" ca="1" si="190"/>
        <v>4.685165366352706E-2</v>
      </c>
    </row>
    <row r="6741" spans="7:8" x14ac:dyDescent="0.35">
      <c r="G6741">
        <v>6735</v>
      </c>
      <c r="H6741">
        <f t="shared" ca="1" si="190"/>
        <v>5.1708857374534616E-2</v>
      </c>
    </row>
    <row r="6742" spans="7:8" x14ac:dyDescent="0.35">
      <c r="G6742">
        <v>6736</v>
      </c>
      <c r="H6742">
        <f t="shared" ca="1" si="190"/>
        <v>-2.9684844395874385E-4</v>
      </c>
    </row>
    <row r="6743" spans="7:8" x14ac:dyDescent="0.35">
      <c r="G6743">
        <v>6737</v>
      </c>
      <c r="H6743">
        <f t="shared" ca="1" si="190"/>
        <v>-1.5242532747419948E-2</v>
      </c>
    </row>
    <row r="6744" spans="7:8" x14ac:dyDescent="0.35">
      <c r="G6744">
        <v>6738</v>
      </c>
      <c r="H6744">
        <f t="shared" ca="1" si="190"/>
        <v>-6.7259061074515777E-2</v>
      </c>
    </row>
    <row r="6745" spans="7:8" x14ac:dyDescent="0.35">
      <c r="G6745">
        <v>6739</v>
      </c>
      <c r="H6745">
        <f t="shared" ca="1" si="190"/>
        <v>-3.4128333707679225E-2</v>
      </c>
    </row>
    <row r="6746" spans="7:8" x14ac:dyDescent="0.35">
      <c r="G6746">
        <v>6740</v>
      </c>
      <c r="H6746">
        <f t="shared" ca="1" si="190"/>
        <v>-1.5433249590269579E-2</v>
      </c>
    </row>
    <row r="6747" spans="7:8" x14ac:dyDescent="0.35">
      <c r="G6747">
        <v>6741</v>
      </c>
      <c r="H6747">
        <f t="shared" ca="1" si="190"/>
        <v>-7.472386368360881E-3</v>
      </c>
    </row>
    <row r="6748" spans="7:8" x14ac:dyDescent="0.35">
      <c r="G6748">
        <v>6742</v>
      </c>
      <c r="H6748">
        <f t="shared" ca="1" si="190"/>
        <v>2.7933822625422947E-2</v>
      </c>
    </row>
    <row r="6749" spans="7:8" x14ac:dyDescent="0.35">
      <c r="G6749">
        <v>6743</v>
      </c>
      <c r="H6749">
        <f t="shared" ca="1" si="190"/>
        <v>6.5468575503922185E-3</v>
      </c>
    </row>
    <row r="6750" spans="7:8" x14ac:dyDescent="0.35">
      <c r="G6750">
        <v>6744</v>
      </c>
      <c r="H6750">
        <f t="shared" ca="1" si="190"/>
        <v>-1.2920542803049943E-2</v>
      </c>
    </row>
    <row r="6751" spans="7:8" x14ac:dyDescent="0.35">
      <c r="G6751">
        <v>6745</v>
      </c>
      <c r="H6751">
        <f t="shared" ca="1" si="190"/>
        <v>2.7506807594923962E-3</v>
      </c>
    </row>
    <row r="6752" spans="7:8" x14ac:dyDescent="0.35">
      <c r="G6752">
        <v>6746</v>
      </c>
      <c r="H6752">
        <f t="shared" ca="1" si="190"/>
        <v>1.6807024737619337E-2</v>
      </c>
    </row>
    <row r="6753" spans="7:8" x14ac:dyDescent="0.35">
      <c r="G6753">
        <v>6747</v>
      </c>
      <c r="H6753">
        <f t="shared" ca="1" si="190"/>
        <v>-4.560800184010206E-2</v>
      </c>
    </row>
    <row r="6754" spans="7:8" x14ac:dyDescent="0.35">
      <c r="G6754">
        <v>6748</v>
      </c>
      <c r="H6754">
        <f t="shared" ca="1" si="190"/>
        <v>1.4956507236254181E-3</v>
      </c>
    </row>
    <row r="6755" spans="7:8" x14ac:dyDescent="0.35">
      <c r="G6755">
        <v>6749</v>
      </c>
      <c r="H6755">
        <f t="shared" ca="1" si="190"/>
        <v>-2.1592220332767718E-2</v>
      </c>
    </row>
    <row r="6756" spans="7:8" x14ac:dyDescent="0.35">
      <c r="G6756">
        <v>6750</v>
      </c>
      <c r="H6756">
        <f t="shared" ca="1" si="190"/>
        <v>2.9495499322420068E-2</v>
      </c>
    </row>
    <row r="6757" spans="7:8" x14ac:dyDescent="0.35">
      <c r="G6757">
        <v>6751</v>
      </c>
      <c r="H6757">
        <f t="shared" ca="1" si="190"/>
        <v>3.0683659231075938E-2</v>
      </c>
    </row>
    <row r="6758" spans="7:8" x14ac:dyDescent="0.35">
      <c r="G6758">
        <v>6752</v>
      </c>
      <c r="H6758">
        <f t="shared" ca="1" si="190"/>
        <v>4.7224361644730525E-2</v>
      </c>
    </row>
    <row r="6759" spans="7:8" x14ac:dyDescent="0.35">
      <c r="G6759">
        <v>6753</v>
      </c>
      <c r="H6759">
        <f t="shared" ca="1" si="190"/>
        <v>8.9547876958242009E-3</v>
      </c>
    </row>
    <row r="6760" spans="7:8" x14ac:dyDescent="0.35">
      <c r="G6760">
        <v>6754</v>
      </c>
      <c r="H6760">
        <f t="shared" ca="1" si="190"/>
        <v>-3.4758286310323044E-2</v>
      </c>
    </row>
    <row r="6761" spans="7:8" x14ac:dyDescent="0.35">
      <c r="G6761">
        <v>6755</v>
      </c>
      <c r="H6761">
        <f t="shared" ca="1" si="190"/>
        <v>1.3606152900319701E-2</v>
      </c>
    </row>
    <row r="6762" spans="7:8" x14ac:dyDescent="0.35">
      <c r="G6762">
        <v>6756</v>
      </c>
      <c r="H6762">
        <f t="shared" ca="1" si="190"/>
        <v>-1.5480230593273286E-2</v>
      </c>
    </row>
    <row r="6763" spans="7:8" x14ac:dyDescent="0.35">
      <c r="G6763">
        <v>6757</v>
      </c>
      <c r="H6763">
        <f t="shared" ca="1" si="190"/>
        <v>-4.0463935455105078E-2</v>
      </c>
    </row>
    <row r="6764" spans="7:8" x14ac:dyDescent="0.35">
      <c r="G6764">
        <v>6758</v>
      </c>
      <c r="H6764">
        <f t="shared" ca="1" si="190"/>
        <v>-2.1060728044280667E-2</v>
      </c>
    </row>
    <row r="6765" spans="7:8" x14ac:dyDescent="0.35">
      <c r="G6765">
        <v>6759</v>
      </c>
      <c r="H6765">
        <f t="shared" ca="1" si="190"/>
        <v>1.5917741358778378E-2</v>
      </c>
    </row>
    <row r="6766" spans="7:8" x14ac:dyDescent="0.35">
      <c r="G6766">
        <v>6760</v>
      </c>
      <c r="H6766">
        <f t="shared" ca="1" si="190"/>
        <v>9.0064019466169366E-3</v>
      </c>
    </row>
    <row r="6767" spans="7:8" x14ac:dyDescent="0.35">
      <c r="G6767">
        <v>6761</v>
      </c>
      <c r="H6767">
        <f t="shared" ca="1" si="190"/>
        <v>1.6562373245385786E-2</v>
      </c>
    </row>
    <row r="6768" spans="7:8" x14ac:dyDescent="0.35">
      <c r="G6768">
        <v>6762</v>
      </c>
      <c r="H6768">
        <f t="shared" ca="1" si="190"/>
        <v>-3.1242729819985587E-2</v>
      </c>
    </row>
    <row r="6769" spans="7:8" x14ac:dyDescent="0.35">
      <c r="G6769">
        <v>6763</v>
      </c>
      <c r="H6769">
        <f t="shared" ca="1" si="190"/>
        <v>-1.9737585229913267E-2</v>
      </c>
    </row>
    <row r="6770" spans="7:8" x14ac:dyDescent="0.35">
      <c r="G6770">
        <v>6764</v>
      </c>
      <c r="H6770">
        <f t="shared" ca="1" si="190"/>
        <v>-2.1824522552031406E-2</v>
      </c>
    </row>
    <row r="6771" spans="7:8" x14ac:dyDescent="0.35">
      <c r="G6771">
        <v>6765</v>
      </c>
      <c r="H6771">
        <f t="shared" ca="1" si="190"/>
        <v>2.1460712073449476E-2</v>
      </c>
    </row>
    <row r="6772" spans="7:8" x14ac:dyDescent="0.35">
      <c r="G6772">
        <v>6766</v>
      </c>
      <c r="H6772">
        <f t="shared" ca="1" si="190"/>
        <v>2.5765123054364056E-2</v>
      </c>
    </row>
    <row r="6773" spans="7:8" x14ac:dyDescent="0.35">
      <c r="G6773">
        <v>6767</v>
      </c>
      <c r="H6773">
        <f t="shared" ca="1" si="190"/>
        <v>-1.392289662485619E-2</v>
      </c>
    </row>
    <row r="6774" spans="7:8" x14ac:dyDescent="0.35">
      <c r="G6774">
        <v>6768</v>
      </c>
      <c r="H6774">
        <f t="shared" ca="1" si="190"/>
        <v>-2.5807350802448488E-3</v>
      </c>
    </row>
    <row r="6775" spans="7:8" x14ac:dyDescent="0.35">
      <c r="G6775">
        <v>6769</v>
      </c>
      <c r="H6775">
        <f t="shared" ca="1" si="190"/>
        <v>2.2429936679712704E-2</v>
      </c>
    </row>
    <row r="6776" spans="7:8" x14ac:dyDescent="0.35">
      <c r="G6776">
        <v>6770</v>
      </c>
      <c r="H6776">
        <f t="shared" ca="1" si="190"/>
        <v>1.2758895912199626E-2</v>
      </c>
    </row>
    <row r="6777" spans="7:8" x14ac:dyDescent="0.35">
      <c r="G6777">
        <v>6771</v>
      </c>
      <c r="H6777">
        <f t="shared" ca="1" si="190"/>
        <v>2.7129099974217082E-2</v>
      </c>
    </row>
    <row r="6778" spans="7:8" x14ac:dyDescent="0.35">
      <c r="G6778">
        <v>6772</v>
      </c>
      <c r="H6778">
        <f t="shared" ca="1" si="190"/>
        <v>-2.4822830365313443E-2</v>
      </c>
    </row>
    <row r="6779" spans="7:8" x14ac:dyDescent="0.35">
      <c r="G6779">
        <v>6773</v>
      </c>
      <c r="H6779">
        <f t="shared" ca="1" si="190"/>
        <v>2.4277822791596113E-2</v>
      </c>
    </row>
    <row r="6780" spans="7:8" x14ac:dyDescent="0.35">
      <c r="G6780">
        <v>6774</v>
      </c>
      <c r="H6780">
        <f t="shared" ca="1" si="190"/>
        <v>1.7846273665514629E-2</v>
      </c>
    </row>
    <row r="6781" spans="7:8" x14ac:dyDescent="0.35">
      <c r="G6781">
        <v>6775</v>
      </c>
      <c r="H6781">
        <f t="shared" ca="1" si="190"/>
        <v>2.7284491050138231E-2</v>
      </c>
    </row>
    <row r="6782" spans="7:8" x14ac:dyDescent="0.35">
      <c r="G6782">
        <v>6776</v>
      </c>
      <c r="H6782">
        <f t="shared" ca="1" si="190"/>
        <v>1.6435588828977797E-2</v>
      </c>
    </row>
    <row r="6783" spans="7:8" x14ac:dyDescent="0.35">
      <c r="G6783">
        <v>6777</v>
      </c>
      <c r="H6783">
        <f t="shared" ca="1" si="190"/>
        <v>1.0689108196275368E-2</v>
      </c>
    </row>
    <row r="6784" spans="7:8" x14ac:dyDescent="0.35">
      <c r="G6784">
        <v>6778</v>
      </c>
      <c r="H6784">
        <f t="shared" ca="1" si="190"/>
        <v>-8.297270508132705E-3</v>
      </c>
    </row>
    <row r="6785" spans="7:8" x14ac:dyDescent="0.35">
      <c r="G6785">
        <v>6779</v>
      </c>
      <c r="H6785">
        <f t="shared" ca="1" si="190"/>
        <v>-3.0986195724591273E-2</v>
      </c>
    </row>
    <row r="6786" spans="7:8" x14ac:dyDescent="0.35">
      <c r="G6786">
        <v>6780</v>
      </c>
      <c r="H6786">
        <f t="shared" ca="1" si="190"/>
        <v>-2.4187404577622303E-2</v>
      </c>
    </row>
    <row r="6787" spans="7:8" x14ac:dyDescent="0.35">
      <c r="G6787">
        <v>6781</v>
      </c>
      <c r="H6787">
        <f t="shared" ca="1" si="190"/>
        <v>6.8689618290572341E-3</v>
      </c>
    </row>
    <row r="6788" spans="7:8" x14ac:dyDescent="0.35">
      <c r="G6788">
        <v>6782</v>
      </c>
      <c r="H6788">
        <f t="shared" ca="1" si="190"/>
        <v>3.6189630171063478E-3</v>
      </c>
    </row>
    <row r="6789" spans="7:8" x14ac:dyDescent="0.35">
      <c r="G6789">
        <v>6783</v>
      </c>
      <c r="H6789">
        <f t="shared" ca="1" si="190"/>
        <v>6.0037556506627593E-3</v>
      </c>
    </row>
    <row r="6790" spans="7:8" x14ac:dyDescent="0.35">
      <c r="G6790">
        <v>6784</v>
      </c>
      <c r="H6790">
        <f t="shared" ca="1" si="190"/>
        <v>2.8119990893596264E-3</v>
      </c>
    </row>
    <row r="6791" spans="7:8" x14ac:dyDescent="0.35">
      <c r="G6791">
        <v>6785</v>
      </c>
      <c r="H6791">
        <f t="shared" ref="H6791:H6854" ca="1" si="191">_xlfn.NORM.INV(RAND(),K$9,K$10)</f>
        <v>-1.8863515386968777E-2</v>
      </c>
    </row>
    <row r="6792" spans="7:8" x14ac:dyDescent="0.35">
      <c r="G6792">
        <v>6786</v>
      </c>
      <c r="H6792">
        <f t="shared" ca="1" si="191"/>
        <v>-1.4908748312187286E-2</v>
      </c>
    </row>
    <row r="6793" spans="7:8" x14ac:dyDescent="0.35">
      <c r="G6793">
        <v>6787</v>
      </c>
      <c r="H6793">
        <f t="shared" ca="1" si="191"/>
        <v>1.0797827259343508E-2</v>
      </c>
    </row>
    <row r="6794" spans="7:8" x14ac:dyDescent="0.35">
      <c r="G6794">
        <v>6788</v>
      </c>
      <c r="H6794">
        <f t="shared" ca="1" si="191"/>
        <v>-5.5852765581817031E-2</v>
      </c>
    </row>
    <row r="6795" spans="7:8" x14ac:dyDescent="0.35">
      <c r="G6795">
        <v>6789</v>
      </c>
      <c r="H6795">
        <f t="shared" ca="1" si="191"/>
        <v>-3.0648428446426689E-2</v>
      </c>
    </row>
    <row r="6796" spans="7:8" x14ac:dyDescent="0.35">
      <c r="G6796">
        <v>6790</v>
      </c>
      <c r="H6796">
        <f t="shared" ca="1" si="191"/>
        <v>-1.9905928076300677E-2</v>
      </c>
    </row>
    <row r="6797" spans="7:8" x14ac:dyDescent="0.35">
      <c r="G6797">
        <v>6791</v>
      </c>
      <c r="H6797">
        <f t="shared" ca="1" si="191"/>
        <v>4.5060102414770401E-3</v>
      </c>
    </row>
    <row r="6798" spans="7:8" x14ac:dyDescent="0.35">
      <c r="G6798">
        <v>6792</v>
      </c>
      <c r="H6798">
        <f t="shared" ca="1" si="191"/>
        <v>-5.4545040413907283E-3</v>
      </c>
    </row>
    <row r="6799" spans="7:8" x14ac:dyDescent="0.35">
      <c r="G6799">
        <v>6793</v>
      </c>
      <c r="H6799">
        <f t="shared" ca="1" si="191"/>
        <v>3.1715703860303202E-2</v>
      </c>
    </row>
    <row r="6800" spans="7:8" x14ac:dyDescent="0.35">
      <c r="G6800">
        <v>6794</v>
      </c>
      <c r="H6800">
        <f t="shared" ca="1" si="191"/>
        <v>-2.9113149621323841E-3</v>
      </c>
    </row>
    <row r="6801" spans="7:8" x14ac:dyDescent="0.35">
      <c r="G6801">
        <v>6795</v>
      </c>
      <c r="H6801">
        <f t="shared" ca="1" si="191"/>
        <v>4.5656536418664531E-2</v>
      </c>
    </row>
    <row r="6802" spans="7:8" x14ac:dyDescent="0.35">
      <c r="G6802">
        <v>6796</v>
      </c>
      <c r="H6802">
        <f t="shared" ca="1" si="191"/>
        <v>-1.8910703939526562E-2</v>
      </c>
    </row>
    <row r="6803" spans="7:8" x14ac:dyDescent="0.35">
      <c r="G6803">
        <v>6797</v>
      </c>
      <c r="H6803">
        <f t="shared" ca="1" si="191"/>
        <v>-4.0821980473740686E-2</v>
      </c>
    </row>
    <row r="6804" spans="7:8" x14ac:dyDescent="0.35">
      <c r="G6804">
        <v>6798</v>
      </c>
      <c r="H6804">
        <f t="shared" ca="1" si="191"/>
        <v>-2.3794521950968376E-2</v>
      </c>
    </row>
    <row r="6805" spans="7:8" x14ac:dyDescent="0.35">
      <c r="G6805">
        <v>6799</v>
      </c>
      <c r="H6805">
        <f t="shared" ca="1" si="191"/>
        <v>-8.6047873997890725E-3</v>
      </c>
    </row>
    <row r="6806" spans="7:8" x14ac:dyDescent="0.35">
      <c r="G6806">
        <v>6800</v>
      </c>
      <c r="H6806">
        <f t="shared" ca="1" si="191"/>
        <v>-2.1187380895184852E-2</v>
      </c>
    </row>
    <row r="6807" spans="7:8" x14ac:dyDescent="0.35">
      <c r="G6807">
        <v>6801</v>
      </c>
      <c r="H6807">
        <f t="shared" ca="1" si="191"/>
        <v>3.1069283588682911E-3</v>
      </c>
    </row>
    <row r="6808" spans="7:8" x14ac:dyDescent="0.35">
      <c r="G6808">
        <v>6802</v>
      </c>
      <c r="H6808">
        <f t="shared" ca="1" si="191"/>
        <v>-3.1828375277050706E-3</v>
      </c>
    </row>
    <row r="6809" spans="7:8" x14ac:dyDescent="0.35">
      <c r="G6809">
        <v>6803</v>
      </c>
      <c r="H6809">
        <f t="shared" ca="1" si="191"/>
        <v>1.4650788166067127E-2</v>
      </c>
    </row>
    <row r="6810" spans="7:8" x14ac:dyDescent="0.35">
      <c r="G6810">
        <v>6804</v>
      </c>
      <c r="H6810">
        <f t="shared" ca="1" si="191"/>
        <v>-3.1814214472990723E-2</v>
      </c>
    </row>
    <row r="6811" spans="7:8" x14ac:dyDescent="0.35">
      <c r="G6811">
        <v>6805</v>
      </c>
      <c r="H6811">
        <f t="shared" ca="1" si="191"/>
        <v>2.5234208735046133E-2</v>
      </c>
    </row>
    <row r="6812" spans="7:8" x14ac:dyDescent="0.35">
      <c r="G6812">
        <v>6806</v>
      </c>
      <c r="H6812">
        <f t="shared" ca="1" si="191"/>
        <v>1.1470844384994502E-2</v>
      </c>
    </row>
    <row r="6813" spans="7:8" x14ac:dyDescent="0.35">
      <c r="G6813">
        <v>6807</v>
      </c>
      <c r="H6813">
        <f t="shared" ca="1" si="191"/>
        <v>-1.7712787110451333E-2</v>
      </c>
    </row>
    <row r="6814" spans="7:8" x14ac:dyDescent="0.35">
      <c r="G6814">
        <v>6808</v>
      </c>
      <c r="H6814">
        <f t="shared" ca="1" si="191"/>
        <v>2.1885283851210215E-2</v>
      </c>
    </row>
    <row r="6815" spans="7:8" x14ac:dyDescent="0.35">
      <c r="G6815">
        <v>6809</v>
      </c>
      <c r="H6815">
        <f t="shared" ca="1" si="191"/>
        <v>-2.3858007091702351E-2</v>
      </c>
    </row>
    <row r="6816" spans="7:8" x14ac:dyDescent="0.35">
      <c r="G6816">
        <v>6810</v>
      </c>
      <c r="H6816">
        <f t="shared" ca="1" si="191"/>
        <v>-2.1840788243621966E-2</v>
      </c>
    </row>
    <row r="6817" spans="7:8" x14ac:dyDescent="0.35">
      <c r="G6817">
        <v>6811</v>
      </c>
      <c r="H6817">
        <f t="shared" ca="1" si="191"/>
        <v>8.3741588872702968E-3</v>
      </c>
    </row>
    <row r="6818" spans="7:8" x14ac:dyDescent="0.35">
      <c r="G6818">
        <v>6812</v>
      </c>
      <c r="H6818">
        <f t="shared" ca="1" si="191"/>
        <v>4.1203762463269209E-3</v>
      </c>
    </row>
    <row r="6819" spans="7:8" x14ac:dyDescent="0.35">
      <c r="G6819">
        <v>6813</v>
      </c>
      <c r="H6819">
        <f t="shared" ca="1" si="191"/>
        <v>-6.7074564417017972E-3</v>
      </c>
    </row>
    <row r="6820" spans="7:8" x14ac:dyDescent="0.35">
      <c r="G6820">
        <v>6814</v>
      </c>
      <c r="H6820">
        <f t="shared" ca="1" si="191"/>
        <v>1.5154660766414795E-2</v>
      </c>
    </row>
    <row r="6821" spans="7:8" x14ac:dyDescent="0.35">
      <c r="G6821">
        <v>6815</v>
      </c>
      <c r="H6821">
        <f t="shared" ca="1" si="191"/>
        <v>-6.7214770427843039E-3</v>
      </c>
    </row>
    <row r="6822" spans="7:8" x14ac:dyDescent="0.35">
      <c r="G6822">
        <v>6816</v>
      </c>
      <c r="H6822">
        <f t="shared" ca="1" si="191"/>
        <v>2.5490327296246479E-2</v>
      </c>
    </row>
    <row r="6823" spans="7:8" x14ac:dyDescent="0.35">
      <c r="G6823">
        <v>6817</v>
      </c>
      <c r="H6823">
        <f t="shared" ca="1" si="191"/>
        <v>4.0053245362232657E-3</v>
      </c>
    </row>
    <row r="6824" spans="7:8" x14ac:dyDescent="0.35">
      <c r="G6824">
        <v>6818</v>
      </c>
      <c r="H6824">
        <f t="shared" ca="1" si="191"/>
        <v>-2.5156092163809242E-2</v>
      </c>
    </row>
    <row r="6825" spans="7:8" x14ac:dyDescent="0.35">
      <c r="G6825">
        <v>6819</v>
      </c>
      <c r="H6825">
        <f t="shared" ca="1" si="191"/>
        <v>1.5686962261145104E-2</v>
      </c>
    </row>
    <row r="6826" spans="7:8" x14ac:dyDescent="0.35">
      <c r="G6826">
        <v>6820</v>
      </c>
      <c r="H6826">
        <f t="shared" ca="1" si="191"/>
        <v>-1.6904797349030758E-2</v>
      </c>
    </row>
    <row r="6827" spans="7:8" x14ac:dyDescent="0.35">
      <c r="G6827">
        <v>6821</v>
      </c>
      <c r="H6827">
        <f t="shared" ca="1" si="191"/>
        <v>5.0952433861081253E-2</v>
      </c>
    </row>
    <row r="6828" spans="7:8" x14ac:dyDescent="0.35">
      <c r="G6828">
        <v>6822</v>
      </c>
      <c r="H6828">
        <f t="shared" ca="1" si="191"/>
        <v>6.26884817275046E-4</v>
      </c>
    </row>
    <row r="6829" spans="7:8" x14ac:dyDescent="0.35">
      <c r="G6829">
        <v>6823</v>
      </c>
      <c r="H6829">
        <f t="shared" ca="1" si="191"/>
        <v>-4.0258462524514406E-2</v>
      </c>
    </row>
    <row r="6830" spans="7:8" x14ac:dyDescent="0.35">
      <c r="G6830">
        <v>6824</v>
      </c>
      <c r="H6830">
        <f t="shared" ca="1" si="191"/>
        <v>2.0030804370517732E-3</v>
      </c>
    </row>
    <row r="6831" spans="7:8" x14ac:dyDescent="0.35">
      <c r="G6831">
        <v>6825</v>
      </c>
      <c r="H6831">
        <f t="shared" ca="1" si="191"/>
        <v>2.621076814148315E-2</v>
      </c>
    </row>
    <row r="6832" spans="7:8" x14ac:dyDescent="0.35">
      <c r="G6832">
        <v>6826</v>
      </c>
      <c r="H6832">
        <f t="shared" ca="1" si="191"/>
        <v>1.4402517493785502E-2</v>
      </c>
    </row>
    <row r="6833" spans="7:8" x14ac:dyDescent="0.35">
      <c r="G6833">
        <v>6827</v>
      </c>
      <c r="H6833">
        <f t="shared" ca="1" si="191"/>
        <v>4.3942160966177424E-2</v>
      </c>
    </row>
    <row r="6834" spans="7:8" x14ac:dyDescent="0.35">
      <c r="G6834">
        <v>6828</v>
      </c>
      <c r="H6834">
        <f t="shared" ca="1" si="191"/>
        <v>4.2726899365186984E-2</v>
      </c>
    </row>
    <row r="6835" spans="7:8" x14ac:dyDescent="0.35">
      <c r="G6835">
        <v>6829</v>
      </c>
      <c r="H6835">
        <f t="shared" ca="1" si="191"/>
        <v>-5.3697109741037991E-4</v>
      </c>
    </row>
    <row r="6836" spans="7:8" x14ac:dyDescent="0.35">
      <c r="G6836">
        <v>6830</v>
      </c>
      <c r="H6836">
        <f t="shared" ca="1" si="191"/>
        <v>-2.5617350245138525E-2</v>
      </c>
    </row>
    <row r="6837" spans="7:8" x14ac:dyDescent="0.35">
      <c r="G6837">
        <v>6831</v>
      </c>
      <c r="H6837">
        <f t="shared" ca="1" si="191"/>
        <v>-2.7447473112986571E-2</v>
      </c>
    </row>
    <row r="6838" spans="7:8" x14ac:dyDescent="0.35">
      <c r="G6838">
        <v>6832</v>
      </c>
      <c r="H6838">
        <f t="shared" ca="1" si="191"/>
        <v>-3.4441310166845013E-2</v>
      </c>
    </row>
    <row r="6839" spans="7:8" x14ac:dyDescent="0.35">
      <c r="G6839">
        <v>6833</v>
      </c>
      <c r="H6839">
        <f t="shared" ca="1" si="191"/>
        <v>-9.5534388651487036E-3</v>
      </c>
    </row>
    <row r="6840" spans="7:8" x14ac:dyDescent="0.35">
      <c r="G6840">
        <v>6834</v>
      </c>
      <c r="H6840">
        <f t="shared" ca="1" si="191"/>
        <v>-2.7602896361442728E-2</v>
      </c>
    </row>
    <row r="6841" spans="7:8" x14ac:dyDescent="0.35">
      <c r="G6841">
        <v>6835</v>
      </c>
      <c r="H6841">
        <f t="shared" ca="1" si="191"/>
        <v>-4.099665079819672E-2</v>
      </c>
    </row>
    <row r="6842" spans="7:8" x14ac:dyDescent="0.35">
      <c r="G6842">
        <v>6836</v>
      </c>
      <c r="H6842">
        <f t="shared" ca="1" si="191"/>
        <v>6.3965280416997819E-3</v>
      </c>
    </row>
    <row r="6843" spans="7:8" x14ac:dyDescent="0.35">
      <c r="G6843">
        <v>6837</v>
      </c>
      <c r="H6843">
        <f t="shared" ca="1" si="191"/>
        <v>-2.6327851336965444E-2</v>
      </c>
    </row>
    <row r="6844" spans="7:8" x14ac:dyDescent="0.35">
      <c r="G6844">
        <v>6838</v>
      </c>
      <c r="H6844">
        <f t="shared" ca="1" si="191"/>
        <v>-2.1363335932436379E-2</v>
      </c>
    </row>
    <row r="6845" spans="7:8" x14ac:dyDescent="0.35">
      <c r="G6845">
        <v>6839</v>
      </c>
      <c r="H6845">
        <f t="shared" ca="1" si="191"/>
        <v>-3.2062325106096495E-2</v>
      </c>
    </row>
    <row r="6846" spans="7:8" x14ac:dyDescent="0.35">
      <c r="G6846">
        <v>6840</v>
      </c>
      <c r="H6846">
        <f t="shared" ca="1" si="191"/>
        <v>-2.3316447274698291E-3</v>
      </c>
    </row>
    <row r="6847" spans="7:8" x14ac:dyDescent="0.35">
      <c r="G6847">
        <v>6841</v>
      </c>
      <c r="H6847">
        <f t="shared" ca="1" si="191"/>
        <v>1.5460254305281434E-3</v>
      </c>
    </row>
    <row r="6848" spans="7:8" x14ac:dyDescent="0.35">
      <c r="G6848">
        <v>6842</v>
      </c>
      <c r="H6848">
        <f t="shared" ca="1" si="191"/>
        <v>1.8032747786798409E-2</v>
      </c>
    </row>
    <row r="6849" spans="7:8" x14ac:dyDescent="0.35">
      <c r="G6849">
        <v>6843</v>
      </c>
      <c r="H6849">
        <f t="shared" ca="1" si="191"/>
        <v>-2.6003674019265583E-2</v>
      </c>
    </row>
    <row r="6850" spans="7:8" x14ac:dyDescent="0.35">
      <c r="G6850">
        <v>6844</v>
      </c>
      <c r="H6850">
        <f t="shared" ca="1" si="191"/>
        <v>2.1173528718427797E-2</v>
      </c>
    </row>
    <row r="6851" spans="7:8" x14ac:dyDescent="0.35">
      <c r="G6851">
        <v>6845</v>
      </c>
      <c r="H6851">
        <f t="shared" ca="1" si="191"/>
        <v>1.1259492625136926E-2</v>
      </c>
    </row>
    <row r="6852" spans="7:8" x14ac:dyDescent="0.35">
      <c r="G6852">
        <v>6846</v>
      </c>
      <c r="H6852">
        <f t="shared" ca="1" si="191"/>
        <v>1.8493790854980017E-2</v>
      </c>
    </row>
    <row r="6853" spans="7:8" x14ac:dyDescent="0.35">
      <c r="G6853">
        <v>6847</v>
      </c>
      <c r="H6853">
        <f t="shared" ca="1" si="191"/>
        <v>2.5522396842357048E-2</v>
      </c>
    </row>
    <row r="6854" spans="7:8" x14ac:dyDescent="0.35">
      <c r="G6854">
        <v>6848</v>
      </c>
      <c r="H6854">
        <f t="shared" ca="1" si="191"/>
        <v>5.7414975197867535E-3</v>
      </c>
    </row>
    <row r="6855" spans="7:8" x14ac:dyDescent="0.35">
      <c r="G6855">
        <v>6849</v>
      </c>
      <c r="H6855">
        <f t="shared" ref="H6855:H6918" ca="1" si="192">_xlfn.NORM.INV(RAND(),K$9,K$10)</f>
        <v>1.0105322795275117E-2</v>
      </c>
    </row>
    <row r="6856" spans="7:8" x14ac:dyDescent="0.35">
      <c r="G6856">
        <v>6850</v>
      </c>
      <c r="H6856">
        <f t="shared" ca="1" si="192"/>
        <v>-1.0477631711994987E-2</v>
      </c>
    </row>
    <row r="6857" spans="7:8" x14ac:dyDescent="0.35">
      <c r="G6857">
        <v>6851</v>
      </c>
      <c r="H6857">
        <f t="shared" ca="1" si="192"/>
        <v>-4.4897528645658925E-3</v>
      </c>
    </row>
    <row r="6858" spans="7:8" x14ac:dyDescent="0.35">
      <c r="G6858">
        <v>6852</v>
      </c>
      <c r="H6858">
        <f t="shared" ca="1" si="192"/>
        <v>-3.4133291509806721E-3</v>
      </c>
    </row>
    <row r="6859" spans="7:8" x14ac:dyDescent="0.35">
      <c r="G6859">
        <v>6853</v>
      </c>
      <c r="H6859">
        <f t="shared" ca="1" si="192"/>
        <v>-1.0360029402209843E-2</v>
      </c>
    </row>
    <row r="6860" spans="7:8" x14ac:dyDescent="0.35">
      <c r="G6860">
        <v>6854</v>
      </c>
      <c r="H6860">
        <f t="shared" ca="1" si="192"/>
        <v>-4.9963190483955896E-3</v>
      </c>
    </row>
    <row r="6861" spans="7:8" x14ac:dyDescent="0.35">
      <c r="G6861">
        <v>6855</v>
      </c>
      <c r="H6861">
        <f t="shared" ca="1" si="192"/>
        <v>3.5992816274048579E-2</v>
      </c>
    </row>
    <row r="6862" spans="7:8" x14ac:dyDescent="0.35">
      <c r="G6862">
        <v>6856</v>
      </c>
      <c r="H6862">
        <f t="shared" ca="1" si="192"/>
        <v>2.2934172499471895E-3</v>
      </c>
    </row>
    <row r="6863" spans="7:8" x14ac:dyDescent="0.35">
      <c r="G6863">
        <v>6857</v>
      </c>
      <c r="H6863">
        <f t="shared" ca="1" si="192"/>
        <v>4.5645966770633609E-3</v>
      </c>
    </row>
    <row r="6864" spans="7:8" x14ac:dyDescent="0.35">
      <c r="G6864">
        <v>6858</v>
      </c>
      <c r="H6864">
        <f t="shared" ca="1" si="192"/>
        <v>-3.1641474545163757E-2</v>
      </c>
    </row>
    <row r="6865" spans="7:8" x14ac:dyDescent="0.35">
      <c r="G6865">
        <v>6859</v>
      </c>
      <c r="H6865">
        <f t="shared" ca="1" si="192"/>
        <v>1.8663049244963172E-2</v>
      </c>
    </row>
    <row r="6866" spans="7:8" x14ac:dyDescent="0.35">
      <c r="G6866">
        <v>6860</v>
      </c>
      <c r="H6866">
        <f t="shared" ca="1" si="192"/>
        <v>-1.7510902665934702E-2</v>
      </c>
    </row>
    <row r="6867" spans="7:8" x14ac:dyDescent="0.35">
      <c r="G6867">
        <v>6861</v>
      </c>
      <c r="H6867">
        <f t="shared" ca="1" si="192"/>
        <v>1.1475001113042877E-3</v>
      </c>
    </row>
    <row r="6868" spans="7:8" x14ac:dyDescent="0.35">
      <c r="G6868">
        <v>6862</v>
      </c>
      <c r="H6868">
        <f t="shared" ca="1" si="192"/>
        <v>-3.4604039071150635E-3</v>
      </c>
    </row>
    <row r="6869" spans="7:8" x14ac:dyDescent="0.35">
      <c r="G6869">
        <v>6863</v>
      </c>
      <c r="H6869">
        <f t="shared" ca="1" si="192"/>
        <v>-3.0396070132742172E-2</v>
      </c>
    </row>
    <row r="6870" spans="7:8" x14ac:dyDescent="0.35">
      <c r="G6870">
        <v>6864</v>
      </c>
      <c r="H6870">
        <f t="shared" ca="1" si="192"/>
        <v>1.2182371778765379E-2</v>
      </c>
    </row>
    <row r="6871" spans="7:8" x14ac:dyDescent="0.35">
      <c r="G6871">
        <v>6865</v>
      </c>
      <c r="H6871">
        <f t="shared" ca="1" si="192"/>
        <v>2.4280265298480897E-3</v>
      </c>
    </row>
    <row r="6872" spans="7:8" x14ac:dyDescent="0.35">
      <c r="G6872">
        <v>6866</v>
      </c>
      <c r="H6872">
        <f t="shared" ca="1" si="192"/>
        <v>1.5888905543915881E-3</v>
      </c>
    </row>
    <row r="6873" spans="7:8" x14ac:dyDescent="0.35">
      <c r="G6873">
        <v>6867</v>
      </c>
      <c r="H6873">
        <f t="shared" ca="1" si="192"/>
        <v>-6.9854919674218585E-2</v>
      </c>
    </row>
    <row r="6874" spans="7:8" x14ac:dyDescent="0.35">
      <c r="G6874">
        <v>6868</v>
      </c>
      <c r="H6874">
        <f t="shared" ca="1" si="192"/>
        <v>-6.0934276475714715E-3</v>
      </c>
    </row>
    <row r="6875" spans="7:8" x14ac:dyDescent="0.35">
      <c r="G6875">
        <v>6869</v>
      </c>
      <c r="H6875">
        <f t="shared" ca="1" si="192"/>
        <v>1.477144706378542E-2</v>
      </c>
    </row>
    <row r="6876" spans="7:8" x14ac:dyDescent="0.35">
      <c r="G6876">
        <v>6870</v>
      </c>
      <c r="H6876">
        <f t="shared" ca="1" si="192"/>
        <v>-4.5028980011149584E-2</v>
      </c>
    </row>
    <row r="6877" spans="7:8" x14ac:dyDescent="0.35">
      <c r="G6877">
        <v>6871</v>
      </c>
      <c r="H6877">
        <f t="shared" ca="1" si="192"/>
        <v>-1.7442207692408278E-2</v>
      </c>
    </row>
    <row r="6878" spans="7:8" x14ac:dyDescent="0.35">
      <c r="G6878">
        <v>6872</v>
      </c>
      <c r="H6878">
        <f t="shared" ca="1" si="192"/>
        <v>-1.6640408934861052E-2</v>
      </c>
    </row>
    <row r="6879" spans="7:8" x14ac:dyDescent="0.35">
      <c r="G6879">
        <v>6873</v>
      </c>
      <c r="H6879">
        <f t="shared" ca="1" si="192"/>
        <v>1.9779823312795999E-2</v>
      </c>
    </row>
    <row r="6880" spans="7:8" x14ac:dyDescent="0.35">
      <c r="G6880">
        <v>6874</v>
      </c>
      <c r="H6880">
        <f t="shared" ca="1" si="192"/>
        <v>-1.6779755315165849E-2</v>
      </c>
    </row>
    <row r="6881" spans="7:8" x14ac:dyDescent="0.35">
      <c r="G6881">
        <v>6875</v>
      </c>
      <c r="H6881">
        <f t="shared" ca="1" si="192"/>
        <v>2.0371232212871335E-2</v>
      </c>
    </row>
    <row r="6882" spans="7:8" x14ac:dyDescent="0.35">
      <c r="G6882">
        <v>6876</v>
      </c>
      <c r="H6882">
        <f t="shared" ca="1" si="192"/>
        <v>-2.4294910003188036E-2</v>
      </c>
    </row>
    <row r="6883" spans="7:8" x14ac:dyDescent="0.35">
      <c r="G6883">
        <v>6877</v>
      </c>
      <c r="H6883">
        <f t="shared" ca="1" si="192"/>
        <v>-1.9789300075628468E-2</v>
      </c>
    </row>
    <row r="6884" spans="7:8" x14ac:dyDescent="0.35">
      <c r="G6884">
        <v>6878</v>
      </c>
      <c r="H6884">
        <f t="shared" ca="1" si="192"/>
        <v>-1.944919716538902E-2</v>
      </c>
    </row>
    <row r="6885" spans="7:8" x14ac:dyDescent="0.35">
      <c r="G6885">
        <v>6879</v>
      </c>
      <c r="H6885">
        <f t="shared" ca="1" si="192"/>
        <v>2.7287105855270668E-4</v>
      </c>
    </row>
    <row r="6886" spans="7:8" x14ac:dyDescent="0.35">
      <c r="G6886">
        <v>6880</v>
      </c>
      <c r="H6886">
        <f t="shared" ca="1" si="192"/>
        <v>-1.9289125707331035E-2</v>
      </c>
    </row>
    <row r="6887" spans="7:8" x14ac:dyDescent="0.35">
      <c r="G6887">
        <v>6881</v>
      </c>
      <c r="H6887">
        <f t="shared" ca="1" si="192"/>
        <v>4.5818433797895977E-2</v>
      </c>
    </row>
    <row r="6888" spans="7:8" x14ac:dyDescent="0.35">
      <c r="G6888">
        <v>6882</v>
      </c>
      <c r="H6888">
        <f t="shared" ca="1" si="192"/>
        <v>9.42342759097866E-3</v>
      </c>
    </row>
    <row r="6889" spans="7:8" x14ac:dyDescent="0.35">
      <c r="G6889">
        <v>6883</v>
      </c>
      <c r="H6889">
        <f t="shared" ca="1" si="192"/>
        <v>1.4844282673575385E-2</v>
      </c>
    </row>
    <row r="6890" spans="7:8" x14ac:dyDescent="0.35">
      <c r="G6890">
        <v>6884</v>
      </c>
      <c r="H6890">
        <f t="shared" ca="1" si="192"/>
        <v>5.4577910193511776E-2</v>
      </c>
    </row>
    <row r="6891" spans="7:8" x14ac:dyDescent="0.35">
      <c r="G6891">
        <v>6885</v>
      </c>
      <c r="H6891">
        <f t="shared" ca="1" si="192"/>
        <v>2.1290699925040655E-2</v>
      </c>
    </row>
    <row r="6892" spans="7:8" x14ac:dyDescent="0.35">
      <c r="G6892">
        <v>6886</v>
      </c>
      <c r="H6892">
        <f t="shared" ca="1" si="192"/>
        <v>-2.2960882712001343E-3</v>
      </c>
    </row>
    <row r="6893" spans="7:8" x14ac:dyDescent="0.35">
      <c r="G6893">
        <v>6887</v>
      </c>
      <c r="H6893">
        <f t="shared" ca="1" si="192"/>
        <v>-2.9317557313141736E-2</v>
      </c>
    </row>
    <row r="6894" spans="7:8" x14ac:dyDescent="0.35">
      <c r="G6894">
        <v>6888</v>
      </c>
      <c r="H6894">
        <f t="shared" ca="1" si="192"/>
        <v>9.601360610054609E-3</v>
      </c>
    </row>
    <row r="6895" spans="7:8" x14ac:dyDescent="0.35">
      <c r="G6895">
        <v>6889</v>
      </c>
      <c r="H6895">
        <f t="shared" ca="1" si="192"/>
        <v>-2.4249668372013679E-3</v>
      </c>
    </row>
    <row r="6896" spans="7:8" x14ac:dyDescent="0.35">
      <c r="G6896">
        <v>6890</v>
      </c>
      <c r="H6896">
        <f t="shared" ca="1" si="192"/>
        <v>-2.9401695389899229E-2</v>
      </c>
    </row>
    <row r="6897" spans="7:8" x14ac:dyDescent="0.35">
      <c r="G6897">
        <v>6891</v>
      </c>
      <c r="H6897">
        <f t="shared" ca="1" si="192"/>
        <v>-7.5647109145114931E-3</v>
      </c>
    </row>
    <row r="6898" spans="7:8" x14ac:dyDescent="0.35">
      <c r="G6898">
        <v>6892</v>
      </c>
      <c r="H6898">
        <f t="shared" ca="1" si="192"/>
        <v>3.8745697723806781E-2</v>
      </c>
    </row>
    <row r="6899" spans="7:8" x14ac:dyDescent="0.35">
      <c r="G6899">
        <v>6893</v>
      </c>
      <c r="H6899">
        <f t="shared" ca="1" si="192"/>
        <v>-2.9836626831604993E-3</v>
      </c>
    </row>
    <row r="6900" spans="7:8" x14ac:dyDescent="0.35">
      <c r="G6900">
        <v>6894</v>
      </c>
      <c r="H6900">
        <f t="shared" ca="1" si="192"/>
        <v>1.7940496413116579E-2</v>
      </c>
    </row>
    <row r="6901" spans="7:8" x14ac:dyDescent="0.35">
      <c r="G6901">
        <v>6895</v>
      </c>
      <c r="H6901">
        <f t="shared" ca="1" si="192"/>
        <v>3.4486545934377895E-2</v>
      </c>
    </row>
    <row r="6902" spans="7:8" x14ac:dyDescent="0.35">
      <c r="G6902">
        <v>6896</v>
      </c>
      <c r="H6902">
        <f t="shared" ca="1" si="192"/>
        <v>-4.6827656836898046E-2</v>
      </c>
    </row>
    <row r="6903" spans="7:8" x14ac:dyDescent="0.35">
      <c r="G6903">
        <v>6897</v>
      </c>
      <c r="H6903">
        <f t="shared" ca="1" si="192"/>
        <v>-1.1932870297796045E-2</v>
      </c>
    </row>
    <row r="6904" spans="7:8" x14ac:dyDescent="0.35">
      <c r="G6904">
        <v>6898</v>
      </c>
      <c r="H6904">
        <f t="shared" ca="1" si="192"/>
        <v>-3.8181861577324998E-2</v>
      </c>
    </row>
    <row r="6905" spans="7:8" x14ac:dyDescent="0.35">
      <c r="G6905">
        <v>6899</v>
      </c>
      <c r="H6905">
        <f t="shared" ca="1" si="192"/>
        <v>-2.115512998453857E-2</v>
      </c>
    </row>
    <row r="6906" spans="7:8" x14ac:dyDescent="0.35">
      <c r="G6906">
        <v>6900</v>
      </c>
      <c r="H6906">
        <f t="shared" ca="1" si="192"/>
        <v>-1.8314484570078612E-2</v>
      </c>
    </row>
    <row r="6907" spans="7:8" x14ac:dyDescent="0.35">
      <c r="G6907">
        <v>6901</v>
      </c>
      <c r="H6907">
        <f t="shared" ca="1" si="192"/>
        <v>2.4314143321047834E-2</v>
      </c>
    </row>
    <row r="6908" spans="7:8" x14ac:dyDescent="0.35">
      <c r="G6908">
        <v>6902</v>
      </c>
      <c r="H6908">
        <f t="shared" ca="1" si="192"/>
        <v>-3.1947399812986992E-2</v>
      </c>
    </row>
    <row r="6909" spans="7:8" x14ac:dyDescent="0.35">
      <c r="G6909">
        <v>6903</v>
      </c>
      <c r="H6909">
        <f t="shared" ca="1" si="192"/>
        <v>2.4216755655465556E-3</v>
      </c>
    </row>
    <row r="6910" spans="7:8" x14ac:dyDescent="0.35">
      <c r="G6910">
        <v>6904</v>
      </c>
      <c r="H6910">
        <f t="shared" ca="1" si="192"/>
        <v>-3.9583217702023742E-2</v>
      </c>
    </row>
    <row r="6911" spans="7:8" x14ac:dyDescent="0.35">
      <c r="G6911">
        <v>6905</v>
      </c>
      <c r="H6911">
        <f t="shared" ca="1" si="192"/>
        <v>3.2906402503180457E-2</v>
      </c>
    </row>
    <row r="6912" spans="7:8" x14ac:dyDescent="0.35">
      <c r="G6912">
        <v>6906</v>
      </c>
      <c r="H6912">
        <f t="shared" ca="1" si="192"/>
        <v>1.3355479277440125E-2</v>
      </c>
    </row>
    <row r="6913" spans="7:8" x14ac:dyDescent="0.35">
      <c r="G6913">
        <v>6907</v>
      </c>
      <c r="H6913">
        <f t="shared" ca="1" si="192"/>
        <v>5.9325992826335288E-3</v>
      </c>
    </row>
    <row r="6914" spans="7:8" x14ac:dyDescent="0.35">
      <c r="G6914">
        <v>6908</v>
      </c>
      <c r="H6914">
        <f t="shared" ca="1" si="192"/>
        <v>2.5902937880079201E-2</v>
      </c>
    </row>
    <row r="6915" spans="7:8" x14ac:dyDescent="0.35">
      <c r="G6915">
        <v>6909</v>
      </c>
      <c r="H6915">
        <f t="shared" ca="1" si="192"/>
        <v>2.2265533393224478E-2</v>
      </c>
    </row>
    <row r="6916" spans="7:8" x14ac:dyDescent="0.35">
      <c r="G6916">
        <v>6910</v>
      </c>
      <c r="H6916">
        <f t="shared" ca="1" si="192"/>
        <v>-2.7214637435234987E-2</v>
      </c>
    </row>
    <row r="6917" spans="7:8" x14ac:dyDescent="0.35">
      <c r="G6917">
        <v>6911</v>
      </c>
      <c r="H6917">
        <f t="shared" ca="1" si="192"/>
        <v>2.3199594085103727E-2</v>
      </c>
    </row>
    <row r="6918" spans="7:8" x14ac:dyDescent="0.35">
      <c r="G6918">
        <v>6912</v>
      </c>
      <c r="H6918">
        <f t="shared" ca="1" si="192"/>
        <v>3.7720161840566549E-2</v>
      </c>
    </row>
    <row r="6919" spans="7:8" x14ac:dyDescent="0.35">
      <c r="G6919">
        <v>6913</v>
      </c>
      <c r="H6919">
        <f t="shared" ref="H6919:H6982" ca="1" si="193">_xlfn.NORM.INV(RAND(),K$9,K$10)</f>
        <v>-3.7769166430764924E-2</v>
      </c>
    </row>
    <row r="6920" spans="7:8" x14ac:dyDescent="0.35">
      <c r="G6920">
        <v>6914</v>
      </c>
      <c r="H6920">
        <f t="shared" ca="1" si="193"/>
        <v>-1.4065481853016211E-2</v>
      </c>
    </row>
    <row r="6921" spans="7:8" x14ac:dyDescent="0.35">
      <c r="G6921">
        <v>6915</v>
      </c>
      <c r="H6921">
        <f t="shared" ca="1" si="193"/>
        <v>1.1336060232919897E-2</v>
      </c>
    </row>
    <row r="6922" spans="7:8" x14ac:dyDescent="0.35">
      <c r="G6922">
        <v>6916</v>
      </c>
      <c r="H6922">
        <f t="shared" ca="1" si="193"/>
        <v>-4.0193613740427967E-3</v>
      </c>
    </row>
    <row r="6923" spans="7:8" x14ac:dyDescent="0.35">
      <c r="G6923">
        <v>6917</v>
      </c>
      <c r="H6923">
        <f t="shared" ca="1" si="193"/>
        <v>-2.6053465318532004E-2</v>
      </c>
    </row>
    <row r="6924" spans="7:8" x14ac:dyDescent="0.35">
      <c r="G6924">
        <v>6918</v>
      </c>
      <c r="H6924">
        <f t="shared" ca="1" si="193"/>
        <v>-5.0641943396406526E-3</v>
      </c>
    </row>
    <row r="6925" spans="7:8" x14ac:dyDescent="0.35">
      <c r="G6925">
        <v>6919</v>
      </c>
      <c r="H6925">
        <f t="shared" ca="1" si="193"/>
        <v>3.2752524068099906E-2</v>
      </c>
    </row>
    <row r="6926" spans="7:8" x14ac:dyDescent="0.35">
      <c r="G6926">
        <v>6920</v>
      </c>
      <c r="H6926">
        <f t="shared" ca="1" si="193"/>
        <v>-1.0671490598870336E-2</v>
      </c>
    </row>
    <row r="6927" spans="7:8" x14ac:dyDescent="0.35">
      <c r="G6927">
        <v>6921</v>
      </c>
      <c r="H6927">
        <f t="shared" ca="1" si="193"/>
        <v>-5.394727122066156E-3</v>
      </c>
    </row>
    <row r="6928" spans="7:8" x14ac:dyDescent="0.35">
      <c r="G6928">
        <v>6922</v>
      </c>
      <c r="H6928">
        <f t="shared" ca="1" si="193"/>
        <v>-9.7351813377884802E-3</v>
      </c>
    </row>
    <row r="6929" spans="7:8" x14ac:dyDescent="0.35">
      <c r="G6929">
        <v>6923</v>
      </c>
      <c r="H6929">
        <f t="shared" ca="1" si="193"/>
        <v>1.9550616505080377E-2</v>
      </c>
    </row>
    <row r="6930" spans="7:8" x14ac:dyDescent="0.35">
      <c r="G6930">
        <v>6924</v>
      </c>
      <c r="H6930">
        <f t="shared" ca="1" si="193"/>
        <v>-2.4095189821079756E-2</v>
      </c>
    </row>
    <row r="6931" spans="7:8" x14ac:dyDescent="0.35">
      <c r="G6931">
        <v>6925</v>
      </c>
      <c r="H6931">
        <f t="shared" ca="1" si="193"/>
        <v>1.7147306489492066E-2</v>
      </c>
    </row>
    <row r="6932" spans="7:8" x14ac:dyDescent="0.35">
      <c r="G6932">
        <v>6926</v>
      </c>
      <c r="H6932">
        <f t="shared" ca="1" si="193"/>
        <v>4.1870054495937614E-2</v>
      </c>
    </row>
    <row r="6933" spans="7:8" x14ac:dyDescent="0.35">
      <c r="G6933">
        <v>6927</v>
      </c>
      <c r="H6933">
        <f t="shared" ca="1" si="193"/>
        <v>-1.3009002693898696E-2</v>
      </c>
    </row>
    <row r="6934" spans="7:8" x14ac:dyDescent="0.35">
      <c r="G6934">
        <v>6928</v>
      </c>
      <c r="H6934">
        <f t="shared" ca="1" si="193"/>
        <v>2.7176597027232192E-2</v>
      </c>
    </row>
    <row r="6935" spans="7:8" x14ac:dyDescent="0.35">
      <c r="G6935">
        <v>6929</v>
      </c>
      <c r="H6935">
        <f t="shared" ca="1" si="193"/>
        <v>2.4334897884711937E-2</v>
      </c>
    </row>
    <row r="6936" spans="7:8" x14ac:dyDescent="0.35">
      <c r="G6936">
        <v>6930</v>
      </c>
      <c r="H6936">
        <f t="shared" ca="1" si="193"/>
        <v>8.876507140799194E-3</v>
      </c>
    </row>
    <row r="6937" spans="7:8" x14ac:dyDescent="0.35">
      <c r="G6937">
        <v>6931</v>
      </c>
      <c r="H6937">
        <f t="shared" ca="1" si="193"/>
        <v>-6.1545075395464475E-3</v>
      </c>
    </row>
    <row r="6938" spans="7:8" x14ac:dyDescent="0.35">
      <c r="G6938">
        <v>6932</v>
      </c>
      <c r="H6938">
        <f t="shared" ca="1" si="193"/>
        <v>-2.0417917159594391E-4</v>
      </c>
    </row>
    <row r="6939" spans="7:8" x14ac:dyDescent="0.35">
      <c r="G6939">
        <v>6933</v>
      </c>
      <c r="H6939">
        <f t="shared" ca="1" si="193"/>
        <v>2.3738600231127432E-2</v>
      </c>
    </row>
    <row r="6940" spans="7:8" x14ac:dyDescent="0.35">
      <c r="G6940">
        <v>6934</v>
      </c>
      <c r="H6940">
        <f t="shared" ca="1" si="193"/>
        <v>-5.9905319954558993E-2</v>
      </c>
    </row>
    <row r="6941" spans="7:8" x14ac:dyDescent="0.35">
      <c r="G6941">
        <v>6935</v>
      </c>
      <c r="H6941">
        <f t="shared" ca="1" si="193"/>
        <v>-6.1494794468026324E-3</v>
      </c>
    </row>
    <row r="6942" spans="7:8" x14ac:dyDescent="0.35">
      <c r="G6942">
        <v>6936</v>
      </c>
      <c r="H6942">
        <f t="shared" ca="1" si="193"/>
        <v>3.1636451318366836E-2</v>
      </c>
    </row>
    <row r="6943" spans="7:8" x14ac:dyDescent="0.35">
      <c r="G6943">
        <v>6937</v>
      </c>
      <c r="H6943">
        <f t="shared" ca="1" si="193"/>
        <v>-2.0113261209718666E-2</v>
      </c>
    </row>
    <row r="6944" spans="7:8" x14ac:dyDescent="0.35">
      <c r="G6944">
        <v>6938</v>
      </c>
      <c r="H6944">
        <f t="shared" ca="1" si="193"/>
        <v>-2.0221162241223826E-2</v>
      </c>
    </row>
    <row r="6945" spans="7:8" x14ac:dyDescent="0.35">
      <c r="G6945">
        <v>6939</v>
      </c>
      <c r="H6945">
        <f t="shared" ca="1" si="193"/>
        <v>-1.1705216485031471E-2</v>
      </c>
    </row>
    <row r="6946" spans="7:8" x14ac:dyDescent="0.35">
      <c r="G6946">
        <v>6940</v>
      </c>
      <c r="H6946">
        <f t="shared" ca="1" si="193"/>
        <v>-4.5989357075501454E-3</v>
      </c>
    </row>
    <row r="6947" spans="7:8" x14ac:dyDescent="0.35">
      <c r="G6947">
        <v>6941</v>
      </c>
      <c r="H6947">
        <f t="shared" ca="1" si="193"/>
        <v>5.9911957719917157E-3</v>
      </c>
    </row>
    <row r="6948" spans="7:8" x14ac:dyDescent="0.35">
      <c r="G6948">
        <v>6942</v>
      </c>
      <c r="H6948">
        <f t="shared" ca="1" si="193"/>
        <v>3.9055804315455203E-2</v>
      </c>
    </row>
    <row r="6949" spans="7:8" x14ac:dyDescent="0.35">
      <c r="G6949">
        <v>6943</v>
      </c>
      <c r="H6949">
        <f t="shared" ca="1" si="193"/>
        <v>3.2562181433571313E-2</v>
      </c>
    </row>
    <row r="6950" spans="7:8" x14ac:dyDescent="0.35">
      <c r="G6950">
        <v>6944</v>
      </c>
      <c r="H6950">
        <f t="shared" ca="1" si="193"/>
        <v>-8.9252127848450814E-3</v>
      </c>
    </row>
    <row r="6951" spans="7:8" x14ac:dyDescent="0.35">
      <c r="G6951">
        <v>6945</v>
      </c>
      <c r="H6951">
        <f t="shared" ca="1" si="193"/>
        <v>-4.6637599534934425E-2</v>
      </c>
    </row>
    <row r="6952" spans="7:8" x14ac:dyDescent="0.35">
      <c r="G6952">
        <v>6946</v>
      </c>
      <c r="H6952">
        <f t="shared" ca="1" si="193"/>
        <v>-2.3827652697417448E-2</v>
      </c>
    </row>
    <row r="6953" spans="7:8" x14ac:dyDescent="0.35">
      <c r="G6953">
        <v>6947</v>
      </c>
      <c r="H6953">
        <f t="shared" ca="1" si="193"/>
        <v>-1.4641407534651624E-2</v>
      </c>
    </row>
    <row r="6954" spans="7:8" x14ac:dyDescent="0.35">
      <c r="G6954">
        <v>6948</v>
      </c>
      <c r="H6954">
        <f t="shared" ca="1" si="193"/>
        <v>2.4165828708913522E-2</v>
      </c>
    </row>
    <row r="6955" spans="7:8" x14ac:dyDescent="0.35">
      <c r="G6955">
        <v>6949</v>
      </c>
      <c r="H6955">
        <f t="shared" ca="1" si="193"/>
        <v>8.332478458867346E-3</v>
      </c>
    </row>
    <row r="6956" spans="7:8" x14ac:dyDescent="0.35">
      <c r="G6956">
        <v>6950</v>
      </c>
      <c r="H6956">
        <f t="shared" ca="1" si="193"/>
        <v>2.4573650327050924E-2</v>
      </c>
    </row>
    <row r="6957" spans="7:8" x14ac:dyDescent="0.35">
      <c r="G6957">
        <v>6951</v>
      </c>
      <c r="H6957">
        <f t="shared" ca="1" si="193"/>
        <v>-1.6414608943445808E-2</v>
      </c>
    </row>
    <row r="6958" spans="7:8" x14ac:dyDescent="0.35">
      <c r="G6958">
        <v>6952</v>
      </c>
      <c r="H6958">
        <f t="shared" ca="1" si="193"/>
        <v>8.708593426981175E-3</v>
      </c>
    </row>
    <row r="6959" spans="7:8" x14ac:dyDescent="0.35">
      <c r="G6959">
        <v>6953</v>
      </c>
      <c r="H6959">
        <f t="shared" ca="1" si="193"/>
        <v>5.1369077804751563E-2</v>
      </c>
    </row>
    <row r="6960" spans="7:8" x14ac:dyDescent="0.35">
      <c r="G6960">
        <v>6954</v>
      </c>
      <c r="H6960">
        <f t="shared" ca="1" si="193"/>
        <v>-1.6139496689778605E-2</v>
      </c>
    </row>
    <row r="6961" spans="7:8" x14ac:dyDescent="0.35">
      <c r="G6961">
        <v>6955</v>
      </c>
      <c r="H6961">
        <f t="shared" ca="1" si="193"/>
        <v>-5.501591199077082E-2</v>
      </c>
    </row>
    <row r="6962" spans="7:8" x14ac:dyDescent="0.35">
      <c r="G6962">
        <v>6956</v>
      </c>
      <c r="H6962">
        <f t="shared" ca="1" si="193"/>
        <v>-9.863604601302452E-3</v>
      </c>
    </row>
    <row r="6963" spans="7:8" x14ac:dyDescent="0.35">
      <c r="G6963">
        <v>6957</v>
      </c>
      <c r="H6963">
        <f t="shared" ca="1" si="193"/>
        <v>-1.6225522513772628E-2</v>
      </c>
    </row>
    <row r="6964" spans="7:8" x14ac:dyDescent="0.35">
      <c r="G6964">
        <v>6958</v>
      </c>
      <c r="H6964">
        <f t="shared" ca="1" si="193"/>
        <v>-5.3527134824811924E-3</v>
      </c>
    </row>
    <row r="6965" spans="7:8" x14ac:dyDescent="0.35">
      <c r="G6965">
        <v>6959</v>
      </c>
      <c r="H6965">
        <f t="shared" ca="1" si="193"/>
        <v>-1.9408793691333189E-2</v>
      </c>
    </row>
    <row r="6966" spans="7:8" x14ac:dyDescent="0.35">
      <c r="G6966">
        <v>6960</v>
      </c>
      <c r="H6966">
        <f t="shared" ca="1" si="193"/>
        <v>2.0303207396259381E-3</v>
      </c>
    </row>
    <row r="6967" spans="7:8" x14ac:dyDescent="0.35">
      <c r="G6967">
        <v>6961</v>
      </c>
      <c r="H6967">
        <f t="shared" ca="1" si="193"/>
        <v>-2.0731945335462378E-2</v>
      </c>
    </row>
    <row r="6968" spans="7:8" x14ac:dyDescent="0.35">
      <c r="G6968">
        <v>6962</v>
      </c>
      <c r="H6968">
        <f t="shared" ca="1" si="193"/>
        <v>1.3643339897555713E-2</v>
      </c>
    </row>
    <row r="6969" spans="7:8" x14ac:dyDescent="0.35">
      <c r="G6969">
        <v>6963</v>
      </c>
      <c r="H6969">
        <f t="shared" ca="1" si="193"/>
        <v>2.0509437635653268E-2</v>
      </c>
    </row>
    <row r="6970" spans="7:8" x14ac:dyDescent="0.35">
      <c r="G6970">
        <v>6964</v>
      </c>
      <c r="H6970">
        <f t="shared" ca="1" si="193"/>
        <v>3.0644195219265674E-2</v>
      </c>
    </row>
    <row r="6971" spans="7:8" x14ac:dyDescent="0.35">
      <c r="G6971">
        <v>6965</v>
      </c>
      <c r="H6971">
        <f t="shared" ca="1" si="193"/>
        <v>-9.1800884776883952E-3</v>
      </c>
    </row>
    <row r="6972" spans="7:8" x14ac:dyDescent="0.35">
      <c r="G6972">
        <v>6966</v>
      </c>
      <c r="H6972">
        <f t="shared" ca="1" si="193"/>
        <v>2.6014491874139189E-2</v>
      </c>
    </row>
    <row r="6973" spans="7:8" x14ac:dyDescent="0.35">
      <c r="G6973">
        <v>6967</v>
      </c>
      <c r="H6973">
        <f t="shared" ca="1" si="193"/>
        <v>-1.2176009002415117E-2</v>
      </c>
    </row>
    <row r="6974" spans="7:8" x14ac:dyDescent="0.35">
      <c r="G6974">
        <v>6968</v>
      </c>
      <c r="H6974">
        <f t="shared" ca="1" si="193"/>
        <v>1.1409442642366594E-2</v>
      </c>
    </row>
    <row r="6975" spans="7:8" x14ac:dyDescent="0.35">
      <c r="G6975">
        <v>6969</v>
      </c>
      <c r="H6975">
        <f t="shared" ca="1" si="193"/>
        <v>-4.473222906278191E-2</v>
      </c>
    </row>
    <row r="6976" spans="7:8" x14ac:dyDescent="0.35">
      <c r="G6976">
        <v>6970</v>
      </c>
      <c r="H6976">
        <f t="shared" ca="1" si="193"/>
        <v>-1.4765812843978994E-2</v>
      </c>
    </row>
    <row r="6977" spans="7:8" x14ac:dyDescent="0.35">
      <c r="G6977">
        <v>6971</v>
      </c>
      <c r="H6977">
        <f t="shared" ca="1" si="193"/>
        <v>5.576675681030089E-2</v>
      </c>
    </row>
    <row r="6978" spans="7:8" x14ac:dyDescent="0.35">
      <c r="G6978">
        <v>6972</v>
      </c>
      <c r="H6978">
        <f t="shared" ca="1" si="193"/>
        <v>-2.0220558559975427E-2</v>
      </c>
    </row>
    <row r="6979" spans="7:8" x14ac:dyDescent="0.35">
      <c r="G6979">
        <v>6973</v>
      </c>
      <c r="H6979">
        <f t="shared" ca="1" si="193"/>
        <v>6.8161334044938579E-3</v>
      </c>
    </row>
    <row r="6980" spans="7:8" x14ac:dyDescent="0.35">
      <c r="G6980">
        <v>6974</v>
      </c>
      <c r="H6980">
        <f t="shared" ca="1" si="193"/>
        <v>1.446947193650929E-2</v>
      </c>
    </row>
    <row r="6981" spans="7:8" x14ac:dyDescent="0.35">
      <c r="G6981">
        <v>6975</v>
      </c>
      <c r="H6981">
        <f t="shared" ca="1" si="193"/>
        <v>-4.0201781519947719E-3</v>
      </c>
    </row>
    <row r="6982" spans="7:8" x14ac:dyDescent="0.35">
      <c r="G6982">
        <v>6976</v>
      </c>
      <c r="H6982">
        <f t="shared" ca="1" si="193"/>
        <v>-3.1825249474284195E-3</v>
      </c>
    </row>
    <row r="6983" spans="7:8" x14ac:dyDescent="0.35">
      <c r="G6983">
        <v>6977</v>
      </c>
      <c r="H6983">
        <f t="shared" ref="H6983:H7046" ca="1" si="194">_xlfn.NORM.INV(RAND(),K$9,K$10)</f>
        <v>1.6893230374045404E-2</v>
      </c>
    </row>
    <row r="6984" spans="7:8" x14ac:dyDescent="0.35">
      <c r="G6984">
        <v>6978</v>
      </c>
      <c r="H6984">
        <f t="shared" ca="1" si="194"/>
        <v>6.6393655124430156E-2</v>
      </c>
    </row>
    <row r="6985" spans="7:8" x14ac:dyDescent="0.35">
      <c r="G6985">
        <v>6979</v>
      </c>
      <c r="H6985">
        <f t="shared" ca="1" si="194"/>
        <v>8.8011979345850276E-3</v>
      </c>
    </row>
    <row r="6986" spans="7:8" x14ac:dyDescent="0.35">
      <c r="G6986">
        <v>6980</v>
      </c>
      <c r="H6986">
        <f t="shared" ca="1" si="194"/>
        <v>2.5623660947943855E-2</v>
      </c>
    </row>
    <row r="6987" spans="7:8" x14ac:dyDescent="0.35">
      <c r="G6987">
        <v>6981</v>
      </c>
      <c r="H6987">
        <f t="shared" ca="1" si="194"/>
        <v>2.2225809528030285E-2</v>
      </c>
    </row>
    <row r="6988" spans="7:8" x14ac:dyDescent="0.35">
      <c r="G6988">
        <v>6982</v>
      </c>
      <c r="H6988">
        <f t="shared" ca="1" si="194"/>
        <v>2.2716326845729697E-2</v>
      </c>
    </row>
    <row r="6989" spans="7:8" x14ac:dyDescent="0.35">
      <c r="G6989">
        <v>6983</v>
      </c>
      <c r="H6989">
        <f t="shared" ca="1" si="194"/>
        <v>-3.7013832876770077E-2</v>
      </c>
    </row>
    <row r="6990" spans="7:8" x14ac:dyDescent="0.35">
      <c r="G6990">
        <v>6984</v>
      </c>
      <c r="H6990">
        <f t="shared" ca="1" si="194"/>
        <v>-3.0257741845622042E-3</v>
      </c>
    </row>
    <row r="6991" spans="7:8" x14ac:dyDescent="0.35">
      <c r="G6991">
        <v>6985</v>
      </c>
      <c r="H6991">
        <f t="shared" ca="1" si="194"/>
        <v>1.7737537822269663E-2</v>
      </c>
    </row>
    <row r="6992" spans="7:8" x14ac:dyDescent="0.35">
      <c r="G6992">
        <v>6986</v>
      </c>
      <c r="H6992">
        <f t="shared" ca="1" si="194"/>
        <v>-4.2475404509547628E-2</v>
      </c>
    </row>
    <row r="6993" spans="7:8" x14ac:dyDescent="0.35">
      <c r="G6993">
        <v>6987</v>
      </c>
      <c r="H6993">
        <f t="shared" ca="1" si="194"/>
        <v>-4.3683543181811824E-3</v>
      </c>
    </row>
    <row r="6994" spans="7:8" x14ac:dyDescent="0.35">
      <c r="G6994">
        <v>6988</v>
      </c>
      <c r="H6994">
        <f t="shared" ca="1" si="194"/>
        <v>2.9898318330882157E-3</v>
      </c>
    </row>
    <row r="6995" spans="7:8" x14ac:dyDescent="0.35">
      <c r="G6995">
        <v>6989</v>
      </c>
      <c r="H6995">
        <f t="shared" ca="1" si="194"/>
        <v>-3.1254229395180355E-2</v>
      </c>
    </row>
    <row r="6996" spans="7:8" x14ac:dyDescent="0.35">
      <c r="G6996">
        <v>6990</v>
      </c>
      <c r="H6996">
        <f t="shared" ca="1" si="194"/>
        <v>1.1664354357198375E-2</v>
      </c>
    </row>
    <row r="6997" spans="7:8" x14ac:dyDescent="0.35">
      <c r="G6997">
        <v>6991</v>
      </c>
      <c r="H6997">
        <f t="shared" ca="1" si="194"/>
        <v>1.0188619486929521E-3</v>
      </c>
    </row>
    <row r="6998" spans="7:8" x14ac:dyDescent="0.35">
      <c r="G6998">
        <v>6992</v>
      </c>
      <c r="H6998">
        <f t="shared" ca="1" si="194"/>
        <v>1.6747752207160321E-2</v>
      </c>
    </row>
    <row r="6999" spans="7:8" x14ac:dyDescent="0.35">
      <c r="G6999">
        <v>6993</v>
      </c>
      <c r="H6999">
        <f t="shared" ca="1" si="194"/>
        <v>-4.217520773206998E-2</v>
      </c>
    </row>
    <row r="7000" spans="7:8" x14ac:dyDescent="0.35">
      <c r="G7000">
        <v>6994</v>
      </c>
      <c r="H7000">
        <f t="shared" ca="1" si="194"/>
        <v>3.7432870138983644E-2</v>
      </c>
    </row>
    <row r="7001" spans="7:8" x14ac:dyDescent="0.35">
      <c r="G7001">
        <v>6995</v>
      </c>
      <c r="H7001">
        <f t="shared" ca="1" si="194"/>
        <v>6.7620490717819719E-3</v>
      </c>
    </row>
    <row r="7002" spans="7:8" x14ac:dyDescent="0.35">
      <c r="G7002">
        <v>6996</v>
      </c>
      <c r="H7002">
        <f t="shared" ca="1" si="194"/>
        <v>3.1033472983646206E-2</v>
      </c>
    </row>
    <row r="7003" spans="7:8" x14ac:dyDescent="0.35">
      <c r="G7003">
        <v>6997</v>
      </c>
      <c r="H7003">
        <f t="shared" ca="1" si="194"/>
        <v>1.7713787059071241E-3</v>
      </c>
    </row>
    <row r="7004" spans="7:8" x14ac:dyDescent="0.35">
      <c r="G7004">
        <v>6998</v>
      </c>
      <c r="H7004">
        <f t="shared" ca="1" si="194"/>
        <v>4.4778534860595839E-2</v>
      </c>
    </row>
    <row r="7005" spans="7:8" x14ac:dyDescent="0.35">
      <c r="G7005">
        <v>6999</v>
      </c>
      <c r="H7005">
        <f t="shared" ca="1" si="194"/>
        <v>-2.9276596306133653E-3</v>
      </c>
    </row>
    <row r="7006" spans="7:8" x14ac:dyDescent="0.35">
      <c r="G7006">
        <v>7000</v>
      </c>
      <c r="H7006">
        <f t="shared" ca="1" si="194"/>
        <v>2.8867079602167334E-2</v>
      </c>
    </row>
    <row r="7007" spans="7:8" x14ac:dyDescent="0.35">
      <c r="G7007">
        <v>7001</v>
      </c>
      <c r="H7007">
        <f t="shared" ca="1" si="194"/>
        <v>-4.9760016628094671E-2</v>
      </c>
    </row>
    <row r="7008" spans="7:8" x14ac:dyDescent="0.35">
      <c r="G7008">
        <v>7002</v>
      </c>
      <c r="H7008">
        <f t="shared" ca="1" si="194"/>
        <v>-5.0795554251465364E-3</v>
      </c>
    </row>
    <row r="7009" spans="7:8" x14ac:dyDescent="0.35">
      <c r="G7009">
        <v>7003</v>
      </c>
      <c r="H7009">
        <f t="shared" ca="1" si="194"/>
        <v>-2.7065558129436253E-2</v>
      </c>
    </row>
    <row r="7010" spans="7:8" x14ac:dyDescent="0.35">
      <c r="G7010">
        <v>7004</v>
      </c>
      <c r="H7010">
        <f t="shared" ca="1" si="194"/>
        <v>-2.5231550362426115E-2</v>
      </c>
    </row>
    <row r="7011" spans="7:8" x14ac:dyDescent="0.35">
      <c r="G7011">
        <v>7005</v>
      </c>
      <c r="H7011">
        <f t="shared" ca="1" si="194"/>
        <v>-3.2495068684830264E-2</v>
      </c>
    </row>
    <row r="7012" spans="7:8" x14ac:dyDescent="0.35">
      <c r="G7012">
        <v>7006</v>
      </c>
      <c r="H7012">
        <f t="shared" ca="1" si="194"/>
        <v>1.0213800245783408E-2</v>
      </c>
    </row>
    <row r="7013" spans="7:8" x14ac:dyDescent="0.35">
      <c r="G7013">
        <v>7007</v>
      </c>
      <c r="H7013">
        <f t="shared" ca="1" si="194"/>
        <v>-4.7840302287810374E-2</v>
      </c>
    </row>
    <row r="7014" spans="7:8" x14ac:dyDescent="0.35">
      <c r="G7014">
        <v>7008</v>
      </c>
      <c r="H7014">
        <f t="shared" ca="1" si="194"/>
        <v>-6.6134979345855924E-3</v>
      </c>
    </row>
    <row r="7015" spans="7:8" x14ac:dyDescent="0.35">
      <c r="G7015">
        <v>7009</v>
      </c>
      <c r="H7015">
        <f t="shared" ca="1" si="194"/>
        <v>-9.3578956009234895E-3</v>
      </c>
    </row>
    <row r="7016" spans="7:8" x14ac:dyDescent="0.35">
      <c r="G7016">
        <v>7010</v>
      </c>
      <c r="H7016">
        <f t="shared" ca="1" si="194"/>
        <v>1.9604259361277146E-2</v>
      </c>
    </row>
    <row r="7017" spans="7:8" x14ac:dyDescent="0.35">
      <c r="G7017">
        <v>7011</v>
      </c>
      <c r="H7017">
        <f t="shared" ca="1" si="194"/>
        <v>-2.185199001386395E-2</v>
      </c>
    </row>
    <row r="7018" spans="7:8" x14ac:dyDescent="0.35">
      <c r="G7018">
        <v>7012</v>
      </c>
      <c r="H7018">
        <f t="shared" ca="1" si="194"/>
        <v>-9.6789441075715976E-3</v>
      </c>
    </row>
    <row r="7019" spans="7:8" x14ac:dyDescent="0.35">
      <c r="G7019">
        <v>7013</v>
      </c>
      <c r="H7019">
        <f t="shared" ca="1" si="194"/>
        <v>-2.4322080835910791E-2</v>
      </c>
    </row>
    <row r="7020" spans="7:8" x14ac:dyDescent="0.35">
      <c r="G7020">
        <v>7014</v>
      </c>
      <c r="H7020">
        <f t="shared" ca="1" si="194"/>
        <v>1.0998167270045437E-2</v>
      </c>
    </row>
    <row r="7021" spans="7:8" x14ac:dyDescent="0.35">
      <c r="G7021">
        <v>7015</v>
      </c>
      <c r="H7021">
        <f t="shared" ca="1" si="194"/>
        <v>-2.7650062001388809E-2</v>
      </c>
    </row>
    <row r="7022" spans="7:8" x14ac:dyDescent="0.35">
      <c r="G7022">
        <v>7016</v>
      </c>
      <c r="H7022">
        <f t="shared" ca="1" si="194"/>
        <v>2.76610922790064E-2</v>
      </c>
    </row>
    <row r="7023" spans="7:8" x14ac:dyDescent="0.35">
      <c r="G7023">
        <v>7017</v>
      </c>
      <c r="H7023">
        <f t="shared" ca="1" si="194"/>
        <v>2.056875165016308E-3</v>
      </c>
    </row>
    <row r="7024" spans="7:8" x14ac:dyDescent="0.35">
      <c r="G7024">
        <v>7018</v>
      </c>
      <c r="H7024">
        <f t="shared" ca="1" si="194"/>
        <v>-4.48415265613157E-3</v>
      </c>
    </row>
    <row r="7025" spans="7:8" x14ac:dyDescent="0.35">
      <c r="G7025">
        <v>7019</v>
      </c>
      <c r="H7025">
        <f t="shared" ca="1" si="194"/>
        <v>-1.0468517983510761E-2</v>
      </c>
    </row>
    <row r="7026" spans="7:8" x14ac:dyDescent="0.35">
      <c r="G7026">
        <v>7020</v>
      </c>
      <c r="H7026">
        <f t="shared" ca="1" si="194"/>
        <v>5.923804395401978E-3</v>
      </c>
    </row>
    <row r="7027" spans="7:8" x14ac:dyDescent="0.35">
      <c r="G7027">
        <v>7021</v>
      </c>
      <c r="H7027">
        <f t="shared" ca="1" si="194"/>
        <v>9.920379471442569E-3</v>
      </c>
    </row>
    <row r="7028" spans="7:8" x14ac:dyDescent="0.35">
      <c r="G7028">
        <v>7022</v>
      </c>
      <c r="H7028">
        <f t="shared" ca="1" si="194"/>
        <v>-1.4966764106667571E-2</v>
      </c>
    </row>
    <row r="7029" spans="7:8" x14ac:dyDescent="0.35">
      <c r="G7029">
        <v>7023</v>
      </c>
      <c r="H7029">
        <f t="shared" ca="1" si="194"/>
        <v>-4.635813489174986E-3</v>
      </c>
    </row>
    <row r="7030" spans="7:8" x14ac:dyDescent="0.35">
      <c r="G7030">
        <v>7024</v>
      </c>
      <c r="H7030">
        <f t="shared" ca="1" si="194"/>
        <v>-3.3452358760430553E-2</v>
      </c>
    </row>
    <row r="7031" spans="7:8" x14ac:dyDescent="0.35">
      <c r="G7031">
        <v>7025</v>
      </c>
      <c r="H7031">
        <f t="shared" ca="1" si="194"/>
        <v>1.8483121566445129E-2</v>
      </c>
    </row>
    <row r="7032" spans="7:8" x14ac:dyDescent="0.35">
      <c r="G7032">
        <v>7026</v>
      </c>
      <c r="H7032">
        <f t="shared" ca="1" si="194"/>
        <v>6.7275291013809552E-3</v>
      </c>
    </row>
    <row r="7033" spans="7:8" x14ac:dyDescent="0.35">
      <c r="G7033">
        <v>7027</v>
      </c>
      <c r="H7033">
        <f t="shared" ca="1" si="194"/>
        <v>-3.8406949048690478E-2</v>
      </c>
    </row>
    <row r="7034" spans="7:8" x14ac:dyDescent="0.35">
      <c r="G7034">
        <v>7028</v>
      </c>
      <c r="H7034">
        <f t="shared" ca="1" si="194"/>
        <v>-3.7893969380064542E-2</v>
      </c>
    </row>
    <row r="7035" spans="7:8" x14ac:dyDescent="0.35">
      <c r="G7035">
        <v>7029</v>
      </c>
      <c r="H7035">
        <f t="shared" ca="1" si="194"/>
        <v>1.3990669583224428E-2</v>
      </c>
    </row>
    <row r="7036" spans="7:8" x14ac:dyDescent="0.35">
      <c r="G7036">
        <v>7030</v>
      </c>
      <c r="H7036">
        <f t="shared" ca="1" si="194"/>
        <v>-5.2892230150867669E-3</v>
      </c>
    </row>
    <row r="7037" spans="7:8" x14ac:dyDescent="0.35">
      <c r="G7037">
        <v>7031</v>
      </c>
      <c r="H7037">
        <f t="shared" ca="1" si="194"/>
        <v>-1.3255830667939976E-2</v>
      </c>
    </row>
    <row r="7038" spans="7:8" x14ac:dyDescent="0.35">
      <c r="G7038">
        <v>7032</v>
      </c>
      <c r="H7038">
        <f t="shared" ca="1" si="194"/>
        <v>-1.2582397678440063E-2</v>
      </c>
    </row>
    <row r="7039" spans="7:8" x14ac:dyDescent="0.35">
      <c r="G7039">
        <v>7033</v>
      </c>
      <c r="H7039">
        <f t="shared" ca="1" si="194"/>
        <v>-4.4883654130169981E-2</v>
      </c>
    </row>
    <row r="7040" spans="7:8" x14ac:dyDescent="0.35">
      <c r="G7040">
        <v>7034</v>
      </c>
      <c r="H7040">
        <f t="shared" ca="1" si="194"/>
        <v>1.7351428563086385E-2</v>
      </c>
    </row>
    <row r="7041" spans="7:8" x14ac:dyDescent="0.35">
      <c r="G7041">
        <v>7035</v>
      </c>
      <c r="H7041">
        <f t="shared" ca="1" si="194"/>
        <v>3.9305593777503561E-2</v>
      </c>
    </row>
    <row r="7042" spans="7:8" x14ac:dyDescent="0.35">
      <c r="G7042">
        <v>7036</v>
      </c>
      <c r="H7042">
        <f t="shared" ca="1" si="194"/>
        <v>1.5623110829835212E-2</v>
      </c>
    </row>
    <row r="7043" spans="7:8" x14ac:dyDescent="0.35">
      <c r="G7043">
        <v>7037</v>
      </c>
      <c r="H7043">
        <f t="shared" ca="1" si="194"/>
        <v>2.8705710511696042E-2</v>
      </c>
    </row>
    <row r="7044" spans="7:8" x14ac:dyDescent="0.35">
      <c r="G7044">
        <v>7038</v>
      </c>
      <c r="H7044">
        <f t="shared" ca="1" si="194"/>
        <v>-1.9728797815879065E-2</v>
      </c>
    </row>
    <row r="7045" spans="7:8" x14ac:dyDescent="0.35">
      <c r="G7045">
        <v>7039</v>
      </c>
      <c r="H7045">
        <f t="shared" ca="1" si="194"/>
        <v>5.2753699156227365E-2</v>
      </c>
    </row>
    <row r="7046" spans="7:8" x14ac:dyDescent="0.35">
      <c r="G7046">
        <v>7040</v>
      </c>
      <c r="H7046">
        <f t="shared" ca="1" si="194"/>
        <v>5.1238893218710703E-2</v>
      </c>
    </row>
    <row r="7047" spans="7:8" x14ac:dyDescent="0.35">
      <c r="G7047">
        <v>7041</v>
      </c>
      <c r="H7047">
        <f t="shared" ref="H7047:H7110" ca="1" si="195">_xlfn.NORM.INV(RAND(),K$9,K$10)</f>
        <v>5.4621693567167154E-3</v>
      </c>
    </row>
    <row r="7048" spans="7:8" x14ac:dyDescent="0.35">
      <c r="G7048">
        <v>7042</v>
      </c>
      <c r="H7048">
        <f t="shared" ca="1" si="195"/>
        <v>-2.6930062433200168E-2</v>
      </c>
    </row>
    <row r="7049" spans="7:8" x14ac:dyDescent="0.35">
      <c r="G7049">
        <v>7043</v>
      </c>
      <c r="H7049">
        <f t="shared" ca="1" si="195"/>
        <v>1.3129544349324259E-2</v>
      </c>
    </row>
    <row r="7050" spans="7:8" x14ac:dyDescent="0.35">
      <c r="G7050">
        <v>7044</v>
      </c>
      <c r="H7050">
        <f t="shared" ca="1" si="195"/>
        <v>2.0733352220177147E-2</v>
      </c>
    </row>
    <row r="7051" spans="7:8" x14ac:dyDescent="0.35">
      <c r="G7051">
        <v>7045</v>
      </c>
      <c r="H7051">
        <f t="shared" ca="1" si="195"/>
        <v>-1.9733863464501924E-2</v>
      </c>
    </row>
    <row r="7052" spans="7:8" x14ac:dyDescent="0.35">
      <c r="G7052">
        <v>7046</v>
      </c>
      <c r="H7052">
        <f t="shared" ca="1" si="195"/>
        <v>5.1951652891219294E-3</v>
      </c>
    </row>
    <row r="7053" spans="7:8" x14ac:dyDescent="0.35">
      <c r="G7053">
        <v>7047</v>
      </c>
      <c r="H7053">
        <f t="shared" ca="1" si="195"/>
        <v>2.2711371350054587E-2</v>
      </c>
    </row>
    <row r="7054" spans="7:8" x14ac:dyDescent="0.35">
      <c r="G7054">
        <v>7048</v>
      </c>
      <c r="H7054">
        <f t="shared" ca="1" si="195"/>
        <v>-1.9046559729904201E-2</v>
      </c>
    </row>
    <row r="7055" spans="7:8" x14ac:dyDescent="0.35">
      <c r="G7055">
        <v>7049</v>
      </c>
      <c r="H7055">
        <f t="shared" ca="1" si="195"/>
        <v>1.9635663595590349E-2</v>
      </c>
    </row>
    <row r="7056" spans="7:8" x14ac:dyDescent="0.35">
      <c r="G7056">
        <v>7050</v>
      </c>
      <c r="H7056">
        <f t="shared" ca="1" si="195"/>
        <v>1.4804371877030407E-2</v>
      </c>
    </row>
    <row r="7057" spans="7:8" x14ac:dyDescent="0.35">
      <c r="G7057">
        <v>7051</v>
      </c>
      <c r="H7057">
        <f t="shared" ca="1" si="195"/>
        <v>2.9505893074689399E-2</v>
      </c>
    </row>
    <row r="7058" spans="7:8" x14ac:dyDescent="0.35">
      <c r="G7058">
        <v>7052</v>
      </c>
      <c r="H7058">
        <f t="shared" ca="1" si="195"/>
        <v>3.9546888805297123E-2</v>
      </c>
    </row>
    <row r="7059" spans="7:8" x14ac:dyDescent="0.35">
      <c r="G7059">
        <v>7053</v>
      </c>
      <c r="H7059">
        <f t="shared" ca="1" si="195"/>
        <v>-2.0595687011507142E-3</v>
      </c>
    </row>
    <row r="7060" spans="7:8" x14ac:dyDescent="0.35">
      <c r="G7060">
        <v>7054</v>
      </c>
      <c r="H7060">
        <f t="shared" ca="1" si="195"/>
        <v>-3.2000127127726118E-2</v>
      </c>
    </row>
    <row r="7061" spans="7:8" x14ac:dyDescent="0.35">
      <c r="G7061">
        <v>7055</v>
      </c>
      <c r="H7061">
        <f t="shared" ca="1" si="195"/>
        <v>3.0247576349358374E-2</v>
      </c>
    </row>
    <row r="7062" spans="7:8" x14ac:dyDescent="0.35">
      <c r="G7062">
        <v>7056</v>
      </c>
      <c r="H7062">
        <f t="shared" ca="1" si="195"/>
        <v>1.4466618414719977E-3</v>
      </c>
    </row>
    <row r="7063" spans="7:8" x14ac:dyDescent="0.35">
      <c r="G7063">
        <v>7057</v>
      </c>
      <c r="H7063">
        <f t="shared" ca="1" si="195"/>
        <v>-4.7055435825751639E-3</v>
      </c>
    </row>
    <row r="7064" spans="7:8" x14ac:dyDescent="0.35">
      <c r="G7064">
        <v>7058</v>
      </c>
      <c r="H7064">
        <f t="shared" ca="1" si="195"/>
        <v>-1.8680531523107814E-2</v>
      </c>
    </row>
    <row r="7065" spans="7:8" x14ac:dyDescent="0.35">
      <c r="G7065">
        <v>7059</v>
      </c>
      <c r="H7065">
        <f t="shared" ca="1" si="195"/>
        <v>-9.8208199811344512E-3</v>
      </c>
    </row>
    <row r="7066" spans="7:8" x14ac:dyDescent="0.35">
      <c r="G7066">
        <v>7060</v>
      </c>
      <c r="H7066">
        <f t="shared" ca="1" si="195"/>
        <v>2.4252018630372713E-2</v>
      </c>
    </row>
    <row r="7067" spans="7:8" x14ac:dyDescent="0.35">
      <c r="G7067">
        <v>7061</v>
      </c>
      <c r="H7067">
        <f t="shared" ca="1" si="195"/>
        <v>1.7670820794122948E-3</v>
      </c>
    </row>
    <row r="7068" spans="7:8" x14ac:dyDescent="0.35">
      <c r="G7068">
        <v>7062</v>
      </c>
      <c r="H7068">
        <f t="shared" ca="1" si="195"/>
        <v>3.1759417863780701E-3</v>
      </c>
    </row>
    <row r="7069" spans="7:8" x14ac:dyDescent="0.35">
      <c r="G7069">
        <v>7063</v>
      </c>
      <c r="H7069">
        <f t="shared" ca="1" si="195"/>
        <v>-3.806655058099611E-2</v>
      </c>
    </row>
    <row r="7070" spans="7:8" x14ac:dyDescent="0.35">
      <c r="G7070">
        <v>7064</v>
      </c>
      <c r="H7070">
        <f t="shared" ca="1" si="195"/>
        <v>2.7479132055910046E-3</v>
      </c>
    </row>
    <row r="7071" spans="7:8" x14ac:dyDescent="0.35">
      <c r="G7071">
        <v>7065</v>
      </c>
      <c r="H7071">
        <f t="shared" ca="1" si="195"/>
        <v>1.8351146177910307E-2</v>
      </c>
    </row>
    <row r="7072" spans="7:8" x14ac:dyDescent="0.35">
      <c r="G7072">
        <v>7066</v>
      </c>
      <c r="H7072">
        <f t="shared" ca="1" si="195"/>
        <v>3.4082260825021693E-2</v>
      </c>
    </row>
    <row r="7073" spans="7:8" x14ac:dyDescent="0.35">
      <c r="G7073">
        <v>7067</v>
      </c>
      <c r="H7073">
        <f t="shared" ca="1" si="195"/>
        <v>2.3992539308294216E-4</v>
      </c>
    </row>
    <row r="7074" spans="7:8" x14ac:dyDescent="0.35">
      <c r="G7074">
        <v>7068</v>
      </c>
      <c r="H7074">
        <f t="shared" ca="1" si="195"/>
        <v>2.5425915181575675E-2</v>
      </c>
    </row>
    <row r="7075" spans="7:8" x14ac:dyDescent="0.35">
      <c r="G7075">
        <v>7069</v>
      </c>
      <c r="H7075">
        <f t="shared" ca="1" si="195"/>
        <v>-2.9988792329419103E-2</v>
      </c>
    </row>
    <row r="7076" spans="7:8" x14ac:dyDescent="0.35">
      <c r="G7076">
        <v>7070</v>
      </c>
      <c r="H7076">
        <f t="shared" ca="1" si="195"/>
        <v>1.5671923539601965E-2</v>
      </c>
    </row>
    <row r="7077" spans="7:8" x14ac:dyDescent="0.35">
      <c r="G7077">
        <v>7071</v>
      </c>
      <c r="H7077">
        <f t="shared" ca="1" si="195"/>
        <v>-1.6613674831480199E-2</v>
      </c>
    </row>
    <row r="7078" spans="7:8" x14ac:dyDescent="0.35">
      <c r="G7078">
        <v>7072</v>
      </c>
      <c r="H7078">
        <f t="shared" ca="1" si="195"/>
        <v>6.0210463061983379E-3</v>
      </c>
    </row>
    <row r="7079" spans="7:8" x14ac:dyDescent="0.35">
      <c r="G7079">
        <v>7073</v>
      </c>
      <c r="H7079">
        <f t="shared" ca="1" si="195"/>
        <v>3.1560784127142354E-2</v>
      </c>
    </row>
    <row r="7080" spans="7:8" x14ac:dyDescent="0.35">
      <c r="G7080">
        <v>7074</v>
      </c>
      <c r="H7080">
        <f t="shared" ca="1" si="195"/>
        <v>-2.7959978922909277E-2</v>
      </c>
    </row>
    <row r="7081" spans="7:8" x14ac:dyDescent="0.35">
      <c r="G7081">
        <v>7075</v>
      </c>
      <c r="H7081">
        <f t="shared" ca="1" si="195"/>
        <v>-9.6087881861626253E-3</v>
      </c>
    </row>
    <row r="7082" spans="7:8" x14ac:dyDescent="0.35">
      <c r="G7082">
        <v>7076</v>
      </c>
      <c r="H7082">
        <f t="shared" ca="1" si="195"/>
        <v>3.9596324897590386E-2</v>
      </c>
    </row>
    <row r="7083" spans="7:8" x14ac:dyDescent="0.35">
      <c r="G7083">
        <v>7077</v>
      </c>
      <c r="H7083">
        <f t="shared" ca="1" si="195"/>
        <v>3.0599508707652073E-2</v>
      </c>
    </row>
    <row r="7084" spans="7:8" x14ac:dyDescent="0.35">
      <c r="G7084">
        <v>7078</v>
      </c>
      <c r="H7084">
        <f t="shared" ca="1" si="195"/>
        <v>-2.8985223955400572E-2</v>
      </c>
    </row>
    <row r="7085" spans="7:8" x14ac:dyDescent="0.35">
      <c r="G7085">
        <v>7079</v>
      </c>
      <c r="H7085">
        <f t="shared" ca="1" si="195"/>
        <v>-2.9554008710121867E-2</v>
      </c>
    </row>
    <row r="7086" spans="7:8" x14ac:dyDescent="0.35">
      <c r="G7086">
        <v>7080</v>
      </c>
      <c r="H7086">
        <f t="shared" ca="1" si="195"/>
        <v>1.868189754931087E-3</v>
      </c>
    </row>
    <row r="7087" spans="7:8" x14ac:dyDescent="0.35">
      <c r="G7087">
        <v>7081</v>
      </c>
      <c r="H7087">
        <f t="shared" ca="1" si="195"/>
        <v>-7.5363278813513259E-3</v>
      </c>
    </row>
    <row r="7088" spans="7:8" x14ac:dyDescent="0.35">
      <c r="G7088">
        <v>7082</v>
      </c>
      <c r="H7088">
        <f t="shared" ca="1" si="195"/>
        <v>-2.4842379411869533E-2</v>
      </c>
    </row>
    <row r="7089" spans="7:8" x14ac:dyDescent="0.35">
      <c r="G7089">
        <v>7083</v>
      </c>
      <c r="H7089">
        <f t="shared" ca="1" si="195"/>
        <v>7.5436216517608227E-3</v>
      </c>
    </row>
    <row r="7090" spans="7:8" x14ac:dyDescent="0.35">
      <c r="G7090">
        <v>7084</v>
      </c>
      <c r="H7090">
        <f t="shared" ca="1" si="195"/>
        <v>2.3989270135695708E-2</v>
      </c>
    </row>
    <row r="7091" spans="7:8" x14ac:dyDescent="0.35">
      <c r="G7091">
        <v>7085</v>
      </c>
      <c r="H7091">
        <f t="shared" ca="1" si="195"/>
        <v>4.1370698054788435E-2</v>
      </c>
    </row>
    <row r="7092" spans="7:8" x14ac:dyDescent="0.35">
      <c r="G7092">
        <v>7086</v>
      </c>
      <c r="H7092">
        <f t="shared" ca="1" si="195"/>
        <v>2.8660326896146802E-3</v>
      </c>
    </row>
    <row r="7093" spans="7:8" x14ac:dyDescent="0.35">
      <c r="G7093">
        <v>7087</v>
      </c>
      <c r="H7093">
        <f t="shared" ca="1" si="195"/>
        <v>-1.4047878036920012E-2</v>
      </c>
    </row>
    <row r="7094" spans="7:8" x14ac:dyDescent="0.35">
      <c r="G7094">
        <v>7088</v>
      </c>
      <c r="H7094">
        <f t="shared" ca="1" si="195"/>
        <v>-2.8072984374815625E-2</v>
      </c>
    </row>
    <row r="7095" spans="7:8" x14ac:dyDescent="0.35">
      <c r="G7095">
        <v>7089</v>
      </c>
      <c r="H7095">
        <f t="shared" ca="1" si="195"/>
        <v>-7.4122653516049616E-3</v>
      </c>
    </row>
    <row r="7096" spans="7:8" x14ac:dyDescent="0.35">
      <c r="G7096">
        <v>7090</v>
      </c>
      <c r="H7096">
        <f t="shared" ca="1" si="195"/>
        <v>1.2541437609171655E-2</v>
      </c>
    </row>
    <row r="7097" spans="7:8" x14ac:dyDescent="0.35">
      <c r="G7097">
        <v>7091</v>
      </c>
      <c r="H7097">
        <f t="shared" ca="1" si="195"/>
        <v>-7.8357473889606056E-3</v>
      </c>
    </row>
    <row r="7098" spans="7:8" x14ac:dyDescent="0.35">
      <c r="G7098">
        <v>7092</v>
      </c>
      <c r="H7098">
        <f t="shared" ca="1" si="195"/>
        <v>1.0019913083639071E-2</v>
      </c>
    </row>
    <row r="7099" spans="7:8" x14ac:dyDescent="0.35">
      <c r="G7099">
        <v>7093</v>
      </c>
      <c r="H7099">
        <f t="shared" ca="1" si="195"/>
        <v>2.689384016655795E-2</v>
      </c>
    </row>
    <row r="7100" spans="7:8" x14ac:dyDescent="0.35">
      <c r="G7100">
        <v>7094</v>
      </c>
      <c r="H7100">
        <f t="shared" ca="1" si="195"/>
        <v>-4.6942901796903202E-3</v>
      </c>
    </row>
    <row r="7101" spans="7:8" x14ac:dyDescent="0.35">
      <c r="G7101">
        <v>7095</v>
      </c>
      <c r="H7101">
        <f t="shared" ca="1" si="195"/>
        <v>-5.1839489786603375E-3</v>
      </c>
    </row>
    <row r="7102" spans="7:8" x14ac:dyDescent="0.35">
      <c r="G7102">
        <v>7096</v>
      </c>
      <c r="H7102">
        <f t="shared" ca="1" si="195"/>
        <v>4.6149033118330095E-2</v>
      </c>
    </row>
    <row r="7103" spans="7:8" x14ac:dyDescent="0.35">
      <c r="G7103">
        <v>7097</v>
      </c>
      <c r="H7103">
        <f t="shared" ca="1" si="195"/>
        <v>-9.4707335621964355E-3</v>
      </c>
    </row>
    <row r="7104" spans="7:8" x14ac:dyDescent="0.35">
      <c r="G7104">
        <v>7098</v>
      </c>
      <c r="H7104">
        <f t="shared" ca="1" si="195"/>
        <v>-3.3170599050957109E-2</v>
      </c>
    </row>
    <row r="7105" spans="7:8" x14ac:dyDescent="0.35">
      <c r="G7105">
        <v>7099</v>
      </c>
      <c r="H7105">
        <f t="shared" ca="1" si="195"/>
        <v>-2.179938931534519E-2</v>
      </c>
    </row>
    <row r="7106" spans="7:8" x14ac:dyDescent="0.35">
      <c r="G7106">
        <v>7100</v>
      </c>
      <c r="H7106">
        <f t="shared" ca="1" si="195"/>
        <v>-3.3253991402780757E-2</v>
      </c>
    </row>
    <row r="7107" spans="7:8" x14ac:dyDescent="0.35">
      <c r="G7107">
        <v>7101</v>
      </c>
      <c r="H7107">
        <f t="shared" ca="1" si="195"/>
        <v>3.0766033321212558E-2</v>
      </c>
    </row>
    <row r="7108" spans="7:8" x14ac:dyDescent="0.35">
      <c r="G7108">
        <v>7102</v>
      </c>
      <c r="H7108">
        <f t="shared" ca="1" si="195"/>
        <v>2.96967658022058E-3</v>
      </c>
    </row>
    <row r="7109" spans="7:8" x14ac:dyDescent="0.35">
      <c r="G7109">
        <v>7103</v>
      </c>
      <c r="H7109">
        <f t="shared" ca="1" si="195"/>
        <v>-3.1362878138435364E-2</v>
      </c>
    </row>
    <row r="7110" spans="7:8" x14ac:dyDescent="0.35">
      <c r="G7110">
        <v>7104</v>
      </c>
      <c r="H7110">
        <f t="shared" ca="1" si="195"/>
        <v>-2.5789436295219476E-2</v>
      </c>
    </row>
    <row r="7111" spans="7:8" x14ac:dyDescent="0.35">
      <c r="G7111">
        <v>7105</v>
      </c>
      <c r="H7111">
        <f t="shared" ref="H7111:H7174" ca="1" si="196">_xlfn.NORM.INV(RAND(),K$9,K$10)</f>
        <v>2.4959736609170557E-2</v>
      </c>
    </row>
    <row r="7112" spans="7:8" x14ac:dyDescent="0.35">
      <c r="G7112">
        <v>7106</v>
      </c>
      <c r="H7112">
        <f t="shared" ca="1" si="196"/>
        <v>-4.2517945058583084E-2</v>
      </c>
    </row>
    <row r="7113" spans="7:8" x14ac:dyDescent="0.35">
      <c r="G7113">
        <v>7107</v>
      </c>
      <c r="H7113">
        <f t="shared" ca="1" si="196"/>
        <v>2.4163449449280238E-2</v>
      </c>
    </row>
    <row r="7114" spans="7:8" x14ac:dyDescent="0.35">
      <c r="G7114">
        <v>7108</v>
      </c>
      <c r="H7114">
        <f t="shared" ca="1" si="196"/>
        <v>5.0997379049994046E-2</v>
      </c>
    </row>
    <row r="7115" spans="7:8" x14ac:dyDescent="0.35">
      <c r="G7115">
        <v>7109</v>
      </c>
      <c r="H7115">
        <f t="shared" ca="1" si="196"/>
        <v>-2.3139074853237938E-2</v>
      </c>
    </row>
    <row r="7116" spans="7:8" x14ac:dyDescent="0.35">
      <c r="G7116">
        <v>7110</v>
      </c>
      <c r="H7116">
        <f t="shared" ca="1" si="196"/>
        <v>2.0048659172450044E-2</v>
      </c>
    </row>
    <row r="7117" spans="7:8" x14ac:dyDescent="0.35">
      <c r="G7117">
        <v>7111</v>
      </c>
      <c r="H7117">
        <f t="shared" ca="1" si="196"/>
        <v>-1.0834058047090842E-2</v>
      </c>
    </row>
    <row r="7118" spans="7:8" x14ac:dyDescent="0.35">
      <c r="G7118">
        <v>7112</v>
      </c>
      <c r="H7118">
        <f t="shared" ca="1" si="196"/>
        <v>4.7625714299168412E-2</v>
      </c>
    </row>
    <row r="7119" spans="7:8" x14ac:dyDescent="0.35">
      <c r="G7119">
        <v>7113</v>
      </c>
      <c r="H7119">
        <f t="shared" ca="1" si="196"/>
        <v>2.4642727802041894E-2</v>
      </c>
    </row>
    <row r="7120" spans="7:8" x14ac:dyDescent="0.35">
      <c r="G7120">
        <v>7114</v>
      </c>
      <c r="H7120">
        <f t="shared" ca="1" si="196"/>
        <v>3.1071908139335067E-2</v>
      </c>
    </row>
    <row r="7121" spans="7:8" x14ac:dyDescent="0.35">
      <c r="G7121">
        <v>7115</v>
      </c>
      <c r="H7121">
        <f t="shared" ca="1" si="196"/>
        <v>-6.371302941104693E-3</v>
      </c>
    </row>
    <row r="7122" spans="7:8" x14ac:dyDescent="0.35">
      <c r="G7122">
        <v>7116</v>
      </c>
      <c r="H7122">
        <f t="shared" ca="1" si="196"/>
        <v>4.5175863830098136E-3</v>
      </c>
    </row>
    <row r="7123" spans="7:8" x14ac:dyDescent="0.35">
      <c r="G7123">
        <v>7117</v>
      </c>
      <c r="H7123">
        <f t="shared" ca="1" si="196"/>
        <v>4.3476212150125405E-2</v>
      </c>
    </row>
    <row r="7124" spans="7:8" x14ac:dyDescent="0.35">
      <c r="G7124">
        <v>7118</v>
      </c>
      <c r="H7124">
        <f t="shared" ca="1" si="196"/>
        <v>-2.5510491654522363E-2</v>
      </c>
    </row>
    <row r="7125" spans="7:8" x14ac:dyDescent="0.35">
      <c r="G7125">
        <v>7119</v>
      </c>
      <c r="H7125">
        <f t="shared" ca="1" si="196"/>
        <v>2.9253570044769396E-2</v>
      </c>
    </row>
    <row r="7126" spans="7:8" x14ac:dyDescent="0.35">
      <c r="G7126">
        <v>7120</v>
      </c>
      <c r="H7126">
        <f t="shared" ca="1" si="196"/>
        <v>-3.2084260731808915E-2</v>
      </c>
    </row>
    <row r="7127" spans="7:8" x14ac:dyDescent="0.35">
      <c r="G7127">
        <v>7121</v>
      </c>
      <c r="H7127">
        <f t="shared" ca="1" si="196"/>
        <v>-2.7293769515571258E-2</v>
      </c>
    </row>
    <row r="7128" spans="7:8" x14ac:dyDescent="0.35">
      <c r="G7128">
        <v>7122</v>
      </c>
      <c r="H7128">
        <f t="shared" ca="1" si="196"/>
        <v>-9.4357834352915854E-3</v>
      </c>
    </row>
    <row r="7129" spans="7:8" x14ac:dyDescent="0.35">
      <c r="G7129">
        <v>7123</v>
      </c>
      <c r="H7129">
        <f t="shared" ca="1" si="196"/>
        <v>-1.57255170826653E-2</v>
      </c>
    </row>
    <row r="7130" spans="7:8" x14ac:dyDescent="0.35">
      <c r="G7130">
        <v>7124</v>
      </c>
      <c r="H7130">
        <f t="shared" ca="1" si="196"/>
        <v>-1.2040604526367323E-2</v>
      </c>
    </row>
    <row r="7131" spans="7:8" x14ac:dyDescent="0.35">
      <c r="G7131">
        <v>7125</v>
      </c>
      <c r="H7131">
        <f t="shared" ca="1" si="196"/>
        <v>-9.3743892400257288E-3</v>
      </c>
    </row>
    <row r="7132" spans="7:8" x14ac:dyDescent="0.35">
      <c r="G7132">
        <v>7126</v>
      </c>
      <c r="H7132">
        <f t="shared" ca="1" si="196"/>
        <v>7.3736454948531524E-2</v>
      </c>
    </row>
    <row r="7133" spans="7:8" x14ac:dyDescent="0.35">
      <c r="G7133">
        <v>7127</v>
      </c>
      <c r="H7133">
        <f t="shared" ca="1" si="196"/>
        <v>2.3705310113500258E-2</v>
      </c>
    </row>
    <row r="7134" spans="7:8" x14ac:dyDescent="0.35">
      <c r="G7134">
        <v>7128</v>
      </c>
      <c r="H7134">
        <f t="shared" ca="1" si="196"/>
        <v>-5.0430259994957453E-3</v>
      </c>
    </row>
    <row r="7135" spans="7:8" x14ac:dyDescent="0.35">
      <c r="G7135">
        <v>7129</v>
      </c>
      <c r="H7135">
        <f t="shared" ca="1" si="196"/>
        <v>1.8344345335862312E-2</v>
      </c>
    </row>
    <row r="7136" spans="7:8" x14ac:dyDescent="0.35">
      <c r="G7136">
        <v>7130</v>
      </c>
      <c r="H7136">
        <f t="shared" ca="1" si="196"/>
        <v>-7.9020262114418531E-3</v>
      </c>
    </row>
    <row r="7137" spans="7:8" x14ac:dyDescent="0.35">
      <c r="G7137">
        <v>7131</v>
      </c>
      <c r="H7137">
        <f t="shared" ca="1" si="196"/>
        <v>-4.7057125598674178E-2</v>
      </c>
    </row>
    <row r="7138" spans="7:8" x14ac:dyDescent="0.35">
      <c r="G7138">
        <v>7132</v>
      </c>
      <c r="H7138">
        <f t="shared" ca="1" si="196"/>
        <v>-1.27684511728246E-2</v>
      </c>
    </row>
    <row r="7139" spans="7:8" x14ac:dyDescent="0.35">
      <c r="G7139">
        <v>7133</v>
      </c>
      <c r="H7139">
        <f t="shared" ca="1" si="196"/>
        <v>1.9450579542896782E-2</v>
      </c>
    </row>
    <row r="7140" spans="7:8" x14ac:dyDescent="0.35">
      <c r="G7140">
        <v>7134</v>
      </c>
      <c r="H7140">
        <f t="shared" ca="1" si="196"/>
        <v>1.4198225743454022E-2</v>
      </c>
    </row>
    <row r="7141" spans="7:8" x14ac:dyDescent="0.35">
      <c r="G7141">
        <v>7135</v>
      </c>
      <c r="H7141">
        <f t="shared" ca="1" si="196"/>
        <v>-2.328782255324054E-2</v>
      </c>
    </row>
    <row r="7142" spans="7:8" x14ac:dyDescent="0.35">
      <c r="G7142">
        <v>7136</v>
      </c>
      <c r="H7142">
        <f t="shared" ca="1" si="196"/>
        <v>3.7304859526937649E-2</v>
      </c>
    </row>
    <row r="7143" spans="7:8" x14ac:dyDescent="0.35">
      <c r="G7143">
        <v>7137</v>
      </c>
      <c r="H7143">
        <f t="shared" ca="1" si="196"/>
        <v>-1.8843871777313476E-2</v>
      </c>
    </row>
    <row r="7144" spans="7:8" x14ac:dyDescent="0.35">
      <c r="G7144">
        <v>7138</v>
      </c>
      <c r="H7144">
        <f t="shared" ca="1" si="196"/>
        <v>2.7262392715149821E-2</v>
      </c>
    </row>
    <row r="7145" spans="7:8" x14ac:dyDescent="0.35">
      <c r="G7145">
        <v>7139</v>
      </c>
      <c r="H7145">
        <f t="shared" ca="1" si="196"/>
        <v>-2.8959655690067004E-2</v>
      </c>
    </row>
    <row r="7146" spans="7:8" x14ac:dyDescent="0.35">
      <c r="G7146">
        <v>7140</v>
      </c>
      <c r="H7146">
        <f t="shared" ca="1" si="196"/>
        <v>6.1736136055367825E-2</v>
      </c>
    </row>
    <row r="7147" spans="7:8" x14ac:dyDescent="0.35">
      <c r="G7147">
        <v>7141</v>
      </c>
      <c r="H7147">
        <f t="shared" ca="1" si="196"/>
        <v>6.1823442469398221E-2</v>
      </c>
    </row>
    <row r="7148" spans="7:8" x14ac:dyDescent="0.35">
      <c r="G7148">
        <v>7142</v>
      </c>
      <c r="H7148">
        <f t="shared" ca="1" si="196"/>
        <v>5.7306279334354716E-5</v>
      </c>
    </row>
    <row r="7149" spans="7:8" x14ac:dyDescent="0.35">
      <c r="G7149">
        <v>7143</v>
      </c>
      <c r="H7149">
        <f t="shared" ca="1" si="196"/>
        <v>8.1415035231754244E-3</v>
      </c>
    </row>
    <row r="7150" spans="7:8" x14ac:dyDescent="0.35">
      <c r="G7150">
        <v>7144</v>
      </c>
      <c r="H7150">
        <f t="shared" ca="1" si="196"/>
        <v>1.8542428850040257E-2</v>
      </c>
    </row>
    <row r="7151" spans="7:8" x14ac:dyDescent="0.35">
      <c r="G7151">
        <v>7145</v>
      </c>
      <c r="H7151">
        <f t="shared" ca="1" si="196"/>
        <v>8.1133229917243425E-3</v>
      </c>
    </row>
    <row r="7152" spans="7:8" x14ac:dyDescent="0.35">
      <c r="G7152">
        <v>7146</v>
      </c>
      <c r="H7152">
        <f t="shared" ca="1" si="196"/>
        <v>2.9405437013020723E-2</v>
      </c>
    </row>
    <row r="7153" spans="7:8" x14ac:dyDescent="0.35">
      <c r="G7153">
        <v>7147</v>
      </c>
      <c r="H7153">
        <f t="shared" ca="1" si="196"/>
        <v>1.4006816737460223E-2</v>
      </c>
    </row>
    <row r="7154" spans="7:8" x14ac:dyDescent="0.35">
      <c r="G7154">
        <v>7148</v>
      </c>
      <c r="H7154">
        <f t="shared" ca="1" si="196"/>
        <v>-2.6560466307370759E-3</v>
      </c>
    </row>
    <row r="7155" spans="7:8" x14ac:dyDescent="0.35">
      <c r="G7155">
        <v>7149</v>
      </c>
      <c r="H7155">
        <f t="shared" ca="1" si="196"/>
        <v>-3.7893174912382185E-2</v>
      </c>
    </row>
    <row r="7156" spans="7:8" x14ac:dyDescent="0.35">
      <c r="G7156">
        <v>7150</v>
      </c>
      <c r="H7156">
        <f t="shared" ca="1" si="196"/>
        <v>-1.6484339984795666E-2</v>
      </c>
    </row>
    <row r="7157" spans="7:8" x14ac:dyDescent="0.35">
      <c r="G7157">
        <v>7151</v>
      </c>
      <c r="H7157">
        <f t="shared" ca="1" si="196"/>
        <v>-8.8598841994974413E-3</v>
      </c>
    </row>
    <row r="7158" spans="7:8" x14ac:dyDescent="0.35">
      <c r="G7158">
        <v>7152</v>
      </c>
      <c r="H7158">
        <f t="shared" ca="1" si="196"/>
        <v>-1.429242209630972E-2</v>
      </c>
    </row>
    <row r="7159" spans="7:8" x14ac:dyDescent="0.35">
      <c r="G7159">
        <v>7153</v>
      </c>
      <c r="H7159">
        <f t="shared" ca="1" si="196"/>
        <v>-3.4490198693777674E-2</v>
      </c>
    </row>
    <row r="7160" spans="7:8" x14ac:dyDescent="0.35">
      <c r="G7160">
        <v>7154</v>
      </c>
      <c r="H7160">
        <f t="shared" ca="1" si="196"/>
        <v>-1.6958931440407665E-2</v>
      </c>
    </row>
    <row r="7161" spans="7:8" x14ac:dyDescent="0.35">
      <c r="G7161">
        <v>7155</v>
      </c>
      <c r="H7161">
        <f t="shared" ca="1" si="196"/>
        <v>-2.4433438485594944E-2</v>
      </c>
    </row>
    <row r="7162" spans="7:8" x14ac:dyDescent="0.35">
      <c r="G7162">
        <v>7156</v>
      </c>
      <c r="H7162">
        <f t="shared" ca="1" si="196"/>
        <v>1.1373157893579411E-3</v>
      </c>
    </row>
    <row r="7163" spans="7:8" x14ac:dyDescent="0.35">
      <c r="G7163">
        <v>7157</v>
      </c>
      <c r="H7163">
        <f t="shared" ca="1" si="196"/>
        <v>-2.1514830812391781E-2</v>
      </c>
    </row>
    <row r="7164" spans="7:8" x14ac:dyDescent="0.35">
      <c r="G7164">
        <v>7158</v>
      </c>
      <c r="H7164">
        <f t="shared" ca="1" si="196"/>
        <v>2.1836171382260929E-2</v>
      </c>
    </row>
    <row r="7165" spans="7:8" x14ac:dyDescent="0.35">
      <c r="G7165">
        <v>7159</v>
      </c>
      <c r="H7165">
        <f t="shared" ca="1" si="196"/>
        <v>3.4403986425250152E-2</v>
      </c>
    </row>
    <row r="7166" spans="7:8" x14ac:dyDescent="0.35">
      <c r="G7166">
        <v>7160</v>
      </c>
      <c r="H7166">
        <f t="shared" ca="1" si="196"/>
        <v>-9.1564944029301903E-3</v>
      </c>
    </row>
    <row r="7167" spans="7:8" x14ac:dyDescent="0.35">
      <c r="G7167">
        <v>7161</v>
      </c>
      <c r="H7167">
        <f t="shared" ca="1" si="196"/>
        <v>1.3280382019215555E-2</v>
      </c>
    </row>
    <row r="7168" spans="7:8" x14ac:dyDescent="0.35">
      <c r="G7168">
        <v>7162</v>
      </c>
      <c r="H7168">
        <f t="shared" ca="1" si="196"/>
        <v>8.2098173966212509E-3</v>
      </c>
    </row>
    <row r="7169" spans="7:8" x14ac:dyDescent="0.35">
      <c r="G7169">
        <v>7163</v>
      </c>
      <c r="H7169">
        <f t="shared" ca="1" si="196"/>
        <v>1.3666347262028884E-2</v>
      </c>
    </row>
    <row r="7170" spans="7:8" x14ac:dyDescent="0.35">
      <c r="G7170">
        <v>7164</v>
      </c>
      <c r="H7170">
        <f t="shared" ca="1" si="196"/>
        <v>1.1312210602930115E-2</v>
      </c>
    </row>
    <row r="7171" spans="7:8" x14ac:dyDescent="0.35">
      <c r="G7171">
        <v>7165</v>
      </c>
      <c r="H7171">
        <f t="shared" ca="1" si="196"/>
        <v>2.0916473534631466E-3</v>
      </c>
    </row>
    <row r="7172" spans="7:8" x14ac:dyDescent="0.35">
      <c r="G7172">
        <v>7166</v>
      </c>
      <c r="H7172">
        <f t="shared" ca="1" si="196"/>
        <v>-4.6235875470812871E-2</v>
      </c>
    </row>
    <row r="7173" spans="7:8" x14ac:dyDescent="0.35">
      <c r="G7173">
        <v>7167</v>
      </c>
      <c r="H7173">
        <f t="shared" ca="1" si="196"/>
        <v>2.9614757880784878E-2</v>
      </c>
    </row>
    <row r="7174" spans="7:8" x14ac:dyDescent="0.35">
      <c r="G7174">
        <v>7168</v>
      </c>
      <c r="H7174">
        <f t="shared" ca="1" si="196"/>
        <v>-5.9485431755338762E-3</v>
      </c>
    </row>
    <row r="7175" spans="7:8" x14ac:dyDescent="0.35">
      <c r="G7175">
        <v>7169</v>
      </c>
      <c r="H7175">
        <f t="shared" ref="H7175:H7238" ca="1" si="197">_xlfn.NORM.INV(RAND(),K$9,K$10)</f>
        <v>1.4642261955507127E-2</v>
      </c>
    </row>
    <row r="7176" spans="7:8" x14ac:dyDescent="0.35">
      <c r="G7176">
        <v>7170</v>
      </c>
      <c r="H7176">
        <f t="shared" ca="1" si="197"/>
        <v>5.6052926408897912E-2</v>
      </c>
    </row>
    <row r="7177" spans="7:8" x14ac:dyDescent="0.35">
      <c r="G7177">
        <v>7171</v>
      </c>
      <c r="H7177">
        <f t="shared" ca="1" si="197"/>
        <v>2.8816069843517485E-2</v>
      </c>
    </row>
    <row r="7178" spans="7:8" x14ac:dyDescent="0.35">
      <c r="G7178">
        <v>7172</v>
      </c>
      <c r="H7178">
        <f t="shared" ca="1" si="197"/>
        <v>-3.5126376544842082E-2</v>
      </c>
    </row>
    <row r="7179" spans="7:8" x14ac:dyDescent="0.35">
      <c r="G7179">
        <v>7173</v>
      </c>
      <c r="H7179">
        <f t="shared" ca="1" si="197"/>
        <v>1.2663399296157814E-2</v>
      </c>
    </row>
    <row r="7180" spans="7:8" x14ac:dyDescent="0.35">
      <c r="G7180">
        <v>7174</v>
      </c>
      <c r="H7180">
        <f t="shared" ca="1" si="197"/>
        <v>6.1917657123963809E-4</v>
      </c>
    </row>
    <row r="7181" spans="7:8" x14ac:dyDescent="0.35">
      <c r="G7181">
        <v>7175</v>
      </c>
      <c r="H7181">
        <f t="shared" ca="1" si="197"/>
        <v>1.6636210547269586E-2</v>
      </c>
    </row>
    <row r="7182" spans="7:8" x14ac:dyDescent="0.35">
      <c r="G7182">
        <v>7176</v>
      </c>
      <c r="H7182">
        <f t="shared" ca="1" si="197"/>
        <v>-1.6177810644645064E-2</v>
      </c>
    </row>
    <row r="7183" spans="7:8" x14ac:dyDescent="0.35">
      <c r="G7183">
        <v>7177</v>
      </c>
      <c r="H7183">
        <f t="shared" ca="1" si="197"/>
        <v>3.3138255050447284E-2</v>
      </c>
    </row>
    <row r="7184" spans="7:8" x14ac:dyDescent="0.35">
      <c r="G7184">
        <v>7178</v>
      </c>
      <c r="H7184">
        <f t="shared" ca="1" si="197"/>
        <v>-5.3419462480295804E-2</v>
      </c>
    </row>
    <row r="7185" spans="7:8" x14ac:dyDescent="0.35">
      <c r="G7185">
        <v>7179</v>
      </c>
      <c r="H7185">
        <f t="shared" ca="1" si="197"/>
        <v>-8.2446570301071358E-4</v>
      </c>
    </row>
    <row r="7186" spans="7:8" x14ac:dyDescent="0.35">
      <c r="G7186">
        <v>7180</v>
      </c>
      <c r="H7186">
        <f t="shared" ca="1" si="197"/>
        <v>-7.3552320641480581E-3</v>
      </c>
    </row>
    <row r="7187" spans="7:8" x14ac:dyDescent="0.35">
      <c r="G7187">
        <v>7181</v>
      </c>
      <c r="H7187">
        <f t="shared" ca="1" si="197"/>
        <v>-2.1004553027642089E-2</v>
      </c>
    </row>
    <row r="7188" spans="7:8" x14ac:dyDescent="0.35">
      <c r="G7188">
        <v>7182</v>
      </c>
      <c r="H7188">
        <f t="shared" ca="1" si="197"/>
        <v>-1.5021597160303216E-2</v>
      </c>
    </row>
    <row r="7189" spans="7:8" x14ac:dyDescent="0.35">
      <c r="G7189">
        <v>7183</v>
      </c>
      <c r="H7189">
        <f t="shared" ca="1" si="197"/>
        <v>-1.3104942787897256E-2</v>
      </c>
    </row>
    <row r="7190" spans="7:8" x14ac:dyDescent="0.35">
      <c r="G7190">
        <v>7184</v>
      </c>
      <c r="H7190">
        <f t="shared" ca="1" si="197"/>
        <v>2.9701213476742636E-3</v>
      </c>
    </row>
    <row r="7191" spans="7:8" x14ac:dyDescent="0.35">
      <c r="G7191">
        <v>7185</v>
      </c>
      <c r="H7191">
        <f t="shared" ca="1" si="197"/>
        <v>2.4566461437239819E-2</v>
      </c>
    </row>
    <row r="7192" spans="7:8" x14ac:dyDescent="0.35">
      <c r="G7192">
        <v>7186</v>
      </c>
      <c r="H7192">
        <f t="shared" ca="1" si="197"/>
        <v>-2.4969060586256461E-2</v>
      </c>
    </row>
    <row r="7193" spans="7:8" x14ac:dyDescent="0.35">
      <c r="G7193">
        <v>7187</v>
      </c>
      <c r="H7193">
        <f t="shared" ca="1" si="197"/>
        <v>-4.1496795438674114E-2</v>
      </c>
    </row>
    <row r="7194" spans="7:8" x14ac:dyDescent="0.35">
      <c r="G7194">
        <v>7188</v>
      </c>
      <c r="H7194">
        <f t="shared" ca="1" si="197"/>
        <v>-1.9267035534018047E-2</v>
      </c>
    </row>
    <row r="7195" spans="7:8" x14ac:dyDescent="0.35">
      <c r="G7195">
        <v>7189</v>
      </c>
      <c r="H7195">
        <f t="shared" ca="1" si="197"/>
        <v>-2.234979388616401E-2</v>
      </c>
    </row>
    <row r="7196" spans="7:8" x14ac:dyDescent="0.35">
      <c r="G7196">
        <v>7190</v>
      </c>
      <c r="H7196">
        <f t="shared" ca="1" si="197"/>
        <v>-3.6360937381142822E-2</v>
      </c>
    </row>
    <row r="7197" spans="7:8" x14ac:dyDescent="0.35">
      <c r="G7197">
        <v>7191</v>
      </c>
      <c r="H7197">
        <f t="shared" ca="1" si="197"/>
        <v>1.2233341465153277E-2</v>
      </c>
    </row>
    <row r="7198" spans="7:8" x14ac:dyDescent="0.35">
      <c r="G7198">
        <v>7192</v>
      </c>
      <c r="H7198">
        <f t="shared" ca="1" si="197"/>
        <v>-2.3168488756526814E-2</v>
      </c>
    </row>
    <row r="7199" spans="7:8" x14ac:dyDescent="0.35">
      <c r="G7199">
        <v>7193</v>
      </c>
      <c r="H7199">
        <f t="shared" ca="1" si="197"/>
        <v>-2.6866882308950284E-2</v>
      </c>
    </row>
    <row r="7200" spans="7:8" x14ac:dyDescent="0.35">
      <c r="G7200">
        <v>7194</v>
      </c>
      <c r="H7200">
        <f t="shared" ca="1" si="197"/>
        <v>-2.7072007160040198E-2</v>
      </c>
    </row>
    <row r="7201" spans="7:8" x14ac:dyDescent="0.35">
      <c r="G7201">
        <v>7195</v>
      </c>
      <c r="H7201">
        <f t="shared" ca="1" si="197"/>
        <v>-4.3064278817280088E-2</v>
      </c>
    </row>
    <row r="7202" spans="7:8" x14ac:dyDescent="0.35">
      <c r="G7202">
        <v>7196</v>
      </c>
      <c r="H7202">
        <f t="shared" ca="1" si="197"/>
        <v>6.9891962125797338E-3</v>
      </c>
    </row>
    <row r="7203" spans="7:8" x14ac:dyDescent="0.35">
      <c r="G7203">
        <v>7197</v>
      </c>
      <c r="H7203">
        <f t="shared" ca="1" si="197"/>
        <v>4.1497366964772305E-2</v>
      </c>
    </row>
    <row r="7204" spans="7:8" x14ac:dyDescent="0.35">
      <c r="G7204">
        <v>7198</v>
      </c>
      <c r="H7204">
        <f t="shared" ca="1" si="197"/>
        <v>-1.5592667264086243E-2</v>
      </c>
    </row>
    <row r="7205" spans="7:8" x14ac:dyDescent="0.35">
      <c r="G7205">
        <v>7199</v>
      </c>
      <c r="H7205">
        <f t="shared" ca="1" si="197"/>
        <v>-1.5010718950773962E-2</v>
      </c>
    </row>
    <row r="7206" spans="7:8" x14ac:dyDescent="0.35">
      <c r="G7206">
        <v>7200</v>
      </c>
      <c r="H7206">
        <f t="shared" ca="1" si="197"/>
        <v>-4.6822387740332039E-2</v>
      </c>
    </row>
    <row r="7207" spans="7:8" x14ac:dyDescent="0.35">
      <c r="G7207">
        <v>7201</v>
      </c>
      <c r="H7207">
        <f t="shared" ca="1" si="197"/>
        <v>7.1534820222927259E-3</v>
      </c>
    </row>
    <row r="7208" spans="7:8" x14ac:dyDescent="0.35">
      <c r="G7208">
        <v>7202</v>
      </c>
      <c r="H7208">
        <f t="shared" ca="1" si="197"/>
        <v>-5.5107282787634528E-2</v>
      </c>
    </row>
    <row r="7209" spans="7:8" x14ac:dyDescent="0.35">
      <c r="G7209">
        <v>7203</v>
      </c>
      <c r="H7209">
        <f t="shared" ca="1" si="197"/>
        <v>2.4352499371747514E-2</v>
      </c>
    </row>
    <row r="7210" spans="7:8" x14ac:dyDescent="0.35">
      <c r="G7210">
        <v>7204</v>
      </c>
      <c r="H7210">
        <f t="shared" ca="1" si="197"/>
        <v>3.8289590702079448E-2</v>
      </c>
    </row>
    <row r="7211" spans="7:8" x14ac:dyDescent="0.35">
      <c r="G7211">
        <v>7205</v>
      </c>
      <c r="H7211">
        <f t="shared" ca="1" si="197"/>
        <v>1.5482385353314804E-2</v>
      </c>
    </row>
    <row r="7212" spans="7:8" x14ac:dyDescent="0.35">
      <c r="G7212">
        <v>7206</v>
      </c>
      <c r="H7212">
        <f t="shared" ca="1" si="197"/>
        <v>2.1044663874345906E-2</v>
      </c>
    </row>
    <row r="7213" spans="7:8" x14ac:dyDescent="0.35">
      <c r="G7213">
        <v>7207</v>
      </c>
      <c r="H7213">
        <f t="shared" ca="1" si="197"/>
        <v>-6.6049814518230054E-3</v>
      </c>
    </row>
    <row r="7214" spans="7:8" x14ac:dyDescent="0.35">
      <c r="G7214">
        <v>7208</v>
      </c>
      <c r="H7214">
        <f t="shared" ca="1" si="197"/>
        <v>2.0843485673987684E-2</v>
      </c>
    </row>
    <row r="7215" spans="7:8" x14ac:dyDescent="0.35">
      <c r="G7215">
        <v>7209</v>
      </c>
      <c r="H7215">
        <f t="shared" ca="1" si="197"/>
        <v>-4.42865294273335E-2</v>
      </c>
    </row>
    <row r="7216" spans="7:8" x14ac:dyDescent="0.35">
      <c r="G7216">
        <v>7210</v>
      </c>
      <c r="H7216">
        <f t="shared" ca="1" si="197"/>
        <v>-8.6477662248000738E-3</v>
      </c>
    </row>
    <row r="7217" spans="7:8" x14ac:dyDescent="0.35">
      <c r="G7217">
        <v>7211</v>
      </c>
      <c r="H7217">
        <f t="shared" ca="1" si="197"/>
        <v>-7.2689785279159689E-4</v>
      </c>
    </row>
    <row r="7218" spans="7:8" x14ac:dyDescent="0.35">
      <c r="G7218">
        <v>7212</v>
      </c>
      <c r="H7218">
        <f t="shared" ca="1" si="197"/>
        <v>-2.5900637534675738E-2</v>
      </c>
    </row>
    <row r="7219" spans="7:8" x14ac:dyDescent="0.35">
      <c r="G7219">
        <v>7213</v>
      </c>
      <c r="H7219">
        <f t="shared" ca="1" si="197"/>
        <v>4.1411853590840327E-2</v>
      </c>
    </row>
    <row r="7220" spans="7:8" x14ac:dyDescent="0.35">
      <c r="G7220">
        <v>7214</v>
      </c>
      <c r="H7220">
        <f t="shared" ca="1" si="197"/>
        <v>-2.96116558141418E-2</v>
      </c>
    </row>
    <row r="7221" spans="7:8" x14ac:dyDescent="0.35">
      <c r="G7221">
        <v>7215</v>
      </c>
      <c r="H7221">
        <f t="shared" ca="1" si="197"/>
        <v>-3.1379528039767277E-2</v>
      </c>
    </row>
    <row r="7222" spans="7:8" x14ac:dyDescent="0.35">
      <c r="G7222">
        <v>7216</v>
      </c>
      <c r="H7222">
        <f t="shared" ca="1" si="197"/>
        <v>3.2726318457618704E-2</v>
      </c>
    </row>
    <row r="7223" spans="7:8" x14ac:dyDescent="0.35">
      <c r="G7223">
        <v>7217</v>
      </c>
      <c r="H7223">
        <f t="shared" ca="1" si="197"/>
        <v>-7.0758844901176232E-2</v>
      </c>
    </row>
    <row r="7224" spans="7:8" x14ac:dyDescent="0.35">
      <c r="G7224">
        <v>7218</v>
      </c>
      <c r="H7224">
        <f t="shared" ca="1" si="197"/>
        <v>8.4835679422839393E-3</v>
      </c>
    </row>
    <row r="7225" spans="7:8" x14ac:dyDescent="0.35">
      <c r="G7225">
        <v>7219</v>
      </c>
      <c r="H7225">
        <f t="shared" ca="1" si="197"/>
        <v>5.0040597142324186E-2</v>
      </c>
    </row>
    <row r="7226" spans="7:8" x14ac:dyDescent="0.35">
      <c r="G7226">
        <v>7220</v>
      </c>
      <c r="H7226">
        <f t="shared" ca="1" si="197"/>
        <v>-6.1409413256284457E-3</v>
      </c>
    </row>
    <row r="7227" spans="7:8" x14ac:dyDescent="0.35">
      <c r="G7227">
        <v>7221</v>
      </c>
      <c r="H7227">
        <f t="shared" ca="1" si="197"/>
        <v>-2.9241633879316522E-2</v>
      </c>
    </row>
    <row r="7228" spans="7:8" x14ac:dyDescent="0.35">
      <c r="G7228">
        <v>7222</v>
      </c>
      <c r="H7228">
        <f t="shared" ca="1" si="197"/>
        <v>-2.558905113181258E-2</v>
      </c>
    </row>
    <row r="7229" spans="7:8" x14ac:dyDescent="0.35">
      <c r="G7229">
        <v>7223</v>
      </c>
      <c r="H7229">
        <f t="shared" ca="1" si="197"/>
        <v>2.4796201569856832E-2</v>
      </c>
    </row>
    <row r="7230" spans="7:8" x14ac:dyDescent="0.35">
      <c r="G7230">
        <v>7224</v>
      </c>
      <c r="H7230">
        <f t="shared" ca="1" si="197"/>
        <v>-3.7693032031384504E-3</v>
      </c>
    </row>
    <row r="7231" spans="7:8" x14ac:dyDescent="0.35">
      <c r="G7231">
        <v>7225</v>
      </c>
      <c r="H7231">
        <f t="shared" ca="1" si="197"/>
        <v>1.8840240913255285E-3</v>
      </c>
    </row>
    <row r="7232" spans="7:8" x14ac:dyDescent="0.35">
      <c r="G7232">
        <v>7226</v>
      </c>
      <c r="H7232">
        <f t="shared" ca="1" si="197"/>
        <v>-2.6212940813104151E-2</v>
      </c>
    </row>
    <row r="7233" spans="7:8" x14ac:dyDescent="0.35">
      <c r="G7233">
        <v>7227</v>
      </c>
      <c r="H7233">
        <f t="shared" ca="1" si="197"/>
        <v>-2.6331045819484044E-2</v>
      </c>
    </row>
    <row r="7234" spans="7:8" x14ac:dyDescent="0.35">
      <c r="G7234">
        <v>7228</v>
      </c>
      <c r="H7234">
        <f t="shared" ca="1" si="197"/>
        <v>1.7377576408110201E-2</v>
      </c>
    </row>
    <row r="7235" spans="7:8" x14ac:dyDescent="0.35">
      <c r="G7235">
        <v>7229</v>
      </c>
      <c r="H7235">
        <f t="shared" ca="1" si="197"/>
        <v>-1.3574718057803926E-2</v>
      </c>
    </row>
    <row r="7236" spans="7:8" x14ac:dyDescent="0.35">
      <c r="G7236">
        <v>7230</v>
      </c>
      <c r="H7236">
        <f t="shared" ca="1" si="197"/>
        <v>5.2392713037984866E-3</v>
      </c>
    </row>
    <row r="7237" spans="7:8" x14ac:dyDescent="0.35">
      <c r="G7237">
        <v>7231</v>
      </c>
      <c r="H7237">
        <f t="shared" ca="1" si="197"/>
        <v>2.617675341360304E-3</v>
      </c>
    </row>
    <row r="7238" spans="7:8" x14ac:dyDescent="0.35">
      <c r="G7238">
        <v>7232</v>
      </c>
      <c r="H7238">
        <f t="shared" ca="1" si="197"/>
        <v>3.9171030111477656E-2</v>
      </c>
    </row>
    <row r="7239" spans="7:8" x14ac:dyDescent="0.35">
      <c r="G7239">
        <v>7233</v>
      </c>
      <c r="H7239">
        <f t="shared" ref="H7239:H7302" ca="1" si="198">_xlfn.NORM.INV(RAND(),K$9,K$10)</f>
        <v>3.9941107614045977E-2</v>
      </c>
    </row>
    <row r="7240" spans="7:8" x14ac:dyDescent="0.35">
      <c r="G7240">
        <v>7234</v>
      </c>
      <c r="H7240">
        <f t="shared" ca="1" si="198"/>
        <v>1.4608575680832991E-2</v>
      </c>
    </row>
    <row r="7241" spans="7:8" x14ac:dyDescent="0.35">
      <c r="G7241">
        <v>7235</v>
      </c>
      <c r="H7241">
        <f t="shared" ca="1" si="198"/>
        <v>-4.3490712096527044E-3</v>
      </c>
    </row>
    <row r="7242" spans="7:8" x14ac:dyDescent="0.35">
      <c r="G7242">
        <v>7236</v>
      </c>
      <c r="H7242">
        <f t="shared" ca="1" si="198"/>
        <v>-1.8908572119206494E-2</v>
      </c>
    </row>
    <row r="7243" spans="7:8" x14ac:dyDescent="0.35">
      <c r="G7243">
        <v>7237</v>
      </c>
      <c r="H7243">
        <f t="shared" ca="1" si="198"/>
        <v>1.5595879885969127E-3</v>
      </c>
    </row>
    <row r="7244" spans="7:8" x14ac:dyDescent="0.35">
      <c r="G7244">
        <v>7238</v>
      </c>
      <c r="H7244">
        <f t="shared" ca="1" si="198"/>
        <v>2.9354382319870313E-2</v>
      </c>
    </row>
    <row r="7245" spans="7:8" x14ac:dyDescent="0.35">
      <c r="G7245">
        <v>7239</v>
      </c>
      <c r="H7245">
        <f t="shared" ca="1" si="198"/>
        <v>3.9582665947704501E-2</v>
      </c>
    </row>
    <row r="7246" spans="7:8" x14ac:dyDescent="0.35">
      <c r="G7246">
        <v>7240</v>
      </c>
      <c r="H7246">
        <f t="shared" ca="1" si="198"/>
        <v>-1.8358810472727687E-2</v>
      </c>
    </row>
    <row r="7247" spans="7:8" x14ac:dyDescent="0.35">
      <c r="G7247">
        <v>7241</v>
      </c>
      <c r="H7247">
        <f t="shared" ca="1" si="198"/>
        <v>4.3050280961831923E-2</v>
      </c>
    </row>
    <row r="7248" spans="7:8" x14ac:dyDescent="0.35">
      <c r="G7248">
        <v>7242</v>
      </c>
      <c r="H7248">
        <f t="shared" ca="1" si="198"/>
        <v>-9.5427443664628103E-3</v>
      </c>
    </row>
    <row r="7249" spans="7:8" x14ac:dyDescent="0.35">
      <c r="G7249">
        <v>7243</v>
      </c>
      <c r="H7249">
        <f t="shared" ca="1" si="198"/>
        <v>-3.3519306508537107E-2</v>
      </c>
    </row>
    <row r="7250" spans="7:8" x14ac:dyDescent="0.35">
      <c r="G7250">
        <v>7244</v>
      </c>
      <c r="H7250">
        <f t="shared" ca="1" si="198"/>
        <v>1.8258357582706143E-2</v>
      </c>
    </row>
    <row r="7251" spans="7:8" x14ac:dyDescent="0.35">
      <c r="G7251">
        <v>7245</v>
      </c>
      <c r="H7251">
        <f t="shared" ca="1" si="198"/>
        <v>-2.2436543544723984E-2</v>
      </c>
    </row>
    <row r="7252" spans="7:8" x14ac:dyDescent="0.35">
      <c r="G7252">
        <v>7246</v>
      </c>
      <c r="H7252">
        <f t="shared" ca="1" si="198"/>
        <v>-8.7250767364067464E-3</v>
      </c>
    </row>
    <row r="7253" spans="7:8" x14ac:dyDescent="0.35">
      <c r="G7253">
        <v>7247</v>
      </c>
      <c r="H7253">
        <f t="shared" ca="1" si="198"/>
        <v>-1.243608947140153E-2</v>
      </c>
    </row>
    <row r="7254" spans="7:8" x14ac:dyDescent="0.35">
      <c r="G7254">
        <v>7248</v>
      </c>
      <c r="H7254">
        <f t="shared" ca="1" si="198"/>
        <v>-3.004338546784396E-3</v>
      </c>
    </row>
    <row r="7255" spans="7:8" x14ac:dyDescent="0.35">
      <c r="G7255">
        <v>7249</v>
      </c>
      <c r="H7255">
        <f t="shared" ca="1" si="198"/>
        <v>-2.4874161183237226E-2</v>
      </c>
    </row>
    <row r="7256" spans="7:8" x14ac:dyDescent="0.35">
      <c r="G7256">
        <v>7250</v>
      </c>
      <c r="H7256">
        <f t="shared" ca="1" si="198"/>
        <v>2.2985260984232227E-3</v>
      </c>
    </row>
    <row r="7257" spans="7:8" x14ac:dyDescent="0.35">
      <c r="G7257">
        <v>7251</v>
      </c>
      <c r="H7257">
        <f t="shared" ca="1" si="198"/>
        <v>-8.984780969932939E-3</v>
      </c>
    </row>
    <row r="7258" spans="7:8" x14ac:dyDescent="0.35">
      <c r="G7258">
        <v>7252</v>
      </c>
      <c r="H7258">
        <f t="shared" ca="1" si="198"/>
        <v>2.9098816372901144E-2</v>
      </c>
    </row>
    <row r="7259" spans="7:8" x14ac:dyDescent="0.35">
      <c r="G7259">
        <v>7253</v>
      </c>
      <c r="H7259">
        <f t="shared" ca="1" si="198"/>
        <v>-8.3353728626807764E-3</v>
      </c>
    </row>
    <row r="7260" spans="7:8" x14ac:dyDescent="0.35">
      <c r="G7260">
        <v>7254</v>
      </c>
      <c r="H7260">
        <f t="shared" ca="1" si="198"/>
        <v>4.0096606210857658E-2</v>
      </c>
    </row>
    <row r="7261" spans="7:8" x14ac:dyDescent="0.35">
      <c r="G7261">
        <v>7255</v>
      </c>
      <c r="H7261">
        <f t="shared" ca="1" si="198"/>
        <v>1.8920589420077846E-2</v>
      </c>
    </row>
    <row r="7262" spans="7:8" x14ac:dyDescent="0.35">
      <c r="G7262">
        <v>7256</v>
      </c>
      <c r="H7262">
        <f t="shared" ca="1" si="198"/>
        <v>5.2567635832970118E-2</v>
      </c>
    </row>
    <row r="7263" spans="7:8" x14ac:dyDescent="0.35">
      <c r="G7263">
        <v>7257</v>
      </c>
      <c r="H7263">
        <f t="shared" ca="1" si="198"/>
        <v>-3.308270660804933E-2</v>
      </c>
    </row>
    <row r="7264" spans="7:8" x14ac:dyDescent="0.35">
      <c r="G7264">
        <v>7258</v>
      </c>
      <c r="H7264">
        <f t="shared" ca="1" si="198"/>
        <v>1.4880953825757697E-2</v>
      </c>
    </row>
    <row r="7265" spans="7:8" x14ac:dyDescent="0.35">
      <c r="G7265">
        <v>7259</v>
      </c>
      <c r="H7265">
        <f t="shared" ca="1" si="198"/>
        <v>4.710330968755596E-2</v>
      </c>
    </row>
    <row r="7266" spans="7:8" x14ac:dyDescent="0.35">
      <c r="G7266">
        <v>7260</v>
      </c>
      <c r="H7266">
        <f t="shared" ca="1" si="198"/>
        <v>2.2755303692910754E-2</v>
      </c>
    </row>
    <row r="7267" spans="7:8" x14ac:dyDescent="0.35">
      <c r="G7267">
        <v>7261</v>
      </c>
      <c r="H7267">
        <f t="shared" ca="1" si="198"/>
        <v>1.6495482474450901E-2</v>
      </c>
    </row>
    <row r="7268" spans="7:8" x14ac:dyDescent="0.35">
      <c r="G7268">
        <v>7262</v>
      </c>
      <c r="H7268">
        <f t="shared" ca="1" si="198"/>
        <v>5.5357274251478811E-3</v>
      </c>
    </row>
    <row r="7269" spans="7:8" x14ac:dyDescent="0.35">
      <c r="G7269">
        <v>7263</v>
      </c>
      <c r="H7269">
        <f t="shared" ca="1" si="198"/>
        <v>-2.4582594925632289E-3</v>
      </c>
    </row>
    <row r="7270" spans="7:8" x14ac:dyDescent="0.35">
      <c r="G7270">
        <v>7264</v>
      </c>
      <c r="H7270">
        <f t="shared" ca="1" si="198"/>
        <v>7.43465014310557E-3</v>
      </c>
    </row>
    <row r="7271" spans="7:8" x14ac:dyDescent="0.35">
      <c r="G7271">
        <v>7265</v>
      </c>
      <c r="H7271">
        <f t="shared" ca="1" si="198"/>
        <v>1.7521643539684197E-2</v>
      </c>
    </row>
    <row r="7272" spans="7:8" x14ac:dyDescent="0.35">
      <c r="G7272">
        <v>7266</v>
      </c>
      <c r="H7272">
        <f t="shared" ca="1" si="198"/>
        <v>-1.571361715913416E-2</v>
      </c>
    </row>
    <row r="7273" spans="7:8" x14ac:dyDescent="0.35">
      <c r="G7273">
        <v>7267</v>
      </c>
      <c r="H7273">
        <f t="shared" ca="1" si="198"/>
        <v>-5.1253846042094459E-2</v>
      </c>
    </row>
    <row r="7274" spans="7:8" x14ac:dyDescent="0.35">
      <c r="G7274">
        <v>7268</v>
      </c>
      <c r="H7274">
        <f t="shared" ca="1" si="198"/>
        <v>-3.1669792211044434E-2</v>
      </c>
    </row>
    <row r="7275" spans="7:8" x14ac:dyDescent="0.35">
      <c r="G7275">
        <v>7269</v>
      </c>
      <c r="H7275">
        <f t="shared" ca="1" si="198"/>
        <v>-3.495717910996906E-2</v>
      </c>
    </row>
    <row r="7276" spans="7:8" x14ac:dyDescent="0.35">
      <c r="G7276">
        <v>7270</v>
      </c>
      <c r="H7276">
        <f t="shared" ca="1" si="198"/>
        <v>-7.9511068525726179E-3</v>
      </c>
    </row>
    <row r="7277" spans="7:8" x14ac:dyDescent="0.35">
      <c r="G7277">
        <v>7271</v>
      </c>
      <c r="H7277">
        <f t="shared" ca="1" si="198"/>
        <v>-2.7690750600033821E-2</v>
      </c>
    </row>
    <row r="7278" spans="7:8" x14ac:dyDescent="0.35">
      <c r="G7278">
        <v>7272</v>
      </c>
      <c r="H7278">
        <f t="shared" ca="1" si="198"/>
        <v>4.8956974548255263E-3</v>
      </c>
    </row>
    <row r="7279" spans="7:8" x14ac:dyDescent="0.35">
      <c r="G7279">
        <v>7273</v>
      </c>
      <c r="H7279">
        <f t="shared" ca="1" si="198"/>
        <v>2.3690202343093606E-2</v>
      </c>
    </row>
    <row r="7280" spans="7:8" x14ac:dyDescent="0.35">
      <c r="G7280">
        <v>7274</v>
      </c>
      <c r="H7280">
        <f t="shared" ca="1" si="198"/>
        <v>-2.9595955893378895E-2</v>
      </c>
    </row>
    <row r="7281" spans="7:8" x14ac:dyDescent="0.35">
      <c r="G7281">
        <v>7275</v>
      </c>
      <c r="H7281">
        <f t="shared" ca="1" si="198"/>
        <v>1.925079675623366E-3</v>
      </c>
    </row>
    <row r="7282" spans="7:8" x14ac:dyDescent="0.35">
      <c r="G7282">
        <v>7276</v>
      </c>
      <c r="H7282">
        <f t="shared" ca="1" si="198"/>
        <v>-9.5195700646623829E-3</v>
      </c>
    </row>
    <row r="7283" spans="7:8" x14ac:dyDescent="0.35">
      <c r="G7283">
        <v>7277</v>
      </c>
      <c r="H7283">
        <f t="shared" ca="1" si="198"/>
        <v>-4.671932502221178E-2</v>
      </c>
    </row>
    <row r="7284" spans="7:8" x14ac:dyDescent="0.35">
      <c r="G7284">
        <v>7278</v>
      </c>
      <c r="H7284">
        <f t="shared" ca="1" si="198"/>
        <v>-1.4731282677170339E-2</v>
      </c>
    </row>
    <row r="7285" spans="7:8" x14ac:dyDescent="0.35">
      <c r="G7285">
        <v>7279</v>
      </c>
      <c r="H7285">
        <f t="shared" ca="1" si="198"/>
        <v>-5.4238536476037075E-2</v>
      </c>
    </row>
    <row r="7286" spans="7:8" x14ac:dyDescent="0.35">
      <c r="G7286">
        <v>7280</v>
      </c>
      <c r="H7286">
        <f t="shared" ca="1" si="198"/>
        <v>-4.1216409711499452E-2</v>
      </c>
    </row>
    <row r="7287" spans="7:8" x14ac:dyDescent="0.35">
      <c r="G7287">
        <v>7281</v>
      </c>
      <c r="H7287">
        <f t="shared" ca="1" si="198"/>
        <v>1.5967712369759923E-2</v>
      </c>
    </row>
    <row r="7288" spans="7:8" x14ac:dyDescent="0.35">
      <c r="G7288">
        <v>7282</v>
      </c>
      <c r="H7288">
        <f t="shared" ca="1" si="198"/>
        <v>-6.1385437302995307E-3</v>
      </c>
    </row>
    <row r="7289" spans="7:8" x14ac:dyDescent="0.35">
      <c r="G7289">
        <v>7283</v>
      </c>
      <c r="H7289">
        <f t="shared" ca="1" si="198"/>
        <v>-2.2220545403337285E-3</v>
      </c>
    </row>
    <row r="7290" spans="7:8" x14ac:dyDescent="0.35">
      <c r="G7290">
        <v>7284</v>
      </c>
      <c r="H7290">
        <f t="shared" ca="1" si="198"/>
        <v>-1.6498656814218977E-2</v>
      </c>
    </row>
    <row r="7291" spans="7:8" x14ac:dyDescent="0.35">
      <c r="G7291">
        <v>7285</v>
      </c>
      <c r="H7291">
        <f t="shared" ca="1" si="198"/>
        <v>-3.8255074107582193E-2</v>
      </c>
    </row>
    <row r="7292" spans="7:8" x14ac:dyDescent="0.35">
      <c r="G7292">
        <v>7286</v>
      </c>
      <c r="H7292">
        <f t="shared" ca="1" si="198"/>
        <v>-7.2472646009250179E-3</v>
      </c>
    </row>
    <row r="7293" spans="7:8" x14ac:dyDescent="0.35">
      <c r="G7293">
        <v>7287</v>
      </c>
      <c r="H7293">
        <f t="shared" ca="1" si="198"/>
        <v>-1.6975862950166797E-2</v>
      </c>
    </row>
    <row r="7294" spans="7:8" x14ac:dyDescent="0.35">
      <c r="G7294">
        <v>7288</v>
      </c>
      <c r="H7294">
        <f t="shared" ca="1" si="198"/>
        <v>-5.3312625061847113E-2</v>
      </c>
    </row>
    <row r="7295" spans="7:8" x14ac:dyDescent="0.35">
      <c r="G7295">
        <v>7289</v>
      </c>
      <c r="H7295">
        <f t="shared" ca="1" si="198"/>
        <v>4.0729865231405246E-3</v>
      </c>
    </row>
    <row r="7296" spans="7:8" x14ac:dyDescent="0.35">
      <c r="G7296">
        <v>7290</v>
      </c>
      <c r="H7296">
        <f t="shared" ca="1" si="198"/>
        <v>1.584023877055222E-3</v>
      </c>
    </row>
    <row r="7297" spans="7:8" x14ac:dyDescent="0.35">
      <c r="G7297">
        <v>7291</v>
      </c>
      <c r="H7297">
        <f t="shared" ca="1" si="198"/>
        <v>-4.5968930767347213E-3</v>
      </c>
    </row>
    <row r="7298" spans="7:8" x14ac:dyDescent="0.35">
      <c r="G7298">
        <v>7292</v>
      </c>
      <c r="H7298">
        <f t="shared" ca="1" si="198"/>
        <v>-4.8332574943624348E-2</v>
      </c>
    </row>
    <row r="7299" spans="7:8" x14ac:dyDescent="0.35">
      <c r="G7299">
        <v>7293</v>
      </c>
      <c r="H7299">
        <f t="shared" ca="1" si="198"/>
        <v>1.3455046803319741E-2</v>
      </c>
    </row>
    <row r="7300" spans="7:8" x14ac:dyDescent="0.35">
      <c r="G7300">
        <v>7294</v>
      </c>
      <c r="H7300">
        <f t="shared" ca="1" si="198"/>
        <v>2.6549963671457836E-3</v>
      </c>
    </row>
    <row r="7301" spans="7:8" x14ac:dyDescent="0.35">
      <c r="G7301">
        <v>7295</v>
      </c>
      <c r="H7301">
        <f t="shared" ca="1" si="198"/>
        <v>-1.8770621574218889E-2</v>
      </c>
    </row>
    <row r="7302" spans="7:8" x14ac:dyDescent="0.35">
      <c r="G7302">
        <v>7296</v>
      </c>
      <c r="H7302">
        <f t="shared" ca="1" si="198"/>
        <v>-1.1606114127331838E-2</v>
      </c>
    </row>
    <row r="7303" spans="7:8" x14ac:dyDescent="0.35">
      <c r="G7303">
        <v>7297</v>
      </c>
      <c r="H7303">
        <f t="shared" ref="H7303:H7366" ca="1" si="199">_xlfn.NORM.INV(RAND(),K$9,K$10)</f>
        <v>-3.3424981595674462E-3</v>
      </c>
    </row>
    <row r="7304" spans="7:8" x14ac:dyDescent="0.35">
      <c r="G7304">
        <v>7298</v>
      </c>
      <c r="H7304">
        <f t="shared" ca="1" si="199"/>
        <v>3.0173822963584371E-2</v>
      </c>
    </row>
    <row r="7305" spans="7:8" x14ac:dyDescent="0.35">
      <c r="G7305">
        <v>7299</v>
      </c>
      <c r="H7305">
        <f t="shared" ca="1" si="199"/>
        <v>-1.8094817044727783E-2</v>
      </c>
    </row>
    <row r="7306" spans="7:8" x14ac:dyDescent="0.35">
      <c r="G7306">
        <v>7300</v>
      </c>
      <c r="H7306">
        <f t="shared" ca="1" si="199"/>
        <v>-5.9114336777047107E-3</v>
      </c>
    </row>
    <row r="7307" spans="7:8" x14ac:dyDescent="0.35">
      <c r="G7307">
        <v>7301</v>
      </c>
      <c r="H7307">
        <f t="shared" ca="1" si="199"/>
        <v>1.0368691570521517E-2</v>
      </c>
    </row>
    <row r="7308" spans="7:8" x14ac:dyDescent="0.35">
      <c r="G7308">
        <v>7302</v>
      </c>
      <c r="H7308">
        <f t="shared" ca="1" si="199"/>
        <v>3.4061889046488311E-2</v>
      </c>
    </row>
    <row r="7309" spans="7:8" x14ac:dyDescent="0.35">
      <c r="G7309">
        <v>7303</v>
      </c>
      <c r="H7309">
        <f t="shared" ca="1" si="199"/>
        <v>-2.1970187846144833E-2</v>
      </c>
    </row>
    <row r="7310" spans="7:8" x14ac:dyDescent="0.35">
      <c r="G7310">
        <v>7304</v>
      </c>
      <c r="H7310">
        <f t="shared" ca="1" si="199"/>
        <v>-2.7092811561406048E-2</v>
      </c>
    </row>
    <row r="7311" spans="7:8" x14ac:dyDescent="0.35">
      <c r="G7311">
        <v>7305</v>
      </c>
      <c r="H7311">
        <f t="shared" ca="1" si="199"/>
        <v>-1.1303960041496799E-2</v>
      </c>
    </row>
    <row r="7312" spans="7:8" x14ac:dyDescent="0.35">
      <c r="G7312">
        <v>7306</v>
      </c>
      <c r="H7312">
        <f t="shared" ca="1" si="199"/>
        <v>-6.0182553610865766E-3</v>
      </c>
    </row>
    <row r="7313" spans="7:8" x14ac:dyDescent="0.35">
      <c r="G7313">
        <v>7307</v>
      </c>
      <c r="H7313">
        <f t="shared" ca="1" si="199"/>
        <v>-1.0695025723938607E-2</v>
      </c>
    </row>
    <row r="7314" spans="7:8" x14ac:dyDescent="0.35">
      <c r="G7314">
        <v>7308</v>
      </c>
      <c r="H7314">
        <f t="shared" ca="1" si="199"/>
        <v>-1.0563445610871226E-2</v>
      </c>
    </row>
    <row r="7315" spans="7:8" x14ac:dyDescent="0.35">
      <c r="G7315">
        <v>7309</v>
      </c>
      <c r="H7315">
        <f t="shared" ca="1" si="199"/>
        <v>5.3552329094266722E-2</v>
      </c>
    </row>
    <row r="7316" spans="7:8" x14ac:dyDescent="0.35">
      <c r="G7316">
        <v>7310</v>
      </c>
      <c r="H7316">
        <f t="shared" ca="1" si="199"/>
        <v>2.7154460495012456E-2</v>
      </c>
    </row>
    <row r="7317" spans="7:8" x14ac:dyDescent="0.35">
      <c r="G7317">
        <v>7311</v>
      </c>
      <c r="H7317">
        <f t="shared" ca="1" si="199"/>
        <v>3.8878717675231829E-2</v>
      </c>
    </row>
    <row r="7318" spans="7:8" x14ac:dyDescent="0.35">
      <c r="G7318">
        <v>7312</v>
      </c>
      <c r="H7318">
        <f t="shared" ca="1" si="199"/>
        <v>-3.1147751554337171E-2</v>
      </c>
    </row>
    <row r="7319" spans="7:8" x14ac:dyDescent="0.35">
      <c r="G7319">
        <v>7313</v>
      </c>
      <c r="H7319">
        <f t="shared" ca="1" si="199"/>
        <v>-1.0589842822498519E-2</v>
      </c>
    </row>
    <row r="7320" spans="7:8" x14ac:dyDescent="0.35">
      <c r="G7320">
        <v>7314</v>
      </c>
      <c r="H7320">
        <f t="shared" ca="1" si="199"/>
        <v>1.3311200876756506E-2</v>
      </c>
    </row>
    <row r="7321" spans="7:8" x14ac:dyDescent="0.35">
      <c r="G7321">
        <v>7315</v>
      </c>
      <c r="H7321">
        <f t="shared" ca="1" si="199"/>
        <v>3.4656543922036931E-2</v>
      </c>
    </row>
    <row r="7322" spans="7:8" x14ac:dyDescent="0.35">
      <c r="G7322">
        <v>7316</v>
      </c>
      <c r="H7322">
        <f t="shared" ca="1" si="199"/>
        <v>2.8330308695832672E-3</v>
      </c>
    </row>
    <row r="7323" spans="7:8" x14ac:dyDescent="0.35">
      <c r="G7323">
        <v>7317</v>
      </c>
      <c r="H7323">
        <f t="shared" ca="1" si="199"/>
        <v>-2.0123257558615951E-2</v>
      </c>
    </row>
    <row r="7324" spans="7:8" x14ac:dyDescent="0.35">
      <c r="G7324">
        <v>7318</v>
      </c>
      <c r="H7324">
        <f t="shared" ca="1" si="199"/>
        <v>8.3589709632543488E-4</v>
      </c>
    </row>
    <row r="7325" spans="7:8" x14ac:dyDescent="0.35">
      <c r="G7325">
        <v>7319</v>
      </c>
      <c r="H7325">
        <f t="shared" ca="1" si="199"/>
        <v>9.8001905729115744E-3</v>
      </c>
    </row>
    <row r="7326" spans="7:8" x14ac:dyDescent="0.35">
      <c r="G7326">
        <v>7320</v>
      </c>
      <c r="H7326">
        <f t="shared" ca="1" si="199"/>
        <v>-2.7171486803460772E-2</v>
      </c>
    </row>
    <row r="7327" spans="7:8" x14ac:dyDescent="0.35">
      <c r="G7327">
        <v>7321</v>
      </c>
      <c r="H7327">
        <f t="shared" ca="1" si="199"/>
        <v>8.1879662032818758E-4</v>
      </c>
    </row>
    <row r="7328" spans="7:8" x14ac:dyDescent="0.35">
      <c r="G7328">
        <v>7322</v>
      </c>
      <c r="H7328">
        <f t="shared" ca="1" si="199"/>
        <v>1.6923196195050224E-2</v>
      </c>
    </row>
    <row r="7329" spans="7:8" x14ac:dyDescent="0.35">
      <c r="G7329">
        <v>7323</v>
      </c>
      <c r="H7329">
        <f t="shared" ca="1" si="199"/>
        <v>-1.7603863650693927E-2</v>
      </c>
    </row>
    <row r="7330" spans="7:8" x14ac:dyDescent="0.35">
      <c r="G7330">
        <v>7324</v>
      </c>
      <c r="H7330">
        <f t="shared" ca="1" si="199"/>
        <v>-1.9467264303432565E-2</v>
      </c>
    </row>
    <row r="7331" spans="7:8" x14ac:dyDescent="0.35">
      <c r="G7331">
        <v>7325</v>
      </c>
      <c r="H7331">
        <f t="shared" ca="1" si="199"/>
        <v>2.5656917620045534E-3</v>
      </c>
    </row>
    <row r="7332" spans="7:8" x14ac:dyDescent="0.35">
      <c r="G7332">
        <v>7326</v>
      </c>
      <c r="H7332">
        <f t="shared" ca="1" si="199"/>
        <v>4.3160016964708028E-3</v>
      </c>
    </row>
    <row r="7333" spans="7:8" x14ac:dyDescent="0.35">
      <c r="G7333">
        <v>7327</v>
      </c>
      <c r="H7333">
        <f t="shared" ca="1" si="199"/>
        <v>-1.1287070032596651E-2</v>
      </c>
    </row>
    <row r="7334" spans="7:8" x14ac:dyDescent="0.35">
      <c r="G7334">
        <v>7328</v>
      </c>
      <c r="H7334">
        <f t="shared" ca="1" si="199"/>
        <v>1.847293859489069E-2</v>
      </c>
    </row>
    <row r="7335" spans="7:8" x14ac:dyDescent="0.35">
      <c r="G7335">
        <v>7329</v>
      </c>
      <c r="H7335">
        <f t="shared" ca="1" si="199"/>
        <v>-1.4013305199663949E-2</v>
      </c>
    </row>
    <row r="7336" spans="7:8" x14ac:dyDescent="0.35">
      <c r="G7336">
        <v>7330</v>
      </c>
      <c r="H7336">
        <f t="shared" ca="1" si="199"/>
        <v>3.0971563251700092E-2</v>
      </c>
    </row>
    <row r="7337" spans="7:8" x14ac:dyDescent="0.35">
      <c r="G7337">
        <v>7331</v>
      </c>
      <c r="H7337">
        <f t="shared" ca="1" si="199"/>
        <v>3.3808190205616165E-2</v>
      </c>
    </row>
    <row r="7338" spans="7:8" x14ac:dyDescent="0.35">
      <c r="G7338">
        <v>7332</v>
      </c>
      <c r="H7338">
        <f t="shared" ca="1" si="199"/>
        <v>-6.2914753948870245E-3</v>
      </c>
    </row>
    <row r="7339" spans="7:8" x14ac:dyDescent="0.35">
      <c r="G7339">
        <v>7333</v>
      </c>
      <c r="H7339">
        <f t="shared" ca="1" si="199"/>
        <v>-1.3511641977703584E-2</v>
      </c>
    </row>
    <row r="7340" spans="7:8" x14ac:dyDescent="0.35">
      <c r="G7340">
        <v>7334</v>
      </c>
      <c r="H7340">
        <f t="shared" ca="1" si="199"/>
        <v>7.6018587241943238E-3</v>
      </c>
    </row>
    <row r="7341" spans="7:8" x14ac:dyDescent="0.35">
      <c r="G7341">
        <v>7335</v>
      </c>
      <c r="H7341">
        <f t="shared" ca="1" si="199"/>
        <v>3.20531818698479E-3</v>
      </c>
    </row>
    <row r="7342" spans="7:8" x14ac:dyDescent="0.35">
      <c r="G7342">
        <v>7336</v>
      </c>
      <c r="H7342">
        <f t="shared" ca="1" si="199"/>
        <v>-1.5344611701141299E-2</v>
      </c>
    </row>
    <row r="7343" spans="7:8" x14ac:dyDescent="0.35">
      <c r="G7343">
        <v>7337</v>
      </c>
      <c r="H7343">
        <f t="shared" ca="1" si="199"/>
        <v>1.5453504831095501E-2</v>
      </c>
    </row>
    <row r="7344" spans="7:8" x14ac:dyDescent="0.35">
      <c r="G7344">
        <v>7338</v>
      </c>
      <c r="H7344">
        <f t="shared" ca="1" si="199"/>
        <v>-2.63067056144985E-2</v>
      </c>
    </row>
    <row r="7345" spans="7:8" x14ac:dyDescent="0.35">
      <c r="G7345">
        <v>7339</v>
      </c>
      <c r="H7345">
        <f t="shared" ca="1" si="199"/>
        <v>-4.5432377801838016E-2</v>
      </c>
    </row>
    <row r="7346" spans="7:8" x14ac:dyDescent="0.35">
      <c r="G7346">
        <v>7340</v>
      </c>
      <c r="H7346">
        <f t="shared" ca="1" si="199"/>
        <v>1.6025283935903026E-2</v>
      </c>
    </row>
    <row r="7347" spans="7:8" x14ac:dyDescent="0.35">
      <c r="G7347">
        <v>7341</v>
      </c>
      <c r="H7347">
        <f t="shared" ca="1" si="199"/>
        <v>-5.2046728671488731E-3</v>
      </c>
    </row>
    <row r="7348" spans="7:8" x14ac:dyDescent="0.35">
      <c r="G7348">
        <v>7342</v>
      </c>
      <c r="H7348">
        <f t="shared" ca="1" si="199"/>
        <v>-4.196826966323927E-3</v>
      </c>
    </row>
    <row r="7349" spans="7:8" x14ac:dyDescent="0.35">
      <c r="G7349">
        <v>7343</v>
      </c>
      <c r="H7349">
        <f t="shared" ca="1" si="199"/>
        <v>7.0431034327474466E-3</v>
      </c>
    </row>
    <row r="7350" spans="7:8" x14ac:dyDescent="0.35">
      <c r="G7350">
        <v>7344</v>
      </c>
      <c r="H7350">
        <f t="shared" ca="1" si="199"/>
        <v>2.5965626323950743E-2</v>
      </c>
    </row>
    <row r="7351" spans="7:8" x14ac:dyDescent="0.35">
      <c r="G7351">
        <v>7345</v>
      </c>
      <c r="H7351">
        <f t="shared" ca="1" si="199"/>
        <v>1.3434634592781174E-2</v>
      </c>
    </row>
    <row r="7352" spans="7:8" x14ac:dyDescent="0.35">
      <c r="G7352">
        <v>7346</v>
      </c>
      <c r="H7352">
        <f t="shared" ca="1" si="199"/>
        <v>-2.4019127438595536E-2</v>
      </c>
    </row>
    <row r="7353" spans="7:8" x14ac:dyDescent="0.35">
      <c r="G7353">
        <v>7347</v>
      </c>
      <c r="H7353">
        <f t="shared" ca="1" si="199"/>
        <v>2.1458319562158081E-2</v>
      </c>
    </row>
    <row r="7354" spans="7:8" x14ac:dyDescent="0.35">
      <c r="G7354">
        <v>7348</v>
      </c>
      <c r="H7354">
        <f t="shared" ca="1" si="199"/>
        <v>2.597146961087806E-2</v>
      </c>
    </row>
    <row r="7355" spans="7:8" x14ac:dyDescent="0.35">
      <c r="G7355">
        <v>7349</v>
      </c>
      <c r="H7355">
        <f t="shared" ca="1" si="199"/>
        <v>-4.7597423772462844E-2</v>
      </c>
    </row>
    <row r="7356" spans="7:8" x14ac:dyDescent="0.35">
      <c r="G7356">
        <v>7350</v>
      </c>
      <c r="H7356">
        <f t="shared" ca="1" si="199"/>
        <v>1.4008484569381792E-2</v>
      </c>
    </row>
    <row r="7357" spans="7:8" x14ac:dyDescent="0.35">
      <c r="G7357">
        <v>7351</v>
      </c>
      <c r="H7357">
        <f t="shared" ca="1" si="199"/>
        <v>2.1681940345184843E-2</v>
      </c>
    </row>
    <row r="7358" spans="7:8" x14ac:dyDescent="0.35">
      <c r="G7358">
        <v>7352</v>
      </c>
      <c r="H7358">
        <f t="shared" ca="1" si="199"/>
        <v>-2.4151874084426084E-2</v>
      </c>
    </row>
    <row r="7359" spans="7:8" x14ac:dyDescent="0.35">
      <c r="G7359">
        <v>7353</v>
      </c>
      <c r="H7359">
        <f t="shared" ca="1" si="199"/>
        <v>3.0333465920942985E-2</v>
      </c>
    </row>
    <row r="7360" spans="7:8" x14ac:dyDescent="0.35">
      <c r="G7360">
        <v>7354</v>
      </c>
      <c r="H7360">
        <f t="shared" ca="1" si="199"/>
        <v>-1.9928148221134034E-2</v>
      </c>
    </row>
    <row r="7361" spans="7:8" x14ac:dyDescent="0.35">
      <c r="G7361">
        <v>7355</v>
      </c>
      <c r="H7361">
        <f t="shared" ca="1" si="199"/>
        <v>6.0114922814793852E-2</v>
      </c>
    </row>
    <row r="7362" spans="7:8" x14ac:dyDescent="0.35">
      <c r="G7362">
        <v>7356</v>
      </c>
      <c r="H7362">
        <f t="shared" ca="1" si="199"/>
        <v>9.7931112648806384E-3</v>
      </c>
    </row>
    <row r="7363" spans="7:8" x14ac:dyDescent="0.35">
      <c r="G7363">
        <v>7357</v>
      </c>
      <c r="H7363">
        <f t="shared" ca="1" si="199"/>
        <v>-3.5232726853888438E-3</v>
      </c>
    </row>
    <row r="7364" spans="7:8" x14ac:dyDescent="0.35">
      <c r="G7364">
        <v>7358</v>
      </c>
      <c r="H7364">
        <f t="shared" ca="1" si="199"/>
        <v>1.678783857064926E-2</v>
      </c>
    </row>
    <row r="7365" spans="7:8" x14ac:dyDescent="0.35">
      <c r="G7365">
        <v>7359</v>
      </c>
      <c r="H7365">
        <f t="shared" ca="1" si="199"/>
        <v>1.4523024928870601E-3</v>
      </c>
    </row>
    <row r="7366" spans="7:8" x14ac:dyDescent="0.35">
      <c r="G7366">
        <v>7360</v>
      </c>
      <c r="H7366">
        <f t="shared" ca="1" si="199"/>
        <v>4.4082887097013877E-3</v>
      </c>
    </row>
    <row r="7367" spans="7:8" x14ac:dyDescent="0.35">
      <c r="G7367">
        <v>7361</v>
      </c>
      <c r="H7367">
        <f t="shared" ref="H7367:H7430" ca="1" si="200">_xlfn.NORM.INV(RAND(),K$9,K$10)</f>
        <v>2.0333649683683754E-2</v>
      </c>
    </row>
    <row r="7368" spans="7:8" x14ac:dyDescent="0.35">
      <c r="G7368">
        <v>7362</v>
      </c>
      <c r="H7368">
        <f t="shared" ca="1" si="200"/>
        <v>-2.2473157036432535E-2</v>
      </c>
    </row>
    <row r="7369" spans="7:8" x14ac:dyDescent="0.35">
      <c r="G7369">
        <v>7363</v>
      </c>
      <c r="H7369">
        <f t="shared" ca="1" si="200"/>
        <v>-2.2400151954467071E-3</v>
      </c>
    </row>
    <row r="7370" spans="7:8" x14ac:dyDescent="0.35">
      <c r="G7370">
        <v>7364</v>
      </c>
      <c r="H7370">
        <f t="shared" ca="1" si="200"/>
        <v>-8.1876228522043265E-3</v>
      </c>
    </row>
    <row r="7371" spans="7:8" x14ac:dyDescent="0.35">
      <c r="G7371">
        <v>7365</v>
      </c>
      <c r="H7371">
        <f t="shared" ca="1" si="200"/>
        <v>-2.3995961829182632E-2</v>
      </c>
    </row>
    <row r="7372" spans="7:8" x14ac:dyDescent="0.35">
      <c r="G7372">
        <v>7366</v>
      </c>
      <c r="H7372">
        <f t="shared" ca="1" si="200"/>
        <v>3.1258789754333733E-3</v>
      </c>
    </row>
    <row r="7373" spans="7:8" x14ac:dyDescent="0.35">
      <c r="G7373">
        <v>7367</v>
      </c>
      <c r="H7373">
        <f t="shared" ca="1" si="200"/>
        <v>3.9687450208664753E-3</v>
      </c>
    </row>
    <row r="7374" spans="7:8" x14ac:dyDescent="0.35">
      <c r="G7374">
        <v>7368</v>
      </c>
      <c r="H7374">
        <f t="shared" ca="1" si="200"/>
        <v>2.9950371634935455E-2</v>
      </c>
    </row>
    <row r="7375" spans="7:8" x14ac:dyDescent="0.35">
      <c r="G7375">
        <v>7369</v>
      </c>
      <c r="H7375">
        <f t="shared" ca="1" si="200"/>
        <v>2.9167282680204937E-2</v>
      </c>
    </row>
    <row r="7376" spans="7:8" x14ac:dyDescent="0.35">
      <c r="G7376">
        <v>7370</v>
      </c>
      <c r="H7376">
        <f t="shared" ca="1" si="200"/>
        <v>-3.1511742352847691E-2</v>
      </c>
    </row>
    <row r="7377" spans="7:8" x14ac:dyDescent="0.35">
      <c r="G7377">
        <v>7371</v>
      </c>
      <c r="H7377">
        <f t="shared" ca="1" si="200"/>
        <v>-2.1043592784599167E-2</v>
      </c>
    </row>
    <row r="7378" spans="7:8" x14ac:dyDescent="0.35">
      <c r="G7378">
        <v>7372</v>
      </c>
      <c r="H7378">
        <f t="shared" ca="1" si="200"/>
        <v>2.0638905501287785E-2</v>
      </c>
    </row>
    <row r="7379" spans="7:8" x14ac:dyDescent="0.35">
      <c r="G7379">
        <v>7373</v>
      </c>
      <c r="H7379">
        <f t="shared" ca="1" si="200"/>
        <v>1.0878096844999702E-2</v>
      </c>
    </row>
    <row r="7380" spans="7:8" x14ac:dyDescent="0.35">
      <c r="G7380">
        <v>7374</v>
      </c>
      <c r="H7380">
        <f t="shared" ca="1" si="200"/>
        <v>2.9187922862879922E-2</v>
      </c>
    </row>
    <row r="7381" spans="7:8" x14ac:dyDescent="0.35">
      <c r="G7381">
        <v>7375</v>
      </c>
      <c r="H7381">
        <f t="shared" ca="1" si="200"/>
        <v>4.0382695289414031E-2</v>
      </c>
    </row>
    <row r="7382" spans="7:8" x14ac:dyDescent="0.35">
      <c r="G7382">
        <v>7376</v>
      </c>
      <c r="H7382">
        <f t="shared" ca="1" si="200"/>
        <v>7.3370525489457666E-3</v>
      </c>
    </row>
    <row r="7383" spans="7:8" x14ac:dyDescent="0.35">
      <c r="G7383">
        <v>7377</v>
      </c>
      <c r="H7383">
        <f t="shared" ca="1" si="200"/>
        <v>2.0276331651450423E-2</v>
      </c>
    </row>
    <row r="7384" spans="7:8" x14ac:dyDescent="0.35">
      <c r="G7384">
        <v>7378</v>
      </c>
      <c r="H7384">
        <f t="shared" ca="1" si="200"/>
        <v>-1.3945426885869987E-2</v>
      </c>
    </row>
    <row r="7385" spans="7:8" x14ac:dyDescent="0.35">
      <c r="G7385">
        <v>7379</v>
      </c>
      <c r="H7385">
        <f t="shared" ca="1" si="200"/>
        <v>1.0686327907915143E-2</v>
      </c>
    </row>
    <row r="7386" spans="7:8" x14ac:dyDescent="0.35">
      <c r="G7386">
        <v>7380</v>
      </c>
      <c r="H7386">
        <f t="shared" ca="1" si="200"/>
        <v>-7.1585842275141542E-3</v>
      </c>
    </row>
    <row r="7387" spans="7:8" x14ac:dyDescent="0.35">
      <c r="G7387">
        <v>7381</v>
      </c>
      <c r="H7387">
        <f t="shared" ca="1" si="200"/>
        <v>1.6556605545074255E-2</v>
      </c>
    </row>
    <row r="7388" spans="7:8" x14ac:dyDescent="0.35">
      <c r="G7388">
        <v>7382</v>
      </c>
      <c r="H7388">
        <f t="shared" ca="1" si="200"/>
        <v>2.7344904725788318E-2</v>
      </c>
    </row>
    <row r="7389" spans="7:8" x14ac:dyDescent="0.35">
      <c r="G7389">
        <v>7383</v>
      </c>
      <c r="H7389">
        <f t="shared" ca="1" si="200"/>
        <v>6.3348005210564547E-3</v>
      </c>
    </row>
    <row r="7390" spans="7:8" x14ac:dyDescent="0.35">
      <c r="G7390">
        <v>7384</v>
      </c>
      <c r="H7390">
        <f t="shared" ca="1" si="200"/>
        <v>-6.387033271102854E-3</v>
      </c>
    </row>
    <row r="7391" spans="7:8" x14ac:dyDescent="0.35">
      <c r="G7391">
        <v>7385</v>
      </c>
      <c r="H7391">
        <f t="shared" ca="1" si="200"/>
        <v>2.9019379885944118E-2</v>
      </c>
    </row>
    <row r="7392" spans="7:8" x14ac:dyDescent="0.35">
      <c r="G7392">
        <v>7386</v>
      </c>
      <c r="H7392">
        <f t="shared" ca="1" si="200"/>
        <v>-8.6901428862690283E-3</v>
      </c>
    </row>
    <row r="7393" spans="7:8" x14ac:dyDescent="0.35">
      <c r="G7393">
        <v>7387</v>
      </c>
      <c r="H7393">
        <f t="shared" ca="1" si="200"/>
        <v>1.038266548814743E-2</v>
      </c>
    </row>
    <row r="7394" spans="7:8" x14ac:dyDescent="0.35">
      <c r="G7394">
        <v>7388</v>
      </c>
      <c r="H7394">
        <f t="shared" ca="1" si="200"/>
        <v>3.1623988549589831E-2</v>
      </c>
    </row>
    <row r="7395" spans="7:8" x14ac:dyDescent="0.35">
      <c r="G7395">
        <v>7389</v>
      </c>
      <c r="H7395">
        <f t="shared" ca="1" si="200"/>
        <v>-4.7436985136469753E-2</v>
      </c>
    </row>
    <row r="7396" spans="7:8" x14ac:dyDescent="0.35">
      <c r="G7396">
        <v>7390</v>
      </c>
      <c r="H7396">
        <f t="shared" ca="1" si="200"/>
        <v>3.3883180890037529E-2</v>
      </c>
    </row>
    <row r="7397" spans="7:8" x14ac:dyDescent="0.35">
      <c r="G7397">
        <v>7391</v>
      </c>
      <c r="H7397">
        <f t="shared" ca="1" si="200"/>
        <v>8.7388596644230321E-3</v>
      </c>
    </row>
    <row r="7398" spans="7:8" x14ac:dyDescent="0.35">
      <c r="G7398">
        <v>7392</v>
      </c>
      <c r="H7398">
        <f t="shared" ca="1" si="200"/>
        <v>1.1986570750978875E-2</v>
      </c>
    </row>
    <row r="7399" spans="7:8" x14ac:dyDescent="0.35">
      <c r="G7399">
        <v>7393</v>
      </c>
      <c r="H7399">
        <f t="shared" ca="1" si="200"/>
        <v>8.2194644573412076E-3</v>
      </c>
    </row>
    <row r="7400" spans="7:8" x14ac:dyDescent="0.35">
      <c r="G7400">
        <v>7394</v>
      </c>
      <c r="H7400">
        <f t="shared" ca="1" si="200"/>
        <v>3.813661333544939E-2</v>
      </c>
    </row>
    <row r="7401" spans="7:8" x14ac:dyDescent="0.35">
      <c r="G7401">
        <v>7395</v>
      </c>
      <c r="H7401">
        <f t="shared" ca="1" si="200"/>
        <v>-1.7223185585601573E-2</v>
      </c>
    </row>
    <row r="7402" spans="7:8" x14ac:dyDescent="0.35">
      <c r="G7402">
        <v>7396</v>
      </c>
      <c r="H7402">
        <f t="shared" ca="1" si="200"/>
        <v>3.4279787104792431E-2</v>
      </c>
    </row>
    <row r="7403" spans="7:8" x14ac:dyDescent="0.35">
      <c r="G7403">
        <v>7397</v>
      </c>
      <c r="H7403">
        <f t="shared" ca="1" si="200"/>
        <v>-3.746556359314724E-2</v>
      </c>
    </row>
    <row r="7404" spans="7:8" x14ac:dyDescent="0.35">
      <c r="G7404">
        <v>7398</v>
      </c>
      <c r="H7404">
        <f t="shared" ca="1" si="200"/>
        <v>-1.7825637097888498E-2</v>
      </c>
    </row>
    <row r="7405" spans="7:8" x14ac:dyDescent="0.35">
      <c r="G7405">
        <v>7399</v>
      </c>
      <c r="H7405">
        <f t="shared" ca="1" si="200"/>
        <v>-1.6208377030818373E-3</v>
      </c>
    </row>
    <row r="7406" spans="7:8" x14ac:dyDescent="0.35">
      <c r="G7406">
        <v>7400</v>
      </c>
      <c r="H7406">
        <f t="shared" ca="1" si="200"/>
        <v>-4.7228433058775568E-3</v>
      </c>
    </row>
    <row r="7407" spans="7:8" x14ac:dyDescent="0.35">
      <c r="G7407">
        <v>7401</v>
      </c>
      <c r="H7407">
        <f t="shared" ca="1" si="200"/>
        <v>-4.1111723330005942E-2</v>
      </c>
    </row>
    <row r="7408" spans="7:8" x14ac:dyDescent="0.35">
      <c r="G7408">
        <v>7402</v>
      </c>
      <c r="H7408">
        <f t="shared" ca="1" si="200"/>
        <v>-1.1017437950478657E-2</v>
      </c>
    </row>
    <row r="7409" spans="7:8" x14ac:dyDescent="0.35">
      <c r="G7409">
        <v>7403</v>
      </c>
      <c r="H7409">
        <f t="shared" ca="1" si="200"/>
        <v>2.8428650689263835E-4</v>
      </c>
    </row>
    <row r="7410" spans="7:8" x14ac:dyDescent="0.35">
      <c r="G7410">
        <v>7404</v>
      </c>
      <c r="H7410">
        <f t="shared" ca="1" si="200"/>
        <v>2.9989594069286148E-2</v>
      </c>
    </row>
    <row r="7411" spans="7:8" x14ac:dyDescent="0.35">
      <c r="G7411">
        <v>7405</v>
      </c>
      <c r="H7411">
        <f t="shared" ca="1" si="200"/>
        <v>7.5603900555341868E-3</v>
      </c>
    </row>
    <row r="7412" spans="7:8" x14ac:dyDescent="0.35">
      <c r="G7412">
        <v>7406</v>
      </c>
      <c r="H7412">
        <f t="shared" ca="1" si="200"/>
        <v>-1.7995273155564889E-4</v>
      </c>
    </row>
    <row r="7413" spans="7:8" x14ac:dyDescent="0.35">
      <c r="G7413">
        <v>7407</v>
      </c>
      <c r="H7413">
        <f t="shared" ca="1" si="200"/>
        <v>-1.0080805682857184E-2</v>
      </c>
    </row>
    <row r="7414" spans="7:8" x14ac:dyDescent="0.35">
      <c r="G7414">
        <v>7408</v>
      </c>
      <c r="H7414">
        <f t="shared" ca="1" si="200"/>
        <v>5.9892991993908594E-2</v>
      </c>
    </row>
    <row r="7415" spans="7:8" x14ac:dyDescent="0.35">
      <c r="G7415">
        <v>7409</v>
      </c>
      <c r="H7415">
        <f t="shared" ca="1" si="200"/>
        <v>-1.3353401749525089E-2</v>
      </c>
    </row>
    <row r="7416" spans="7:8" x14ac:dyDescent="0.35">
      <c r="G7416">
        <v>7410</v>
      </c>
      <c r="H7416">
        <f t="shared" ca="1" si="200"/>
        <v>-3.2180033505542611E-2</v>
      </c>
    </row>
    <row r="7417" spans="7:8" x14ac:dyDescent="0.35">
      <c r="G7417">
        <v>7411</v>
      </c>
      <c r="H7417">
        <f t="shared" ca="1" si="200"/>
        <v>3.5404230762619206E-2</v>
      </c>
    </row>
    <row r="7418" spans="7:8" x14ac:dyDescent="0.35">
      <c r="G7418">
        <v>7412</v>
      </c>
      <c r="H7418">
        <f t="shared" ca="1" si="200"/>
        <v>-2.0499656317536075E-2</v>
      </c>
    </row>
    <row r="7419" spans="7:8" x14ac:dyDescent="0.35">
      <c r="G7419">
        <v>7413</v>
      </c>
      <c r="H7419">
        <f t="shared" ca="1" si="200"/>
        <v>-1.6421291876858719E-2</v>
      </c>
    </row>
    <row r="7420" spans="7:8" x14ac:dyDescent="0.35">
      <c r="G7420">
        <v>7414</v>
      </c>
      <c r="H7420">
        <f t="shared" ca="1" si="200"/>
        <v>-1.4107684589471297E-2</v>
      </c>
    </row>
    <row r="7421" spans="7:8" x14ac:dyDescent="0.35">
      <c r="G7421">
        <v>7415</v>
      </c>
      <c r="H7421">
        <f t="shared" ca="1" si="200"/>
        <v>2.8232995157005836E-2</v>
      </c>
    </row>
    <row r="7422" spans="7:8" x14ac:dyDescent="0.35">
      <c r="G7422">
        <v>7416</v>
      </c>
      <c r="H7422">
        <f t="shared" ca="1" si="200"/>
        <v>2.3022949954856167E-2</v>
      </c>
    </row>
    <row r="7423" spans="7:8" x14ac:dyDescent="0.35">
      <c r="G7423">
        <v>7417</v>
      </c>
      <c r="H7423">
        <f t="shared" ca="1" si="200"/>
        <v>3.7822190620913848E-3</v>
      </c>
    </row>
    <row r="7424" spans="7:8" x14ac:dyDescent="0.35">
      <c r="G7424">
        <v>7418</v>
      </c>
      <c r="H7424">
        <f t="shared" ca="1" si="200"/>
        <v>-3.7296410803744691E-2</v>
      </c>
    </row>
    <row r="7425" spans="7:8" x14ac:dyDescent="0.35">
      <c r="G7425">
        <v>7419</v>
      </c>
      <c r="H7425">
        <f t="shared" ca="1" si="200"/>
        <v>1.6839155069251027E-2</v>
      </c>
    </row>
    <row r="7426" spans="7:8" x14ac:dyDescent="0.35">
      <c r="G7426">
        <v>7420</v>
      </c>
      <c r="H7426">
        <f t="shared" ca="1" si="200"/>
        <v>-1.6981755474632231E-2</v>
      </c>
    </row>
    <row r="7427" spans="7:8" x14ac:dyDescent="0.35">
      <c r="G7427">
        <v>7421</v>
      </c>
      <c r="H7427">
        <f t="shared" ca="1" si="200"/>
        <v>-1.2430090795563177E-3</v>
      </c>
    </row>
    <row r="7428" spans="7:8" x14ac:dyDescent="0.35">
      <c r="G7428">
        <v>7422</v>
      </c>
      <c r="H7428">
        <f t="shared" ca="1" si="200"/>
        <v>3.0858169377928117E-2</v>
      </c>
    </row>
    <row r="7429" spans="7:8" x14ac:dyDescent="0.35">
      <c r="G7429">
        <v>7423</v>
      </c>
      <c r="H7429">
        <f t="shared" ca="1" si="200"/>
        <v>2.2175213151115879E-2</v>
      </c>
    </row>
    <row r="7430" spans="7:8" x14ac:dyDescent="0.35">
      <c r="G7430">
        <v>7424</v>
      </c>
      <c r="H7430">
        <f t="shared" ca="1" si="200"/>
        <v>2.8226703286143223E-2</v>
      </c>
    </row>
    <row r="7431" spans="7:8" x14ac:dyDescent="0.35">
      <c r="G7431">
        <v>7425</v>
      </c>
      <c r="H7431">
        <f t="shared" ref="H7431:H7494" ca="1" si="201">_xlfn.NORM.INV(RAND(),K$9,K$10)</f>
        <v>-8.563451867549414E-3</v>
      </c>
    </row>
    <row r="7432" spans="7:8" x14ac:dyDescent="0.35">
      <c r="G7432">
        <v>7426</v>
      </c>
      <c r="H7432">
        <f t="shared" ca="1" si="201"/>
        <v>2.2432448244007742E-2</v>
      </c>
    </row>
    <row r="7433" spans="7:8" x14ac:dyDescent="0.35">
      <c r="G7433">
        <v>7427</v>
      </c>
      <c r="H7433">
        <f t="shared" ca="1" si="201"/>
        <v>1.4517778404589971E-3</v>
      </c>
    </row>
    <row r="7434" spans="7:8" x14ac:dyDescent="0.35">
      <c r="G7434">
        <v>7428</v>
      </c>
      <c r="H7434">
        <f t="shared" ca="1" si="201"/>
        <v>-2.5763705135125506E-2</v>
      </c>
    </row>
    <row r="7435" spans="7:8" x14ac:dyDescent="0.35">
      <c r="G7435">
        <v>7429</v>
      </c>
      <c r="H7435">
        <f t="shared" ca="1" si="201"/>
        <v>9.8631963429106281E-3</v>
      </c>
    </row>
    <row r="7436" spans="7:8" x14ac:dyDescent="0.35">
      <c r="G7436">
        <v>7430</v>
      </c>
      <c r="H7436">
        <f t="shared" ca="1" si="201"/>
        <v>1.7797216401699748E-2</v>
      </c>
    </row>
    <row r="7437" spans="7:8" x14ac:dyDescent="0.35">
      <c r="G7437">
        <v>7431</v>
      </c>
      <c r="H7437">
        <f t="shared" ca="1" si="201"/>
        <v>2.4311566696809939E-2</v>
      </c>
    </row>
    <row r="7438" spans="7:8" x14ac:dyDescent="0.35">
      <c r="G7438">
        <v>7432</v>
      </c>
      <c r="H7438">
        <f t="shared" ca="1" si="201"/>
        <v>1.7253249253609035E-2</v>
      </c>
    </row>
    <row r="7439" spans="7:8" x14ac:dyDescent="0.35">
      <c r="G7439">
        <v>7433</v>
      </c>
      <c r="H7439">
        <f t="shared" ca="1" si="201"/>
        <v>2.7205193898448641E-2</v>
      </c>
    </row>
    <row r="7440" spans="7:8" x14ac:dyDescent="0.35">
      <c r="G7440">
        <v>7434</v>
      </c>
      <c r="H7440">
        <f t="shared" ca="1" si="201"/>
        <v>4.1340534629845882E-2</v>
      </c>
    </row>
    <row r="7441" spans="7:8" x14ac:dyDescent="0.35">
      <c r="G7441">
        <v>7435</v>
      </c>
      <c r="H7441">
        <f t="shared" ca="1" si="201"/>
        <v>1.147647834427081E-2</v>
      </c>
    </row>
    <row r="7442" spans="7:8" x14ac:dyDescent="0.35">
      <c r="G7442">
        <v>7436</v>
      </c>
      <c r="H7442">
        <f t="shared" ca="1" si="201"/>
        <v>3.9569771581727892E-2</v>
      </c>
    </row>
    <row r="7443" spans="7:8" x14ac:dyDescent="0.35">
      <c r="G7443">
        <v>7437</v>
      </c>
      <c r="H7443">
        <f t="shared" ca="1" si="201"/>
        <v>1.2029809550905201E-2</v>
      </c>
    </row>
    <row r="7444" spans="7:8" x14ac:dyDescent="0.35">
      <c r="G7444">
        <v>7438</v>
      </c>
      <c r="H7444">
        <f t="shared" ca="1" si="201"/>
        <v>2.3691837556794913E-2</v>
      </c>
    </row>
    <row r="7445" spans="7:8" x14ac:dyDescent="0.35">
      <c r="G7445">
        <v>7439</v>
      </c>
      <c r="H7445">
        <f t="shared" ca="1" si="201"/>
        <v>2.2602115430043798E-2</v>
      </c>
    </row>
    <row r="7446" spans="7:8" x14ac:dyDescent="0.35">
      <c r="G7446">
        <v>7440</v>
      </c>
      <c r="H7446">
        <f t="shared" ca="1" si="201"/>
        <v>-5.1791673728191455E-3</v>
      </c>
    </row>
    <row r="7447" spans="7:8" x14ac:dyDescent="0.35">
      <c r="G7447">
        <v>7441</v>
      </c>
      <c r="H7447">
        <f t="shared" ca="1" si="201"/>
        <v>-1.2339517760865023E-2</v>
      </c>
    </row>
    <row r="7448" spans="7:8" x14ac:dyDescent="0.35">
      <c r="G7448">
        <v>7442</v>
      </c>
      <c r="H7448">
        <f t="shared" ca="1" si="201"/>
        <v>3.0168291597091199E-2</v>
      </c>
    </row>
    <row r="7449" spans="7:8" x14ac:dyDescent="0.35">
      <c r="G7449">
        <v>7443</v>
      </c>
      <c r="H7449">
        <f t="shared" ca="1" si="201"/>
        <v>2.0043164852895843E-2</v>
      </c>
    </row>
    <row r="7450" spans="7:8" x14ac:dyDescent="0.35">
      <c r="G7450">
        <v>7444</v>
      </c>
      <c r="H7450">
        <f t="shared" ca="1" si="201"/>
        <v>2.8415621249052277E-2</v>
      </c>
    </row>
    <row r="7451" spans="7:8" x14ac:dyDescent="0.35">
      <c r="G7451">
        <v>7445</v>
      </c>
      <c r="H7451">
        <f t="shared" ca="1" si="201"/>
        <v>2.4373319315064031E-2</v>
      </c>
    </row>
    <row r="7452" spans="7:8" x14ac:dyDescent="0.35">
      <c r="G7452">
        <v>7446</v>
      </c>
      <c r="H7452">
        <f t="shared" ca="1" si="201"/>
        <v>1.4969093045269833E-3</v>
      </c>
    </row>
    <row r="7453" spans="7:8" x14ac:dyDescent="0.35">
      <c r="G7453">
        <v>7447</v>
      </c>
      <c r="H7453">
        <f t="shared" ca="1" si="201"/>
        <v>-6.2389770498743388E-3</v>
      </c>
    </row>
    <row r="7454" spans="7:8" x14ac:dyDescent="0.35">
      <c r="G7454">
        <v>7448</v>
      </c>
      <c r="H7454">
        <f t="shared" ca="1" si="201"/>
        <v>-3.4852832788590971E-2</v>
      </c>
    </row>
    <row r="7455" spans="7:8" x14ac:dyDescent="0.35">
      <c r="G7455">
        <v>7449</v>
      </c>
      <c r="H7455">
        <f t="shared" ca="1" si="201"/>
        <v>-7.9801766931734807E-3</v>
      </c>
    </row>
    <row r="7456" spans="7:8" x14ac:dyDescent="0.35">
      <c r="G7456">
        <v>7450</v>
      </c>
      <c r="H7456">
        <f t="shared" ca="1" si="201"/>
        <v>9.8982861209928347E-4</v>
      </c>
    </row>
    <row r="7457" spans="7:8" x14ac:dyDescent="0.35">
      <c r="G7457">
        <v>7451</v>
      </c>
      <c r="H7457">
        <f t="shared" ca="1" si="201"/>
        <v>2.5246330366296844E-2</v>
      </c>
    </row>
    <row r="7458" spans="7:8" x14ac:dyDescent="0.35">
      <c r="G7458">
        <v>7452</v>
      </c>
      <c r="H7458">
        <f t="shared" ca="1" si="201"/>
        <v>-3.2342632504394876E-2</v>
      </c>
    </row>
    <row r="7459" spans="7:8" x14ac:dyDescent="0.35">
      <c r="G7459">
        <v>7453</v>
      </c>
      <c r="H7459">
        <f t="shared" ca="1" si="201"/>
        <v>2.7911857808154774E-2</v>
      </c>
    </row>
    <row r="7460" spans="7:8" x14ac:dyDescent="0.35">
      <c r="G7460">
        <v>7454</v>
      </c>
      <c r="H7460">
        <f t="shared" ca="1" si="201"/>
        <v>-1.6038881639560146E-2</v>
      </c>
    </row>
    <row r="7461" spans="7:8" x14ac:dyDescent="0.35">
      <c r="G7461">
        <v>7455</v>
      </c>
      <c r="H7461">
        <f t="shared" ca="1" si="201"/>
        <v>9.864435193917144E-3</v>
      </c>
    </row>
    <row r="7462" spans="7:8" x14ac:dyDescent="0.35">
      <c r="G7462">
        <v>7456</v>
      </c>
      <c r="H7462">
        <f t="shared" ca="1" si="201"/>
        <v>2.7935264133836481E-2</v>
      </c>
    </row>
    <row r="7463" spans="7:8" x14ac:dyDescent="0.35">
      <c r="G7463">
        <v>7457</v>
      </c>
      <c r="H7463">
        <f t="shared" ca="1" si="201"/>
        <v>1.9323815111011153E-2</v>
      </c>
    </row>
    <row r="7464" spans="7:8" x14ac:dyDescent="0.35">
      <c r="G7464">
        <v>7458</v>
      </c>
      <c r="H7464">
        <f t="shared" ca="1" si="201"/>
        <v>3.6763304561681427E-2</v>
      </c>
    </row>
    <row r="7465" spans="7:8" x14ac:dyDescent="0.35">
      <c r="G7465">
        <v>7459</v>
      </c>
      <c r="H7465">
        <f t="shared" ca="1" si="201"/>
        <v>1.9163955123361495E-2</v>
      </c>
    </row>
    <row r="7466" spans="7:8" x14ac:dyDescent="0.35">
      <c r="G7466">
        <v>7460</v>
      </c>
      <c r="H7466">
        <f t="shared" ca="1" si="201"/>
        <v>2.4170245037048793E-3</v>
      </c>
    </row>
    <row r="7467" spans="7:8" x14ac:dyDescent="0.35">
      <c r="G7467">
        <v>7461</v>
      </c>
      <c r="H7467">
        <f t="shared" ca="1" si="201"/>
        <v>6.8781640254954772E-3</v>
      </c>
    </row>
    <row r="7468" spans="7:8" x14ac:dyDescent="0.35">
      <c r="G7468">
        <v>7462</v>
      </c>
      <c r="H7468">
        <f t="shared" ca="1" si="201"/>
        <v>-5.1195209407423675E-3</v>
      </c>
    </row>
    <row r="7469" spans="7:8" x14ac:dyDescent="0.35">
      <c r="G7469">
        <v>7463</v>
      </c>
      <c r="H7469">
        <f t="shared" ca="1" si="201"/>
        <v>-4.2352007224136901E-2</v>
      </c>
    </row>
    <row r="7470" spans="7:8" x14ac:dyDescent="0.35">
      <c r="G7470">
        <v>7464</v>
      </c>
      <c r="H7470">
        <f t="shared" ca="1" si="201"/>
        <v>4.4833008818711155E-2</v>
      </c>
    </row>
    <row r="7471" spans="7:8" x14ac:dyDescent="0.35">
      <c r="G7471">
        <v>7465</v>
      </c>
      <c r="H7471">
        <f t="shared" ca="1" si="201"/>
        <v>7.8636216514222715E-3</v>
      </c>
    </row>
    <row r="7472" spans="7:8" x14ac:dyDescent="0.35">
      <c r="G7472">
        <v>7466</v>
      </c>
      <c r="H7472">
        <f t="shared" ca="1" si="201"/>
        <v>1.8030540321918639E-2</v>
      </c>
    </row>
    <row r="7473" spans="7:8" x14ac:dyDescent="0.35">
      <c r="G7473">
        <v>7467</v>
      </c>
      <c r="H7473">
        <f t="shared" ca="1" si="201"/>
        <v>-6.1560380858488008E-2</v>
      </c>
    </row>
    <row r="7474" spans="7:8" x14ac:dyDescent="0.35">
      <c r="G7474">
        <v>7468</v>
      </c>
      <c r="H7474">
        <f t="shared" ca="1" si="201"/>
        <v>-4.4190076786352797E-2</v>
      </c>
    </row>
    <row r="7475" spans="7:8" x14ac:dyDescent="0.35">
      <c r="G7475">
        <v>7469</v>
      </c>
      <c r="H7475">
        <f t="shared" ca="1" si="201"/>
        <v>1.3071816224862927E-2</v>
      </c>
    </row>
    <row r="7476" spans="7:8" x14ac:dyDescent="0.35">
      <c r="G7476">
        <v>7470</v>
      </c>
      <c r="H7476">
        <f t="shared" ca="1" si="201"/>
        <v>4.9486056879199589E-3</v>
      </c>
    </row>
    <row r="7477" spans="7:8" x14ac:dyDescent="0.35">
      <c r="G7477">
        <v>7471</v>
      </c>
      <c r="H7477">
        <f t="shared" ca="1" si="201"/>
        <v>-3.8915215825498619E-3</v>
      </c>
    </row>
    <row r="7478" spans="7:8" x14ac:dyDescent="0.35">
      <c r="G7478">
        <v>7472</v>
      </c>
      <c r="H7478">
        <f t="shared" ca="1" si="201"/>
        <v>2.3372774734883622E-2</v>
      </c>
    </row>
    <row r="7479" spans="7:8" x14ac:dyDescent="0.35">
      <c r="G7479">
        <v>7473</v>
      </c>
      <c r="H7479">
        <f t="shared" ca="1" si="201"/>
        <v>-2.3026620446788142E-2</v>
      </c>
    </row>
    <row r="7480" spans="7:8" x14ac:dyDescent="0.35">
      <c r="G7480">
        <v>7474</v>
      </c>
      <c r="H7480">
        <f t="shared" ca="1" si="201"/>
        <v>3.6208313146502073E-2</v>
      </c>
    </row>
    <row r="7481" spans="7:8" x14ac:dyDescent="0.35">
      <c r="G7481">
        <v>7475</v>
      </c>
      <c r="H7481">
        <f t="shared" ca="1" si="201"/>
        <v>2.7088858669284323E-2</v>
      </c>
    </row>
    <row r="7482" spans="7:8" x14ac:dyDescent="0.35">
      <c r="G7482">
        <v>7476</v>
      </c>
      <c r="H7482">
        <f t="shared" ca="1" si="201"/>
        <v>-2.6550002174766846E-2</v>
      </c>
    </row>
    <row r="7483" spans="7:8" x14ac:dyDescent="0.35">
      <c r="G7483">
        <v>7477</v>
      </c>
      <c r="H7483">
        <f t="shared" ca="1" si="201"/>
        <v>2.4582099153374012E-3</v>
      </c>
    </row>
    <row r="7484" spans="7:8" x14ac:dyDescent="0.35">
      <c r="G7484">
        <v>7478</v>
      </c>
      <c r="H7484">
        <f t="shared" ca="1" si="201"/>
        <v>-2.0003886825711494E-2</v>
      </c>
    </row>
    <row r="7485" spans="7:8" x14ac:dyDescent="0.35">
      <c r="G7485">
        <v>7479</v>
      </c>
      <c r="H7485">
        <f t="shared" ca="1" si="201"/>
        <v>3.5328589138640849E-2</v>
      </c>
    </row>
    <row r="7486" spans="7:8" x14ac:dyDescent="0.35">
      <c r="G7486">
        <v>7480</v>
      </c>
      <c r="H7486">
        <f t="shared" ca="1" si="201"/>
        <v>2.3783240178881546E-2</v>
      </c>
    </row>
    <row r="7487" spans="7:8" x14ac:dyDescent="0.35">
      <c r="G7487">
        <v>7481</v>
      </c>
      <c r="H7487">
        <f t="shared" ca="1" si="201"/>
        <v>-1.3770734281093128E-2</v>
      </c>
    </row>
    <row r="7488" spans="7:8" x14ac:dyDescent="0.35">
      <c r="G7488">
        <v>7482</v>
      </c>
      <c r="H7488">
        <f t="shared" ca="1" si="201"/>
        <v>3.1633312179211615E-2</v>
      </c>
    </row>
    <row r="7489" spans="7:8" x14ac:dyDescent="0.35">
      <c r="G7489">
        <v>7483</v>
      </c>
      <c r="H7489">
        <f t="shared" ca="1" si="201"/>
        <v>1.1462017194215396E-3</v>
      </c>
    </row>
    <row r="7490" spans="7:8" x14ac:dyDescent="0.35">
      <c r="G7490">
        <v>7484</v>
      </c>
      <c r="H7490">
        <f t="shared" ca="1" si="201"/>
        <v>3.5771845587977226E-2</v>
      </c>
    </row>
    <row r="7491" spans="7:8" x14ac:dyDescent="0.35">
      <c r="G7491">
        <v>7485</v>
      </c>
      <c r="H7491">
        <f t="shared" ca="1" si="201"/>
        <v>2.0943287957696788E-2</v>
      </c>
    </row>
    <row r="7492" spans="7:8" x14ac:dyDescent="0.35">
      <c r="G7492">
        <v>7486</v>
      </c>
      <c r="H7492">
        <f t="shared" ca="1" si="201"/>
        <v>3.5414087346138788E-2</v>
      </c>
    </row>
    <row r="7493" spans="7:8" x14ac:dyDescent="0.35">
      <c r="G7493">
        <v>7487</v>
      </c>
      <c r="H7493">
        <f t="shared" ca="1" si="201"/>
        <v>3.045277127229825E-2</v>
      </c>
    </row>
    <row r="7494" spans="7:8" x14ac:dyDescent="0.35">
      <c r="G7494">
        <v>7488</v>
      </c>
      <c r="H7494">
        <f t="shared" ca="1" si="201"/>
        <v>-5.5996288965469545E-3</v>
      </c>
    </row>
    <row r="7495" spans="7:8" x14ac:dyDescent="0.35">
      <c r="G7495">
        <v>7489</v>
      </c>
      <c r="H7495">
        <f t="shared" ref="H7495:H7558" ca="1" si="202">_xlfn.NORM.INV(RAND(),K$9,K$10)</f>
        <v>3.2681882462440956E-2</v>
      </c>
    </row>
    <row r="7496" spans="7:8" x14ac:dyDescent="0.35">
      <c r="G7496">
        <v>7490</v>
      </c>
      <c r="H7496">
        <f t="shared" ca="1" si="202"/>
        <v>1.1270226976821365E-2</v>
      </c>
    </row>
    <row r="7497" spans="7:8" x14ac:dyDescent="0.35">
      <c r="G7497">
        <v>7491</v>
      </c>
      <c r="H7497">
        <f t="shared" ca="1" si="202"/>
        <v>-2.7982485815656395E-4</v>
      </c>
    </row>
    <row r="7498" spans="7:8" x14ac:dyDescent="0.35">
      <c r="G7498">
        <v>7492</v>
      </c>
      <c r="H7498">
        <f t="shared" ca="1" si="202"/>
        <v>-7.1678854818020589E-3</v>
      </c>
    </row>
    <row r="7499" spans="7:8" x14ac:dyDescent="0.35">
      <c r="G7499">
        <v>7493</v>
      </c>
      <c r="H7499">
        <f t="shared" ca="1" si="202"/>
        <v>9.8674393122929853E-3</v>
      </c>
    </row>
    <row r="7500" spans="7:8" x14ac:dyDescent="0.35">
      <c r="G7500">
        <v>7494</v>
      </c>
      <c r="H7500">
        <f t="shared" ca="1" si="202"/>
        <v>-2.1585871879871588E-2</v>
      </c>
    </row>
    <row r="7501" spans="7:8" x14ac:dyDescent="0.35">
      <c r="G7501">
        <v>7495</v>
      </c>
      <c r="H7501">
        <f t="shared" ca="1" si="202"/>
        <v>-5.1969312365439967E-2</v>
      </c>
    </row>
    <row r="7502" spans="7:8" x14ac:dyDescent="0.35">
      <c r="G7502">
        <v>7496</v>
      </c>
      <c r="H7502">
        <f t="shared" ca="1" si="202"/>
        <v>-1.3805364719762824E-3</v>
      </c>
    </row>
    <row r="7503" spans="7:8" x14ac:dyDescent="0.35">
      <c r="G7503">
        <v>7497</v>
      </c>
      <c r="H7503">
        <f t="shared" ca="1" si="202"/>
        <v>4.8016942295676886E-2</v>
      </c>
    </row>
    <row r="7504" spans="7:8" x14ac:dyDescent="0.35">
      <c r="G7504">
        <v>7498</v>
      </c>
      <c r="H7504">
        <f t="shared" ca="1" si="202"/>
        <v>-5.3547759080650223E-2</v>
      </c>
    </row>
    <row r="7505" spans="7:8" x14ac:dyDescent="0.35">
      <c r="G7505">
        <v>7499</v>
      </c>
      <c r="H7505">
        <f t="shared" ca="1" si="202"/>
        <v>-1.8579044337409242E-2</v>
      </c>
    </row>
    <row r="7506" spans="7:8" x14ac:dyDescent="0.35">
      <c r="G7506">
        <v>7500</v>
      </c>
      <c r="H7506">
        <f t="shared" ca="1" si="202"/>
        <v>1.3349299846852015E-3</v>
      </c>
    </row>
    <row r="7507" spans="7:8" x14ac:dyDescent="0.35">
      <c r="G7507">
        <v>7501</v>
      </c>
      <c r="H7507">
        <f t="shared" ca="1" si="202"/>
        <v>1.4070448913695046E-3</v>
      </c>
    </row>
    <row r="7508" spans="7:8" x14ac:dyDescent="0.35">
      <c r="G7508">
        <v>7502</v>
      </c>
      <c r="H7508">
        <f t="shared" ca="1" si="202"/>
        <v>4.3404792297398249E-2</v>
      </c>
    </row>
    <row r="7509" spans="7:8" x14ac:dyDescent="0.35">
      <c r="G7509">
        <v>7503</v>
      </c>
      <c r="H7509">
        <f t="shared" ca="1" si="202"/>
        <v>1.7861655458559961E-2</v>
      </c>
    </row>
    <row r="7510" spans="7:8" x14ac:dyDescent="0.35">
      <c r="G7510">
        <v>7504</v>
      </c>
      <c r="H7510">
        <f t="shared" ca="1" si="202"/>
        <v>-4.1354154166060246E-2</v>
      </c>
    </row>
    <row r="7511" spans="7:8" x14ac:dyDescent="0.35">
      <c r="G7511">
        <v>7505</v>
      </c>
      <c r="H7511">
        <f t="shared" ca="1" si="202"/>
        <v>-1.9368833201885663E-2</v>
      </c>
    </row>
    <row r="7512" spans="7:8" x14ac:dyDescent="0.35">
      <c r="G7512">
        <v>7506</v>
      </c>
      <c r="H7512">
        <f t="shared" ca="1" si="202"/>
        <v>-4.0678045891255073E-2</v>
      </c>
    </row>
    <row r="7513" spans="7:8" x14ac:dyDescent="0.35">
      <c r="G7513">
        <v>7507</v>
      </c>
      <c r="H7513">
        <f t="shared" ca="1" si="202"/>
        <v>-1.5667858540256926E-2</v>
      </c>
    </row>
    <row r="7514" spans="7:8" x14ac:dyDescent="0.35">
      <c r="G7514">
        <v>7508</v>
      </c>
      <c r="H7514">
        <f t="shared" ca="1" si="202"/>
        <v>-3.1688006932461647E-2</v>
      </c>
    </row>
    <row r="7515" spans="7:8" x14ac:dyDescent="0.35">
      <c r="G7515">
        <v>7509</v>
      </c>
      <c r="H7515">
        <f t="shared" ca="1" si="202"/>
        <v>-1.924572442794243E-2</v>
      </c>
    </row>
    <row r="7516" spans="7:8" x14ac:dyDescent="0.35">
      <c r="G7516">
        <v>7510</v>
      </c>
      <c r="H7516">
        <f t="shared" ca="1" si="202"/>
        <v>-1.5002676844493669E-2</v>
      </c>
    </row>
    <row r="7517" spans="7:8" x14ac:dyDescent="0.35">
      <c r="G7517">
        <v>7511</v>
      </c>
      <c r="H7517">
        <f t="shared" ca="1" si="202"/>
        <v>4.5108323071009907E-3</v>
      </c>
    </row>
    <row r="7518" spans="7:8" x14ac:dyDescent="0.35">
      <c r="G7518">
        <v>7512</v>
      </c>
      <c r="H7518">
        <f t="shared" ca="1" si="202"/>
        <v>1.0162900307999217E-2</v>
      </c>
    </row>
    <row r="7519" spans="7:8" x14ac:dyDescent="0.35">
      <c r="G7519">
        <v>7513</v>
      </c>
      <c r="H7519">
        <f t="shared" ca="1" si="202"/>
        <v>4.9935153419694463E-3</v>
      </c>
    </row>
    <row r="7520" spans="7:8" x14ac:dyDescent="0.35">
      <c r="G7520">
        <v>7514</v>
      </c>
      <c r="H7520">
        <f t="shared" ca="1" si="202"/>
        <v>-2.7181757601786947E-2</v>
      </c>
    </row>
    <row r="7521" spans="7:8" x14ac:dyDescent="0.35">
      <c r="G7521">
        <v>7515</v>
      </c>
      <c r="H7521">
        <f t="shared" ca="1" si="202"/>
        <v>-2.7435355357875148E-2</v>
      </c>
    </row>
    <row r="7522" spans="7:8" x14ac:dyDescent="0.35">
      <c r="G7522">
        <v>7516</v>
      </c>
      <c r="H7522">
        <f t="shared" ca="1" si="202"/>
        <v>4.4861618641422296E-2</v>
      </c>
    </row>
    <row r="7523" spans="7:8" x14ac:dyDescent="0.35">
      <c r="G7523">
        <v>7517</v>
      </c>
      <c r="H7523">
        <f t="shared" ca="1" si="202"/>
        <v>-4.0449932251694675E-3</v>
      </c>
    </row>
    <row r="7524" spans="7:8" x14ac:dyDescent="0.35">
      <c r="G7524">
        <v>7518</v>
      </c>
      <c r="H7524">
        <f t="shared" ca="1" si="202"/>
        <v>1.8070885038701124E-2</v>
      </c>
    </row>
    <row r="7525" spans="7:8" x14ac:dyDescent="0.35">
      <c r="G7525">
        <v>7519</v>
      </c>
      <c r="H7525">
        <f t="shared" ca="1" si="202"/>
        <v>1.1692719591895861E-2</v>
      </c>
    </row>
    <row r="7526" spans="7:8" x14ac:dyDescent="0.35">
      <c r="G7526">
        <v>7520</v>
      </c>
      <c r="H7526">
        <f t="shared" ca="1" si="202"/>
        <v>-9.1390470490737927E-3</v>
      </c>
    </row>
    <row r="7527" spans="7:8" x14ac:dyDescent="0.35">
      <c r="G7527">
        <v>7521</v>
      </c>
      <c r="H7527">
        <f t="shared" ca="1" si="202"/>
        <v>3.4350933183507848E-2</v>
      </c>
    </row>
    <row r="7528" spans="7:8" x14ac:dyDescent="0.35">
      <c r="G7528">
        <v>7522</v>
      </c>
      <c r="H7528">
        <f t="shared" ca="1" si="202"/>
        <v>-2.492513900743982E-3</v>
      </c>
    </row>
    <row r="7529" spans="7:8" x14ac:dyDescent="0.35">
      <c r="G7529">
        <v>7523</v>
      </c>
      <c r="H7529">
        <f t="shared" ca="1" si="202"/>
        <v>-1.553054138948284E-2</v>
      </c>
    </row>
    <row r="7530" spans="7:8" x14ac:dyDescent="0.35">
      <c r="G7530">
        <v>7524</v>
      </c>
      <c r="H7530">
        <f t="shared" ca="1" si="202"/>
        <v>2.4908956309873245E-2</v>
      </c>
    </row>
    <row r="7531" spans="7:8" x14ac:dyDescent="0.35">
      <c r="G7531">
        <v>7525</v>
      </c>
      <c r="H7531">
        <f t="shared" ca="1" si="202"/>
        <v>2.4347836233141011E-2</v>
      </c>
    </row>
    <row r="7532" spans="7:8" x14ac:dyDescent="0.35">
      <c r="G7532">
        <v>7526</v>
      </c>
      <c r="H7532">
        <f t="shared" ca="1" si="202"/>
        <v>-5.6145970505342181E-3</v>
      </c>
    </row>
    <row r="7533" spans="7:8" x14ac:dyDescent="0.35">
      <c r="G7533">
        <v>7527</v>
      </c>
      <c r="H7533">
        <f t="shared" ca="1" si="202"/>
        <v>2.9671781936685972E-3</v>
      </c>
    </row>
    <row r="7534" spans="7:8" x14ac:dyDescent="0.35">
      <c r="G7534">
        <v>7528</v>
      </c>
      <c r="H7534">
        <f t="shared" ca="1" si="202"/>
        <v>5.4990256269069086E-3</v>
      </c>
    </row>
    <row r="7535" spans="7:8" x14ac:dyDescent="0.35">
      <c r="G7535">
        <v>7529</v>
      </c>
      <c r="H7535">
        <f t="shared" ca="1" si="202"/>
        <v>4.7540589503198338E-2</v>
      </c>
    </row>
    <row r="7536" spans="7:8" x14ac:dyDescent="0.35">
      <c r="G7536">
        <v>7530</v>
      </c>
      <c r="H7536">
        <f t="shared" ca="1" si="202"/>
        <v>8.1076932977712721E-3</v>
      </c>
    </row>
    <row r="7537" spans="7:8" x14ac:dyDescent="0.35">
      <c r="G7537">
        <v>7531</v>
      </c>
      <c r="H7537">
        <f t="shared" ca="1" si="202"/>
        <v>2.8370781535769479E-2</v>
      </c>
    </row>
    <row r="7538" spans="7:8" x14ac:dyDescent="0.35">
      <c r="G7538">
        <v>7532</v>
      </c>
      <c r="H7538">
        <f t="shared" ca="1" si="202"/>
        <v>-2.3340974527708874E-2</v>
      </c>
    </row>
    <row r="7539" spans="7:8" x14ac:dyDescent="0.35">
      <c r="G7539">
        <v>7533</v>
      </c>
      <c r="H7539">
        <f t="shared" ca="1" si="202"/>
        <v>1.8352512299852256E-2</v>
      </c>
    </row>
    <row r="7540" spans="7:8" x14ac:dyDescent="0.35">
      <c r="G7540">
        <v>7534</v>
      </c>
      <c r="H7540">
        <f t="shared" ca="1" si="202"/>
        <v>-2.4399403155749445E-2</v>
      </c>
    </row>
    <row r="7541" spans="7:8" x14ac:dyDescent="0.35">
      <c r="G7541">
        <v>7535</v>
      </c>
      <c r="H7541">
        <f t="shared" ca="1" si="202"/>
        <v>1.0084309894717087E-2</v>
      </c>
    </row>
    <row r="7542" spans="7:8" x14ac:dyDescent="0.35">
      <c r="G7542">
        <v>7536</v>
      </c>
      <c r="H7542">
        <f t="shared" ca="1" si="202"/>
        <v>2.1664688837678404E-2</v>
      </c>
    </row>
    <row r="7543" spans="7:8" x14ac:dyDescent="0.35">
      <c r="G7543">
        <v>7537</v>
      </c>
      <c r="H7543">
        <f t="shared" ca="1" si="202"/>
        <v>9.0389209316779524E-3</v>
      </c>
    </row>
    <row r="7544" spans="7:8" x14ac:dyDescent="0.35">
      <c r="G7544">
        <v>7538</v>
      </c>
      <c r="H7544">
        <f t="shared" ca="1" si="202"/>
        <v>-1.1864626251911292E-2</v>
      </c>
    </row>
    <row r="7545" spans="7:8" x14ac:dyDescent="0.35">
      <c r="G7545">
        <v>7539</v>
      </c>
      <c r="H7545">
        <f t="shared" ca="1" si="202"/>
        <v>-6.8373297076571877E-3</v>
      </c>
    </row>
    <row r="7546" spans="7:8" x14ac:dyDescent="0.35">
      <c r="G7546">
        <v>7540</v>
      </c>
      <c r="H7546">
        <f t="shared" ca="1" si="202"/>
        <v>3.5654068291227213E-2</v>
      </c>
    </row>
    <row r="7547" spans="7:8" x14ac:dyDescent="0.35">
      <c r="G7547">
        <v>7541</v>
      </c>
      <c r="H7547">
        <f t="shared" ca="1" si="202"/>
        <v>-1.6241148832450779E-2</v>
      </c>
    </row>
    <row r="7548" spans="7:8" x14ac:dyDescent="0.35">
      <c r="G7548">
        <v>7542</v>
      </c>
      <c r="H7548">
        <f t="shared" ca="1" si="202"/>
        <v>-6.1470145712890314E-4</v>
      </c>
    </row>
    <row r="7549" spans="7:8" x14ac:dyDescent="0.35">
      <c r="G7549">
        <v>7543</v>
      </c>
      <c r="H7549">
        <f t="shared" ca="1" si="202"/>
        <v>-2.0965357189418627E-2</v>
      </c>
    </row>
    <row r="7550" spans="7:8" x14ac:dyDescent="0.35">
      <c r="G7550">
        <v>7544</v>
      </c>
      <c r="H7550">
        <f t="shared" ca="1" si="202"/>
        <v>-3.8406879030102883E-2</v>
      </c>
    </row>
    <row r="7551" spans="7:8" x14ac:dyDescent="0.35">
      <c r="G7551">
        <v>7545</v>
      </c>
      <c r="H7551">
        <f t="shared" ca="1" si="202"/>
        <v>-2.2482549332001764E-2</v>
      </c>
    </row>
    <row r="7552" spans="7:8" x14ac:dyDescent="0.35">
      <c r="G7552">
        <v>7546</v>
      </c>
      <c r="H7552">
        <f t="shared" ca="1" si="202"/>
        <v>-9.4469661718098487E-3</v>
      </c>
    </row>
    <row r="7553" spans="7:8" x14ac:dyDescent="0.35">
      <c r="G7553">
        <v>7547</v>
      </c>
      <c r="H7553">
        <f t="shared" ca="1" si="202"/>
        <v>5.6140794748296237E-3</v>
      </c>
    </row>
    <row r="7554" spans="7:8" x14ac:dyDescent="0.35">
      <c r="G7554">
        <v>7548</v>
      </c>
      <c r="H7554">
        <f t="shared" ca="1" si="202"/>
        <v>-1.1860587951389962E-2</v>
      </c>
    </row>
    <row r="7555" spans="7:8" x14ac:dyDescent="0.35">
      <c r="G7555">
        <v>7549</v>
      </c>
      <c r="H7555">
        <f t="shared" ca="1" si="202"/>
        <v>1.3782463357528247E-2</v>
      </c>
    </row>
    <row r="7556" spans="7:8" x14ac:dyDescent="0.35">
      <c r="G7556">
        <v>7550</v>
      </c>
      <c r="H7556">
        <f t="shared" ca="1" si="202"/>
        <v>-3.4806317852309268E-2</v>
      </c>
    </row>
    <row r="7557" spans="7:8" x14ac:dyDescent="0.35">
      <c r="G7557">
        <v>7551</v>
      </c>
      <c r="H7557">
        <f t="shared" ca="1" si="202"/>
        <v>1.9977338729154394E-2</v>
      </c>
    </row>
    <row r="7558" spans="7:8" x14ac:dyDescent="0.35">
      <c r="G7558">
        <v>7552</v>
      </c>
      <c r="H7558">
        <f t="shared" ca="1" si="202"/>
        <v>2.3889940363301981E-2</v>
      </c>
    </row>
    <row r="7559" spans="7:8" x14ac:dyDescent="0.35">
      <c r="G7559">
        <v>7553</v>
      </c>
      <c r="H7559">
        <f t="shared" ref="H7559:H7622" ca="1" si="203">_xlfn.NORM.INV(RAND(),K$9,K$10)</f>
        <v>-1.5696410502873618E-3</v>
      </c>
    </row>
    <row r="7560" spans="7:8" x14ac:dyDescent="0.35">
      <c r="G7560">
        <v>7554</v>
      </c>
      <c r="H7560">
        <f t="shared" ca="1" si="203"/>
        <v>1.0493838533698889E-2</v>
      </c>
    </row>
    <row r="7561" spans="7:8" x14ac:dyDescent="0.35">
      <c r="G7561">
        <v>7555</v>
      </c>
      <c r="H7561">
        <f t="shared" ca="1" si="203"/>
        <v>-3.0998254598112323E-2</v>
      </c>
    </row>
    <row r="7562" spans="7:8" x14ac:dyDescent="0.35">
      <c r="G7562">
        <v>7556</v>
      </c>
      <c r="H7562">
        <f t="shared" ca="1" si="203"/>
        <v>-6.8678582983680916E-3</v>
      </c>
    </row>
    <row r="7563" spans="7:8" x14ac:dyDescent="0.35">
      <c r="G7563">
        <v>7557</v>
      </c>
      <c r="H7563">
        <f t="shared" ca="1" si="203"/>
        <v>2.1164818301311759E-2</v>
      </c>
    </row>
    <row r="7564" spans="7:8" x14ac:dyDescent="0.35">
      <c r="G7564">
        <v>7558</v>
      </c>
      <c r="H7564">
        <f t="shared" ca="1" si="203"/>
        <v>7.2285833687371513E-3</v>
      </c>
    </row>
    <row r="7565" spans="7:8" x14ac:dyDescent="0.35">
      <c r="G7565">
        <v>7559</v>
      </c>
      <c r="H7565">
        <f t="shared" ca="1" si="203"/>
        <v>-3.2637446143102836E-2</v>
      </c>
    </row>
    <row r="7566" spans="7:8" x14ac:dyDescent="0.35">
      <c r="G7566">
        <v>7560</v>
      </c>
      <c r="H7566">
        <f t="shared" ca="1" si="203"/>
        <v>-2.8419294306671651E-3</v>
      </c>
    </row>
    <row r="7567" spans="7:8" x14ac:dyDescent="0.35">
      <c r="G7567">
        <v>7561</v>
      </c>
      <c r="H7567">
        <f t="shared" ca="1" si="203"/>
        <v>1.9151860263858834E-2</v>
      </c>
    </row>
    <row r="7568" spans="7:8" x14ac:dyDescent="0.35">
      <c r="G7568">
        <v>7562</v>
      </c>
      <c r="H7568">
        <f t="shared" ca="1" si="203"/>
        <v>2.1619760174546816E-2</v>
      </c>
    </row>
    <row r="7569" spans="7:8" x14ac:dyDescent="0.35">
      <c r="G7569">
        <v>7563</v>
      </c>
      <c r="H7569">
        <f t="shared" ca="1" si="203"/>
        <v>-1.4080914684222264E-2</v>
      </c>
    </row>
    <row r="7570" spans="7:8" x14ac:dyDescent="0.35">
      <c r="G7570">
        <v>7564</v>
      </c>
      <c r="H7570">
        <f t="shared" ca="1" si="203"/>
        <v>3.3899915978277941E-2</v>
      </c>
    </row>
    <row r="7571" spans="7:8" x14ac:dyDescent="0.35">
      <c r="G7571">
        <v>7565</v>
      </c>
      <c r="H7571">
        <f t="shared" ca="1" si="203"/>
        <v>-1.7630421984618772E-2</v>
      </c>
    </row>
    <row r="7572" spans="7:8" x14ac:dyDescent="0.35">
      <c r="G7572">
        <v>7566</v>
      </c>
      <c r="H7572">
        <f t="shared" ca="1" si="203"/>
        <v>1.8009350584409518E-2</v>
      </c>
    </row>
    <row r="7573" spans="7:8" x14ac:dyDescent="0.35">
      <c r="G7573">
        <v>7567</v>
      </c>
      <c r="H7573">
        <f t="shared" ca="1" si="203"/>
        <v>-2.2238524262785744E-2</v>
      </c>
    </row>
    <row r="7574" spans="7:8" x14ac:dyDescent="0.35">
      <c r="G7574">
        <v>7568</v>
      </c>
      <c r="H7574">
        <f t="shared" ca="1" si="203"/>
        <v>-1.8015532216105842E-2</v>
      </c>
    </row>
    <row r="7575" spans="7:8" x14ac:dyDescent="0.35">
      <c r="G7575">
        <v>7569</v>
      </c>
      <c r="H7575">
        <f t="shared" ca="1" si="203"/>
        <v>-5.8668575872775318E-3</v>
      </c>
    </row>
    <row r="7576" spans="7:8" x14ac:dyDescent="0.35">
      <c r="G7576">
        <v>7570</v>
      </c>
      <c r="H7576">
        <f t="shared" ca="1" si="203"/>
        <v>-9.1435998119153549E-3</v>
      </c>
    </row>
    <row r="7577" spans="7:8" x14ac:dyDescent="0.35">
      <c r="G7577">
        <v>7571</v>
      </c>
      <c r="H7577">
        <f t="shared" ca="1" si="203"/>
        <v>-3.213598601600369E-2</v>
      </c>
    </row>
    <row r="7578" spans="7:8" x14ac:dyDescent="0.35">
      <c r="G7578">
        <v>7572</v>
      </c>
      <c r="H7578">
        <f t="shared" ca="1" si="203"/>
        <v>2.141934637836812E-2</v>
      </c>
    </row>
    <row r="7579" spans="7:8" x14ac:dyDescent="0.35">
      <c r="G7579">
        <v>7573</v>
      </c>
      <c r="H7579">
        <f t="shared" ca="1" si="203"/>
        <v>5.4810157276019367E-3</v>
      </c>
    </row>
    <row r="7580" spans="7:8" x14ac:dyDescent="0.35">
      <c r="G7580">
        <v>7574</v>
      </c>
      <c r="H7580">
        <f t="shared" ca="1" si="203"/>
        <v>-2.8187975493816415E-2</v>
      </c>
    </row>
    <row r="7581" spans="7:8" x14ac:dyDescent="0.35">
      <c r="G7581">
        <v>7575</v>
      </c>
      <c r="H7581">
        <f t="shared" ca="1" si="203"/>
        <v>3.5561425588240589E-2</v>
      </c>
    </row>
    <row r="7582" spans="7:8" x14ac:dyDescent="0.35">
      <c r="G7582">
        <v>7576</v>
      </c>
      <c r="H7582">
        <f t="shared" ca="1" si="203"/>
        <v>1.3981515741575209E-2</v>
      </c>
    </row>
    <row r="7583" spans="7:8" x14ac:dyDescent="0.35">
      <c r="G7583">
        <v>7577</v>
      </c>
      <c r="H7583">
        <f t="shared" ca="1" si="203"/>
        <v>2.1699185060618152E-2</v>
      </c>
    </row>
    <row r="7584" spans="7:8" x14ac:dyDescent="0.35">
      <c r="G7584">
        <v>7578</v>
      </c>
      <c r="H7584">
        <f t="shared" ca="1" si="203"/>
        <v>1.7692338339898177E-2</v>
      </c>
    </row>
    <row r="7585" spans="7:8" x14ac:dyDescent="0.35">
      <c r="G7585">
        <v>7579</v>
      </c>
      <c r="H7585">
        <f t="shared" ca="1" si="203"/>
        <v>9.9528455490792717E-3</v>
      </c>
    </row>
    <row r="7586" spans="7:8" x14ac:dyDescent="0.35">
      <c r="G7586">
        <v>7580</v>
      </c>
      <c r="H7586">
        <f t="shared" ca="1" si="203"/>
        <v>2.7523978259490496E-2</v>
      </c>
    </row>
    <row r="7587" spans="7:8" x14ac:dyDescent="0.35">
      <c r="G7587">
        <v>7581</v>
      </c>
      <c r="H7587">
        <f t="shared" ca="1" si="203"/>
        <v>-2.5823498161766656E-2</v>
      </c>
    </row>
    <row r="7588" spans="7:8" x14ac:dyDescent="0.35">
      <c r="G7588">
        <v>7582</v>
      </c>
      <c r="H7588">
        <f t="shared" ca="1" si="203"/>
        <v>-1.6373428711237752E-2</v>
      </c>
    </row>
    <row r="7589" spans="7:8" x14ac:dyDescent="0.35">
      <c r="G7589">
        <v>7583</v>
      </c>
      <c r="H7589">
        <f t="shared" ca="1" si="203"/>
        <v>1.2688947571167937E-2</v>
      </c>
    </row>
    <row r="7590" spans="7:8" x14ac:dyDescent="0.35">
      <c r="G7590">
        <v>7584</v>
      </c>
      <c r="H7590">
        <f t="shared" ca="1" si="203"/>
        <v>2.0887416047233411E-2</v>
      </c>
    </row>
    <row r="7591" spans="7:8" x14ac:dyDescent="0.35">
      <c r="G7591">
        <v>7585</v>
      </c>
      <c r="H7591">
        <f t="shared" ca="1" si="203"/>
        <v>-4.5619824497092509E-2</v>
      </c>
    </row>
    <row r="7592" spans="7:8" x14ac:dyDescent="0.35">
      <c r="G7592">
        <v>7586</v>
      </c>
      <c r="H7592">
        <f t="shared" ca="1" si="203"/>
        <v>-1.5148472948587504E-4</v>
      </c>
    </row>
    <row r="7593" spans="7:8" x14ac:dyDescent="0.35">
      <c r="G7593">
        <v>7587</v>
      </c>
      <c r="H7593">
        <f t="shared" ca="1" si="203"/>
        <v>-2.6958505942495558E-2</v>
      </c>
    </row>
    <row r="7594" spans="7:8" x14ac:dyDescent="0.35">
      <c r="G7594">
        <v>7588</v>
      </c>
      <c r="H7594">
        <f t="shared" ca="1" si="203"/>
        <v>-8.6779528213004158E-3</v>
      </c>
    </row>
    <row r="7595" spans="7:8" x14ac:dyDescent="0.35">
      <c r="G7595">
        <v>7589</v>
      </c>
      <c r="H7595">
        <f t="shared" ca="1" si="203"/>
        <v>4.2339270278449206E-2</v>
      </c>
    </row>
    <row r="7596" spans="7:8" x14ac:dyDescent="0.35">
      <c r="G7596">
        <v>7590</v>
      </c>
      <c r="H7596">
        <f t="shared" ca="1" si="203"/>
        <v>1.9956901977805731E-2</v>
      </c>
    </row>
    <row r="7597" spans="7:8" x14ac:dyDescent="0.35">
      <c r="G7597">
        <v>7591</v>
      </c>
      <c r="H7597">
        <f t="shared" ca="1" si="203"/>
        <v>-2.6232661049415844E-2</v>
      </c>
    </row>
    <row r="7598" spans="7:8" x14ac:dyDescent="0.35">
      <c r="G7598">
        <v>7592</v>
      </c>
      <c r="H7598">
        <f t="shared" ca="1" si="203"/>
        <v>1.8526105750660826E-2</v>
      </c>
    </row>
    <row r="7599" spans="7:8" x14ac:dyDescent="0.35">
      <c r="G7599">
        <v>7593</v>
      </c>
      <c r="H7599">
        <f t="shared" ca="1" si="203"/>
        <v>-2.7463129769630362E-2</v>
      </c>
    </row>
    <row r="7600" spans="7:8" x14ac:dyDescent="0.35">
      <c r="G7600">
        <v>7594</v>
      </c>
      <c r="H7600">
        <f t="shared" ca="1" si="203"/>
        <v>7.7299370793139487E-3</v>
      </c>
    </row>
    <row r="7601" spans="7:8" x14ac:dyDescent="0.35">
      <c r="G7601">
        <v>7595</v>
      </c>
      <c r="H7601">
        <f t="shared" ca="1" si="203"/>
        <v>-7.1706650359370933E-2</v>
      </c>
    </row>
    <row r="7602" spans="7:8" x14ac:dyDescent="0.35">
      <c r="G7602">
        <v>7596</v>
      </c>
      <c r="H7602">
        <f t="shared" ca="1" si="203"/>
        <v>1.9652304432356424E-2</v>
      </c>
    </row>
    <row r="7603" spans="7:8" x14ac:dyDescent="0.35">
      <c r="G7603">
        <v>7597</v>
      </c>
      <c r="H7603">
        <f t="shared" ca="1" si="203"/>
        <v>1.8324592731183849E-4</v>
      </c>
    </row>
    <row r="7604" spans="7:8" x14ac:dyDescent="0.35">
      <c r="G7604">
        <v>7598</v>
      </c>
      <c r="H7604">
        <f t="shared" ca="1" si="203"/>
        <v>8.4902256222045211E-3</v>
      </c>
    </row>
    <row r="7605" spans="7:8" x14ac:dyDescent="0.35">
      <c r="G7605">
        <v>7599</v>
      </c>
      <c r="H7605">
        <f t="shared" ca="1" si="203"/>
        <v>-1.5132798970906004E-2</v>
      </c>
    </row>
    <row r="7606" spans="7:8" x14ac:dyDescent="0.35">
      <c r="G7606">
        <v>7600</v>
      </c>
      <c r="H7606">
        <f t="shared" ca="1" si="203"/>
        <v>1.5085264592921708E-2</v>
      </c>
    </row>
    <row r="7607" spans="7:8" x14ac:dyDescent="0.35">
      <c r="G7607">
        <v>7601</v>
      </c>
      <c r="H7607">
        <f t="shared" ca="1" si="203"/>
        <v>-1.4002410179722478E-2</v>
      </c>
    </row>
    <row r="7608" spans="7:8" x14ac:dyDescent="0.35">
      <c r="G7608">
        <v>7602</v>
      </c>
      <c r="H7608">
        <f t="shared" ca="1" si="203"/>
        <v>5.246631889363957E-2</v>
      </c>
    </row>
    <row r="7609" spans="7:8" x14ac:dyDescent="0.35">
      <c r="G7609">
        <v>7603</v>
      </c>
      <c r="H7609">
        <f t="shared" ca="1" si="203"/>
        <v>-2.8734554962993267E-2</v>
      </c>
    </row>
    <row r="7610" spans="7:8" x14ac:dyDescent="0.35">
      <c r="G7610">
        <v>7604</v>
      </c>
      <c r="H7610">
        <f t="shared" ca="1" si="203"/>
        <v>-2.8647516762999512E-2</v>
      </c>
    </row>
    <row r="7611" spans="7:8" x14ac:dyDescent="0.35">
      <c r="G7611">
        <v>7605</v>
      </c>
      <c r="H7611">
        <f t="shared" ca="1" si="203"/>
        <v>-1.5216983518739891E-2</v>
      </c>
    </row>
    <row r="7612" spans="7:8" x14ac:dyDescent="0.35">
      <c r="G7612">
        <v>7606</v>
      </c>
      <c r="H7612">
        <f t="shared" ca="1" si="203"/>
        <v>-2.4156426798774191E-2</v>
      </c>
    </row>
    <row r="7613" spans="7:8" x14ac:dyDescent="0.35">
      <c r="G7613">
        <v>7607</v>
      </c>
      <c r="H7613">
        <f t="shared" ca="1" si="203"/>
        <v>1.4978461561153657E-2</v>
      </c>
    </row>
    <row r="7614" spans="7:8" x14ac:dyDescent="0.35">
      <c r="G7614">
        <v>7608</v>
      </c>
      <c r="H7614">
        <f t="shared" ca="1" si="203"/>
        <v>9.2748400607285033E-3</v>
      </c>
    </row>
    <row r="7615" spans="7:8" x14ac:dyDescent="0.35">
      <c r="G7615">
        <v>7609</v>
      </c>
      <c r="H7615">
        <f t="shared" ca="1" si="203"/>
        <v>1.7794607222345535E-2</v>
      </c>
    </row>
    <row r="7616" spans="7:8" x14ac:dyDescent="0.35">
      <c r="G7616">
        <v>7610</v>
      </c>
      <c r="H7616">
        <f t="shared" ca="1" si="203"/>
        <v>1.3910832311246816E-2</v>
      </c>
    </row>
    <row r="7617" spans="7:8" x14ac:dyDescent="0.35">
      <c r="G7617">
        <v>7611</v>
      </c>
      <c r="H7617">
        <f t="shared" ca="1" si="203"/>
        <v>1.5334486496735472E-2</v>
      </c>
    </row>
    <row r="7618" spans="7:8" x14ac:dyDescent="0.35">
      <c r="G7618">
        <v>7612</v>
      </c>
      <c r="H7618">
        <f t="shared" ca="1" si="203"/>
        <v>-2.8576936537157392E-2</v>
      </c>
    </row>
    <row r="7619" spans="7:8" x14ac:dyDescent="0.35">
      <c r="G7619">
        <v>7613</v>
      </c>
      <c r="H7619">
        <f t="shared" ca="1" si="203"/>
        <v>-3.0024532054622396E-2</v>
      </c>
    </row>
    <row r="7620" spans="7:8" x14ac:dyDescent="0.35">
      <c r="G7620">
        <v>7614</v>
      </c>
      <c r="H7620">
        <f t="shared" ca="1" si="203"/>
        <v>-3.7692774364014005E-2</v>
      </c>
    </row>
    <row r="7621" spans="7:8" x14ac:dyDescent="0.35">
      <c r="G7621">
        <v>7615</v>
      </c>
      <c r="H7621">
        <f t="shared" ca="1" si="203"/>
        <v>1.5333277185734332E-2</v>
      </c>
    </row>
    <row r="7622" spans="7:8" x14ac:dyDescent="0.35">
      <c r="G7622">
        <v>7616</v>
      </c>
      <c r="H7622">
        <f t="shared" ca="1" si="203"/>
        <v>-1.8005947434777677E-2</v>
      </c>
    </row>
    <row r="7623" spans="7:8" x14ac:dyDescent="0.35">
      <c r="G7623">
        <v>7617</v>
      </c>
      <c r="H7623">
        <f t="shared" ref="H7623:H7686" ca="1" si="204">_xlfn.NORM.INV(RAND(),K$9,K$10)</f>
        <v>1.6161216096406684E-2</v>
      </c>
    </row>
    <row r="7624" spans="7:8" x14ac:dyDescent="0.35">
      <c r="G7624">
        <v>7618</v>
      </c>
      <c r="H7624">
        <f t="shared" ca="1" si="204"/>
        <v>1.3680290534671502E-3</v>
      </c>
    </row>
    <row r="7625" spans="7:8" x14ac:dyDescent="0.35">
      <c r="G7625">
        <v>7619</v>
      </c>
      <c r="H7625">
        <f t="shared" ca="1" si="204"/>
        <v>1.3198327907610352E-2</v>
      </c>
    </row>
    <row r="7626" spans="7:8" x14ac:dyDescent="0.35">
      <c r="G7626">
        <v>7620</v>
      </c>
      <c r="H7626">
        <f t="shared" ca="1" si="204"/>
        <v>3.6523001649356956E-4</v>
      </c>
    </row>
    <row r="7627" spans="7:8" x14ac:dyDescent="0.35">
      <c r="G7627">
        <v>7621</v>
      </c>
      <c r="H7627">
        <f t="shared" ca="1" si="204"/>
        <v>-3.5612107618720683E-2</v>
      </c>
    </row>
    <row r="7628" spans="7:8" x14ac:dyDescent="0.35">
      <c r="G7628">
        <v>7622</v>
      </c>
      <c r="H7628">
        <f t="shared" ca="1" si="204"/>
        <v>4.5060501877072071E-2</v>
      </c>
    </row>
    <row r="7629" spans="7:8" x14ac:dyDescent="0.35">
      <c r="G7629">
        <v>7623</v>
      </c>
      <c r="H7629">
        <f t="shared" ca="1" si="204"/>
        <v>1.2882936907612761E-3</v>
      </c>
    </row>
    <row r="7630" spans="7:8" x14ac:dyDescent="0.35">
      <c r="G7630">
        <v>7624</v>
      </c>
      <c r="H7630">
        <f t="shared" ca="1" si="204"/>
        <v>1.6458123076895228E-2</v>
      </c>
    </row>
    <row r="7631" spans="7:8" x14ac:dyDescent="0.35">
      <c r="G7631">
        <v>7625</v>
      </c>
      <c r="H7631">
        <f t="shared" ca="1" si="204"/>
        <v>-1.5910485366612499E-2</v>
      </c>
    </row>
    <row r="7632" spans="7:8" x14ac:dyDescent="0.35">
      <c r="G7632">
        <v>7626</v>
      </c>
      <c r="H7632">
        <f t="shared" ca="1" si="204"/>
        <v>-1.2630141225081794E-3</v>
      </c>
    </row>
    <row r="7633" spans="7:8" x14ac:dyDescent="0.35">
      <c r="G7633">
        <v>7627</v>
      </c>
      <c r="H7633">
        <f t="shared" ca="1" si="204"/>
        <v>1.129616913466484E-2</v>
      </c>
    </row>
    <row r="7634" spans="7:8" x14ac:dyDescent="0.35">
      <c r="G7634">
        <v>7628</v>
      </c>
      <c r="H7634">
        <f t="shared" ca="1" si="204"/>
        <v>-5.9789049008082493E-3</v>
      </c>
    </row>
    <row r="7635" spans="7:8" x14ac:dyDescent="0.35">
      <c r="G7635">
        <v>7629</v>
      </c>
      <c r="H7635">
        <f t="shared" ca="1" si="204"/>
        <v>4.4176313337250313E-2</v>
      </c>
    </row>
    <row r="7636" spans="7:8" x14ac:dyDescent="0.35">
      <c r="G7636">
        <v>7630</v>
      </c>
      <c r="H7636">
        <f t="shared" ca="1" si="204"/>
        <v>-5.64852562459465E-3</v>
      </c>
    </row>
    <row r="7637" spans="7:8" x14ac:dyDescent="0.35">
      <c r="G7637">
        <v>7631</v>
      </c>
      <c r="H7637">
        <f t="shared" ca="1" si="204"/>
        <v>3.5764193155233021E-2</v>
      </c>
    </row>
    <row r="7638" spans="7:8" x14ac:dyDescent="0.35">
      <c r="G7638">
        <v>7632</v>
      </c>
      <c r="H7638">
        <f t="shared" ca="1" si="204"/>
        <v>-4.8950802082889672E-3</v>
      </c>
    </row>
    <row r="7639" spans="7:8" x14ac:dyDescent="0.35">
      <c r="G7639">
        <v>7633</v>
      </c>
      <c r="H7639">
        <f t="shared" ca="1" si="204"/>
        <v>-1.3258033722454255E-2</v>
      </c>
    </row>
    <row r="7640" spans="7:8" x14ac:dyDescent="0.35">
      <c r="G7640">
        <v>7634</v>
      </c>
      <c r="H7640">
        <f t="shared" ca="1" si="204"/>
        <v>3.5415832635242329E-3</v>
      </c>
    </row>
    <row r="7641" spans="7:8" x14ac:dyDescent="0.35">
      <c r="G7641">
        <v>7635</v>
      </c>
      <c r="H7641">
        <f t="shared" ca="1" si="204"/>
        <v>3.1607435088584122E-2</v>
      </c>
    </row>
    <row r="7642" spans="7:8" x14ac:dyDescent="0.35">
      <c r="G7642">
        <v>7636</v>
      </c>
      <c r="H7642">
        <f t="shared" ca="1" si="204"/>
        <v>-9.1429842699578458E-3</v>
      </c>
    </row>
    <row r="7643" spans="7:8" x14ac:dyDescent="0.35">
      <c r="G7643">
        <v>7637</v>
      </c>
      <c r="H7643">
        <f t="shared" ca="1" si="204"/>
        <v>1.8308516792615918E-2</v>
      </c>
    </row>
    <row r="7644" spans="7:8" x14ac:dyDescent="0.35">
      <c r="G7644">
        <v>7638</v>
      </c>
      <c r="H7644">
        <f t="shared" ca="1" si="204"/>
        <v>-4.3596395790164645E-2</v>
      </c>
    </row>
    <row r="7645" spans="7:8" x14ac:dyDescent="0.35">
      <c r="G7645">
        <v>7639</v>
      </c>
      <c r="H7645">
        <f t="shared" ca="1" si="204"/>
        <v>3.8030437777156756E-3</v>
      </c>
    </row>
    <row r="7646" spans="7:8" x14ac:dyDescent="0.35">
      <c r="G7646">
        <v>7640</v>
      </c>
      <c r="H7646">
        <f t="shared" ca="1" si="204"/>
        <v>-5.5633385636331412E-2</v>
      </c>
    </row>
    <row r="7647" spans="7:8" x14ac:dyDescent="0.35">
      <c r="G7647">
        <v>7641</v>
      </c>
      <c r="H7647">
        <f t="shared" ca="1" si="204"/>
        <v>-2.2269448760238935E-2</v>
      </c>
    </row>
    <row r="7648" spans="7:8" x14ac:dyDescent="0.35">
      <c r="G7648">
        <v>7642</v>
      </c>
      <c r="H7648">
        <f t="shared" ca="1" si="204"/>
        <v>1.7743445318935572E-2</v>
      </c>
    </row>
    <row r="7649" spans="7:8" x14ac:dyDescent="0.35">
      <c r="G7649">
        <v>7643</v>
      </c>
      <c r="H7649">
        <f t="shared" ca="1" si="204"/>
        <v>-3.4272184342170768E-2</v>
      </c>
    </row>
    <row r="7650" spans="7:8" x14ac:dyDescent="0.35">
      <c r="G7650">
        <v>7644</v>
      </c>
      <c r="H7650">
        <f t="shared" ca="1" si="204"/>
        <v>1.0474406860225501E-2</v>
      </c>
    </row>
    <row r="7651" spans="7:8" x14ac:dyDescent="0.35">
      <c r="G7651">
        <v>7645</v>
      </c>
      <c r="H7651">
        <f t="shared" ca="1" si="204"/>
        <v>-1.0539117420443484E-2</v>
      </c>
    </row>
    <row r="7652" spans="7:8" x14ac:dyDescent="0.35">
      <c r="G7652">
        <v>7646</v>
      </c>
      <c r="H7652">
        <f t="shared" ca="1" si="204"/>
        <v>-7.1655283289831697E-3</v>
      </c>
    </row>
    <row r="7653" spans="7:8" x14ac:dyDescent="0.35">
      <c r="G7653">
        <v>7647</v>
      </c>
      <c r="H7653">
        <f t="shared" ca="1" si="204"/>
        <v>-9.5115473997530731E-3</v>
      </c>
    </row>
    <row r="7654" spans="7:8" x14ac:dyDescent="0.35">
      <c r="G7654">
        <v>7648</v>
      </c>
      <c r="H7654">
        <f t="shared" ca="1" si="204"/>
        <v>-1.3013193078135019E-3</v>
      </c>
    </row>
    <row r="7655" spans="7:8" x14ac:dyDescent="0.35">
      <c r="G7655">
        <v>7649</v>
      </c>
      <c r="H7655">
        <f t="shared" ca="1" si="204"/>
        <v>-1.8781529109208174E-3</v>
      </c>
    </row>
    <row r="7656" spans="7:8" x14ac:dyDescent="0.35">
      <c r="G7656">
        <v>7650</v>
      </c>
      <c r="H7656">
        <f t="shared" ca="1" si="204"/>
        <v>1.95747608392863E-2</v>
      </c>
    </row>
    <row r="7657" spans="7:8" x14ac:dyDescent="0.35">
      <c r="G7657">
        <v>7651</v>
      </c>
      <c r="H7657">
        <f t="shared" ca="1" si="204"/>
        <v>4.5294634632549804E-2</v>
      </c>
    </row>
    <row r="7658" spans="7:8" x14ac:dyDescent="0.35">
      <c r="G7658">
        <v>7652</v>
      </c>
      <c r="H7658">
        <f t="shared" ca="1" si="204"/>
        <v>9.1130652297382753E-3</v>
      </c>
    </row>
    <row r="7659" spans="7:8" x14ac:dyDescent="0.35">
      <c r="G7659">
        <v>7653</v>
      </c>
      <c r="H7659">
        <f t="shared" ca="1" si="204"/>
        <v>-5.7640789309148623E-3</v>
      </c>
    </row>
    <row r="7660" spans="7:8" x14ac:dyDescent="0.35">
      <c r="G7660">
        <v>7654</v>
      </c>
      <c r="H7660">
        <f t="shared" ca="1" si="204"/>
        <v>-8.5122583682201589E-2</v>
      </c>
    </row>
    <row r="7661" spans="7:8" x14ac:dyDescent="0.35">
      <c r="G7661">
        <v>7655</v>
      </c>
      <c r="H7661">
        <f t="shared" ca="1" si="204"/>
        <v>-3.2676024493263942E-2</v>
      </c>
    </row>
    <row r="7662" spans="7:8" x14ac:dyDescent="0.35">
      <c r="G7662">
        <v>7656</v>
      </c>
      <c r="H7662">
        <f t="shared" ca="1" si="204"/>
        <v>-6.4622861863225696E-4</v>
      </c>
    </row>
    <row r="7663" spans="7:8" x14ac:dyDescent="0.35">
      <c r="G7663">
        <v>7657</v>
      </c>
      <c r="H7663">
        <f t="shared" ca="1" si="204"/>
        <v>-5.143529415488636E-2</v>
      </c>
    </row>
    <row r="7664" spans="7:8" x14ac:dyDescent="0.35">
      <c r="G7664">
        <v>7658</v>
      </c>
      <c r="H7664">
        <f t="shared" ca="1" si="204"/>
        <v>-8.0837467777723181E-3</v>
      </c>
    </row>
    <row r="7665" spans="7:8" x14ac:dyDescent="0.35">
      <c r="G7665">
        <v>7659</v>
      </c>
      <c r="H7665">
        <f t="shared" ca="1" si="204"/>
        <v>3.8923711043351128E-2</v>
      </c>
    </row>
    <row r="7666" spans="7:8" x14ac:dyDescent="0.35">
      <c r="G7666">
        <v>7660</v>
      </c>
      <c r="H7666">
        <f t="shared" ca="1" si="204"/>
        <v>1.3915201076225438E-2</v>
      </c>
    </row>
    <row r="7667" spans="7:8" x14ac:dyDescent="0.35">
      <c r="G7667">
        <v>7661</v>
      </c>
      <c r="H7667">
        <f t="shared" ca="1" si="204"/>
        <v>8.3219845897457272E-3</v>
      </c>
    </row>
    <row r="7668" spans="7:8" x14ac:dyDescent="0.35">
      <c r="G7668">
        <v>7662</v>
      </c>
      <c r="H7668">
        <f t="shared" ca="1" si="204"/>
        <v>3.4782583364795575E-2</v>
      </c>
    </row>
    <row r="7669" spans="7:8" x14ac:dyDescent="0.35">
      <c r="G7669">
        <v>7663</v>
      </c>
      <c r="H7669">
        <f t="shared" ca="1" si="204"/>
        <v>-2.5822255611264331E-3</v>
      </c>
    </row>
    <row r="7670" spans="7:8" x14ac:dyDescent="0.35">
      <c r="G7670">
        <v>7664</v>
      </c>
      <c r="H7670">
        <f t="shared" ca="1" si="204"/>
        <v>-3.9878128289117278E-2</v>
      </c>
    </row>
    <row r="7671" spans="7:8" x14ac:dyDescent="0.35">
      <c r="G7671">
        <v>7665</v>
      </c>
      <c r="H7671">
        <f t="shared" ca="1" si="204"/>
        <v>-5.2631663542354643E-2</v>
      </c>
    </row>
    <row r="7672" spans="7:8" x14ac:dyDescent="0.35">
      <c r="G7672">
        <v>7666</v>
      </c>
      <c r="H7672">
        <f t="shared" ca="1" si="204"/>
        <v>-1.3904680401938187E-3</v>
      </c>
    </row>
    <row r="7673" spans="7:8" x14ac:dyDescent="0.35">
      <c r="G7673">
        <v>7667</v>
      </c>
      <c r="H7673">
        <f t="shared" ca="1" si="204"/>
        <v>-2.4272940057732924E-3</v>
      </c>
    </row>
    <row r="7674" spans="7:8" x14ac:dyDescent="0.35">
      <c r="G7674">
        <v>7668</v>
      </c>
      <c r="H7674">
        <f t="shared" ca="1" si="204"/>
        <v>-2.579360397610371E-2</v>
      </c>
    </row>
    <row r="7675" spans="7:8" x14ac:dyDescent="0.35">
      <c r="G7675">
        <v>7669</v>
      </c>
      <c r="H7675">
        <f t="shared" ca="1" si="204"/>
        <v>2.963834323115851E-2</v>
      </c>
    </row>
    <row r="7676" spans="7:8" x14ac:dyDescent="0.35">
      <c r="G7676">
        <v>7670</v>
      </c>
      <c r="H7676">
        <f t="shared" ca="1" si="204"/>
        <v>3.9537902845808159E-2</v>
      </c>
    </row>
    <row r="7677" spans="7:8" x14ac:dyDescent="0.35">
      <c r="G7677">
        <v>7671</v>
      </c>
      <c r="H7677">
        <f t="shared" ca="1" si="204"/>
        <v>-9.4626925762348723E-3</v>
      </c>
    </row>
    <row r="7678" spans="7:8" x14ac:dyDescent="0.35">
      <c r="G7678">
        <v>7672</v>
      </c>
      <c r="H7678">
        <f t="shared" ca="1" si="204"/>
        <v>-2.2076184420153376E-2</v>
      </c>
    </row>
    <row r="7679" spans="7:8" x14ac:dyDescent="0.35">
      <c r="G7679">
        <v>7673</v>
      </c>
      <c r="H7679">
        <f t="shared" ca="1" si="204"/>
        <v>1.4558306359020955E-2</v>
      </c>
    </row>
    <row r="7680" spans="7:8" x14ac:dyDescent="0.35">
      <c r="G7680">
        <v>7674</v>
      </c>
      <c r="H7680">
        <f t="shared" ca="1" si="204"/>
        <v>1.7604494932025611E-2</v>
      </c>
    </row>
    <row r="7681" spans="7:8" x14ac:dyDescent="0.35">
      <c r="G7681">
        <v>7675</v>
      </c>
      <c r="H7681">
        <f t="shared" ca="1" si="204"/>
        <v>2.1748755627373991E-2</v>
      </c>
    </row>
    <row r="7682" spans="7:8" x14ac:dyDescent="0.35">
      <c r="G7682">
        <v>7676</v>
      </c>
      <c r="H7682">
        <f t="shared" ca="1" si="204"/>
        <v>-1.9125465249733777E-2</v>
      </c>
    </row>
    <row r="7683" spans="7:8" x14ac:dyDescent="0.35">
      <c r="G7683">
        <v>7677</v>
      </c>
      <c r="H7683">
        <f t="shared" ca="1" si="204"/>
        <v>4.0332370792553092E-3</v>
      </c>
    </row>
    <row r="7684" spans="7:8" x14ac:dyDescent="0.35">
      <c r="G7684">
        <v>7678</v>
      </c>
      <c r="H7684">
        <f t="shared" ca="1" si="204"/>
        <v>-1.0950209505959901E-2</v>
      </c>
    </row>
    <row r="7685" spans="7:8" x14ac:dyDescent="0.35">
      <c r="G7685">
        <v>7679</v>
      </c>
      <c r="H7685">
        <f t="shared" ca="1" si="204"/>
        <v>-1.3126328803097909E-2</v>
      </c>
    </row>
    <row r="7686" spans="7:8" x14ac:dyDescent="0.35">
      <c r="G7686">
        <v>7680</v>
      </c>
      <c r="H7686">
        <f t="shared" ca="1" si="204"/>
        <v>9.6486414314313363E-3</v>
      </c>
    </row>
    <row r="7687" spans="7:8" x14ac:dyDescent="0.35">
      <c r="G7687">
        <v>7681</v>
      </c>
      <c r="H7687">
        <f t="shared" ref="H7687:H7750" ca="1" si="205">_xlfn.NORM.INV(RAND(),K$9,K$10)</f>
        <v>2.4686934570523622E-2</v>
      </c>
    </row>
    <row r="7688" spans="7:8" x14ac:dyDescent="0.35">
      <c r="G7688">
        <v>7682</v>
      </c>
      <c r="H7688">
        <f t="shared" ca="1" si="205"/>
        <v>-2.5584079269337007E-2</v>
      </c>
    </row>
    <row r="7689" spans="7:8" x14ac:dyDescent="0.35">
      <c r="G7689">
        <v>7683</v>
      </c>
      <c r="H7689">
        <f t="shared" ca="1" si="205"/>
        <v>9.8034386849266408E-3</v>
      </c>
    </row>
    <row r="7690" spans="7:8" x14ac:dyDescent="0.35">
      <c r="G7690">
        <v>7684</v>
      </c>
      <c r="H7690">
        <f t="shared" ca="1" si="205"/>
        <v>-3.8469384731604113E-2</v>
      </c>
    </row>
    <row r="7691" spans="7:8" x14ac:dyDescent="0.35">
      <c r="G7691">
        <v>7685</v>
      </c>
      <c r="H7691">
        <f t="shared" ca="1" si="205"/>
        <v>-4.1122299047421519E-2</v>
      </c>
    </row>
    <row r="7692" spans="7:8" x14ac:dyDescent="0.35">
      <c r="G7692">
        <v>7686</v>
      </c>
      <c r="H7692">
        <f t="shared" ca="1" si="205"/>
        <v>1.8967377018138895E-4</v>
      </c>
    </row>
    <row r="7693" spans="7:8" x14ac:dyDescent="0.35">
      <c r="G7693">
        <v>7687</v>
      </c>
      <c r="H7693">
        <f t="shared" ca="1" si="205"/>
        <v>3.995194559623369E-2</v>
      </c>
    </row>
    <row r="7694" spans="7:8" x14ac:dyDescent="0.35">
      <c r="G7694">
        <v>7688</v>
      </c>
      <c r="H7694">
        <f t="shared" ca="1" si="205"/>
        <v>3.0874971740478756E-2</v>
      </c>
    </row>
    <row r="7695" spans="7:8" x14ac:dyDescent="0.35">
      <c r="G7695">
        <v>7689</v>
      </c>
      <c r="H7695">
        <f t="shared" ca="1" si="205"/>
        <v>-1.5073114007789535E-2</v>
      </c>
    </row>
    <row r="7696" spans="7:8" x14ac:dyDescent="0.35">
      <c r="G7696">
        <v>7690</v>
      </c>
      <c r="H7696">
        <f t="shared" ca="1" si="205"/>
        <v>1.1833312749536681E-2</v>
      </c>
    </row>
    <row r="7697" spans="7:8" x14ac:dyDescent="0.35">
      <c r="G7697">
        <v>7691</v>
      </c>
      <c r="H7697">
        <f t="shared" ca="1" si="205"/>
        <v>-2.8661286837249521E-2</v>
      </c>
    </row>
    <row r="7698" spans="7:8" x14ac:dyDescent="0.35">
      <c r="G7698">
        <v>7692</v>
      </c>
      <c r="H7698">
        <f t="shared" ca="1" si="205"/>
        <v>-2.519790971315318E-2</v>
      </c>
    </row>
    <row r="7699" spans="7:8" x14ac:dyDescent="0.35">
      <c r="G7699">
        <v>7693</v>
      </c>
      <c r="H7699">
        <f t="shared" ca="1" si="205"/>
        <v>1.626791619749603E-2</v>
      </c>
    </row>
    <row r="7700" spans="7:8" x14ac:dyDescent="0.35">
      <c r="G7700">
        <v>7694</v>
      </c>
      <c r="H7700">
        <f t="shared" ca="1" si="205"/>
        <v>4.899534424342776E-2</v>
      </c>
    </row>
    <row r="7701" spans="7:8" x14ac:dyDescent="0.35">
      <c r="G7701">
        <v>7695</v>
      </c>
      <c r="H7701">
        <f t="shared" ca="1" si="205"/>
        <v>2.5061880136023534E-2</v>
      </c>
    </row>
    <row r="7702" spans="7:8" x14ac:dyDescent="0.35">
      <c r="G7702">
        <v>7696</v>
      </c>
      <c r="H7702">
        <f t="shared" ca="1" si="205"/>
        <v>-1.5433954756272711E-2</v>
      </c>
    </row>
    <row r="7703" spans="7:8" x14ac:dyDescent="0.35">
      <c r="G7703">
        <v>7697</v>
      </c>
      <c r="H7703">
        <f t="shared" ca="1" si="205"/>
        <v>-2.266447196923476E-2</v>
      </c>
    </row>
    <row r="7704" spans="7:8" x14ac:dyDescent="0.35">
      <c r="G7704">
        <v>7698</v>
      </c>
      <c r="H7704">
        <f t="shared" ca="1" si="205"/>
        <v>1.1776139532414465E-2</v>
      </c>
    </row>
    <row r="7705" spans="7:8" x14ac:dyDescent="0.35">
      <c r="G7705">
        <v>7699</v>
      </c>
      <c r="H7705">
        <f t="shared" ca="1" si="205"/>
        <v>3.2504299114336971E-2</v>
      </c>
    </row>
    <row r="7706" spans="7:8" x14ac:dyDescent="0.35">
      <c r="G7706">
        <v>7700</v>
      </c>
      <c r="H7706">
        <f t="shared" ca="1" si="205"/>
        <v>-2.4298327072759075E-2</v>
      </c>
    </row>
    <row r="7707" spans="7:8" x14ac:dyDescent="0.35">
      <c r="G7707">
        <v>7701</v>
      </c>
      <c r="H7707">
        <f t="shared" ca="1" si="205"/>
        <v>-8.8165141296608247E-3</v>
      </c>
    </row>
    <row r="7708" spans="7:8" x14ac:dyDescent="0.35">
      <c r="G7708">
        <v>7702</v>
      </c>
      <c r="H7708">
        <f t="shared" ca="1" si="205"/>
        <v>-8.9414837952084079E-3</v>
      </c>
    </row>
    <row r="7709" spans="7:8" x14ac:dyDescent="0.35">
      <c r="G7709">
        <v>7703</v>
      </c>
      <c r="H7709">
        <f t="shared" ca="1" si="205"/>
        <v>-2.6092389977542766E-2</v>
      </c>
    </row>
    <row r="7710" spans="7:8" x14ac:dyDescent="0.35">
      <c r="G7710">
        <v>7704</v>
      </c>
      <c r="H7710">
        <f t="shared" ca="1" si="205"/>
        <v>2.9846599409653781E-2</v>
      </c>
    </row>
    <row r="7711" spans="7:8" x14ac:dyDescent="0.35">
      <c r="G7711">
        <v>7705</v>
      </c>
      <c r="H7711">
        <f t="shared" ca="1" si="205"/>
        <v>2.1918139259250551E-2</v>
      </c>
    </row>
    <row r="7712" spans="7:8" x14ac:dyDescent="0.35">
      <c r="G7712">
        <v>7706</v>
      </c>
      <c r="H7712">
        <f t="shared" ca="1" si="205"/>
        <v>1.2375139694364594E-2</v>
      </c>
    </row>
    <row r="7713" spans="7:8" x14ac:dyDescent="0.35">
      <c r="G7713">
        <v>7707</v>
      </c>
      <c r="H7713">
        <f t="shared" ca="1" si="205"/>
        <v>1.3734813300673445E-2</v>
      </c>
    </row>
    <row r="7714" spans="7:8" x14ac:dyDescent="0.35">
      <c r="G7714">
        <v>7708</v>
      </c>
      <c r="H7714">
        <f t="shared" ca="1" si="205"/>
        <v>-1.7344137759502189E-2</v>
      </c>
    </row>
    <row r="7715" spans="7:8" x14ac:dyDescent="0.35">
      <c r="G7715">
        <v>7709</v>
      </c>
      <c r="H7715">
        <f t="shared" ca="1" si="205"/>
        <v>-1.0547382861672162E-2</v>
      </c>
    </row>
    <row r="7716" spans="7:8" x14ac:dyDescent="0.35">
      <c r="G7716">
        <v>7710</v>
      </c>
      <c r="H7716">
        <f t="shared" ca="1" si="205"/>
        <v>-3.6709198572727246E-2</v>
      </c>
    </row>
    <row r="7717" spans="7:8" x14ac:dyDescent="0.35">
      <c r="G7717">
        <v>7711</v>
      </c>
      <c r="H7717">
        <f t="shared" ca="1" si="205"/>
        <v>4.4236174561116427E-2</v>
      </c>
    </row>
    <row r="7718" spans="7:8" x14ac:dyDescent="0.35">
      <c r="G7718">
        <v>7712</v>
      </c>
      <c r="H7718">
        <f t="shared" ca="1" si="205"/>
        <v>-1.4355464900718817E-2</v>
      </c>
    </row>
    <row r="7719" spans="7:8" x14ac:dyDescent="0.35">
      <c r="G7719">
        <v>7713</v>
      </c>
      <c r="H7719">
        <f t="shared" ca="1" si="205"/>
        <v>-3.7001483748802999E-5</v>
      </c>
    </row>
    <row r="7720" spans="7:8" x14ac:dyDescent="0.35">
      <c r="G7720">
        <v>7714</v>
      </c>
      <c r="H7720">
        <f t="shared" ca="1" si="205"/>
        <v>-1.1426539773681925E-2</v>
      </c>
    </row>
    <row r="7721" spans="7:8" x14ac:dyDescent="0.35">
      <c r="G7721">
        <v>7715</v>
      </c>
      <c r="H7721">
        <f t="shared" ca="1" si="205"/>
        <v>-5.1874630288041929E-2</v>
      </c>
    </row>
    <row r="7722" spans="7:8" x14ac:dyDescent="0.35">
      <c r="G7722">
        <v>7716</v>
      </c>
      <c r="H7722">
        <f t="shared" ca="1" si="205"/>
        <v>1.3755837493946151E-2</v>
      </c>
    </row>
    <row r="7723" spans="7:8" x14ac:dyDescent="0.35">
      <c r="G7723">
        <v>7717</v>
      </c>
      <c r="H7723">
        <f t="shared" ca="1" si="205"/>
        <v>2.9393726102671713E-2</v>
      </c>
    </row>
    <row r="7724" spans="7:8" x14ac:dyDescent="0.35">
      <c r="G7724">
        <v>7718</v>
      </c>
      <c r="H7724">
        <f t="shared" ca="1" si="205"/>
        <v>5.4424927225503036E-3</v>
      </c>
    </row>
    <row r="7725" spans="7:8" x14ac:dyDescent="0.35">
      <c r="G7725">
        <v>7719</v>
      </c>
      <c r="H7725">
        <f t="shared" ca="1" si="205"/>
        <v>-6.5565744787933949E-2</v>
      </c>
    </row>
    <row r="7726" spans="7:8" x14ac:dyDescent="0.35">
      <c r="G7726">
        <v>7720</v>
      </c>
      <c r="H7726">
        <f t="shared" ca="1" si="205"/>
        <v>4.5477387076044588E-2</v>
      </c>
    </row>
    <row r="7727" spans="7:8" x14ac:dyDescent="0.35">
      <c r="G7727">
        <v>7721</v>
      </c>
      <c r="H7727">
        <f t="shared" ca="1" si="205"/>
        <v>-2.1211808012255445E-2</v>
      </c>
    </row>
    <row r="7728" spans="7:8" x14ac:dyDescent="0.35">
      <c r="G7728">
        <v>7722</v>
      </c>
      <c r="H7728">
        <f t="shared" ca="1" si="205"/>
        <v>-3.1796735010345092E-2</v>
      </c>
    </row>
    <row r="7729" spans="7:8" x14ac:dyDescent="0.35">
      <c r="G7729">
        <v>7723</v>
      </c>
      <c r="H7729">
        <f t="shared" ca="1" si="205"/>
        <v>4.59625326703116E-3</v>
      </c>
    </row>
    <row r="7730" spans="7:8" x14ac:dyDescent="0.35">
      <c r="G7730">
        <v>7724</v>
      </c>
      <c r="H7730">
        <f t="shared" ca="1" si="205"/>
        <v>1.8933303760797222E-2</v>
      </c>
    </row>
    <row r="7731" spans="7:8" x14ac:dyDescent="0.35">
      <c r="G7731">
        <v>7725</v>
      </c>
      <c r="H7731">
        <f t="shared" ca="1" si="205"/>
        <v>-1.7317305831415407E-2</v>
      </c>
    </row>
    <row r="7732" spans="7:8" x14ac:dyDescent="0.35">
      <c r="G7732">
        <v>7726</v>
      </c>
      <c r="H7732">
        <f t="shared" ca="1" si="205"/>
        <v>-4.2606975550358056E-2</v>
      </c>
    </row>
    <row r="7733" spans="7:8" x14ac:dyDescent="0.35">
      <c r="G7733">
        <v>7727</v>
      </c>
      <c r="H7733">
        <f t="shared" ca="1" si="205"/>
        <v>-7.6613434746193067E-4</v>
      </c>
    </row>
    <row r="7734" spans="7:8" x14ac:dyDescent="0.35">
      <c r="G7734">
        <v>7728</v>
      </c>
      <c r="H7734">
        <f t="shared" ca="1" si="205"/>
        <v>5.1065260761932341E-3</v>
      </c>
    </row>
    <row r="7735" spans="7:8" x14ac:dyDescent="0.35">
      <c r="G7735">
        <v>7729</v>
      </c>
      <c r="H7735">
        <f t="shared" ca="1" si="205"/>
        <v>3.087402102265862E-3</v>
      </c>
    </row>
    <row r="7736" spans="7:8" x14ac:dyDescent="0.35">
      <c r="G7736">
        <v>7730</v>
      </c>
      <c r="H7736">
        <f t="shared" ca="1" si="205"/>
        <v>6.9156575732268258E-3</v>
      </c>
    </row>
    <row r="7737" spans="7:8" x14ac:dyDescent="0.35">
      <c r="G7737">
        <v>7731</v>
      </c>
      <c r="H7737">
        <f t="shared" ca="1" si="205"/>
        <v>1.2818042682624323E-2</v>
      </c>
    </row>
    <row r="7738" spans="7:8" x14ac:dyDescent="0.35">
      <c r="G7738">
        <v>7732</v>
      </c>
      <c r="H7738">
        <f t="shared" ca="1" si="205"/>
        <v>2.3371781040814235E-2</v>
      </c>
    </row>
    <row r="7739" spans="7:8" x14ac:dyDescent="0.35">
      <c r="G7739">
        <v>7733</v>
      </c>
      <c r="H7739">
        <f t="shared" ca="1" si="205"/>
        <v>-3.6519201613266987E-2</v>
      </c>
    </row>
    <row r="7740" spans="7:8" x14ac:dyDescent="0.35">
      <c r="G7740">
        <v>7734</v>
      </c>
      <c r="H7740">
        <f t="shared" ca="1" si="205"/>
        <v>1.3630403301206242E-2</v>
      </c>
    </row>
    <row r="7741" spans="7:8" x14ac:dyDescent="0.35">
      <c r="G7741">
        <v>7735</v>
      </c>
      <c r="H7741">
        <f t="shared" ca="1" si="205"/>
        <v>-1.3346602784880347E-2</v>
      </c>
    </row>
    <row r="7742" spans="7:8" x14ac:dyDescent="0.35">
      <c r="G7742">
        <v>7736</v>
      </c>
      <c r="H7742">
        <f t="shared" ca="1" si="205"/>
        <v>-1.0711992005875162E-2</v>
      </c>
    </row>
    <row r="7743" spans="7:8" x14ac:dyDescent="0.35">
      <c r="G7743">
        <v>7737</v>
      </c>
      <c r="H7743">
        <f t="shared" ca="1" si="205"/>
        <v>-6.2157279273079057E-3</v>
      </c>
    </row>
    <row r="7744" spans="7:8" x14ac:dyDescent="0.35">
      <c r="G7744">
        <v>7738</v>
      </c>
      <c r="H7744">
        <f t="shared" ca="1" si="205"/>
        <v>-1.9810595406337915E-2</v>
      </c>
    </row>
    <row r="7745" spans="7:8" x14ac:dyDescent="0.35">
      <c r="G7745">
        <v>7739</v>
      </c>
      <c r="H7745">
        <f t="shared" ca="1" si="205"/>
        <v>-2.2141988525222447E-2</v>
      </c>
    </row>
    <row r="7746" spans="7:8" x14ac:dyDescent="0.35">
      <c r="G7746">
        <v>7740</v>
      </c>
      <c r="H7746">
        <f t="shared" ca="1" si="205"/>
        <v>1.8584465074310767E-2</v>
      </c>
    </row>
    <row r="7747" spans="7:8" x14ac:dyDescent="0.35">
      <c r="G7747">
        <v>7741</v>
      </c>
      <c r="H7747">
        <f t="shared" ca="1" si="205"/>
        <v>-1.4134005909095013E-2</v>
      </c>
    </row>
    <row r="7748" spans="7:8" x14ac:dyDescent="0.35">
      <c r="G7748">
        <v>7742</v>
      </c>
      <c r="H7748">
        <f t="shared" ca="1" si="205"/>
        <v>2.1596843704014674E-2</v>
      </c>
    </row>
    <row r="7749" spans="7:8" x14ac:dyDescent="0.35">
      <c r="G7749">
        <v>7743</v>
      </c>
      <c r="H7749">
        <f t="shared" ca="1" si="205"/>
        <v>-6.227865343457548E-3</v>
      </c>
    </row>
    <row r="7750" spans="7:8" x14ac:dyDescent="0.35">
      <c r="G7750">
        <v>7744</v>
      </c>
      <c r="H7750">
        <f t="shared" ca="1" si="205"/>
        <v>-3.3709970890183856E-2</v>
      </c>
    </row>
    <row r="7751" spans="7:8" x14ac:dyDescent="0.35">
      <c r="G7751">
        <v>7745</v>
      </c>
      <c r="H7751">
        <f t="shared" ref="H7751:H7814" ca="1" si="206">_xlfn.NORM.INV(RAND(),K$9,K$10)</f>
        <v>-2.2002688958343376E-2</v>
      </c>
    </row>
    <row r="7752" spans="7:8" x14ac:dyDescent="0.35">
      <c r="G7752">
        <v>7746</v>
      </c>
      <c r="H7752">
        <f t="shared" ca="1" si="206"/>
        <v>-2.7667061381177912E-2</v>
      </c>
    </row>
    <row r="7753" spans="7:8" x14ac:dyDescent="0.35">
      <c r="G7753">
        <v>7747</v>
      </c>
      <c r="H7753">
        <f t="shared" ca="1" si="206"/>
        <v>-2.2718301964965271E-2</v>
      </c>
    </row>
    <row r="7754" spans="7:8" x14ac:dyDescent="0.35">
      <c r="G7754">
        <v>7748</v>
      </c>
      <c r="H7754">
        <f t="shared" ca="1" si="206"/>
        <v>-5.3795952472581688E-3</v>
      </c>
    </row>
    <row r="7755" spans="7:8" x14ac:dyDescent="0.35">
      <c r="G7755">
        <v>7749</v>
      </c>
      <c r="H7755">
        <f t="shared" ca="1" si="206"/>
        <v>-8.4884163301553552E-4</v>
      </c>
    </row>
    <row r="7756" spans="7:8" x14ac:dyDescent="0.35">
      <c r="G7756">
        <v>7750</v>
      </c>
      <c r="H7756">
        <f t="shared" ca="1" si="206"/>
        <v>-3.905931498070247E-3</v>
      </c>
    </row>
    <row r="7757" spans="7:8" x14ac:dyDescent="0.35">
      <c r="G7757">
        <v>7751</v>
      </c>
      <c r="H7757">
        <f t="shared" ca="1" si="206"/>
        <v>-3.2635305783288736E-2</v>
      </c>
    </row>
    <row r="7758" spans="7:8" x14ac:dyDescent="0.35">
      <c r="G7758">
        <v>7752</v>
      </c>
      <c r="H7758">
        <f t="shared" ca="1" si="206"/>
        <v>-4.4872499738564012E-2</v>
      </c>
    </row>
    <row r="7759" spans="7:8" x14ac:dyDescent="0.35">
      <c r="G7759">
        <v>7753</v>
      </c>
      <c r="H7759">
        <f t="shared" ca="1" si="206"/>
        <v>3.5850763702559981E-3</v>
      </c>
    </row>
    <row r="7760" spans="7:8" x14ac:dyDescent="0.35">
      <c r="G7760">
        <v>7754</v>
      </c>
      <c r="H7760">
        <f t="shared" ca="1" si="206"/>
        <v>-3.3369412944612077E-2</v>
      </c>
    </row>
    <row r="7761" spans="7:8" x14ac:dyDescent="0.35">
      <c r="G7761">
        <v>7755</v>
      </c>
      <c r="H7761">
        <f t="shared" ca="1" si="206"/>
        <v>2.9009635895726856E-2</v>
      </c>
    </row>
    <row r="7762" spans="7:8" x14ac:dyDescent="0.35">
      <c r="G7762">
        <v>7756</v>
      </c>
      <c r="H7762">
        <f t="shared" ca="1" si="206"/>
        <v>3.8848669770983807E-2</v>
      </c>
    </row>
    <row r="7763" spans="7:8" x14ac:dyDescent="0.35">
      <c r="G7763">
        <v>7757</v>
      </c>
      <c r="H7763">
        <f t="shared" ca="1" si="206"/>
        <v>4.9145437004759721E-2</v>
      </c>
    </row>
    <row r="7764" spans="7:8" x14ac:dyDescent="0.35">
      <c r="G7764">
        <v>7758</v>
      </c>
      <c r="H7764">
        <f t="shared" ca="1" si="206"/>
        <v>-2.2578071837906381E-2</v>
      </c>
    </row>
    <row r="7765" spans="7:8" x14ac:dyDescent="0.35">
      <c r="G7765">
        <v>7759</v>
      </c>
      <c r="H7765">
        <f t="shared" ca="1" si="206"/>
        <v>1.2326318991031216E-2</v>
      </c>
    </row>
    <row r="7766" spans="7:8" x14ac:dyDescent="0.35">
      <c r="G7766">
        <v>7760</v>
      </c>
      <c r="H7766">
        <f t="shared" ca="1" si="206"/>
        <v>2.9422631007733312E-2</v>
      </c>
    </row>
    <row r="7767" spans="7:8" x14ac:dyDescent="0.35">
      <c r="G7767">
        <v>7761</v>
      </c>
      <c r="H7767">
        <f t="shared" ca="1" si="206"/>
        <v>-1.7660115705916149E-2</v>
      </c>
    </row>
    <row r="7768" spans="7:8" x14ac:dyDescent="0.35">
      <c r="G7768">
        <v>7762</v>
      </c>
      <c r="H7768">
        <f t="shared" ca="1" si="206"/>
        <v>-1.1678259648116293E-2</v>
      </c>
    </row>
    <row r="7769" spans="7:8" x14ac:dyDescent="0.35">
      <c r="G7769">
        <v>7763</v>
      </c>
      <c r="H7769">
        <f t="shared" ca="1" si="206"/>
        <v>6.6023588098421737E-2</v>
      </c>
    </row>
    <row r="7770" spans="7:8" x14ac:dyDescent="0.35">
      <c r="G7770">
        <v>7764</v>
      </c>
      <c r="H7770">
        <f t="shared" ca="1" si="206"/>
        <v>-5.8910420083405296E-3</v>
      </c>
    </row>
    <row r="7771" spans="7:8" x14ac:dyDescent="0.35">
      <c r="G7771">
        <v>7765</v>
      </c>
      <c r="H7771">
        <f t="shared" ca="1" si="206"/>
        <v>2.3285214634983405E-2</v>
      </c>
    </row>
    <row r="7772" spans="7:8" x14ac:dyDescent="0.35">
      <c r="G7772">
        <v>7766</v>
      </c>
      <c r="H7772">
        <f t="shared" ca="1" si="206"/>
        <v>-2.3798534197095132E-3</v>
      </c>
    </row>
    <row r="7773" spans="7:8" x14ac:dyDescent="0.35">
      <c r="G7773">
        <v>7767</v>
      </c>
      <c r="H7773">
        <f t="shared" ca="1" si="206"/>
        <v>-2.5994909373897222E-2</v>
      </c>
    </row>
    <row r="7774" spans="7:8" x14ac:dyDescent="0.35">
      <c r="G7774">
        <v>7768</v>
      </c>
      <c r="H7774">
        <f t="shared" ca="1" si="206"/>
        <v>3.1018938014852782E-2</v>
      </c>
    </row>
    <row r="7775" spans="7:8" x14ac:dyDescent="0.35">
      <c r="G7775">
        <v>7769</v>
      </c>
      <c r="H7775">
        <f t="shared" ca="1" si="206"/>
        <v>2.6570465836677205E-2</v>
      </c>
    </row>
    <row r="7776" spans="7:8" x14ac:dyDescent="0.35">
      <c r="G7776">
        <v>7770</v>
      </c>
      <c r="H7776">
        <f t="shared" ca="1" si="206"/>
        <v>-4.6810176207794901E-2</v>
      </c>
    </row>
    <row r="7777" spans="7:8" x14ac:dyDescent="0.35">
      <c r="G7777">
        <v>7771</v>
      </c>
      <c r="H7777">
        <f t="shared" ca="1" si="206"/>
        <v>1.4512152885516619E-2</v>
      </c>
    </row>
    <row r="7778" spans="7:8" x14ac:dyDescent="0.35">
      <c r="G7778">
        <v>7772</v>
      </c>
      <c r="H7778">
        <f t="shared" ca="1" si="206"/>
        <v>3.2124970593934932E-2</v>
      </c>
    </row>
    <row r="7779" spans="7:8" x14ac:dyDescent="0.35">
      <c r="G7779">
        <v>7773</v>
      </c>
      <c r="H7779">
        <f t="shared" ca="1" si="206"/>
        <v>1.1358270967171206E-2</v>
      </c>
    </row>
    <row r="7780" spans="7:8" x14ac:dyDescent="0.35">
      <c r="G7780">
        <v>7774</v>
      </c>
      <c r="H7780">
        <f t="shared" ca="1" si="206"/>
        <v>3.7860200097090208E-2</v>
      </c>
    </row>
    <row r="7781" spans="7:8" x14ac:dyDescent="0.35">
      <c r="G7781">
        <v>7775</v>
      </c>
      <c r="H7781">
        <f t="shared" ca="1" si="206"/>
        <v>-2.5418130964448376E-2</v>
      </c>
    </row>
    <row r="7782" spans="7:8" x14ac:dyDescent="0.35">
      <c r="G7782">
        <v>7776</v>
      </c>
      <c r="H7782">
        <f t="shared" ca="1" si="206"/>
        <v>-4.3891377427982764E-3</v>
      </c>
    </row>
    <row r="7783" spans="7:8" x14ac:dyDescent="0.35">
      <c r="G7783">
        <v>7777</v>
      </c>
      <c r="H7783">
        <f t="shared" ca="1" si="206"/>
        <v>3.0697798173559308E-2</v>
      </c>
    </row>
    <row r="7784" spans="7:8" x14ac:dyDescent="0.35">
      <c r="G7784">
        <v>7778</v>
      </c>
      <c r="H7784">
        <f t="shared" ca="1" si="206"/>
        <v>6.5084378807391454E-3</v>
      </c>
    </row>
    <row r="7785" spans="7:8" x14ac:dyDescent="0.35">
      <c r="G7785">
        <v>7779</v>
      </c>
      <c r="H7785">
        <f t="shared" ca="1" si="206"/>
        <v>4.498137341828868E-2</v>
      </c>
    </row>
    <row r="7786" spans="7:8" x14ac:dyDescent="0.35">
      <c r="G7786">
        <v>7780</v>
      </c>
      <c r="H7786">
        <f t="shared" ca="1" si="206"/>
        <v>-4.2570802778661015E-2</v>
      </c>
    </row>
    <row r="7787" spans="7:8" x14ac:dyDescent="0.35">
      <c r="G7787">
        <v>7781</v>
      </c>
      <c r="H7787">
        <f t="shared" ca="1" si="206"/>
        <v>-2.8119803987520658E-2</v>
      </c>
    </row>
    <row r="7788" spans="7:8" x14ac:dyDescent="0.35">
      <c r="G7788">
        <v>7782</v>
      </c>
      <c r="H7788">
        <f t="shared" ca="1" si="206"/>
        <v>2.1003174856038441E-2</v>
      </c>
    </row>
    <row r="7789" spans="7:8" x14ac:dyDescent="0.35">
      <c r="G7789">
        <v>7783</v>
      </c>
      <c r="H7789">
        <f t="shared" ca="1" si="206"/>
        <v>8.2650097916567127E-3</v>
      </c>
    </row>
    <row r="7790" spans="7:8" x14ac:dyDescent="0.35">
      <c r="G7790">
        <v>7784</v>
      </c>
      <c r="H7790">
        <f t="shared" ca="1" si="206"/>
        <v>1.3679716276932893E-2</v>
      </c>
    </row>
    <row r="7791" spans="7:8" x14ac:dyDescent="0.35">
      <c r="G7791">
        <v>7785</v>
      </c>
      <c r="H7791">
        <f t="shared" ca="1" si="206"/>
        <v>-1.4687921995263545E-2</v>
      </c>
    </row>
    <row r="7792" spans="7:8" x14ac:dyDescent="0.35">
      <c r="G7792">
        <v>7786</v>
      </c>
      <c r="H7792">
        <f t="shared" ca="1" si="206"/>
        <v>-1.4289950793753762E-2</v>
      </c>
    </row>
    <row r="7793" spans="7:8" x14ac:dyDescent="0.35">
      <c r="G7793">
        <v>7787</v>
      </c>
      <c r="H7793">
        <f t="shared" ca="1" si="206"/>
        <v>1.6846378590476978E-2</v>
      </c>
    </row>
    <row r="7794" spans="7:8" x14ac:dyDescent="0.35">
      <c r="G7794">
        <v>7788</v>
      </c>
      <c r="H7794">
        <f t="shared" ca="1" si="206"/>
        <v>-2.1333283298822388E-2</v>
      </c>
    </row>
    <row r="7795" spans="7:8" x14ac:dyDescent="0.35">
      <c r="G7795">
        <v>7789</v>
      </c>
      <c r="H7795">
        <f t="shared" ca="1" si="206"/>
        <v>-1.6937611067147106E-2</v>
      </c>
    </row>
    <row r="7796" spans="7:8" x14ac:dyDescent="0.35">
      <c r="G7796">
        <v>7790</v>
      </c>
      <c r="H7796">
        <f t="shared" ca="1" si="206"/>
        <v>-8.5731903884105672E-3</v>
      </c>
    </row>
    <row r="7797" spans="7:8" x14ac:dyDescent="0.35">
      <c r="G7797">
        <v>7791</v>
      </c>
      <c r="H7797">
        <f t="shared" ca="1" si="206"/>
        <v>-1.8725492378176622E-2</v>
      </c>
    </row>
    <row r="7798" spans="7:8" x14ac:dyDescent="0.35">
      <c r="G7798">
        <v>7792</v>
      </c>
      <c r="H7798">
        <f t="shared" ca="1" si="206"/>
        <v>-2.6188719424398994E-2</v>
      </c>
    </row>
    <row r="7799" spans="7:8" x14ac:dyDescent="0.35">
      <c r="G7799">
        <v>7793</v>
      </c>
      <c r="H7799">
        <f t="shared" ca="1" si="206"/>
        <v>-3.0570623864898321E-2</v>
      </c>
    </row>
    <row r="7800" spans="7:8" x14ac:dyDescent="0.35">
      <c r="G7800">
        <v>7794</v>
      </c>
      <c r="H7800">
        <f t="shared" ca="1" si="206"/>
        <v>-1.1686515773573127E-2</v>
      </c>
    </row>
    <row r="7801" spans="7:8" x14ac:dyDescent="0.35">
      <c r="G7801">
        <v>7795</v>
      </c>
      <c r="H7801">
        <f t="shared" ca="1" si="206"/>
        <v>1.899875902821321E-2</v>
      </c>
    </row>
    <row r="7802" spans="7:8" x14ac:dyDescent="0.35">
      <c r="G7802">
        <v>7796</v>
      </c>
      <c r="H7802">
        <f t="shared" ca="1" si="206"/>
        <v>-6.8329025714892987E-3</v>
      </c>
    </row>
    <row r="7803" spans="7:8" x14ac:dyDescent="0.35">
      <c r="G7803">
        <v>7797</v>
      </c>
      <c r="H7803">
        <f t="shared" ca="1" si="206"/>
        <v>-2.8178742264668385E-4</v>
      </c>
    </row>
    <row r="7804" spans="7:8" x14ac:dyDescent="0.35">
      <c r="G7804">
        <v>7798</v>
      </c>
      <c r="H7804">
        <f t="shared" ca="1" si="206"/>
        <v>-2.5729725336296687E-2</v>
      </c>
    </row>
    <row r="7805" spans="7:8" x14ac:dyDescent="0.35">
      <c r="G7805">
        <v>7799</v>
      </c>
      <c r="H7805">
        <f t="shared" ca="1" si="206"/>
        <v>-7.0403817113180445E-3</v>
      </c>
    </row>
    <row r="7806" spans="7:8" x14ac:dyDescent="0.35">
      <c r="G7806">
        <v>7800</v>
      </c>
      <c r="H7806">
        <f t="shared" ca="1" si="206"/>
        <v>3.0786842451047985E-2</v>
      </c>
    </row>
    <row r="7807" spans="7:8" x14ac:dyDescent="0.35">
      <c r="G7807">
        <v>7801</v>
      </c>
      <c r="H7807">
        <f t="shared" ca="1" si="206"/>
        <v>-3.3989137471171459E-2</v>
      </c>
    </row>
    <row r="7808" spans="7:8" x14ac:dyDescent="0.35">
      <c r="G7808">
        <v>7802</v>
      </c>
      <c r="H7808">
        <f t="shared" ca="1" si="206"/>
        <v>5.0390932589276294E-2</v>
      </c>
    </row>
    <row r="7809" spans="7:8" x14ac:dyDescent="0.35">
      <c r="G7809">
        <v>7803</v>
      </c>
      <c r="H7809">
        <f t="shared" ca="1" si="206"/>
        <v>-8.5048323690519716E-3</v>
      </c>
    </row>
    <row r="7810" spans="7:8" x14ac:dyDescent="0.35">
      <c r="G7810">
        <v>7804</v>
      </c>
      <c r="H7810">
        <f t="shared" ca="1" si="206"/>
        <v>9.9035044248144948E-3</v>
      </c>
    </row>
    <row r="7811" spans="7:8" x14ac:dyDescent="0.35">
      <c r="G7811">
        <v>7805</v>
      </c>
      <c r="H7811">
        <f t="shared" ca="1" si="206"/>
        <v>-1.3909422575818873E-2</v>
      </c>
    </row>
    <row r="7812" spans="7:8" x14ac:dyDescent="0.35">
      <c r="G7812">
        <v>7806</v>
      </c>
      <c r="H7812">
        <f t="shared" ca="1" si="206"/>
        <v>2.2356489023799008E-2</v>
      </c>
    </row>
    <row r="7813" spans="7:8" x14ac:dyDescent="0.35">
      <c r="G7813">
        <v>7807</v>
      </c>
      <c r="H7813">
        <f t="shared" ca="1" si="206"/>
        <v>-2.2241968107525729E-2</v>
      </c>
    </row>
    <row r="7814" spans="7:8" x14ac:dyDescent="0.35">
      <c r="G7814">
        <v>7808</v>
      </c>
      <c r="H7814">
        <f t="shared" ca="1" si="206"/>
        <v>2.6111096125056674E-2</v>
      </c>
    </row>
    <row r="7815" spans="7:8" x14ac:dyDescent="0.35">
      <c r="G7815">
        <v>7809</v>
      </c>
      <c r="H7815">
        <f t="shared" ref="H7815:H7878" ca="1" si="207">_xlfn.NORM.INV(RAND(),K$9,K$10)</f>
        <v>-8.2259766355898579E-3</v>
      </c>
    </row>
    <row r="7816" spans="7:8" x14ac:dyDescent="0.35">
      <c r="G7816">
        <v>7810</v>
      </c>
      <c r="H7816">
        <f t="shared" ca="1" si="207"/>
        <v>1.1087838271946692E-2</v>
      </c>
    </row>
    <row r="7817" spans="7:8" x14ac:dyDescent="0.35">
      <c r="G7817">
        <v>7811</v>
      </c>
      <c r="H7817">
        <f t="shared" ca="1" si="207"/>
        <v>2.6694969045823878E-2</v>
      </c>
    </row>
    <row r="7818" spans="7:8" x14ac:dyDescent="0.35">
      <c r="G7818">
        <v>7812</v>
      </c>
      <c r="H7818">
        <f t="shared" ca="1" si="207"/>
        <v>-4.4134811818656548E-3</v>
      </c>
    </row>
    <row r="7819" spans="7:8" x14ac:dyDescent="0.35">
      <c r="G7819">
        <v>7813</v>
      </c>
      <c r="H7819">
        <f t="shared" ca="1" si="207"/>
        <v>-3.3152505496658317E-2</v>
      </c>
    </row>
    <row r="7820" spans="7:8" x14ac:dyDescent="0.35">
      <c r="G7820">
        <v>7814</v>
      </c>
      <c r="H7820">
        <f t="shared" ca="1" si="207"/>
        <v>-9.4433189216380949E-3</v>
      </c>
    </row>
    <row r="7821" spans="7:8" x14ac:dyDescent="0.35">
      <c r="G7821">
        <v>7815</v>
      </c>
      <c r="H7821">
        <f t="shared" ca="1" si="207"/>
        <v>-5.4185748598845743E-2</v>
      </c>
    </row>
    <row r="7822" spans="7:8" x14ac:dyDescent="0.35">
      <c r="G7822">
        <v>7816</v>
      </c>
      <c r="H7822">
        <f t="shared" ca="1" si="207"/>
        <v>-2.7120030938348604E-2</v>
      </c>
    </row>
    <row r="7823" spans="7:8" x14ac:dyDescent="0.35">
      <c r="G7823">
        <v>7817</v>
      </c>
      <c r="H7823">
        <f t="shared" ca="1" si="207"/>
        <v>3.5181290507293066E-2</v>
      </c>
    </row>
    <row r="7824" spans="7:8" x14ac:dyDescent="0.35">
      <c r="G7824">
        <v>7818</v>
      </c>
      <c r="H7824">
        <f t="shared" ca="1" si="207"/>
        <v>1.5805111105428389E-3</v>
      </c>
    </row>
    <row r="7825" spans="7:8" x14ac:dyDescent="0.35">
      <c r="G7825">
        <v>7819</v>
      </c>
      <c r="H7825">
        <f t="shared" ca="1" si="207"/>
        <v>1.3853780148095988E-2</v>
      </c>
    </row>
    <row r="7826" spans="7:8" x14ac:dyDescent="0.35">
      <c r="G7826">
        <v>7820</v>
      </c>
      <c r="H7826">
        <f t="shared" ca="1" si="207"/>
        <v>2.9958266395806871E-2</v>
      </c>
    </row>
    <row r="7827" spans="7:8" x14ac:dyDescent="0.35">
      <c r="G7827">
        <v>7821</v>
      </c>
      <c r="H7827">
        <f t="shared" ca="1" si="207"/>
        <v>-1.2698828573858323E-2</v>
      </c>
    </row>
    <row r="7828" spans="7:8" x14ac:dyDescent="0.35">
      <c r="G7828">
        <v>7822</v>
      </c>
      <c r="H7828">
        <f t="shared" ca="1" si="207"/>
        <v>-1.7759914435629701E-2</v>
      </c>
    </row>
    <row r="7829" spans="7:8" x14ac:dyDescent="0.35">
      <c r="G7829">
        <v>7823</v>
      </c>
      <c r="H7829">
        <f t="shared" ca="1" si="207"/>
        <v>4.1463999217709699E-2</v>
      </c>
    </row>
    <row r="7830" spans="7:8" x14ac:dyDescent="0.35">
      <c r="G7830">
        <v>7824</v>
      </c>
      <c r="H7830">
        <f t="shared" ca="1" si="207"/>
        <v>-7.1087483521936959E-5</v>
      </c>
    </row>
    <row r="7831" spans="7:8" x14ac:dyDescent="0.35">
      <c r="G7831">
        <v>7825</v>
      </c>
      <c r="H7831">
        <f t="shared" ca="1" si="207"/>
        <v>-5.2541119929718828E-4</v>
      </c>
    </row>
    <row r="7832" spans="7:8" x14ac:dyDescent="0.35">
      <c r="G7832">
        <v>7826</v>
      </c>
      <c r="H7832">
        <f t="shared" ca="1" si="207"/>
        <v>5.3880442315094139E-2</v>
      </c>
    </row>
    <row r="7833" spans="7:8" x14ac:dyDescent="0.35">
      <c r="G7833">
        <v>7827</v>
      </c>
      <c r="H7833">
        <f t="shared" ca="1" si="207"/>
        <v>8.126079953169621E-3</v>
      </c>
    </row>
    <row r="7834" spans="7:8" x14ac:dyDescent="0.35">
      <c r="G7834">
        <v>7828</v>
      </c>
      <c r="H7834">
        <f t="shared" ca="1" si="207"/>
        <v>1.8516968065876313E-2</v>
      </c>
    </row>
    <row r="7835" spans="7:8" x14ac:dyDescent="0.35">
      <c r="G7835">
        <v>7829</v>
      </c>
      <c r="H7835">
        <f t="shared" ca="1" si="207"/>
        <v>1.4372010677410207E-2</v>
      </c>
    </row>
    <row r="7836" spans="7:8" x14ac:dyDescent="0.35">
      <c r="G7836">
        <v>7830</v>
      </c>
      <c r="H7836">
        <f t="shared" ca="1" si="207"/>
        <v>-4.9388198295614145E-2</v>
      </c>
    </row>
    <row r="7837" spans="7:8" x14ac:dyDescent="0.35">
      <c r="G7837">
        <v>7831</v>
      </c>
      <c r="H7837">
        <f t="shared" ca="1" si="207"/>
        <v>1.8710965581595389E-2</v>
      </c>
    </row>
    <row r="7838" spans="7:8" x14ac:dyDescent="0.35">
      <c r="G7838">
        <v>7832</v>
      </c>
      <c r="H7838">
        <f t="shared" ca="1" si="207"/>
        <v>-6.0729052792163028E-3</v>
      </c>
    </row>
    <row r="7839" spans="7:8" x14ac:dyDescent="0.35">
      <c r="G7839">
        <v>7833</v>
      </c>
      <c r="H7839">
        <f t="shared" ca="1" si="207"/>
        <v>-1.1878640588309123E-2</v>
      </c>
    </row>
    <row r="7840" spans="7:8" x14ac:dyDescent="0.35">
      <c r="G7840">
        <v>7834</v>
      </c>
      <c r="H7840">
        <f t="shared" ca="1" si="207"/>
        <v>2.1561852661077012E-2</v>
      </c>
    </row>
    <row r="7841" spans="7:8" x14ac:dyDescent="0.35">
      <c r="G7841">
        <v>7835</v>
      </c>
      <c r="H7841">
        <f t="shared" ca="1" si="207"/>
        <v>-3.767688693061981E-2</v>
      </c>
    </row>
    <row r="7842" spans="7:8" x14ac:dyDescent="0.35">
      <c r="G7842">
        <v>7836</v>
      </c>
      <c r="H7842">
        <f t="shared" ca="1" si="207"/>
        <v>-4.3181700622117659E-2</v>
      </c>
    </row>
    <row r="7843" spans="7:8" x14ac:dyDescent="0.35">
      <c r="G7843">
        <v>7837</v>
      </c>
      <c r="H7843">
        <f t="shared" ca="1" si="207"/>
        <v>-2.6979225061614157E-2</v>
      </c>
    </row>
    <row r="7844" spans="7:8" x14ac:dyDescent="0.35">
      <c r="G7844">
        <v>7838</v>
      </c>
      <c r="H7844">
        <f t="shared" ca="1" si="207"/>
        <v>2.8728721230022486E-2</v>
      </c>
    </row>
    <row r="7845" spans="7:8" x14ac:dyDescent="0.35">
      <c r="G7845">
        <v>7839</v>
      </c>
      <c r="H7845">
        <f t="shared" ca="1" si="207"/>
        <v>1.9503585637046458E-2</v>
      </c>
    </row>
    <row r="7846" spans="7:8" x14ac:dyDescent="0.35">
      <c r="G7846">
        <v>7840</v>
      </c>
      <c r="H7846">
        <f t="shared" ca="1" si="207"/>
        <v>1.7698452362309172E-2</v>
      </c>
    </row>
    <row r="7847" spans="7:8" x14ac:dyDescent="0.35">
      <c r="G7847">
        <v>7841</v>
      </c>
      <c r="H7847">
        <f t="shared" ca="1" si="207"/>
        <v>-1.1948972809018648E-3</v>
      </c>
    </row>
    <row r="7848" spans="7:8" x14ac:dyDescent="0.35">
      <c r="G7848">
        <v>7842</v>
      </c>
      <c r="H7848">
        <f t="shared" ca="1" si="207"/>
        <v>3.2206093305408801E-2</v>
      </c>
    </row>
    <row r="7849" spans="7:8" x14ac:dyDescent="0.35">
      <c r="G7849">
        <v>7843</v>
      </c>
      <c r="H7849">
        <f t="shared" ca="1" si="207"/>
        <v>-3.606473802182282E-2</v>
      </c>
    </row>
    <row r="7850" spans="7:8" x14ac:dyDescent="0.35">
      <c r="G7850">
        <v>7844</v>
      </c>
      <c r="H7850">
        <f t="shared" ca="1" si="207"/>
        <v>1.2865703216605275E-2</v>
      </c>
    </row>
    <row r="7851" spans="7:8" x14ac:dyDescent="0.35">
      <c r="G7851">
        <v>7845</v>
      </c>
      <c r="H7851">
        <f t="shared" ca="1" si="207"/>
        <v>-2.0537426616459353E-2</v>
      </c>
    </row>
    <row r="7852" spans="7:8" x14ac:dyDescent="0.35">
      <c r="G7852">
        <v>7846</v>
      </c>
      <c r="H7852">
        <f t="shared" ca="1" si="207"/>
        <v>-7.0248484435529533E-3</v>
      </c>
    </row>
    <row r="7853" spans="7:8" x14ac:dyDescent="0.35">
      <c r="G7853">
        <v>7847</v>
      </c>
      <c r="H7853">
        <f t="shared" ca="1" si="207"/>
        <v>-2.9887345439001206E-2</v>
      </c>
    </row>
    <row r="7854" spans="7:8" x14ac:dyDescent="0.35">
      <c r="G7854">
        <v>7848</v>
      </c>
      <c r="H7854">
        <f t="shared" ca="1" si="207"/>
        <v>-3.7433524409860031E-2</v>
      </c>
    </row>
    <row r="7855" spans="7:8" x14ac:dyDescent="0.35">
      <c r="G7855">
        <v>7849</v>
      </c>
      <c r="H7855">
        <f t="shared" ca="1" si="207"/>
        <v>-4.0366629129627595E-4</v>
      </c>
    </row>
    <row r="7856" spans="7:8" x14ac:dyDescent="0.35">
      <c r="G7856">
        <v>7850</v>
      </c>
      <c r="H7856">
        <f t="shared" ca="1" si="207"/>
        <v>-1.009637922589505E-2</v>
      </c>
    </row>
    <row r="7857" spans="7:8" x14ac:dyDescent="0.35">
      <c r="G7857">
        <v>7851</v>
      </c>
      <c r="H7857">
        <f t="shared" ca="1" si="207"/>
        <v>-2.658714316775744E-3</v>
      </c>
    </row>
    <row r="7858" spans="7:8" x14ac:dyDescent="0.35">
      <c r="G7858">
        <v>7852</v>
      </c>
      <c r="H7858">
        <f t="shared" ca="1" si="207"/>
        <v>-1.254324944600942E-2</v>
      </c>
    </row>
    <row r="7859" spans="7:8" x14ac:dyDescent="0.35">
      <c r="G7859">
        <v>7853</v>
      </c>
      <c r="H7859">
        <f t="shared" ca="1" si="207"/>
        <v>2.1567909459553596E-2</v>
      </c>
    </row>
    <row r="7860" spans="7:8" x14ac:dyDescent="0.35">
      <c r="G7860">
        <v>7854</v>
      </c>
      <c r="H7860">
        <f t="shared" ca="1" si="207"/>
        <v>-3.7843911538599312E-2</v>
      </c>
    </row>
    <row r="7861" spans="7:8" x14ac:dyDescent="0.35">
      <c r="G7861">
        <v>7855</v>
      </c>
      <c r="H7861">
        <f t="shared" ca="1" si="207"/>
        <v>-3.497586108694694E-2</v>
      </c>
    </row>
    <row r="7862" spans="7:8" x14ac:dyDescent="0.35">
      <c r="G7862">
        <v>7856</v>
      </c>
      <c r="H7862">
        <f t="shared" ca="1" si="207"/>
        <v>4.954310543706178E-2</v>
      </c>
    </row>
    <row r="7863" spans="7:8" x14ac:dyDescent="0.35">
      <c r="G7863">
        <v>7857</v>
      </c>
      <c r="H7863">
        <f t="shared" ca="1" si="207"/>
        <v>-4.5309856501879464E-3</v>
      </c>
    </row>
    <row r="7864" spans="7:8" x14ac:dyDescent="0.35">
      <c r="G7864">
        <v>7858</v>
      </c>
      <c r="H7864">
        <f t="shared" ca="1" si="207"/>
        <v>-2.0923805101273313E-2</v>
      </c>
    </row>
    <row r="7865" spans="7:8" x14ac:dyDescent="0.35">
      <c r="G7865">
        <v>7859</v>
      </c>
      <c r="H7865">
        <f t="shared" ca="1" si="207"/>
        <v>-1.8187052721717591E-2</v>
      </c>
    </row>
    <row r="7866" spans="7:8" x14ac:dyDescent="0.35">
      <c r="G7866">
        <v>7860</v>
      </c>
      <c r="H7866">
        <f t="shared" ca="1" si="207"/>
        <v>4.8705851134984192E-2</v>
      </c>
    </row>
    <row r="7867" spans="7:8" x14ac:dyDescent="0.35">
      <c r="G7867">
        <v>7861</v>
      </c>
      <c r="H7867">
        <f t="shared" ca="1" si="207"/>
        <v>-2.7746240859599709E-2</v>
      </c>
    </row>
    <row r="7868" spans="7:8" x14ac:dyDescent="0.35">
      <c r="G7868">
        <v>7862</v>
      </c>
      <c r="H7868">
        <f t="shared" ca="1" si="207"/>
        <v>-1.6637389660660421E-2</v>
      </c>
    </row>
    <row r="7869" spans="7:8" x14ac:dyDescent="0.35">
      <c r="G7869">
        <v>7863</v>
      </c>
      <c r="H7869">
        <f t="shared" ca="1" si="207"/>
        <v>-1.1511452998077487E-2</v>
      </c>
    </row>
    <row r="7870" spans="7:8" x14ac:dyDescent="0.35">
      <c r="G7870">
        <v>7864</v>
      </c>
      <c r="H7870">
        <f t="shared" ca="1" si="207"/>
        <v>6.7035524395527525E-3</v>
      </c>
    </row>
    <row r="7871" spans="7:8" x14ac:dyDescent="0.35">
      <c r="G7871">
        <v>7865</v>
      </c>
      <c r="H7871">
        <f t="shared" ca="1" si="207"/>
        <v>-2.1819396310186805E-2</v>
      </c>
    </row>
    <row r="7872" spans="7:8" x14ac:dyDescent="0.35">
      <c r="G7872">
        <v>7866</v>
      </c>
      <c r="H7872">
        <f t="shared" ca="1" si="207"/>
        <v>-2.8131227492211006E-2</v>
      </c>
    </row>
    <row r="7873" spans="7:8" x14ac:dyDescent="0.35">
      <c r="G7873">
        <v>7867</v>
      </c>
      <c r="H7873">
        <f t="shared" ca="1" si="207"/>
        <v>-2.8293463018195113E-2</v>
      </c>
    </row>
    <row r="7874" spans="7:8" x14ac:dyDescent="0.35">
      <c r="G7874">
        <v>7868</v>
      </c>
      <c r="H7874">
        <f t="shared" ca="1" si="207"/>
        <v>-8.3002015395432643E-3</v>
      </c>
    </row>
    <row r="7875" spans="7:8" x14ac:dyDescent="0.35">
      <c r="G7875">
        <v>7869</v>
      </c>
      <c r="H7875">
        <f t="shared" ca="1" si="207"/>
        <v>2.9858792334860315E-2</v>
      </c>
    </row>
    <row r="7876" spans="7:8" x14ac:dyDescent="0.35">
      <c r="G7876">
        <v>7870</v>
      </c>
      <c r="H7876">
        <f t="shared" ca="1" si="207"/>
        <v>-3.7337936825659855E-2</v>
      </c>
    </row>
    <row r="7877" spans="7:8" x14ac:dyDescent="0.35">
      <c r="G7877">
        <v>7871</v>
      </c>
      <c r="H7877">
        <f t="shared" ca="1" si="207"/>
        <v>-3.1837958633204384E-2</v>
      </c>
    </row>
    <row r="7878" spans="7:8" x14ac:dyDescent="0.35">
      <c r="G7878">
        <v>7872</v>
      </c>
      <c r="H7878">
        <f t="shared" ca="1" si="207"/>
        <v>1.986088981599278E-2</v>
      </c>
    </row>
    <row r="7879" spans="7:8" x14ac:dyDescent="0.35">
      <c r="G7879">
        <v>7873</v>
      </c>
      <c r="H7879">
        <f t="shared" ref="H7879:H7942" ca="1" si="208">_xlfn.NORM.INV(RAND(),K$9,K$10)</f>
        <v>-4.1941980975325546E-2</v>
      </c>
    </row>
    <row r="7880" spans="7:8" x14ac:dyDescent="0.35">
      <c r="G7880">
        <v>7874</v>
      </c>
      <c r="H7880">
        <f t="shared" ca="1" si="208"/>
        <v>-4.6941246917520656E-2</v>
      </c>
    </row>
    <row r="7881" spans="7:8" x14ac:dyDescent="0.35">
      <c r="G7881">
        <v>7875</v>
      </c>
      <c r="H7881">
        <f t="shared" ca="1" si="208"/>
        <v>-2.7928831190249276E-2</v>
      </c>
    </row>
    <row r="7882" spans="7:8" x14ac:dyDescent="0.35">
      <c r="G7882">
        <v>7876</v>
      </c>
      <c r="H7882">
        <f t="shared" ca="1" si="208"/>
        <v>-3.6162544038047442E-3</v>
      </c>
    </row>
    <row r="7883" spans="7:8" x14ac:dyDescent="0.35">
      <c r="G7883">
        <v>7877</v>
      </c>
      <c r="H7883">
        <f t="shared" ca="1" si="208"/>
        <v>-4.2039759880813918E-2</v>
      </c>
    </row>
    <row r="7884" spans="7:8" x14ac:dyDescent="0.35">
      <c r="G7884">
        <v>7878</v>
      </c>
      <c r="H7884">
        <f t="shared" ca="1" si="208"/>
        <v>-2.4072334665102932E-2</v>
      </c>
    </row>
    <row r="7885" spans="7:8" x14ac:dyDescent="0.35">
      <c r="G7885">
        <v>7879</v>
      </c>
      <c r="H7885">
        <f t="shared" ca="1" si="208"/>
        <v>-4.1109579264574474E-2</v>
      </c>
    </row>
    <row r="7886" spans="7:8" x14ac:dyDescent="0.35">
      <c r="G7886">
        <v>7880</v>
      </c>
      <c r="H7886">
        <f t="shared" ca="1" si="208"/>
        <v>-5.194171503599513E-2</v>
      </c>
    </row>
    <row r="7887" spans="7:8" x14ac:dyDescent="0.35">
      <c r="G7887">
        <v>7881</v>
      </c>
      <c r="H7887">
        <f t="shared" ca="1" si="208"/>
        <v>1.1477583442392943E-2</v>
      </c>
    </row>
    <row r="7888" spans="7:8" x14ac:dyDescent="0.35">
      <c r="G7888">
        <v>7882</v>
      </c>
      <c r="H7888">
        <f t="shared" ca="1" si="208"/>
        <v>1.6235694442905631E-2</v>
      </c>
    </row>
    <row r="7889" spans="7:8" x14ac:dyDescent="0.35">
      <c r="G7889">
        <v>7883</v>
      </c>
      <c r="H7889">
        <f t="shared" ca="1" si="208"/>
        <v>-2.6722611352225926E-2</v>
      </c>
    </row>
    <row r="7890" spans="7:8" x14ac:dyDescent="0.35">
      <c r="G7890">
        <v>7884</v>
      </c>
      <c r="H7890">
        <f t="shared" ca="1" si="208"/>
        <v>2.5871185054586777E-2</v>
      </c>
    </row>
    <row r="7891" spans="7:8" x14ac:dyDescent="0.35">
      <c r="G7891">
        <v>7885</v>
      </c>
      <c r="H7891">
        <f t="shared" ca="1" si="208"/>
        <v>-8.6695728239887838E-3</v>
      </c>
    </row>
    <row r="7892" spans="7:8" x14ac:dyDescent="0.35">
      <c r="G7892">
        <v>7886</v>
      </c>
      <c r="H7892">
        <f t="shared" ca="1" si="208"/>
        <v>-4.4952528179523651E-2</v>
      </c>
    </row>
    <row r="7893" spans="7:8" x14ac:dyDescent="0.35">
      <c r="G7893">
        <v>7887</v>
      </c>
      <c r="H7893">
        <f t="shared" ca="1" si="208"/>
        <v>-1.2391404561281147E-2</v>
      </c>
    </row>
    <row r="7894" spans="7:8" x14ac:dyDescent="0.35">
      <c r="G7894">
        <v>7888</v>
      </c>
      <c r="H7894">
        <f t="shared" ca="1" si="208"/>
        <v>1.6284763649050221E-2</v>
      </c>
    </row>
    <row r="7895" spans="7:8" x14ac:dyDescent="0.35">
      <c r="G7895">
        <v>7889</v>
      </c>
      <c r="H7895">
        <f t="shared" ca="1" si="208"/>
        <v>1.8280708843196151E-2</v>
      </c>
    </row>
    <row r="7896" spans="7:8" x14ac:dyDescent="0.35">
      <c r="G7896">
        <v>7890</v>
      </c>
      <c r="H7896">
        <f t="shared" ca="1" si="208"/>
        <v>-6.7349014142115658E-3</v>
      </c>
    </row>
    <row r="7897" spans="7:8" x14ac:dyDescent="0.35">
      <c r="G7897">
        <v>7891</v>
      </c>
      <c r="H7897">
        <f t="shared" ca="1" si="208"/>
        <v>-5.5891542824570263E-3</v>
      </c>
    </row>
    <row r="7898" spans="7:8" x14ac:dyDescent="0.35">
      <c r="G7898">
        <v>7892</v>
      </c>
      <c r="H7898">
        <f t="shared" ca="1" si="208"/>
        <v>3.8695369350183521E-2</v>
      </c>
    </row>
    <row r="7899" spans="7:8" x14ac:dyDescent="0.35">
      <c r="G7899">
        <v>7893</v>
      </c>
      <c r="H7899">
        <f t="shared" ca="1" si="208"/>
        <v>9.5502529989166746E-4</v>
      </c>
    </row>
    <row r="7900" spans="7:8" x14ac:dyDescent="0.35">
      <c r="G7900">
        <v>7894</v>
      </c>
      <c r="H7900">
        <f t="shared" ca="1" si="208"/>
        <v>1.4760772858725133E-2</v>
      </c>
    </row>
    <row r="7901" spans="7:8" x14ac:dyDescent="0.35">
      <c r="G7901">
        <v>7895</v>
      </c>
      <c r="H7901">
        <f t="shared" ca="1" si="208"/>
        <v>-2.881569819350115E-2</v>
      </c>
    </row>
    <row r="7902" spans="7:8" x14ac:dyDescent="0.35">
      <c r="G7902">
        <v>7896</v>
      </c>
      <c r="H7902">
        <f t="shared" ca="1" si="208"/>
        <v>-1.5534326549429784E-2</v>
      </c>
    </row>
    <row r="7903" spans="7:8" x14ac:dyDescent="0.35">
      <c r="G7903">
        <v>7897</v>
      </c>
      <c r="H7903">
        <f t="shared" ca="1" si="208"/>
        <v>1.5170350088346985E-3</v>
      </c>
    </row>
    <row r="7904" spans="7:8" x14ac:dyDescent="0.35">
      <c r="G7904">
        <v>7898</v>
      </c>
      <c r="H7904">
        <f t="shared" ca="1" si="208"/>
        <v>-5.929492500925572E-2</v>
      </c>
    </row>
    <row r="7905" spans="7:8" x14ac:dyDescent="0.35">
      <c r="G7905">
        <v>7899</v>
      </c>
      <c r="H7905">
        <f t="shared" ca="1" si="208"/>
        <v>1.0989276834127953E-2</v>
      </c>
    </row>
    <row r="7906" spans="7:8" x14ac:dyDescent="0.35">
      <c r="G7906">
        <v>7900</v>
      </c>
      <c r="H7906">
        <f t="shared" ca="1" si="208"/>
        <v>-3.4018332918983882E-3</v>
      </c>
    </row>
    <row r="7907" spans="7:8" x14ac:dyDescent="0.35">
      <c r="G7907">
        <v>7901</v>
      </c>
      <c r="H7907">
        <f t="shared" ca="1" si="208"/>
        <v>-6.096499210821003E-3</v>
      </c>
    </row>
    <row r="7908" spans="7:8" x14ac:dyDescent="0.35">
      <c r="G7908">
        <v>7902</v>
      </c>
      <c r="H7908">
        <f t="shared" ca="1" si="208"/>
        <v>3.2907634591904801E-2</v>
      </c>
    </row>
    <row r="7909" spans="7:8" x14ac:dyDescent="0.35">
      <c r="G7909">
        <v>7903</v>
      </c>
      <c r="H7909">
        <f t="shared" ca="1" si="208"/>
        <v>1.0724023516598657E-2</v>
      </c>
    </row>
    <row r="7910" spans="7:8" x14ac:dyDescent="0.35">
      <c r="G7910">
        <v>7904</v>
      </c>
      <c r="H7910">
        <f t="shared" ca="1" si="208"/>
        <v>-4.1435027513704425E-2</v>
      </c>
    </row>
    <row r="7911" spans="7:8" x14ac:dyDescent="0.35">
      <c r="G7911">
        <v>7905</v>
      </c>
      <c r="H7911">
        <f t="shared" ca="1" si="208"/>
        <v>-1.4355744837633225E-2</v>
      </c>
    </row>
    <row r="7912" spans="7:8" x14ac:dyDescent="0.35">
      <c r="G7912">
        <v>7906</v>
      </c>
      <c r="H7912">
        <f t="shared" ca="1" si="208"/>
        <v>1.5173207628446601E-2</v>
      </c>
    </row>
    <row r="7913" spans="7:8" x14ac:dyDescent="0.35">
      <c r="G7913">
        <v>7907</v>
      </c>
      <c r="H7913">
        <f t="shared" ca="1" si="208"/>
        <v>4.1058131703259247E-2</v>
      </c>
    </row>
    <row r="7914" spans="7:8" x14ac:dyDescent="0.35">
      <c r="G7914">
        <v>7908</v>
      </c>
      <c r="H7914">
        <f t="shared" ca="1" si="208"/>
        <v>-2.5600392944461772E-2</v>
      </c>
    </row>
    <row r="7915" spans="7:8" x14ac:dyDescent="0.35">
      <c r="G7915">
        <v>7909</v>
      </c>
      <c r="H7915">
        <f t="shared" ca="1" si="208"/>
        <v>-1.891608296517179E-2</v>
      </c>
    </row>
    <row r="7916" spans="7:8" x14ac:dyDescent="0.35">
      <c r="G7916">
        <v>7910</v>
      </c>
      <c r="H7916">
        <f t="shared" ca="1" si="208"/>
        <v>-1.6244153465002026E-3</v>
      </c>
    </row>
    <row r="7917" spans="7:8" x14ac:dyDescent="0.35">
      <c r="G7917">
        <v>7911</v>
      </c>
      <c r="H7917">
        <f t="shared" ca="1" si="208"/>
        <v>-3.158452623614557E-2</v>
      </c>
    </row>
    <row r="7918" spans="7:8" x14ac:dyDescent="0.35">
      <c r="G7918">
        <v>7912</v>
      </c>
      <c r="H7918">
        <f t="shared" ca="1" si="208"/>
        <v>4.2545890913946185E-2</v>
      </c>
    </row>
    <row r="7919" spans="7:8" x14ac:dyDescent="0.35">
      <c r="G7919">
        <v>7913</v>
      </c>
      <c r="H7919">
        <f t="shared" ca="1" si="208"/>
        <v>9.7620470329861271E-3</v>
      </c>
    </row>
    <row r="7920" spans="7:8" x14ac:dyDescent="0.35">
      <c r="G7920">
        <v>7914</v>
      </c>
      <c r="H7920">
        <f t="shared" ca="1" si="208"/>
        <v>1.8009195244155122E-2</v>
      </c>
    </row>
    <row r="7921" spans="7:8" x14ac:dyDescent="0.35">
      <c r="G7921">
        <v>7915</v>
      </c>
      <c r="H7921">
        <f t="shared" ca="1" si="208"/>
        <v>-2.865327317591719E-2</v>
      </c>
    </row>
    <row r="7922" spans="7:8" x14ac:dyDescent="0.35">
      <c r="G7922">
        <v>7916</v>
      </c>
      <c r="H7922">
        <f t="shared" ca="1" si="208"/>
        <v>1.3306037455515318E-2</v>
      </c>
    </row>
    <row r="7923" spans="7:8" x14ac:dyDescent="0.35">
      <c r="G7923">
        <v>7917</v>
      </c>
      <c r="H7923">
        <f t="shared" ca="1" si="208"/>
        <v>1.7876678571715748E-2</v>
      </c>
    </row>
    <row r="7924" spans="7:8" x14ac:dyDescent="0.35">
      <c r="G7924">
        <v>7918</v>
      </c>
      <c r="H7924">
        <f t="shared" ca="1" si="208"/>
        <v>-3.6764397824684703E-3</v>
      </c>
    </row>
    <row r="7925" spans="7:8" x14ac:dyDescent="0.35">
      <c r="G7925">
        <v>7919</v>
      </c>
      <c r="H7925">
        <f t="shared" ca="1" si="208"/>
        <v>4.4435656322571191E-3</v>
      </c>
    </row>
    <row r="7926" spans="7:8" x14ac:dyDescent="0.35">
      <c r="G7926">
        <v>7920</v>
      </c>
      <c r="H7926">
        <f t="shared" ca="1" si="208"/>
        <v>1.0754428279312696E-2</v>
      </c>
    </row>
    <row r="7927" spans="7:8" x14ac:dyDescent="0.35">
      <c r="G7927">
        <v>7921</v>
      </c>
      <c r="H7927">
        <f t="shared" ca="1" si="208"/>
        <v>3.880157399687878E-2</v>
      </c>
    </row>
    <row r="7928" spans="7:8" x14ac:dyDescent="0.35">
      <c r="G7928">
        <v>7922</v>
      </c>
      <c r="H7928">
        <f t="shared" ca="1" si="208"/>
        <v>1.2961098083923955E-2</v>
      </c>
    </row>
    <row r="7929" spans="7:8" x14ac:dyDescent="0.35">
      <c r="G7929">
        <v>7923</v>
      </c>
      <c r="H7929">
        <f t="shared" ca="1" si="208"/>
        <v>-2.9215000354317368E-2</v>
      </c>
    </row>
    <row r="7930" spans="7:8" x14ac:dyDescent="0.35">
      <c r="G7930">
        <v>7924</v>
      </c>
      <c r="H7930">
        <f t="shared" ca="1" si="208"/>
        <v>-4.5302719163934135E-2</v>
      </c>
    </row>
    <row r="7931" spans="7:8" x14ac:dyDescent="0.35">
      <c r="G7931">
        <v>7925</v>
      </c>
      <c r="H7931">
        <f t="shared" ca="1" si="208"/>
        <v>6.1012120724360935E-3</v>
      </c>
    </row>
    <row r="7932" spans="7:8" x14ac:dyDescent="0.35">
      <c r="G7932">
        <v>7926</v>
      </c>
      <c r="H7932">
        <f t="shared" ca="1" si="208"/>
        <v>1.6317267583193535E-2</v>
      </c>
    </row>
    <row r="7933" spans="7:8" x14ac:dyDescent="0.35">
      <c r="G7933">
        <v>7927</v>
      </c>
      <c r="H7933">
        <f t="shared" ca="1" si="208"/>
        <v>-1.5020383023204555E-2</v>
      </c>
    </row>
    <row r="7934" spans="7:8" x14ac:dyDescent="0.35">
      <c r="G7934">
        <v>7928</v>
      </c>
      <c r="H7934">
        <f t="shared" ca="1" si="208"/>
        <v>-2.3262959193413094E-2</v>
      </c>
    </row>
    <row r="7935" spans="7:8" x14ac:dyDescent="0.35">
      <c r="G7935">
        <v>7929</v>
      </c>
      <c r="H7935">
        <f t="shared" ca="1" si="208"/>
        <v>-1.0228837455964358E-2</v>
      </c>
    </row>
    <row r="7936" spans="7:8" x14ac:dyDescent="0.35">
      <c r="G7936">
        <v>7930</v>
      </c>
      <c r="H7936">
        <f t="shared" ca="1" si="208"/>
        <v>9.4733235552583073E-4</v>
      </c>
    </row>
    <row r="7937" spans="7:8" x14ac:dyDescent="0.35">
      <c r="G7937">
        <v>7931</v>
      </c>
      <c r="H7937">
        <f t="shared" ca="1" si="208"/>
        <v>-2.0602054147501259E-2</v>
      </c>
    </row>
    <row r="7938" spans="7:8" x14ac:dyDescent="0.35">
      <c r="G7938">
        <v>7932</v>
      </c>
      <c r="H7938">
        <f t="shared" ca="1" si="208"/>
        <v>-5.5358444312337647E-3</v>
      </c>
    </row>
    <row r="7939" spans="7:8" x14ac:dyDescent="0.35">
      <c r="G7939">
        <v>7933</v>
      </c>
      <c r="H7939">
        <f t="shared" ca="1" si="208"/>
        <v>3.1493183415658016E-3</v>
      </c>
    </row>
    <row r="7940" spans="7:8" x14ac:dyDescent="0.35">
      <c r="G7940">
        <v>7934</v>
      </c>
      <c r="H7940">
        <f t="shared" ca="1" si="208"/>
        <v>-4.3237330991181225E-2</v>
      </c>
    </row>
    <row r="7941" spans="7:8" x14ac:dyDescent="0.35">
      <c r="G7941">
        <v>7935</v>
      </c>
      <c r="H7941">
        <f t="shared" ca="1" si="208"/>
        <v>-1.9285058090634431E-2</v>
      </c>
    </row>
    <row r="7942" spans="7:8" x14ac:dyDescent="0.35">
      <c r="G7942">
        <v>7936</v>
      </c>
      <c r="H7942">
        <f t="shared" ca="1" si="208"/>
        <v>-2.7980388010303277E-2</v>
      </c>
    </row>
    <row r="7943" spans="7:8" x14ac:dyDescent="0.35">
      <c r="G7943">
        <v>7937</v>
      </c>
      <c r="H7943">
        <f t="shared" ref="H7943:H8006" ca="1" si="209">_xlfn.NORM.INV(RAND(),K$9,K$10)</f>
        <v>9.9955591112104586E-3</v>
      </c>
    </row>
    <row r="7944" spans="7:8" x14ac:dyDescent="0.35">
      <c r="G7944">
        <v>7938</v>
      </c>
      <c r="H7944">
        <f t="shared" ca="1" si="209"/>
        <v>1.156075145987881E-2</v>
      </c>
    </row>
    <row r="7945" spans="7:8" x14ac:dyDescent="0.35">
      <c r="G7945">
        <v>7939</v>
      </c>
      <c r="H7945">
        <f t="shared" ca="1" si="209"/>
        <v>-3.2220813042639018E-2</v>
      </c>
    </row>
    <row r="7946" spans="7:8" x14ac:dyDescent="0.35">
      <c r="G7946">
        <v>7940</v>
      </c>
      <c r="H7946">
        <f t="shared" ca="1" si="209"/>
        <v>-2.5560448594131809E-2</v>
      </c>
    </row>
    <row r="7947" spans="7:8" x14ac:dyDescent="0.35">
      <c r="G7947">
        <v>7941</v>
      </c>
      <c r="H7947">
        <f t="shared" ca="1" si="209"/>
        <v>-1.6061910692883506E-2</v>
      </c>
    </row>
    <row r="7948" spans="7:8" x14ac:dyDescent="0.35">
      <c r="G7948">
        <v>7942</v>
      </c>
      <c r="H7948">
        <f t="shared" ca="1" si="209"/>
        <v>3.4180246006218142E-2</v>
      </c>
    </row>
    <row r="7949" spans="7:8" x14ac:dyDescent="0.35">
      <c r="G7949">
        <v>7943</v>
      </c>
      <c r="H7949">
        <f t="shared" ca="1" si="209"/>
        <v>-2.3435410908467916E-2</v>
      </c>
    </row>
    <row r="7950" spans="7:8" x14ac:dyDescent="0.35">
      <c r="G7950">
        <v>7944</v>
      </c>
      <c r="H7950">
        <f t="shared" ca="1" si="209"/>
        <v>5.1077557602447782E-2</v>
      </c>
    </row>
    <row r="7951" spans="7:8" x14ac:dyDescent="0.35">
      <c r="G7951">
        <v>7945</v>
      </c>
      <c r="H7951">
        <f t="shared" ca="1" si="209"/>
        <v>-1.8279074123058847E-3</v>
      </c>
    </row>
    <row r="7952" spans="7:8" x14ac:dyDescent="0.35">
      <c r="G7952">
        <v>7946</v>
      </c>
      <c r="H7952">
        <f t="shared" ca="1" si="209"/>
        <v>1.9507659953468478E-3</v>
      </c>
    </row>
    <row r="7953" spans="7:8" x14ac:dyDescent="0.35">
      <c r="G7953">
        <v>7947</v>
      </c>
      <c r="H7953">
        <f t="shared" ca="1" si="209"/>
        <v>-1.7776969999002981E-2</v>
      </c>
    </row>
    <row r="7954" spans="7:8" x14ac:dyDescent="0.35">
      <c r="G7954">
        <v>7948</v>
      </c>
      <c r="H7954">
        <f t="shared" ca="1" si="209"/>
        <v>3.638023270560526E-2</v>
      </c>
    </row>
    <row r="7955" spans="7:8" x14ac:dyDescent="0.35">
      <c r="G7955">
        <v>7949</v>
      </c>
      <c r="H7955">
        <f t="shared" ca="1" si="209"/>
        <v>-4.8195375864220989E-3</v>
      </c>
    </row>
    <row r="7956" spans="7:8" x14ac:dyDescent="0.35">
      <c r="G7956">
        <v>7950</v>
      </c>
      <c r="H7956">
        <f t="shared" ca="1" si="209"/>
        <v>8.6457677703415201E-3</v>
      </c>
    </row>
    <row r="7957" spans="7:8" x14ac:dyDescent="0.35">
      <c r="G7957">
        <v>7951</v>
      </c>
      <c r="H7957">
        <f t="shared" ca="1" si="209"/>
        <v>2.8080400186646592E-4</v>
      </c>
    </row>
    <row r="7958" spans="7:8" x14ac:dyDescent="0.35">
      <c r="G7958">
        <v>7952</v>
      </c>
      <c r="H7958">
        <f t="shared" ca="1" si="209"/>
        <v>2.0968527749996996E-2</v>
      </c>
    </row>
    <row r="7959" spans="7:8" x14ac:dyDescent="0.35">
      <c r="G7959">
        <v>7953</v>
      </c>
      <c r="H7959">
        <f t="shared" ca="1" si="209"/>
        <v>-5.3631731294141883E-3</v>
      </c>
    </row>
    <row r="7960" spans="7:8" x14ac:dyDescent="0.35">
      <c r="G7960">
        <v>7954</v>
      </c>
      <c r="H7960">
        <f t="shared" ca="1" si="209"/>
        <v>3.8923449637502487E-2</v>
      </c>
    </row>
    <row r="7961" spans="7:8" x14ac:dyDescent="0.35">
      <c r="G7961">
        <v>7955</v>
      </c>
      <c r="H7961">
        <f t="shared" ca="1" si="209"/>
        <v>1.8130214047370526E-2</v>
      </c>
    </row>
    <row r="7962" spans="7:8" x14ac:dyDescent="0.35">
      <c r="G7962">
        <v>7956</v>
      </c>
      <c r="H7962">
        <f t="shared" ca="1" si="209"/>
        <v>3.0970810766932418E-2</v>
      </c>
    </row>
    <row r="7963" spans="7:8" x14ac:dyDescent="0.35">
      <c r="G7963">
        <v>7957</v>
      </c>
      <c r="H7963">
        <f t="shared" ca="1" si="209"/>
        <v>-1.7183078328856408E-2</v>
      </c>
    </row>
    <row r="7964" spans="7:8" x14ac:dyDescent="0.35">
      <c r="G7964">
        <v>7958</v>
      </c>
      <c r="H7964">
        <f t="shared" ca="1" si="209"/>
        <v>-1.2756451131065293E-2</v>
      </c>
    </row>
    <row r="7965" spans="7:8" x14ac:dyDescent="0.35">
      <c r="G7965">
        <v>7959</v>
      </c>
      <c r="H7965">
        <f t="shared" ca="1" si="209"/>
        <v>2.7903840079679443E-2</v>
      </c>
    </row>
    <row r="7966" spans="7:8" x14ac:dyDescent="0.35">
      <c r="G7966">
        <v>7960</v>
      </c>
      <c r="H7966">
        <f t="shared" ca="1" si="209"/>
        <v>1.3444637288006349E-2</v>
      </c>
    </row>
    <row r="7967" spans="7:8" x14ac:dyDescent="0.35">
      <c r="G7967">
        <v>7961</v>
      </c>
      <c r="H7967">
        <f t="shared" ca="1" si="209"/>
        <v>-3.6837539864337894E-3</v>
      </c>
    </row>
    <row r="7968" spans="7:8" x14ac:dyDescent="0.35">
      <c r="G7968">
        <v>7962</v>
      </c>
      <c r="H7968">
        <f t="shared" ca="1" si="209"/>
        <v>-7.887142788011314E-3</v>
      </c>
    </row>
    <row r="7969" spans="7:8" x14ac:dyDescent="0.35">
      <c r="G7969">
        <v>7963</v>
      </c>
      <c r="H7969">
        <f t="shared" ca="1" si="209"/>
        <v>5.5480326900162668E-3</v>
      </c>
    </row>
    <row r="7970" spans="7:8" x14ac:dyDescent="0.35">
      <c r="G7970">
        <v>7964</v>
      </c>
      <c r="H7970">
        <f t="shared" ca="1" si="209"/>
        <v>-9.1575865979850422E-3</v>
      </c>
    </row>
    <row r="7971" spans="7:8" x14ac:dyDescent="0.35">
      <c r="G7971">
        <v>7965</v>
      </c>
      <c r="H7971">
        <f t="shared" ca="1" si="209"/>
        <v>-3.1153378511738428E-2</v>
      </c>
    </row>
    <row r="7972" spans="7:8" x14ac:dyDescent="0.35">
      <c r="G7972">
        <v>7966</v>
      </c>
      <c r="H7972">
        <f t="shared" ca="1" si="209"/>
        <v>1.8998044366203649E-2</v>
      </c>
    </row>
    <row r="7973" spans="7:8" x14ac:dyDescent="0.35">
      <c r="G7973">
        <v>7967</v>
      </c>
      <c r="H7973">
        <f t="shared" ca="1" si="209"/>
        <v>4.4280299316364576E-2</v>
      </c>
    </row>
    <row r="7974" spans="7:8" x14ac:dyDescent="0.35">
      <c r="G7974">
        <v>7968</v>
      </c>
      <c r="H7974">
        <f t="shared" ca="1" si="209"/>
        <v>-4.0862059440878985E-2</v>
      </c>
    </row>
    <row r="7975" spans="7:8" x14ac:dyDescent="0.35">
      <c r="G7975">
        <v>7969</v>
      </c>
      <c r="H7975">
        <f t="shared" ca="1" si="209"/>
        <v>1.0799188001501675E-2</v>
      </c>
    </row>
    <row r="7976" spans="7:8" x14ac:dyDescent="0.35">
      <c r="G7976">
        <v>7970</v>
      </c>
      <c r="H7976">
        <f t="shared" ca="1" si="209"/>
        <v>-1.8971588556120566E-3</v>
      </c>
    </row>
    <row r="7977" spans="7:8" x14ac:dyDescent="0.35">
      <c r="G7977">
        <v>7971</v>
      </c>
      <c r="H7977">
        <f t="shared" ca="1" si="209"/>
        <v>1.1571090956576796E-4</v>
      </c>
    </row>
    <row r="7978" spans="7:8" x14ac:dyDescent="0.35">
      <c r="G7978">
        <v>7972</v>
      </c>
      <c r="H7978">
        <f t="shared" ca="1" si="209"/>
        <v>-1.8510320485768186E-4</v>
      </c>
    </row>
    <row r="7979" spans="7:8" x14ac:dyDescent="0.35">
      <c r="G7979">
        <v>7973</v>
      </c>
      <c r="H7979">
        <f t="shared" ca="1" si="209"/>
        <v>2.8481945015915562E-2</v>
      </c>
    </row>
    <row r="7980" spans="7:8" x14ac:dyDescent="0.35">
      <c r="G7980">
        <v>7974</v>
      </c>
      <c r="H7980">
        <f t="shared" ca="1" si="209"/>
        <v>-2.7527226040749571E-4</v>
      </c>
    </row>
    <row r="7981" spans="7:8" x14ac:dyDescent="0.35">
      <c r="G7981">
        <v>7975</v>
      </c>
      <c r="H7981">
        <f t="shared" ca="1" si="209"/>
        <v>7.8761483721014481E-3</v>
      </c>
    </row>
    <row r="7982" spans="7:8" x14ac:dyDescent="0.35">
      <c r="G7982">
        <v>7976</v>
      </c>
      <c r="H7982">
        <f t="shared" ca="1" si="209"/>
        <v>-3.4012285686881402E-2</v>
      </c>
    </row>
    <row r="7983" spans="7:8" x14ac:dyDescent="0.35">
      <c r="G7983">
        <v>7977</v>
      </c>
      <c r="H7983">
        <f t="shared" ca="1" si="209"/>
        <v>2.4122545343466282E-2</v>
      </c>
    </row>
    <row r="7984" spans="7:8" x14ac:dyDescent="0.35">
      <c r="G7984">
        <v>7978</v>
      </c>
      <c r="H7984">
        <f t="shared" ca="1" si="209"/>
        <v>5.107142692128689E-2</v>
      </c>
    </row>
    <row r="7985" spans="7:8" x14ac:dyDescent="0.35">
      <c r="G7985">
        <v>7979</v>
      </c>
      <c r="H7985">
        <f t="shared" ca="1" si="209"/>
        <v>-9.7161558648479734E-3</v>
      </c>
    </row>
    <row r="7986" spans="7:8" x14ac:dyDescent="0.35">
      <c r="G7986">
        <v>7980</v>
      </c>
      <c r="H7986">
        <f t="shared" ca="1" si="209"/>
        <v>-1.9601573440337157E-4</v>
      </c>
    </row>
    <row r="7987" spans="7:8" x14ac:dyDescent="0.35">
      <c r="G7987">
        <v>7981</v>
      </c>
      <c r="H7987">
        <f t="shared" ca="1" si="209"/>
        <v>5.0740051518414805E-2</v>
      </c>
    </row>
    <row r="7988" spans="7:8" x14ac:dyDescent="0.35">
      <c r="G7988">
        <v>7982</v>
      </c>
      <c r="H7988">
        <f t="shared" ca="1" si="209"/>
        <v>1.5501234382429469E-2</v>
      </c>
    </row>
    <row r="7989" spans="7:8" x14ac:dyDescent="0.35">
      <c r="G7989">
        <v>7983</v>
      </c>
      <c r="H7989">
        <f t="shared" ca="1" si="209"/>
        <v>2.6086965658336337E-2</v>
      </c>
    </row>
    <row r="7990" spans="7:8" x14ac:dyDescent="0.35">
      <c r="G7990">
        <v>7984</v>
      </c>
      <c r="H7990">
        <f t="shared" ca="1" si="209"/>
        <v>-4.9120095687672061E-2</v>
      </c>
    </row>
    <row r="7991" spans="7:8" x14ac:dyDescent="0.35">
      <c r="G7991">
        <v>7985</v>
      </c>
      <c r="H7991">
        <f t="shared" ca="1" si="209"/>
        <v>-1.2340142647628879E-2</v>
      </c>
    </row>
    <row r="7992" spans="7:8" x14ac:dyDescent="0.35">
      <c r="G7992">
        <v>7986</v>
      </c>
      <c r="H7992">
        <f t="shared" ca="1" si="209"/>
        <v>-4.5861569912975651E-2</v>
      </c>
    </row>
    <row r="7993" spans="7:8" x14ac:dyDescent="0.35">
      <c r="G7993">
        <v>7987</v>
      </c>
      <c r="H7993">
        <f t="shared" ca="1" si="209"/>
        <v>2.9181878023353088E-2</v>
      </c>
    </row>
    <row r="7994" spans="7:8" x14ac:dyDescent="0.35">
      <c r="G7994">
        <v>7988</v>
      </c>
      <c r="H7994">
        <f t="shared" ca="1" si="209"/>
        <v>5.0149062021682842E-3</v>
      </c>
    </row>
    <row r="7995" spans="7:8" x14ac:dyDescent="0.35">
      <c r="G7995">
        <v>7989</v>
      </c>
      <c r="H7995">
        <f t="shared" ca="1" si="209"/>
        <v>1.0753139340646263E-2</v>
      </c>
    </row>
    <row r="7996" spans="7:8" x14ac:dyDescent="0.35">
      <c r="G7996">
        <v>7990</v>
      </c>
      <c r="H7996">
        <f t="shared" ca="1" si="209"/>
        <v>-7.1349999644224494E-3</v>
      </c>
    </row>
    <row r="7997" spans="7:8" x14ac:dyDescent="0.35">
      <c r="G7997">
        <v>7991</v>
      </c>
      <c r="H7997">
        <f t="shared" ca="1" si="209"/>
        <v>-1.2914799875529707E-2</v>
      </c>
    </row>
    <row r="7998" spans="7:8" x14ac:dyDescent="0.35">
      <c r="G7998">
        <v>7992</v>
      </c>
      <c r="H7998">
        <f t="shared" ca="1" si="209"/>
        <v>4.4165603355311601E-3</v>
      </c>
    </row>
    <row r="7999" spans="7:8" x14ac:dyDescent="0.35">
      <c r="G7999">
        <v>7993</v>
      </c>
      <c r="H7999">
        <f t="shared" ca="1" si="209"/>
        <v>8.4941603991515562E-3</v>
      </c>
    </row>
    <row r="8000" spans="7:8" x14ac:dyDescent="0.35">
      <c r="G8000">
        <v>7994</v>
      </c>
      <c r="H8000">
        <f t="shared" ca="1" si="209"/>
        <v>-6.9263522670506093E-3</v>
      </c>
    </row>
    <row r="8001" spans="7:8" x14ac:dyDescent="0.35">
      <c r="G8001">
        <v>7995</v>
      </c>
      <c r="H8001">
        <f t="shared" ca="1" si="209"/>
        <v>-1.6882462707661808E-2</v>
      </c>
    </row>
    <row r="8002" spans="7:8" x14ac:dyDescent="0.35">
      <c r="G8002">
        <v>7996</v>
      </c>
      <c r="H8002">
        <f t="shared" ca="1" si="209"/>
        <v>-5.7101608232078887E-3</v>
      </c>
    </row>
    <row r="8003" spans="7:8" x14ac:dyDescent="0.35">
      <c r="G8003">
        <v>7997</v>
      </c>
      <c r="H8003">
        <f t="shared" ca="1" si="209"/>
        <v>1.917964211246179E-2</v>
      </c>
    </row>
    <row r="8004" spans="7:8" x14ac:dyDescent="0.35">
      <c r="G8004">
        <v>7998</v>
      </c>
      <c r="H8004">
        <f t="shared" ca="1" si="209"/>
        <v>-8.4192547335923771E-3</v>
      </c>
    </row>
    <row r="8005" spans="7:8" x14ac:dyDescent="0.35">
      <c r="G8005">
        <v>7999</v>
      </c>
      <c r="H8005">
        <f t="shared" ca="1" si="209"/>
        <v>-4.9121301307668529E-2</v>
      </c>
    </row>
    <row r="8006" spans="7:8" x14ac:dyDescent="0.35">
      <c r="G8006">
        <v>8000</v>
      </c>
      <c r="H8006">
        <f t="shared" ca="1" si="209"/>
        <v>1.5247233219031507E-2</v>
      </c>
    </row>
    <row r="8007" spans="7:8" x14ac:dyDescent="0.35">
      <c r="G8007">
        <v>8001</v>
      </c>
      <c r="H8007">
        <f t="shared" ref="H8007:H8070" ca="1" si="210">_xlfn.NORM.INV(RAND(),K$9,K$10)</f>
        <v>-5.7649917802760579E-3</v>
      </c>
    </row>
    <row r="8008" spans="7:8" x14ac:dyDescent="0.35">
      <c r="G8008">
        <v>8002</v>
      </c>
      <c r="H8008">
        <f t="shared" ca="1" si="210"/>
        <v>-7.5751213338036676E-5</v>
      </c>
    </row>
    <row r="8009" spans="7:8" x14ac:dyDescent="0.35">
      <c r="G8009">
        <v>8003</v>
      </c>
      <c r="H8009">
        <f t="shared" ca="1" si="210"/>
        <v>-1.2292161208594228E-2</v>
      </c>
    </row>
    <row r="8010" spans="7:8" x14ac:dyDescent="0.35">
      <c r="G8010">
        <v>8004</v>
      </c>
      <c r="H8010">
        <f t="shared" ca="1" si="210"/>
        <v>-1.3356716688773715E-2</v>
      </c>
    </row>
    <row r="8011" spans="7:8" x14ac:dyDescent="0.35">
      <c r="G8011">
        <v>8005</v>
      </c>
      <c r="H8011">
        <f t="shared" ca="1" si="210"/>
        <v>5.9531494694754376E-2</v>
      </c>
    </row>
    <row r="8012" spans="7:8" x14ac:dyDescent="0.35">
      <c r="G8012">
        <v>8006</v>
      </c>
      <c r="H8012">
        <f t="shared" ca="1" si="210"/>
        <v>3.2614220877777253E-2</v>
      </c>
    </row>
    <row r="8013" spans="7:8" x14ac:dyDescent="0.35">
      <c r="G8013">
        <v>8007</v>
      </c>
      <c r="H8013">
        <f t="shared" ca="1" si="210"/>
        <v>2.2725574216814148E-2</v>
      </c>
    </row>
    <row r="8014" spans="7:8" x14ac:dyDescent="0.35">
      <c r="G8014">
        <v>8008</v>
      </c>
      <c r="H8014">
        <f t="shared" ca="1" si="210"/>
        <v>1.2103363867218421E-2</v>
      </c>
    </row>
    <row r="8015" spans="7:8" x14ac:dyDescent="0.35">
      <c r="G8015">
        <v>8009</v>
      </c>
      <c r="H8015">
        <f t="shared" ca="1" si="210"/>
        <v>-1.5813630144351581E-2</v>
      </c>
    </row>
    <row r="8016" spans="7:8" x14ac:dyDescent="0.35">
      <c r="G8016">
        <v>8010</v>
      </c>
      <c r="H8016">
        <f t="shared" ca="1" si="210"/>
        <v>1.6122926567704775E-2</v>
      </c>
    </row>
    <row r="8017" spans="7:8" x14ac:dyDescent="0.35">
      <c r="G8017">
        <v>8011</v>
      </c>
      <c r="H8017">
        <f t="shared" ca="1" si="210"/>
        <v>2.1663833093853623E-2</v>
      </c>
    </row>
    <row r="8018" spans="7:8" x14ac:dyDescent="0.35">
      <c r="G8018">
        <v>8012</v>
      </c>
      <c r="H8018">
        <f t="shared" ca="1" si="210"/>
        <v>1.755839389276867E-2</v>
      </c>
    </row>
    <row r="8019" spans="7:8" x14ac:dyDescent="0.35">
      <c r="G8019">
        <v>8013</v>
      </c>
      <c r="H8019">
        <f t="shared" ca="1" si="210"/>
        <v>1.1231951963230289E-2</v>
      </c>
    </row>
    <row r="8020" spans="7:8" x14ac:dyDescent="0.35">
      <c r="G8020">
        <v>8014</v>
      </c>
      <c r="H8020">
        <f t="shared" ca="1" si="210"/>
        <v>-4.0254833474344023E-3</v>
      </c>
    </row>
    <row r="8021" spans="7:8" x14ac:dyDescent="0.35">
      <c r="G8021">
        <v>8015</v>
      </c>
      <c r="H8021">
        <f t="shared" ca="1" si="210"/>
        <v>3.8279549628973453E-2</v>
      </c>
    </row>
    <row r="8022" spans="7:8" x14ac:dyDescent="0.35">
      <c r="G8022">
        <v>8016</v>
      </c>
      <c r="H8022">
        <f t="shared" ca="1" si="210"/>
        <v>-9.4215680791943941E-3</v>
      </c>
    </row>
    <row r="8023" spans="7:8" x14ac:dyDescent="0.35">
      <c r="G8023">
        <v>8017</v>
      </c>
      <c r="H8023">
        <f t="shared" ca="1" si="210"/>
        <v>9.9091065445087809E-3</v>
      </c>
    </row>
    <row r="8024" spans="7:8" x14ac:dyDescent="0.35">
      <c r="G8024">
        <v>8018</v>
      </c>
      <c r="H8024">
        <f t="shared" ca="1" si="210"/>
        <v>2.0290328422001229E-2</v>
      </c>
    </row>
    <row r="8025" spans="7:8" x14ac:dyDescent="0.35">
      <c r="G8025">
        <v>8019</v>
      </c>
      <c r="H8025">
        <f t="shared" ca="1" si="210"/>
        <v>4.8834277395993879E-4</v>
      </c>
    </row>
    <row r="8026" spans="7:8" x14ac:dyDescent="0.35">
      <c r="G8026">
        <v>8020</v>
      </c>
      <c r="H8026">
        <f t="shared" ca="1" si="210"/>
        <v>-1.6505200919097483E-2</v>
      </c>
    </row>
    <row r="8027" spans="7:8" x14ac:dyDescent="0.35">
      <c r="G8027">
        <v>8021</v>
      </c>
      <c r="H8027">
        <f t="shared" ca="1" si="210"/>
        <v>1.1215035779482709E-2</v>
      </c>
    </row>
    <row r="8028" spans="7:8" x14ac:dyDescent="0.35">
      <c r="G8028">
        <v>8022</v>
      </c>
      <c r="H8028">
        <f t="shared" ca="1" si="210"/>
        <v>-1.7494803795283416E-3</v>
      </c>
    </row>
    <row r="8029" spans="7:8" x14ac:dyDescent="0.35">
      <c r="G8029">
        <v>8023</v>
      </c>
      <c r="H8029">
        <f t="shared" ca="1" si="210"/>
        <v>-7.1030502617255471E-3</v>
      </c>
    </row>
    <row r="8030" spans="7:8" x14ac:dyDescent="0.35">
      <c r="G8030">
        <v>8024</v>
      </c>
      <c r="H8030">
        <f t="shared" ca="1" si="210"/>
        <v>4.1848826764638518E-2</v>
      </c>
    </row>
    <row r="8031" spans="7:8" x14ac:dyDescent="0.35">
      <c r="G8031">
        <v>8025</v>
      </c>
      <c r="H8031">
        <f t="shared" ca="1" si="210"/>
        <v>8.0972191959202792E-3</v>
      </c>
    </row>
    <row r="8032" spans="7:8" x14ac:dyDescent="0.35">
      <c r="G8032">
        <v>8026</v>
      </c>
      <c r="H8032">
        <f t="shared" ca="1" si="210"/>
        <v>-2.9760773872267061E-3</v>
      </c>
    </row>
    <row r="8033" spans="7:8" x14ac:dyDescent="0.35">
      <c r="G8033">
        <v>8027</v>
      </c>
      <c r="H8033">
        <f t="shared" ca="1" si="210"/>
        <v>-2.0200402403640721E-2</v>
      </c>
    </row>
    <row r="8034" spans="7:8" x14ac:dyDescent="0.35">
      <c r="G8034">
        <v>8028</v>
      </c>
      <c r="H8034">
        <f t="shared" ca="1" si="210"/>
        <v>1.8389995576726298E-2</v>
      </c>
    </row>
    <row r="8035" spans="7:8" x14ac:dyDescent="0.35">
      <c r="G8035">
        <v>8029</v>
      </c>
      <c r="H8035">
        <f t="shared" ca="1" si="210"/>
        <v>-1.3816088015169154E-3</v>
      </c>
    </row>
    <row r="8036" spans="7:8" x14ac:dyDescent="0.35">
      <c r="G8036">
        <v>8030</v>
      </c>
      <c r="H8036">
        <f t="shared" ca="1" si="210"/>
        <v>1.0704770131293328E-2</v>
      </c>
    </row>
    <row r="8037" spans="7:8" x14ac:dyDescent="0.35">
      <c r="G8037">
        <v>8031</v>
      </c>
      <c r="H8037">
        <f t="shared" ca="1" si="210"/>
        <v>-2.6235254977400851E-2</v>
      </c>
    </row>
    <row r="8038" spans="7:8" x14ac:dyDescent="0.35">
      <c r="G8038">
        <v>8032</v>
      </c>
      <c r="H8038">
        <f t="shared" ca="1" si="210"/>
        <v>8.7320375959573995E-3</v>
      </c>
    </row>
    <row r="8039" spans="7:8" x14ac:dyDescent="0.35">
      <c r="G8039">
        <v>8033</v>
      </c>
      <c r="H8039">
        <f t="shared" ca="1" si="210"/>
        <v>4.9201784264742317E-2</v>
      </c>
    </row>
    <row r="8040" spans="7:8" x14ac:dyDescent="0.35">
      <c r="G8040">
        <v>8034</v>
      </c>
      <c r="H8040">
        <f t="shared" ca="1" si="210"/>
        <v>-3.4671596165701507E-2</v>
      </c>
    </row>
    <row r="8041" spans="7:8" x14ac:dyDescent="0.35">
      <c r="G8041">
        <v>8035</v>
      </c>
      <c r="H8041">
        <f t="shared" ca="1" si="210"/>
        <v>-5.1199388343522938E-2</v>
      </c>
    </row>
    <row r="8042" spans="7:8" x14ac:dyDescent="0.35">
      <c r="G8042">
        <v>8036</v>
      </c>
      <c r="H8042">
        <f t="shared" ca="1" si="210"/>
        <v>-9.8232204518253104E-3</v>
      </c>
    </row>
    <row r="8043" spans="7:8" x14ac:dyDescent="0.35">
      <c r="G8043">
        <v>8037</v>
      </c>
      <c r="H8043">
        <f t="shared" ca="1" si="210"/>
        <v>1.1916564200525141E-2</v>
      </c>
    </row>
    <row r="8044" spans="7:8" x14ac:dyDescent="0.35">
      <c r="G8044">
        <v>8038</v>
      </c>
      <c r="H8044">
        <f t="shared" ca="1" si="210"/>
        <v>3.9309961875431135E-2</v>
      </c>
    </row>
    <row r="8045" spans="7:8" x14ac:dyDescent="0.35">
      <c r="G8045">
        <v>8039</v>
      </c>
      <c r="H8045">
        <f t="shared" ca="1" si="210"/>
        <v>1.6699094186059794E-2</v>
      </c>
    </row>
    <row r="8046" spans="7:8" x14ac:dyDescent="0.35">
      <c r="G8046">
        <v>8040</v>
      </c>
      <c r="H8046">
        <f t="shared" ca="1" si="210"/>
        <v>-2.4680844931232501E-2</v>
      </c>
    </row>
    <row r="8047" spans="7:8" x14ac:dyDescent="0.35">
      <c r="G8047">
        <v>8041</v>
      </c>
      <c r="H8047">
        <f t="shared" ca="1" si="210"/>
        <v>-2.7022485164781344E-2</v>
      </c>
    </row>
    <row r="8048" spans="7:8" x14ac:dyDescent="0.35">
      <c r="G8048">
        <v>8042</v>
      </c>
      <c r="H8048">
        <f t="shared" ca="1" si="210"/>
        <v>2.1122019919386805E-2</v>
      </c>
    </row>
    <row r="8049" spans="7:8" x14ac:dyDescent="0.35">
      <c r="G8049">
        <v>8043</v>
      </c>
      <c r="H8049">
        <f t="shared" ca="1" si="210"/>
        <v>6.4270761694560988E-3</v>
      </c>
    </row>
    <row r="8050" spans="7:8" x14ac:dyDescent="0.35">
      <c r="G8050">
        <v>8044</v>
      </c>
      <c r="H8050">
        <f t="shared" ca="1" si="210"/>
        <v>2.2803017158030695E-2</v>
      </c>
    </row>
    <row r="8051" spans="7:8" x14ac:dyDescent="0.35">
      <c r="G8051">
        <v>8045</v>
      </c>
      <c r="H8051">
        <f t="shared" ca="1" si="210"/>
        <v>2.348767894632222E-2</v>
      </c>
    </row>
    <row r="8052" spans="7:8" x14ac:dyDescent="0.35">
      <c r="G8052">
        <v>8046</v>
      </c>
      <c r="H8052">
        <f t="shared" ca="1" si="210"/>
        <v>-3.2701816495680894E-2</v>
      </c>
    </row>
    <row r="8053" spans="7:8" x14ac:dyDescent="0.35">
      <c r="G8053">
        <v>8047</v>
      </c>
      <c r="H8053">
        <f t="shared" ca="1" si="210"/>
        <v>2.8205798751557345E-2</v>
      </c>
    </row>
    <row r="8054" spans="7:8" x14ac:dyDescent="0.35">
      <c r="G8054">
        <v>8048</v>
      </c>
      <c r="H8054">
        <f t="shared" ca="1" si="210"/>
        <v>-1.2380229477820368E-2</v>
      </c>
    </row>
    <row r="8055" spans="7:8" x14ac:dyDescent="0.35">
      <c r="G8055">
        <v>8049</v>
      </c>
      <c r="H8055">
        <f t="shared" ca="1" si="210"/>
        <v>2.6742267768334219E-2</v>
      </c>
    </row>
    <row r="8056" spans="7:8" x14ac:dyDescent="0.35">
      <c r="G8056">
        <v>8050</v>
      </c>
      <c r="H8056">
        <f t="shared" ca="1" si="210"/>
        <v>-1.847563226540145E-2</v>
      </c>
    </row>
    <row r="8057" spans="7:8" x14ac:dyDescent="0.35">
      <c r="G8057">
        <v>8051</v>
      </c>
      <c r="H8057">
        <f t="shared" ca="1" si="210"/>
        <v>2.4227589527447406E-2</v>
      </c>
    </row>
    <row r="8058" spans="7:8" x14ac:dyDescent="0.35">
      <c r="G8058">
        <v>8052</v>
      </c>
      <c r="H8058">
        <f t="shared" ca="1" si="210"/>
        <v>-7.9879847963792421E-3</v>
      </c>
    </row>
    <row r="8059" spans="7:8" x14ac:dyDescent="0.35">
      <c r="G8059">
        <v>8053</v>
      </c>
      <c r="H8059">
        <f t="shared" ca="1" si="210"/>
        <v>-1.5244469345007735E-3</v>
      </c>
    </row>
    <row r="8060" spans="7:8" x14ac:dyDescent="0.35">
      <c r="G8060">
        <v>8054</v>
      </c>
      <c r="H8060">
        <f t="shared" ca="1" si="210"/>
        <v>2.4152915753046504E-2</v>
      </c>
    </row>
    <row r="8061" spans="7:8" x14ac:dyDescent="0.35">
      <c r="G8061">
        <v>8055</v>
      </c>
      <c r="H8061">
        <f t="shared" ca="1" si="210"/>
        <v>-1.3110186129700392E-2</v>
      </c>
    </row>
    <row r="8062" spans="7:8" x14ac:dyDescent="0.35">
      <c r="G8062">
        <v>8056</v>
      </c>
      <c r="H8062">
        <f t="shared" ca="1" si="210"/>
        <v>1.8180102359848165E-2</v>
      </c>
    </row>
    <row r="8063" spans="7:8" x14ac:dyDescent="0.35">
      <c r="G8063">
        <v>8057</v>
      </c>
      <c r="H8063">
        <f t="shared" ca="1" si="210"/>
        <v>2.7052347080012435E-3</v>
      </c>
    </row>
    <row r="8064" spans="7:8" x14ac:dyDescent="0.35">
      <c r="G8064">
        <v>8058</v>
      </c>
      <c r="H8064">
        <f t="shared" ca="1" si="210"/>
        <v>9.0861069048242954E-3</v>
      </c>
    </row>
    <row r="8065" spans="7:8" x14ac:dyDescent="0.35">
      <c r="G8065">
        <v>8059</v>
      </c>
      <c r="H8065">
        <f t="shared" ca="1" si="210"/>
        <v>-5.3482327517288151E-3</v>
      </c>
    </row>
    <row r="8066" spans="7:8" x14ac:dyDescent="0.35">
      <c r="G8066">
        <v>8060</v>
      </c>
      <c r="H8066">
        <f t="shared" ca="1" si="210"/>
        <v>2.0816229460690104E-3</v>
      </c>
    </row>
    <row r="8067" spans="7:8" x14ac:dyDescent="0.35">
      <c r="G8067">
        <v>8061</v>
      </c>
      <c r="H8067">
        <f t="shared" ca="1" si="210"/>
        <v>3.6558862080721656E-2</v>
      </c>
    </row>
    <row r="8068" spans="7:8" x14ac:dyDescent="0.35">
      <c r="G8068">
        <v>8062</v>
      </c>
      <c r="H8068">
        <f t="shared" ca="1" si="210"/>
        <v>-4.7256612891809519E-2</v>
      </c>
    </row>
    <row r="8069" spans="7:8" x14ac:dyDescent="0.35">
      <c r="G8069">
        <v>8063</v>
      </c>
      <c r="H8069">
        <f t="shared" ca="1" si="210"/>
        <v>-6.0018313837343601E-2</v>
      </c>
    </row>
    <row r="8070" spans="7:8" x14ac:dyDescent="0.35">
      <c r="G8070">
        <v>8064</v>
      </c>
      <c r="H8070">
        <f t="shared" ca="1" si="210"/>
        <v>-2.6753961527703181E-3</v>
      </c>
    </row>
    <row r="8071" spans="7:8" x14ac:dyDescent="0.35">
      <c r="G8071">
        <v>8065</v>
      </c>
      <c r="H8071">
        <f t="shared" ref="H8071:H8134" ca="1" si="211">_xlfn.NORM.INV(RAND(),K$9,K$10)</f>
        <v>-2.2306993654453745E-2</v>
      </c>
    </row>
    <row r="8072" spans="7:8" x14ac:dyDescent="0.35">
      <c r="G8072">
        <v>8066</v>
      </c>
      <c r="H8072">
        <f t="shared" ca="1" si="211"/>
        <v>-2.5091385421739824E-2</v>
      </c>
    </row>
    <row r="8073" spans="7:8" x14ac:dyDescent="0.35">
      <c r="G8073">
        <v>8067</v>
      </c>
      <c r="H8073">
        <f t="shared" ca="1" si="211"/>
        <v>7.7364338659449373E-3</v>
      </c>
    </row>
    <row r="8074" spans="7:8" x14ac:dyDescent="0.35">
      <c r="G8074">
        <v>8068</v>
      </c>
      <c r="H8074">
        <f t="shared" ca="1" si="211"/>
        <v>-5.7687728973849573E-4</v>
      </c>
    </row>
    <row r="8075" spans="7:8" x14ac:dyDescent="0.35">
      <c r="G8075">
        <v>8069</v>
      </c>
      <c r="H8075">
        <f t="shared" ca="1" si="211"/>
        <v>1.6036730065656278E-2</v>
      </c>
    </row>
    <row r="8076" spans="7:8" x14ac:dyDescent="0.35">
      <c r="G8076">
        <v>8070</v>
      </c>
      <c r="H8076">
        <f t="shared" ca="1" si="211"/>
        <v>3.9869505029671459E-2</v>
      </c>
    </row>
    <row r="8077" spans="7:8" x14ac:dyDescent="0.35">
      <c r="G8077">
        <v>8071</v>
      </c>
      <c r="H8077">
        <f t="shared" ca="1" si="211"/>
        <v>-5.5799195995389125E-3</v>
      </c>
    </row>
    <row r="8078" spans="7:8" x14ac:dyDescent="0.35">
      <c r="G8078">
        <v>8072</v>
      </c>
      <c r="H8078">
        <f t="shared" ca="1" si="211"/>
        <v>3.8754309616372426E-2</v>
      </c>
    </row>
    <row r="8079" spans="7:8" x14ac:dyDescent="0.35">
      <c r="G8079">
        <v>8073</v>
      </c>
      <c r="H8079">
        <f t="shared" ca="1" si="211"/>
        <v>8.9481848739203628E-3</v>
      </c>
    </row>
    <row r="8080" spans="7:8" x14ac:dyDescent="0.35">
      <c r="G8080">
        <v>8074</v>
      </c>
      <c r="H8080">
        <f t="shared" ca="1" si="211"/>
        <v>9.2013603284964466E-4</v>
      </c>
    </row>
    <row r="8081" spans="7:8" x14ac:dyDescent="0.35">
      <c r="G8081">
        <v>8075</v>
      </c>
      <c r="H8081">
        <f t="shared" ca="1" si="211"/>
        <v>3.5352342085232802E-2</v>
      </c>
    </row>
    <row r="8082" spans="7:8" x14ac:dyDescent="0.35">
      <c r="G8082">
        <v>8076</v>
      </c>
      <c r="H8082">
        <f t="shared" ca="1" si="211"/>
        <v>-9.9518926965845699E-3</v>
      </c>
    </row>
    <row r="8083" spans="7:8" x14ac:dyDescent="0.35">
      <c r="G8083">
        <v>8077</v>
      </c>
      <c r="H8083">
        <f t="shared" ca="1" si="211"/>
        <v>1.5896482069975768E-2</v>
      </c>
    </row>
    <row r="8084" spans="7:8" x14ac:dyDescent="0.35">
      <c r="G8084">
        <v>8078</v>
      </c>
      <c r="H8084">
        <f t="shared" ca="1" si="211"/>
        <v>1.48376293275166E-2</v>
      </c>
    </row>
    <row r="8085" spans="7:8" x14ac:dyDescent="0.35">
      <c r="G8085">
        <v>8079</v>
      </c>
      <c r="H8085">
        <f t="shared" ca="1" si="211"/>
        <v>4.1651357857666257E-3</v>
      </c>
    </row>
    <row r="8086" spans="7:8" x14ac:dyDescent="0.35">
      <c r="G8086">
        <v>8080</v>
      </c>
      <c r="H8086">
        <f t="shared" ca="1" si="211"/>
        <v>2.6003677987591151E-2</v>
      </c>
    </row>
    <row r="8087" spans="7:8" x14ac:dyDescent="0.35">
      <c r="G8087">
        <v>8081</v>
      </c>
      <c r="H8087">
        <f t="shared" ca="1" si="211"/>
        <v>1.1014252107239577E-2</v>
      </c>
    </row>
    <row r="8088" spans="7:8" x14ac:dyDescent="0.35">
      <c r="G8088">
        <v>8082</v>
      </c>
      <c r="H8088">
        <f t="shared" ca="1" si="211"/>
        <v>-5.6952838755539706E-2</v>
      </c>
    </row>
    <row r="8089" spans="7:8" x14ac:dyDescent="0.35">
      <c r="G8089">
        <v>8083</v>
      </c>
      <c r="H8089">
        <f t="shared" ca="1" si="211"/>
        <v>-2.6601397179234522E-2</v>
      </c>
    </row>
    <row r="8090" spans="7:8" x14ac:dyDescent="0.35">
      <c r="G8090">
        <v>8084</v>
      </c>
      <c r="H8090">
        <f t="shared" ca="1" si="211"/>
        <v>9.3081377242282531E-3</v>
      </c>
    </row>
    <row r="8091" spans="7:8" x14ac:dyDescent="0.35">
      <c r="G8091">
        <v>8085</v>
      </c>
      <c r="H8091">
        <f t="shared" ca="1" si="211"/>
        <v>-1.6414011852090713E-2</v>
      </c>
    </row>
    <row r="8092" spans="7:8" x14ac:dyDescent="0.35">
      <c r="G8092">
        <v>8086</v>
      </c>
      <c r="H8092">
        <f t="shared" ca="1" si="211"/>
        <v>-1.0714828592009508E-2</v>
      </c>
    </row>
    <row r="8093" spans="7:8" x14ac:dyDescent="0.35">
      <c r="G8093">
        <v>8087</v>
      </c>
      <c r="H8093">
        <f t="shared" ca="1" si="211"/>
        <v>-2.9641193885547704E-2</v>
      </c>
    </row>
    <row r="8094" spans="7:8" x14ac:dyDescent="0.35">
      <c r="G8094">
        <v>8088</v>
      </c>
      <c r="H8094">
        <f t="shared" ca="1" si="211"/>
        <v>-4.4743776095718564E-2</v>
      </c>
    </row>
    <row r="8095" spans="7:8" x14ac:dyDescent="0.35">
      <c r="G8095">
        <v>8089</v>
      </c>
      <c r="H8095">
        <f t="shared" ca="1" si="211"/>
        <v>4.9686940874403372E-3</v>
      </c>
    </row>
    <row r="8096" spans="7:8" x14ac:dyDescent="0.35">
      <c r="G8096">
        <v>8090</v>
      </c>
      <c r="H8096">
        <f t="shared" ca="1" si="211"/>
        <v>1.0111077034238706E-4</v>
      </c>
    </row>
    <row r="8097" spans="7:8" x14ac:dyDescent="0.35">
      <c r="G8097">
        <v>8091</v>
      </c>
      <c r="H8097">
        <f t="shared" ca="1" si="211"/>
        <v>-9.9224563145720781E-3</v>
      </c>
    </row>
    <row r="8098" spans="7:8" x14ac:dyDescent="0.35">
      <c r="G8098">
        <v>8092</v>
      </c>
      <c r="H8098">
        <f t="shared" ca="1" si="211"/>
        <v>-9.3935977736654703E-3</v>
      </c>
    </row>
    <row r="8099" spans="7:8" x14ac:dyDescent="0.35">
      <c r="G8099">
        <v>8093</v>
      </c>
      <c r="H8099">
        <f t="shared" ca="1" si="211"/>
        <v>-3.4951709123389754E-2</v>
      </c>
    </row>
    <row r="8100" spans="7:8" x14ac:dyDescent="0.35">
      <c r="G8100">
        <v>8094</v>
      </c>
      <c r="H8100">
        <f t="shared" ca="1" si="211"/>
        <v>1.8801314339523985E-2</v>
      </c>
    </row>
    <row r="8101" spans="7:8" x14ac:dyDescent="0.35">
      <c r="G8101">
        <v>8095</v>
      </c>
      <c r="H8101">
        <f t="shared" ca="1" si="211"/>
        <v>-3.2105390933939637E-3</v>
      </c>
    </row>
    <row r="8102" spans="7:8" x14ac:dyDescent="0.35">
      <c r="G8102">
        <v>8096</v>
      </c>
      <c r="H8102">
        <f t="shared" ca="1" si="211"/>
        <v>-3.0910334137997722E-3</v>
      </c>
    </row>
    <row r="8103" spans="7:8" x14ac:dyDescent="0.35">
      <c r="G8103">
        <v>8097</v>
      </c>
      <c r="H8103">
        <f t="shared" ca="1" si="211"/>
        <v>2.2937450190241647E-2</v>
      </c>
    </row>
    <row r="8104" spans="7:8" x14ac:dyDescent="0.35">
      <c r="G8104">
        <v>8098</v>
      </c>
      <c r="H8104">
        <f t="shared" ca="1" si="211"/>
        <v>6.7586181623025769E-4</v>
      </c>
    </row>
    <row r="8105" spans="7:8" x14ac:dyDescent="0.35">
      <c r="G8105">
        <v>8099</v>
      </c>
      <c r="H8105">
        <f t="shared" ca="1" si="211"/>
        <v>2.7349564492503531E-2</v>
      </c>
    </row>
    <row r="8106" spans="7:8" x14ac:dyDescent="0.35">
      <c r="G8106">
        <v>8100</v>
      </c>
      <c r="H8106">
        <f t="shared" ca="1" si="211"/>
        <v>2.1769592590116401E-2</v>
      </c>
    </row>
    <row r="8107" spans="7:8" x14ac:dyDescent="0.35">
      <c r="G8107">
        <v>8101</v>
      </c>
      <c r="H8107">
        <f t="shared" ca="1" si="211"/>
        <v>-1.1576458436468083E-2</v>
      </c>
    </row>
    <row r="8108" spans="7:8" x14ac:dyDescent="0.35">
      <c r="G8108">
        <v>8102</v>
      </c>
      <c r="H8108">
        <f t="shared" ca="1" si="211"/>
        <v>1.0533264949568733E-2</v>
      </c>
    </row>
    <row r="8109" spans="7:8" x14ac:dyDescent="0.35">
      <c r="G8109">
        <v>8103</v>
      </c>
      <c r="H8109">
        <f t="shared" ca="1" si="211"/>
        <v>-1.8051819002737682E-2</v>
      </c>
    </row>
    <row r="8110" spans="7:8" x14ac:dyDescent="0.35">
      <c r="G8110">
        <v>8104</v>
      </c>
      <c r="H8110">
        <f t="shared" ca="1" si="211"/>
        <v>1.0474588846511979E-2</v>
      </c>
    </row>
    <row r="8111" spans="7:8" x14ac:dyDescent="0.35">
      <c r="G8111">
        <v>8105</v>
      </c>
      <c r="H8111">
        <f t="shared" ca="1" si="211"/>
        <v>4.6885953413041935E-2</v>
      </c>
    </row>
    <row r="8112" spans="7:8" x14ac:dyDescent="0.35">
      <c r="G8112">
        <v>8106</v>
      </c>
      <c r="H8112">
        <f t="shared" ca="1" si="211"/>
        <v>1.3875921934091781E-2</v>
      </c>
    </row>
    <row r="8113" spans="7:8" x14ac:dyDescent="0.35">
      <c r="G8113">
        <v>8107</v>
      </c>
      <c r="H8113">
        <f t="shared" ca="1" si="211"/>
        <v>6.2626013997957282E-3</v>
      </c>
    </row>
    <row r="8114" spans="7:8" x14ac:dyDescent="0.35">
      <c r="G8114">
        <v>8108</v>
      </c>
      <c r="H8114">
        <f t="shared" ca="1" si="211"/>
        <v>-1.3467235179255256E-2</v>
      </c>
    </row>
    <row r="8115" spans="7:8" x14ac:dyDescent="0.35">
      <c r="G8115">
        <v>8109</v>
      </c>
      <c r="H8115">
        <f t="shared" ca="1" si="211"/>
        <v>2.6553196076696269E-2</v>
      </c>
    </row>
    <row r="8116" spans="7:8" x14ac:dyDescent="0.35">
      <c r="G8116">
        <v>8110</v>
      </c>
      <c r="H8116">
        <f t="shared" ca="1" si="211"/>
        <v>-2.7467189463068829E-2</v>
      </c>
    </row>
    <row r="8117" spans="7:8" x14ac:dyDescent="0.35">
      <c r="G8117">
        <v>8111</v>
      </c>
      <c r="H8117">
        <f t="shared" ca="1" si="211"/>
        <v>2.8412783801474009E-2</v>
      </c>
    </row>
    <row r="8118" spans="7:8" x14ac:dyDescent="0.35">
      <c r="G8118">
        <v>8112</v>
      </c>
      <c r="H8118">
        <f t="shared" ca="1" si="211"/>
        <v>-3.6172670158190423E-2</v>
      </c>
    </row>
    <row r="8119" spans="7:8" x14ac:dyDescent="0.35">
      <c r="G8119">
        <v>8113</v>
      </c>
      <c r="H8119">
        <f t="shared" ca="1" si="211"/>
        <v>7.3341094276045216E-4</v>
      </c>
    </row>
    <row r="8120" spans="7:8" x14ac:dyDescent="0.35">
      <c r="G8120">
        <v>8114</v>
      </c>
      <c r="H8120">
        <f t="shared" ca="1" si="211"/>
        <v>5.6785269361336842E-2</v>
      </c>
    </row>
    <row r="8121" spans="7:8" x14ac:dyDescent="0.35">
      <c r="G8121">
        <v>8115</v>
      </c>
      <c r="H8121">
        <f t="shared" ca="1" si="211"/>
        <v>1.2057022291790022E-2</v>
      </c>
    </row>
    <row r="8122" spans="7:8" x14ac:dyDescent="0.35">
      <c r="G8122">
        <v>8116</v>
      </c>
      <c r="H8122">
        <f t="shared" ca="1" si="211"/>
        <v>5.5014970263571961E-3</v>
      </c>
    </row>
    <row r="8123" spans="7:8" x14ac:dyDescent="0.35">
      <c r="G8123">
        <v>8117</v>
      </c>
      <c r="H8123">
        <f t="shared" ca="1" si="211"/>
        <v>-2.6603288543595723E-2</v>
      </c>
    </row>
    <row r="8124" spans="7:8" x14ac:dyDescent="0.35">
      <c r="G8124">
        <v>8118</v>
      </c>
      <c r="H8124">
        <f t="shared" ca="1" si="211"/>
        <v>-4.9041786743249096E-3</v>
      </c>
    </row>
    <row r="8125" spans="7:8" x14ac:dyDescent="0.35">
      <c r="G8125">
        <v>8119</v>
      </c>
      <c r="H8125">
        <f t="shared" ca="1" si="211"/>
        <v>-7.7044263016143606E-3</v>
      </c>
    </row>
    <row r="8126" spans="7:8" x14ac:dyDescent="0.35">
      <c r="G8126">
        <v>8120</v>
      </c>
      <c r="H8126">
        <f t="shared" ca="1" si="211"/>
        <v>3.5258035797270597E-2</v>
      </c>
    </row>
    <row r="8127" spans="7:8" x14ac:dyDescent="0.35">
      <c r="G8127">
        <v>8121</v>
      </c>
      <c r="H8127">
        <f t="shared" ca="1" si="211"/>
        <v>-1.1087886899524359E-2</v>
      </c>
    </row>
    <row r="8128" spans="7:8" x14ac:dyDescent="0.35">
      <c r="G8128">
        <v>8122</v>
      </c>
      <c r="H8128">
        <f t="shared" ca="1" si="211"/>
        <v>3.5285163649989376E-2</v>
      </c>
    </row>
    <row r="8129" spans="7:8" x14ac:dyDescent="0.35">
      <c r="G8129">
        <v>8123</v>
      </c>
      <c r="H8129">
        <f t="shared" ca="1" si="211"/>
        <v>-1.2578596349250772E-3</v>
      </c>
    </row>
    <row r="8130" spans="7:8" x14ac:dyDescent="0.35">
      <c r="G8130">
        <v>8124</v>
      </c>
      <c r="H8130">
        <f t="shared" ca="1" si="211"/>
        <v>1.8396492473482517E-2</v>
      </c>
    </row>
    <row r="8131" spans="7:8" x14ac:dyDescent="0.35">
      <c r="G8131">
        <v>8125</v>
      </c>
      <c r="H8131">
        <f t="shared" ca="1" si="211"/>
        <v>1.8337404107201565E-2</v>
      </c>
    </row>
    <row r="8132" spans="7:8" x14ac:dyDescent="0.35">
      <c r="G8132">
        <v>8126</v>
      </c>
      <c r="H8132">
        <f t="shared" ca="1" si="211"/>
        <v>2.961427409247407E-2</v>
      </c>
    </row>
    <row r="8133" spans="7:8" x14ac:dyDescent="0.35">
      <c r="G8133">
        <v>8127</v>
      </c>
      <c r="H8133">
        <f t="shared" ca="1" si="211"/>
        <v>1.0320086214694294E-2</v>
      </c>
    </row>
    <row r="8134" spans="7:8" x14ac:dyDescent="0.35">
      <c r="G8134">
        <v>8128</v>
      </c>
      <c r="H8134">
        <f t="shared" ca="1" si="211"/>
        <v>6.3914580103298396E-2</v>
      </c>
    </row>
    <row r="8135" spans="7:8" x14ac:dyDescent="0.35">
      <c r="G8135">
        <v>8129</v>
      </c>
      <c r="H8135">
        <f t="shared" ref="H8135:H8198" ca="1" si="212">_xlfn.NORM.INV(RAND(),K$9,K$10)</f>
        <v>1.9659285989963814E-2</v>
      </c>
    </row>
    <row r="8136" spans="7:8" x14ac:dyDescent="0.35">
      <c r="G8136">
        <v>8130</v>
      </c>
      <c r="H8136">
        <f t="shared" ca="1" si="212"/>
        <v>-5.9010421917919951E-3</v>
      </c>
    </row>
    <row r="8137" spans="7:8" x14ac:dyDescent="0.35">
      <c r="G8137">
        <v>8131</v>
      </c>
      <c r="H8137">
        <f t="shared" ca="1" si="212"/>
        <v>2.5555778740172893E-2</v>
      </c>
    </row>
    <row r="8138" spans="7:8" x14ac:dyDescent="0.35">
      <c r="G8138">
        <v>8132</v>
      </c>
      <c r="H8138">
        <f t="shared" ca="1" si="212"/>
        <v>5.4417211821462304E-3</v>
      </c>
    </row>
    <row r="8139" spans="7:8" x14ac:dyDescent="0.35">
      <c r="G8139">
        <v>8133</v>
      </c>
      <c r="H8139">
        <f t="shared" ca="1" si="212"/>
        <v>5.647284441458697E-2</v>
      </c>
    </row>
    <row r="8140" spans="7:8" x14ac:dyDescent="0.35">
      <c r="G8140">
        <v>8134</v>
      </c>
      <c r="H8140">
        <f t="shared" ca="1" si="212"/>
        <v>1.5318553369668834E-2</v>
      </c>
    </row>
    <row r="8141" spans="7:8" x14ac:dyDescent="0.35">
      <c r="G8141">
        <v>8135</v>
      </c>
      <c r="H8141">
        <f t="shared" ca="1" si="212"/>
        <v>-1.261392923514979E-2</v>
      </c>
    </row>
    <row r="8142" spans="7:8" x14ac:dyDescent="0.35">
      <c r="G8142">
        <v>8136</v>
      </c>
      <c r="H8142">
        <f t="shared" ca="1" si="212"/>
        <v>4.9055765329831989E-2</v>
      </c>
    </row>
    <row r="8143" spans="7:8" x14ac:dyDescent="0.35">
      <c r="G8143">
        <v>8137</v>
      </c>
      <c r="H8143">
        <f t="shared" ca="1" si="212"/>
        <v>3.3497017469101074E-2</v>
      </c>
    </row>
    <row r="8144" spans="7:8" x14ac:dyDescent="0.35">
      <c r="G8144">
        <v>8138</v>
      </c>
      <c r="H8144">
        <f t="shared" ca="1" si="212"/>
        <v>-4.3604888048643466E-2</v>
      </c>
    </row>
    <row r="8145" spans="7:8" x14ac:dyDescent="0.35">
      <c r="G8145">
        <v>8139</v>
      </c>
      <c r="H8145">
        <f t="shared" ca="1" si="212"/>
        <v>-3.55549720109841E-3</v>
      </c>
    </row>
    <row r="8146" spans="7:8" x14ac:dyDescent="0.35">
      <c r="G8146">
        <v>8140</v>
      </c>
      <c r="H8146">
        <f t="shared" ca="1" si="212"/>
        <v>5.2255350594872817E-2</v>
      </c>
    </row>
    <row r="8147" spans="7:8" x14ac:dyDescent="0.35">
      <c r="G8147">
        <v>8141</v>
      </c>
      <c r="H8147">
        <f t="shared" ca="1" si="212"/>
        <v>1.99631088709184E-2</v>
      </c>
    </row>
    <row r="8148" spans="7:8" x14ac:dyDescent="0.35">
      <c r="G8148">
        <v>8142</v>
      </c>
      <c r="H8148">
        <f t="shared" ca="1" si="212"/>
        <v>-2.7360406687739905E-3</v>
      </c>
    </row>
    <row r="8149" spans="7:8" x14ac:dyDescent="0.35">
      <c r="G8149">
        <v>8143</v>
      </c>
      <c r="H8149">
        <f t="shared" ca="1" si="212"/>
        <v>-4.4233610209799379E-2</v>
      </c>
    </row>
    <row r="8150" spans="7:8" x14ac:dyDescent="0.35">
      <c r="G8150">
        <v>8144</v>
      </c>
      <c r="H8150">
        <f t="shared" ca="1" si="212"/>
        <v>1.8295375158802817E-2</v>
      </c>
    </row>
    <row r="8151" spans="7:8" x14ac:dyDescent="0.35">
      <c r="G8151">
        <v>8145</v>
      </c>
      <c r="H8151">
        <f t="shared" ca="1" si="212"/>
        <v>-7.1047242419806048E-2</v>
      </c>
    </row>
    <row r="8152" spans="7:8" x14ac:dyDescent="0.35">
      <c r="G8152">
        <v>8146</v>
      </c>
      <c r="H8152">
        <f t="shared" ca="1" si="212"/>
        <v>3.1044192087559246E-2</v>
      </c>
    </row>
    <row r="8153" spans="7:8" x14ac:dyDescent="0.35">
      <c r="G8153">
        <v>8147</v>
      </c>
      <c r="H8153">
        <f t="shared" ca="1" si="212"/>
        <v>-2.4976688417892468E-2</v>
      </c>
    </row>
    <row r="8154" spans="7:8" x14ac:dyDescent="0.35">
      <c r="G8154">
        <v>8148</v>
      </c>
      <c r="H8154">
        <f t="shared" ca="1" si="212"/>
        <v>-4.1253082464116743E-3</v>
      </c>
    </row>
    <row r="8155" spans="7:8" x14ac:dyDescent="0.35">
      <c r="G8155">
        <v>8149</v>
      </c>
      <c r="H8155">
        <f t="shared" ca="1" si="212"/>
        <v>2.752812249602651E-2</v>
      </c>
    </row>
    <row r="8156" spans="7:8" x14ac:dyDescent="0.35">
      <c r="G8156">
        <v>8150</v>
      </c>
      <c r="H8156">
        <f t="shared" ca="1" si="212"/>
        <v>-5.3807895214882792E-3</v>
      </c>
    </row>
    <row r="8157" spans="7:8" x14ac:dyDescent="0.35">
      <c r="G8157">
        <v>8151</v>
      </c>
      <c r="H8157">
        <f t="shared" ca="1" si="212"/>
        <v>2.6361766101901059E-2</v>
      </c>
    </row>
    <row r="8158" spans="7:8" x14ac:dyDescent="0.35">
      <c r="G8158">
        <v>8152</v>
      </c>
      <c r="H8158">
        <f t="shared" ca="1" si="212"/>
        <v>-1.3505684664602547E-2</v>
      </c>
    </row>
    <row r="8159" spans="7:8" x14ac:dyDescent="0.35">
      <c r="G8159">
        <v>8153</v>
      </c>
      <c r="H8159">
        <f t="shared" ca="1" si="212"/>
        <v>-1.1544238904939011E-2</v>
      </c>
    </row>
    <row r="8160" spans="7:8" x14ac:dyDescent="0.35">
      <c r="G8160">
        <v>8154</v>
      </c>
      <c r="H8160">
        <f t="shared" ca="1" si="212"/>
        <v>3.4194181213543812E-2</v>
      </c>
    </row>
    <row r="8161" spans="7:8" x14ac:dyDescent="0.35">
      <c r="G8161">
        <v>8155</v>
      </c>
      <c r="H8161">
        <f t="shared" ca="1" si="212"/>
        <v>1.6187291393529969E-2</v>
      </c>
    </row>
    <row r="8162" spans="7:8" x14ac:dyDescent="0.35">
      <c r="G8162">
        <v>8156</v>
      </c>
      <c r="H8162">
        <f t="shared" ca="1" si="212"/>
        <v>-1.5429095238896445E-2</v>
      </c>
    </row>
    <row r="8163" spans="7:8" x14ac:dyDescent="0.35">
      <c r="G8163">
        <v>8157</v>
      </c>
      <c r="H8163">
        <f t="shared" ca="1" si="212"/>
        <v>-5.1607926934639621E-2</v>
      </c>
    </row>
    <row r="8164" spans="7:8" x14ac:dyDescent="0.35">
      <c r="G8164">
        <v>8158</v>
      </c>
      <c r="H8164">
        <f t="shared" ca="1" si="212"/>
        <v>-7.7442354797887906E-4</v>
      </c>
    </row>
    <row r="8165" spans="7:8" x14ac:dyDescent="0.35">
      <c r="G8165">
        <v>8159</v>
      </c>
      <c r="H8165">
        <f t="shared" ca="1" si="212"/>
        <v>-2.0042095363852645E-2</v>
      </c>
    </row>
    <row r="8166" spans="7:8" x14ac:dyDescent="0.35">
      <c r="G8166">
        <v>8160</v>
      </c>
      <c r="H8166">
        <f t="shared" ca="1" si="212"/>
        <v>-3.6853239573195612E-2</v>
      </c>
    </row>
    <row r="8167" spans="7:8" x14ac:dyDescent="0.35">
      <c r="G8167">
        <v>8161</v>
      </c>
      <c r="H8167">
        <f t="shared" ca="1" si="212"/>
        <v>6.2837447330217388E-3</v>
      </c>
    </row>
    <row r="8168" spans="7:8" x14ac:dyDescent="0.35">
      <c r="G8168">
        <v>8162</v>
      </c>
      <c r="H8168">
        <f t="shared" ca="1" si="212"/>
        <v>-1.6708640320358164E-2</v>
      </c>
    </row>
    <row r="8169" spans="7:8" x14ac:dyDescent="0.35">
      <c r="G8169">
        <v>8163</v>
      </c>
      <c r="H8169">
        <f t="shared" ca="1" si="212"/>
        <v>8.9678314727422003E-3</v>
      </c>
    </row>
    <row r="8170" spans="7:8" x14ac:dyDescent="0.35">
      <c r="G8170">
        <v>8164</v>
      </c>
      <c r="H8170">
        <f t="shared" ca="1" si="212"/>
        <v>-1.9986691015091252E-2</v>
      </c>
    </row>
    <row r="8171" spans="7:8" x14ac:dyDescent="0.35">
      <c r="G8171">
        <v>8165</v>
      </c>
      <c r="H8171">
        <f t="shared" ca="1" si="212"/>
        <v>1.392619616865476E-2</v>
      </c>
    </row>
    <row r="8172" spans="7:8" x14ac:dyDescent="0.35">
      <c r="G8172">
        <v>8166</v>
      </c>
      <c r="H8172">
        <f t="shared" ca="1" si="212"/>
        <v>6.6116372233901446E-2</v>
      </c>
    </row>
    <row r="8173" spans="7:8" x14ac:dyDescent="0.35">
      <c r="G8173">
        <v>8167</v>
      </c>
      <c r="H8173">
        <f t="shared" ca="1" si="212"/>
        <v>4.3162997904592302E-3</v>
      </c>
    </row>
    <row r="8174" spans="7:8" x14ac:dyDescent="0.35">
      <c r="G8174">
        <v>8168</v>
      </c>
      <c r="H8174">
        <f t="shared" ca="1" si="212"/>
        <v>1.9694743713180758E-2</v>
      </c>
    </row>
    <row r="8175" spans="7:8" x14ac:dyDescent="0.35">
      <c r="G8175">
        <v>8169</v>
      </c>
      <c r="H8175">
        <f t="shared" ca="1" si="212"/>
        <v>-4.2866792606920251E-2</v>
      </c>
    </row>
    <row r="8176" spans="7:8" x14ac:dyDescent="0.35">
      <c r="G8176">
        <v>8170</v>
      </c>
      <c r="H8176">
        <f t="shared" ca="1" si="212"/>
        <v>3.5182666148060593E-2</v>
      </c>
    </row>
    <row r="8177" spans="7:8" x14ac:dyDescent="0.35">
      <c r="G8177">
        <v>8171</v>
      </c>
      <c r="H8177">
        <f t="shared" ca="1" si="212"/>
        <v>2.9737279626437761E-3</v>
      </c>
    </row>
    <row r="8178" spans="7:8" x14ac:dyDescent="0.35">
      <c r="G8178">
        <v>8172</v>
      </c>
      <c r="H8178">
        <f t="shared" ca="1" si="212"/>
        <v>-1.668723644092994E-2</v>
      </c>
    </row>
    <row r="8179" spans="7:8" x14ac:dyDescent="0.35">
      <c r="G8179">
        <v>8173</v>
      </c>
      <c r="H8179">
        <f t="shared" ca="1" si="212"/>
        <v>-2.9475026016008109E-2</v>
      </c>
    </row>
    <row r="8180" spans="7:8" x14ac:dyDescent="0.35">
      <c r="G8180">
        <v>8174</v>
      </c>
      <c r="H8180">
        <f t="shared" ca="1" si="212"/>
        <v>-1.5949661929991022E-2</v>
      </c>
    </row>
    <row r="8181" spans="7:8" x14ac:dyDescent="0.35">
      <c r="G8181">
        <v>8175</v>
      </c>
      <c r="H8181">
        <f t="shared" ca="1" si="212"/>
        <v>-7.5967256241054916E-3</v>
      </c>
    </row>
    <row r="8182" spans="7:8" x14ac:dyDescent="0.35">
      <c r="G8182">
        <v>8176</v>
      </c>
      <c r="H8182">
        <f t="shared" ca="1" si="212"/>
        <v>1.6320117833478906E-2</v>
      </c>
    </row>
    <row r="8183" spans="7:8" x14ac:dyDescent="0.35">
      <c r="G8183">
        <v>8177</v>
      </c>
      <c r="H8183">
        <f t="shared" ca="1" si="212"/>
        <v>-2.0616932212355527E-2</v>
      </c>
    </row>
    <row r="8184" spans="7:8" x14ac:dyDescent="0.35">
      <c r="G8184">
        <v>8178</v>
      </c>
      <c r="H8184">
        <f t="shared" ca="1" si="212"/>
        <v>1.5846741257039085E-2</v>
      </c>
    </row>
    <row r="8185" spans="7:8" x14ac:dyDescent="0.35">
      <c r="G8185">
        <v>8179</v>
      </c>
      <c r="H8185">
        <f t="shared" ca="1" si="212"/>
        <v>3.5436441088119254E-2</v>
      </c>
    </row>
    <row r="8186" spans="7:8" x14ac:dyDescent="0.35">
      <c r="G8186">
        <v>8180</v>
      </c>
      <c r="H8186">
        <f t="shared" ca="1" si="212"/>
        <v>1.555576814246833E-2</v>
      </c>
    </row>
    <row r="8187" spans="7:8" x14ac:dyDescent="0.35">
      <c r="G8187">
        <v>8181</v>
      </c>
      <c r="H8187">
        <f t="shared" ca="1" si="212"/>
        <v>2.5099249042115052E-2</v>
      </c>
    </row>
    <row r="8188" spans="7:8" x14ac:dyDescent="0.35">
      <c r="G8188">
        <v>8182</v>
      </c>
      <c r="H8188">
        <f t="shared" ca="1" si="212"/>
        <v>7.7708772308237987E-4</v>
      </c>
    </row>
    <row r="8189" spans="7:8" x14ac:dyDescent="0.35">
      <c r="G8189">
        <v>8183</v>
      </c>
      <c r="H8189">
        <f t="shared" ca="1" si="212"/>
        <v>6.9007907482789505E-3</v>
      </c>
    </row>
    <row r="8190" spans="7:8" x14ac:dyDescent="0.35">
      <c r="G8190">
        <v>8184</v>
      </c>
      <c r="H8190">
        <f t="shared" ca="1" si="212"/>
        <v>-7.3872146538616675E-3</v>
      </c>
    </row>
    <row r="8191" spans="7:8" x14ac:dyDescent="0.35">
      <c r="G8191">
        <v>8185</v>
      </c>
      <c r="H8191">
        <f t="shared" ca="1" si="212"/>
        <v>-1.9898001310288864E-3</v>
      </c>
    </row>
    <row r="8192" spans="7:8" x14ac:dyDescent="0.35">
      <c r="G8192">
        <v>8186</v>
      </c>
      <c r="H8192">
        <f t="shared" ca="1" si="212"/>
        <v>3.1512647477265003E-2</v>
      </c>
    </row>
    <row r="8193" spans="7:8" x14ac:dyDescent="0.35">
      <c r="G8193">
        <v>8187</v>
      </c>
      <c r="H8193">
        <f t="shared" ca="1" si="212"/>
        <v>-2.8792899527201432E-2</v>
      </c>
    </row>
    <row r="8194" spans="7:8" x14ac:dyDescent="0.35">
      <c r="G8194">
        <v>8188</v>
      </c>
      <c r="H8194">
        <f t="shared" ca="1" si="212"/>
        <v>-2.2726987267544546E-2</v>
      </c>
    </row>
    <row r="8195" spans="7:8" x14ac:dyDescent="0.35">
      <c r="G8195">
        <v>8189</v>
      </c>
      <c r="H8195">
        <f t="shared" ca="1" si="212"/>
        <v>6.9467429281641711E-3</v>
      </c>
    </row>
    <row r="8196" spans="7:8" x14ac:dyDescent="0.35">
      <c r="G8196">
        <v>8190</v>
      </c>
      <c r="H8196">
        <f t="shared" ca="1" si="212"/>
        <v>4.2710553351983415E-3</v>
      </c>
    </row>
    <row r="8197" spans="7:8" x14ac:dyDescent="0.35">
      <c r="G8197">
        <v>8191</v>
      </c>
      <c r="H8197">
        <f t="shared" ca="1" si="212"/>
        <v>-1.2130352664059178E-2</v>
      </c>
    </row>
    <row r="8198" spans="7:8" x14ac:dyDescent="0.35">
      <c r="G8198">
        <v>8192</v>
      </c>
      <c r="H8198">
        <f t="shared" ca="1" si="212"/>
        <v>-9.039159711029122E-4</v>
      </c>
    </row>
    <row r="8199" spans="7:8" x14ac:dyDescent="0.35">
      <c r="G8199">
        <v>8193</v>
      </c>
      <c r="H8199">
        <f t="shared" ref="H8199:H8262" ca="1" si="213">_xlfn.NORM.INV(RAND(),K$9,K$10)</f>
        <v>3.6382674283416419E-2</v>
      </c>
    </row>
    <row r="8200" spans="7:8" x14ac:dyDescent="0.35">
      <c r="G8200">
        <v>8194</v>
      </c>
      <c r="H8200">
        <f t="shared" ca="1" si="213"/>
        <v>2.1119793134183121E-2</v>
      </c>
    </row>
    <row r="8201" spans="7:8" x14ac:dyDescent="0.35">
      <c r="G8201">
        <v>8195</v>
      </c>
      <c r="H8201">
        <f t="shared" ca="1" si="213"/>
        <v>-9.057698153526366E-4</v>
      </c>
    </row>
    <row r="8202" spans="7:8" x14ac:dyDescent="0.35">
      <c r="G8202">
        <v>8196</v>
      </c>
      <c r="H8202">
        <f t="shared" ca="1" si="213"/>
        <v>4.6360138273561585E-2</v>
      </c>
    </row>
    <row r="8203" spans="7:8" x14ac:dyDescent="0.35">
      <c r="G8203">
        <v>8197</v>
      </c>
      <c r="H8203">
        <f t="shared" ca="1" si="213"/>
        <v>-3.9697619262429512E-2</v>
      </c>
    </row>
    <row r="8204" spans="7:8" x14ac:dyDescent="0.35">
      <c r="G8204">
        <v>8198</v>
      </c>
      <c r="H8204">
        <f t="shared" ca="1" si="213"/>
        <v>-9.8640382557360524E-3</v>
      </c>
    </row>
    <row r="8205" spans="7:8" x14ac:dyDescent="0.35">
      <c r="G8205">
        <v>8199</v>
      </c>
      <c r="H8205">
        <f t="shared" ca="1" si="213"/>
        <v>1.4472737776882159E-3</v>
      </c>
    </row>
    <row r="8206" spans="7:8" x14ac:dyDescent="0.35">
      <c r="G8206">
        <v>8200</v>
      </c>
      <c r="H8206">
        <f t="shared" ca="1" si="213"/>
        <v>1.2195816412742406E-2</v>
      </c>
    </row>
    <row r="8207" spans="7:8" x14ac:dyDescent="0.35">
      <c r="G8207">
        <v>8201</v>
      </c>
      <c r="H8207">
        <f t="shared" ca="1" si="213"/>
        <v>2.6192989938310762E-2</v>
      </c>
    </row>
    <row r="8208" spans="7:8" x14ac:dyDescent="0.35">
      <c r="G8208">
        <v>8202</v>
      </c>
      <c r="H8208">
        <f t="shared" ca="1" si="213"/>
        <v>-9.6416866519873062E-3</v>
      </c>
    </row>
    <row r="8209" spans="7:8" x14ac:dyDescent="0.35">
      <c r="G8209">
        <v>8203</v>
      </c>
      <c r="H8209">
        <f t="shared" ca="1" si="213"/>
        <v>1.5313364371686771E-2</v>
      </c>
    </row>
    <row r="8210" spans="7:8" x14ac:dyDescent="0.35">
      <c r="G8210">
        <v>8204</v>
      </c>
      <c r="H8210">
        <f t="shared" ca="1" si="213"/>
        <v>2.0401771588776239E-2</v>
      </c>
    </row>
    <row r="8211" spans="7:8" x14ac:dyDescent="0.35">
      <c r="G8211">
        <v>8205</v>
      </c>
      <c r="H8211">
        <f t="shared" ca="1" si="213"/>
        <v>-1.307728702816408E-2</v>
      </c>
    </row>
    <row r="8212" spans="7:8" x14ac:dyDescent="0.35">
      <c r="G8212">
        <v>8206</v>
      </c>
      <c r="H8212">
        <f t="shared" ca="1" si="213"/>
        <v>5.9428285610224323E-3</v>
      </c>
    </row>
    <row r="8213" spans="7:8" x14ac:dyDescent="0.35">
      <c r="G8213">
        <v>8207</v>
      </c>
      <c r="H8213">
        <f t="shared" ca="1" si="213"/>
        <v>-6.5863827274602882E-2</v>
      </c>
    </row>
    <row r="8214" spans="7:8" x14ac:dyDescent="0.35">
      <c r="G8214">
        <v>8208</v>
      </c>
      <c r="H8214">
        <f t="shared" ca="1" si="213"/>
        <v>5.2257734837988876E-3</v>
      </c>
    </row>
    <row r="8215" spans="7:8" x14ac:dyDescent="0.35">
      <c r="G8215">
        <v>8209</v>
      </c>
      <c r="H8215">
        <f t="shared" ca="1" si="213"/>
        <v>1.3086000068829297E-2</v>
      </c>
    </row>
    <row r="8216" spans="7:8" x14ac:dyDescent="0.35">
      <c r="G8216">
        <v>8210</v>
      </c>
      <c r="H8216">
        <f t="shared" ca="1" si="213"/>
        <v>-4.4456167524534941E-2</v>
      </c>
    </row>
    <row r="8217" spans="7:8" x14ac:dyDescent="0.35">
      <c r="G8217">
        <v>8211</v>
      </c>
      <c r="H8217">
        <f t="shared" ca="1" si="213"/>
        <v>3.6845030693985557E-2</v>
      </c>
    </row>
    <row r="8218" spans="7:8" x14ac:dyDescent="0.35">
      <c r="G8218">
        <v>8212</v>
      </c>
      <c r="H8218">
        <f t="shared" ca="1" si="213"/>
        <v>5.0107010470996284E-2</v>
      </c>
    </row>
    <row r="8219" spans="7:8" x14ac:dyDescent="0.35">
      <c r="G8219">
        <v>8213</v>
      </c>
      <c r="H8219">
        <f t="shared" ca="1" si="213"/>
        <v>-5.5228213825282042E-3</v>
      </c>
    </row>
    <row r="8220" spans="7:8" x14ac:dyDescent="0.35">
      <c r="G8220">
        <v>8214</v>
      </c>
      <c r="H8220">
        <f t="shared" ca="1" si="213"/>
        <v>1.7791254315500937E-2</v>
      </c>
    </row>
    <row r="8221" spans="7:8" x14ac:dyDescent="0.35">
      <c r="G8221">
        <v>8215</v>
      </c>
      <c r="H8221">
        <f t="shared" ca="1" si="213"/>
        <v>9.8903354678776829E-3</v>
      </c>
    </row>
    <row r="8222" spans="7:8" x14ac:dyDescent="0.35">
      <c r="G8222">
        <v>8216</v>
      </c>
      <c r="H8222">
        <f t="shared" ca="1" si="213"/>
        <v>-2.2331862035277483E-2</v>
      </c>
    </row>
    <row r="8223" spans="7:8" x14ac:dyDescent="0.35">
      <c r="G8223">
        <v>8217</v>
      </c>
      <c r="H8223">
        <f t="shared" ca="1" si="213"/>
        <v>1.3758514957234342E-2</v>
      </c>
    </row>
    <row r="8224" spans="7:8" x14ac:dyDescent="0.35">
      <c r="G8224">
        <v>8218</v>
      </c>
      <c r="H8224">
        <f t="shared" ca="1" si="213"/>
        <v>-2.3906806887628605E-2</v>
      </c>
    </row>
    <row r="8225" spans="7:8" x14ac:dyDescent="0.35">
      <c r="G8225">
        <v>8219</v>
      </c>
      <c r="H8225">
        <f t="shared" ca="1" si="213"/>
        <v>1.2696839817045955E-2</v>
      </c>
    </row>
    <row r="8226" spans="7:8" x14ac:dyDescent="0.35">
      <c r="G8226">
        <v>8220</v>
      </c>
      <c r="H8226">
        <f t="shared" ca="1" si="213"/>
        <v>-4.0614376256434048E-2</v>
      </c>
    </row>
    <row r="8227" spans="7:8" x14ac:dyDescent="0.35">
      <c r="G8227">
        <v>8221</v>
      </c>
      <c r="H8227">
        <f t="shared" ca="1" si="213"/>
        <v>5.2584835992833421E-3</v>
      </c>
    </row>
    <row r="8228" spans="7:8" x14ac:dyDescent="0.35">
      <c r="G8228">
        <v>8222</v>
      </c>
      <c r="H8228">
        <f t="shared" ca="1" si="213"/>
        <v>2.5070078915132573E-2</v>
      </c>
    </row>
    <row r="8229" spans="7:8" x14ac:dyDescent="0.35">
      <c r="G8229">
        <v>8223</v>
      </c>
      <c r="H8229">
        <f t="shared" ca="1" si="213"/>
        <v>-2.6390792634991698E-2</v>
      </c>
    </row>
    <row r="8230" spans="7:8" x14ac:dyDescent="0.35">
      <c r="G8230">
        <v>8224</v>
      </c>
      <c r="H8230">
        <f t="shared" ca="1" si="213"/>
        <v>3.2711441635333023E-2</v>
      </c>
    </row>
    <row r="8231" spans="7:8" x14ac:dyDescent="0.35">
      <c r="G8231">
        <v>8225</v>
      </c>
      <c r="H8231">
        <f t="shared" ca="1" si="213"/>
        <v>1.5030577618883746E-2</v>
      </c>
    </row>
    <row r="8232" spans="7:8" x14ac:dyDescent="0.35">
      <c r="G8232">
        <v>8226</v>
      </c>
      <c r="H8232">
        <f t="shared" ca="1" si="213"/>
        <v>-1.5755685036352447E-3</v>
      </c>
    </row>
    <row r="8233" spans="7:8" x14ac:dyDescent="0.35">
      <c r="G8233">
        <v>8227</v>
      </c>
      <c r="H8233">
        <f t="shared" ca="1" si="213"/>
        <v>6.303741178227071E-3</v>
      </c>
    </row>
    <row r="8234" spans="7:8" x14ac:dyDescent="0.35">
      <c r="G8234">
        <v>8228</v>
      </c>
      <c r="H8234">
        <f t="shared" ca="1" si="213"/>
        <v>2.3597375923856176E-2</v>
      </c>
    </row>
    <row r="8235" spans="7:8" x14ac:dyDescent="0.35">
      <c r="G8235">
        <v>8229</v>
      </c>
      <c r="H8235">
        <f t="shared" ca="1" si="213"/>
        <v>4.5534162911054679E-2</v>
      </c>
    </row>
    <row r="8236" spans="7:8" x14ac:dyDescent="0.35">
      <c r="G8236">
        <v>8230</v>
      </c>
      <c r="H8236">
        <f t="shared" ca="1" si="213"/>
        <v>-4.595396498313236E-3</v>
      </c>
    </row>
    <row r="8237" spans="7:8" x14ac:dyDescent="0.35">
      <c r="G8237">
        <v>8231</v>
      </c>
      <c r="H8237">
        <f t="shared" ca="1" si="213"/>
        <v>-2.8776310551555651E-2</v>
      </c>
    </row>
    <row r="8238" spans="7:8" x14ac:dyDescent="0.35">
      <c r="G8238">
        <v>8232</v>
      </c>
      <c r="H8238">
        <f t="shared" ca="1" si="213"/>
        <v>-3.0150305269290089E-2</v>
      </c>
    </row>
    <row r="8239" spans="7:8" x14ac:dyDescent="0.35">
      <c r="G8239">
        <v>8233</v>
      </c>
      <c r="H8239">
        <f t="shared" ca="1" si="213"/>
        <v>-1.6270732392888977E-3</v>
      </c>
    </row>
    <row r="8240" spans="7:8" x14ac:dyDescent="0.35">
      <c r="G8240">
        <v>8234</v>
      </c>
      <c r="H8240">
        <f t="shared" ca="1" si="213"/>
        <v>-5.7224875499502934E-2</v>
      </c>
    </row>
    <row r="8241" spans="7:8" x14ac:dyDescent="0.35">
      <c r="G8241">
        <v>8235</v>
      </c>
      <c r="H8241">
        <f t="shared" ca="1" si="213"/>
        <v>-2.2647969664018462E-2</v>
      </c>
    </row>
    <row r="8242" spans="7:8" x14ac:dyDescent="0.35">
      <c r="G8242">
        <v>8236</v>
      </c>
      <c r="H8242">
        <f t="shared" ca="1" si="213"/>
        <v>1.1212575849372686E-2</v>
      </c>
    </row>
    <row r="8243" spans="7:8" x14ac:dyDescent="0.35">
      <c r="G8243">
        <v>8237</v>
      </c>
      <c r="H8243">
        <f t="shared" ca="1" si="213"/>
        <v>-3.1627347779656062E-2</v>
      </c>
    </row>
    <row r="8244" spans="7:8" x14ac:dyDescent="0.35">
      <c r="G8244">
        <v>8238</v>
      </c>
      <c r="H8244">
        <f t="shared" ca="1" si="213"/>
        <v>3.237367582432709E-2</v>
      </c>
    </row>
    <row r="8245" spans="7:8" x14ac:dyDescent="0.35">
      <c r="G8245">
        <v>8239</v>
      </c>
      <c r="H8245">
        <f t="shared" ca="1" si="213"/>
        <v>2.1424757442043398E-2</v>
      </c>
    </row>
    <row r="8246" spans="7:8" x14ac:dyDescent="0.35">
      <c r="G8246">
        <v>8240</v>
      </c>
      <c r="H8246">
        <f t="shared" ca="1" si="213"/>
        <v>-1.0511808238833725E-2</v>
      </c>
    </row>
    <row r="8247" spans="7:8" x14ac:dyDescent="0.35">
      <c r="G8247">
        <v>8241</v>
      </c>
      <c r="H8247">
        <f t="shared" ca="1" si="213"/>
        <v>-1.3122327972070249E-2</v>
      </c>
    </row>
    <row r="8248" spans="7:8" x14ac:dyDescent="0.35">
      <c r="G8248">
        <v>8242</v>
      </c>
      <c r="H8248">
        <f t="shared" ca="1" si="213"/>
        <v>-5.5577098445925559E-2</v>
      </c>
    </row>
    <row r="8249" spans="7:8" x14ac:dyDescent="0.35">
      <c r="G8249">
        <v>8243</v>
      </c>
      <c r="H8249">
        <f t="shared" ca="1" si="213"/>
        <v>4.4392094664056957E-3</v>
      </c>
    </row>
    <row r="8250" spans="7:8" x14ac:dyDescent="0.35">
      <c r="G8250">
        <v>8244</v>
      </c>
      <c r="H8250">
        <f t="shared" ca="1" si="213"/>
        <v>4.6230912093220722E-2</v>
      </c>
    </row>
    <row r="8251" spans="7:8" x14ac:dyDescent="0.35">
      <c r="G8251">
        <v>8245</v>
      </c>
      <c r="H8251">
        <f t="shared" ca="1" si="213"/>
        <v>-1.5898676817706143E-2</v>
      </c>
    </row>
    <row r="8252" spans="7:8" x14ac:dyDescent="0.35">
      <c r="G8252">
        <v>8246</v>
      </c>
      <c r="H8252">
        <f t="shared" ca="1" si="213"/>
        <v>-1.3926836281244201E-2</v>
      </c>
    </row>
    <row r="8253" spans="7:8" x14ac:dyDescent="0.35">
      <c r="G8253">
        <v>8247</v>
      </c>
      <c r="H8253">
        <f t="shared" ca="1" si="213"/>
        <v>2.4254794949391319E-2</v>
      </c>
    </row>
    <row r="8254" spans="7:8" x14ac:dyDescent="0.35">
      <c r="G8254">
        <v>8248</v>
      </c>
      <c r="H8254">
        <f t="shared" ca="1" si="213"/>
        <v>6.6502145125446393E-3</v>
      </c>
    </row>
    <row r="8255" spans="7:8" x14ac:dyDescent="0.35">
      <c r="G8255">
        <v>8249</v>
      </c>
      <c r="H8255">
        <f t="shared" ca="1" si="213"/>
        <v>-8.1600093259652368E-3</v>
      </c>
    </row>
    <row r="8256" spans="7:8" x14ac:dyDescent="0.35">
      <c r="G8256">
        <v>8250</v>
      </c>
      <c r="H8256">
        <f t="shared" ca="1" si="213"/>
        <v>4.0370442933902136E-2</v>
      </c>
    </row>
    <row r="8257" spans="7:8" x14ac:dyDescent="0.35">
      <c r="G8257">
        <v>8251</v>
      </c>
      <c r="H8257">
        <f t="shared" ca="1" si="213"/>
        <v>-1.5688494756567306E-2</v>
      </c>
    </row>
    <row r="8258" spans="7:8" x14ac:dyDescent="0.35">
      <c r="G8258">
        <v>8252</v>
      </c>
      <c r="H8258">
        <f t="shared" ca="1" si="213"/>
        <v>1.6188121084365674E-2</v>
      </c>
    </row>
    <row r="8259" spans="7:8" x14ac:dyDescent="0.35">
      <c r="G8259">
        <v>8253</v>
      </c>
      <c r="H8259">
        <f t="shared" ca="1" si="213"/>
        <v>-4.9267026521778355E-2</v>
      </c>
    </row>
    <row r="8260" spans="7:8" x14ac:dyDescent="0.35">
      <c r="G8260">
        <v>8254</v>
      </c>
      <c r="H8260">
        <f t="shared" ca="1" si="213"/>
        <v>-3.2956671525521475E-3</v>
      </c>
    </row>
    <row r="8261" spans="7:8" x14ac:dyDescent="0.35">
      <c r="G8261">
        <v>8255</v>
      </c>
      <c r="H8261">
        <f t="shared" ca="1" si="213"/>
        <v>-7.3646910059612294E-3</v>
      </c>
    </row>
    <row r="8262" spans="7:8" x14ac:dyDescent="0.35">
      <c r="G8262">
        <v>8256</v>
      </c>
      <c r="H8262">
        <f t="shared" ca="1" si="213"/>
        <v>-2.0041300258415148E-2</v>
      </c>
    </row>
    <row r="8263" spans="7:8" x14ac:dyDescent="0.35">
      <c r="G8263">
        <v>8257</v>
      </c>
      <c r="H8263">
        <f t="shared" ref="H8263:H8326" ca="1" si="214">_xlfn.NORM.INV(RAND(),K$9,K$10)</f>
        <v>-2.8577135124531351E-2</v>
      </c>
    </row>
    <row r="8264" spans="7:8" x14ac:dyDescent="0.35">
      <c r="G8264">
        <v>8258</v>
      </c>
      <c r="H8264">
        <f t="shared" ca="1" si="214"/>
        <v>1.2188554506536801E-2</v>
      </c>
    </row>
    <row r="8265" spans="7:8" x14ac:dyDescent="0.35">
      <c r="G8265">
        <v>8259</v>
      </c>
      <c r="H8265">
        <f t="shared" ca="1" si="214"/>
        <v>3.9437806287516586E-2</v>
      </c>
    </row>
    <row r="8266" spans="7:8" x14ac:dyDescent="0.35">
      <c r="G8266">
        <v>8260</v>
      </c>
      <c r="H8266">
        <f t="shared" ca="1" si="214"/>
        <v>3.3678660309752716E-2</v>
      </c>
    </row>
    <row r="8267" spans="7:8" x14ac:dyDescent="0.35">
      <c r="G8267">
        <v>8261</v>
      </c>
      <c r="H8267">
        <f t="shared" ca="1" si="214"/>
        <v>-3.0818050067922768E-2</v>
      </c>
    </row>
    <row r="8268" spans="7:8" x14ac:dyDescent="0.35">
      <c r="G8268">
        <v>8262</v>
      </c>
      <c r="H8268">
        <f t="shared" ca="1" si="214"/>
        <v>4.0916329853441354E-2</v>
      </c>
    </row>
    <row r="8269" spans="7:8" x14ac:dyDescent="0.35">
      <c r="G8269">
        <v>8263</v>
      </c>
      <c r="H8269">
        <f t="shared" ca="1" si="214"/>
        <v>1.6239499241354632E-3</v>
      </c>
    </row>
    <row r="8270" spans="7:8" x14ac:dyDescent="0.35">
      <c r="G8270">
        <v>8264</v>
      </c>
      <c r="H8270">
        <f t="shared" ca="1" si="214"/>
        <v>-1.8797783273818001E-2</v>
      </c>
    </row>
    <row r="8271" spans="7:8" x14ac:dyDescent="0.35">
      <c r="G8271">
        <v>8265</v>
      </c>
      <c r="H8271">
        <f t="shared" ca="1" si="214"/>
        <v>1.6401695579450561E-2</v>
      </c>
    </row>
    <row r="8272" spans="7:8" x14ac:dyDescent="0.35">
      <c r="G8272">
        <v>8266</v>
      </c>
      <c r="H8272">
        <f t="shared" ca="1" si="214"/>
        <v>-4.0044862600332751E-3</v>
      </c>
    </row>
    <row r="8273" spans="7:8" x14ac:dyDescent="0.35">
      <c r="G8273">
        <v>8267</v>
      </c>
      <c r="H8273">
        <f t="shared" ca="1" si="214"/>
        <v>1.9392968306833888E-2</v>
      </c>
    </row>
    <row r="8274" spans="7:8" x14ac:dyDescent="0.35">
      <c r="G8274">
        <v>8268</v>
      </c>
      <c r="H8274">
        <f t="shared" ca="1" si="214"/>
        <v>5.9040548995687196E-3</v>
      </c>
    </row>
    <row r="8275" spans="7:8" x14ac:dyDescent="0.35">
      <c r="G8275">
        <v>8269</v>
      </c>
      <c r="H8275">
        <f t="shared" ca="1" si="214"/>
        <v>1.4247497476733656E-2</v>
      </c>
    </row>
    <row r="8276" spans="7:8" x14ac:dyDescent="0.35">
      <c r="G8276">
        <v>8270</v>
      </c>
      <c r="H8276">
        <f t="shared" ca="1" si="214"/>
        <v>-2.5635719888120322E-2</v>
      </c>
    </row>
    <row r="8277" spans="7:8" x14ac:dyDescent="0.35">
      <c r="G8277">
        <v>8271</v>
      </c>
      <c r="H8277">
        <f t="shared" ca="1" si="214"/>
        <v>1.2999148333350186E-2</v>
      </c>
    </row>
    <row r="8278" spans="7:8" x14ac:dyDescent="0.35">
      <c r="G8278">
        <v>8272</v>
      </c>
      <c r="H8278">
        <f t="shared" ca="1" si="214"/>
        <v>-5.2997355886447422E-3</v>
      </c>
    </row>
    <row r="8279" spans="7:8" x14ac:dyDescent="0.35">
      <c r="G8279">
        <v>8273</v>
      </c>
      <c r="H8279">
        <f t="shared" ca="1" si="214"/>
        <v>-3.263259027510633E-2</v>
      </c>
    </row>
    <row r="8280" spans="7:8" x14ac:dyDescent="0.35">
      <c r="G8280">
        <v>8274</v>
      </c>
      <c r="H8280">
        <f t="shared" ca="1" si="214"/>
        <v>7.6286384587167478E-3</v>
      </c>
    </row>
    <row r="8281" spans="7:8" x14ac:dyDescent="0.35">
      <c r="G8281">
        <v>8275</v>
      </c>
      <c r="H8281">
        <f t="shared" ca="1" si="214"/>
        <v>4.0885909227357894E-2</v>
      </c>
    </row>
    <row r="8282" spans="7:8" x14ac:dyDescent="0.35">
      <c r="G8282">
        <v>8276</v>
      </c>
      <c r="H8282">
        <f t="shared" ca="1" si="214"/>
        <v>-1.5586211451454918E-2</v>
      </c>
    </row>
    <row r="8283" spans="7:8" x14ac:dyDescent="0.35">
      <c r="G8283">
        <v>8277</v>
      </c>
      <c r="H8283">
        <f t="shared" ca="1" si="214"/>
        <v>-1.9010021047639075E-2</v>
      </c>
    </row>
    <row r="8284" spans="7:8" x14ac:dyDescent="0.35">
      <c r="G8284">
        <v>8278</v>
      </c>
      <c r="H8284">
        <f t="shared" ca="1" si="214"/>
        <v>-6.319584749661683E-3</v>
      </c>
    </row>
    <row r="8285" spans="7:8" x14ac:dyDescent="0.35">
      <c r="G8285">
        <v>8279</v>
      </c>
      <c r="H8285">
        <f t="shared" ca="1" si="214"/>
        <v>-1.9997954503817465E-2</v>
      </c>
    </row>
    <row r="8286" spans="7:8" x14ac:dyDescent="0.35">
      <c r="G8286">
        <v>8280</v>
      </c>
      <c r="H8286">
        <f t="shared" ca="1" si="214"/>
        <v>6.6628867079823791E-3</v>
      </c>
    </row>
    <row r="8287" spans="7:8" x14ac:dyDescent="0.35">
      <c r="G8287">
        <v>8281</v>
      </c>
      <c r="H8287">
        <f t="shared" ca="1" si="214"/>
        <v>-2.4060469528203225E-2</v>
      </c>
    </row>
    <row r="8288" spans="7:8" x14ac:dyDescent="0.35">
      <c r="G8288">
        <v>8282</v>
      </c>
      <c r="H8288">
        <f t="shared" ca="1" si="214"/>
        <v>-4.1072977605756157E-3</v>
      </c>
    </row>
    <row r="8289" spans="7:8" x14ac:dyDescent="0.35">
      <c r="G8289">
        <v>8283</v>
      </c>
      <c r="H8289">
        <f t="shared" ca="1" si="214"/>
        <v>3.6859267034509549E-2</v>
      </c>
    </row>
    <row r="8290" spans="7:8" x14ac:dyDescent="0.35">
      <c r="G8290">
        <v>8284</v>
      </c>
      <c r="H8290">
        <f t="shared" ca="1" si="214"/>
        <v>1.977029480932397E-2</v>
      </c>
    </row>
    <row r="8291" spans="7:8" x14ac:dyDescent="0.35">
      <c r="G8291">
        <v>8285</v>
      </c>
      <c r="H8291">
        <f t="shared" ca="1" si="214"/>
        <v>-2.9637260471130175E-2</v>
      </c>
    </row>
    <row r="8292" spans="7:8" x14ac:dyDescent="0.35">
      <c r="G8292">
        <v>8286</v>
      </c>
      <c r="H8292">
        <f t="shared" ca="1" si="214"/>
        <v>-1.4689543572038822E-2</v>
      </c>
    </row>
    <row r="8293" spans="7:8" x14ac:dyDescent="0.35">
      <c r="G8293">
        <v>8287</v>
      </c>
      <c r="H8293">
        <f t="shared" ca="1" si="214"/>
        <v>4.4889153924342964E-2</v>
      </c>
    </row>
    <row r="8294" spans="7:8" x14ac:dyDescent="0.35">
      <c r="G8294">
        <v>8288</v>
      </c>
      <c r="H8294">
        <f t="shared" ca="1" si="214"/>
        <v>1.6416439665890487E-3</v>
      </c>
    </row>
    <row r="8295" spans="7:8" x14ac:dyDescent="0.35">
      <c r="G8295">
        <v>8289</v>
      </c>
      <c r="H8295">
        <f t="shared" ca="1" si="214"/>
        <v>4.0563653098675038E-2</v>
      </c>
    </row>
    <row r="8296" spans="7:8" x14ac:dyDescent="0.35">
      <c r="G8296">
        <v>8290</v>
      </c>
      <c r="H8296">
        <f t="shared" ca="1" si="214"/>
        <v>2.6619558021070005E-2</v>
      </c>
    </row>
    <row r="8297" spans="7:8" x14ac:dyDescent="0.35">
      <c r="G8297">
        <v>8291</v>
      </c>
      <c r="H8297">
        <f t="shared" ca="1" si="214"/>
        <v>-6.2140583273713378E-2</v>
      </c>
    </row>
    <row r="8298" spans="7:8" x14ac:dyDescent="0.35">
      <c r="G8298">
        <v>8292</v>
      </c>
      <c r="H8298">
        <f t="shared" ca="1" si="214"/>
        <v>-1.3324381571385033E-2</v>
      </c>
    </row>
    <row r="8299" spans="7:8" x14ac:dyDescent="0.35">
      <c r="G8299">
        <v>8293</v>
      </c>
      <c r="H8299">
        <f t="shared" ca="1" si="214"/>
        <v>-3.7568051913821732E-2</v>
      </c>
    </row>
    <row r="8300" spans="7:8" x14ac:dyDescent="0.35">
      <c r="G8300">
        <v>8294</v>
      </c>
      <c r="H8300">
        <f t="shared" ca="1" si="214"/>
        <v>-1.9545046665581361E-3</v>
      </c>
    </row>
    <row r="8301" spans="7:8" x14ac:dyDescent="0.35">
      <c r="G8301">
        <v>8295</v>
      </c>
      <c r="H8301">
        <f t="shared" ca="1" si="214"/>
        <v>5.7664084120457775E-3</v>
      </c>
    </row>
    <row r="8302" spans="7:8" x14ac:dyDescent="0.35">
      <c r="G8302">
        <v>8296</v>
      </c>
      <c r="H8302">
        <f t="shared" ca="1" si="214"/>
        <v>2.9646330360187705E-2</v>
      </c>
    </row>
    <row r="8303" spans="7:8" x14ac:dyDescent="0.35">
      <c r="G8303">
        <v>8297</v>
      </c>
      <c r="H8303">
        <f t="shared" ca="1" si="214"/>
        <v>4.8674912807969532E-3</v>
      </c>
    </row>
    <row r="8304" spans="7:8" x14ac:dyDescent="0.35">
      <c r="G8304">
        <v>8298</v>
      </c>
      <c r="H8304">
        <f t="shared" ca="1" si="214"/>
        <v>-2.0754302769485224E-2</v>
      </c>
    </row>
    <row r="8305" spans="7:8" x14ac:dyDescent="0.35">
      <c r="G8305">
        <v>8299</v>
      </c>
      <c r="H8305">
        <f t="shared" ca="1" si="214"/>
        <v>-6.0249258102551871E-3</v>
      </c>
    </row>
    <row r="8306" spans="7:8" x14ac:dyDescent="0.35">
      <c r="G8306">
        <v>8300</v>
      </c>
      <c r="H8306">
        <f t="shared" ca="1" si="214"/>
        <v>1.0969543497296128E-2</v>
      </c>
    </row>
    <row r="8307" spans="7:8" x14ac:dyDescent="0.35">
      <c r="G8307">
        <v>8301</v>
      </c>
      <c r="H8307">
        <f t="shared" ca="1" si="214"/>
        <v>1.8792859208251668E-2</v>
      </c>
    </row>
    <row r="8308" spans="7:8" x14ac:dyDescent="0.35">
      <c r="G8308">
        <v>8302</v>
      </c>
      <c r="H8308">
        <f t="shared" ca="1" si="214"/>
        <v>-2.3831612289416246E-2</v>
      </c>
    </row>
    <row r="8309" spans="7:8" x14ac:dyDescent="0.35">
      <c r="G8309">
        <v>8303</v>
      </c>
      <c r="H8309">
        <f t="shared" ca="1" si="214"/>
        <v>8.1579537081755734E-4</v>
      </c>
    </row>
    <row r="8310" spans="7:8" x14ac:dyDescent="0.35">
      <c r="G8310">
        <v>8304</v>
      </c>
      <c r="H8310">
        <f t="shared" ca="1" si="214"/>
        <v>1.7340476960395739E-2</v>
      </c>
    </row>
    <row r="8311" spans="7:8" x14ac:dyDescent="0.35">
      <c r="G8311">
        <v>8305</v>
      </c>
      <c r="H8311">
        <f t="shared" ca="1" si="214"/>
        <v>-2.6135528712306223E-2</v>
      </c>
    </row>
    <row r="8312" spans="7:8" x14ac:dyDescent="0.35">
      <c r="G8312">
        <v>8306</v>
      </c>
      <c r="H8312">
        <f t="shared" ca="1" si="214"/>
        <v>5.9017571101947211E-3</v>
      </c>
    </row>
    <row r="8313" spans="7:8" x14ac:dyDescent="0.35">
      <c r="G8313">
        <v>8307</v>
      </c>
      <c r="H8313">
        <f t="shared" ca="1" si="214"/>
        <v>1.6416693954884352E-2</v>
      </c>
    </row>
    <row r="8314" spans="7:8" x14ac:dyDescent="0.35">
      <c r="G8314">
        <v>8308</v>
      </c>
      <c r="H8314">
        <f t="shared" ca="1" si="214"/>
        <v>2.2963132626510962E-2</v>
      </c>
    </row>
    <row r="8315" spans="7:8" x14ac:dyDescent="0.35">
      <c r="G8315">
        <v>8309</v>
      </c>
      <c r="H8315">
        <f t="shared" ca="1" si="214"/>
        <v>1.5633396738794153E-3</v>
      </c>
    </row>
    <row r="8316" spans="7:8" x14ac:dyDescent="0.35">
      <c r="G8316">
        <v>8310</v>
      </c>
      <c r="H8316">
        <f t="shared" ca="1" si="214"/>
        <v>2.1996449924040554E-5</v>
      </c>
    </row>
    <row r="8317" spans="7:8" x14ac:dyDescent="0.35">
      <c r="G8317">
        <v>8311</v>
      </c>
      <c r="H8317">
        <f t="shared" ca="1" si="214"/>
        <v>4.7464357705446929E-2</v>
      </c>
    </row>
    <row r="8318" spans="7:8" x14ac:dyDescent="0.35">
      <c r="G8318">
        <v>8312</v>
      </c>
      <c r="H8318">
        <f t="shared" ca="1" si="214"/>
        <v>1.2112847215178519E-4</v>
      </c>
    </row>
    <row r="8319" spans="7:8" x14ac:dyDescent="0.35">
      <c r="G8319">
        <v>8313</v>
      </c>
      <c r="H8319">
        <f t="shared" ca="1" si="214"/>
        <v>1.9718797721649074E-2</v>
      </c>
    </row>
    <row r="8320" spans="7:8" x14ac:dyDescent="0.35">
      <c r="G8320">
        <v>8314</v>
      </c>
      <c r="H8320">
        <f t="shared" ca="1" si="214"/>
        <v>1.3769389825388622E-2</v>
      </c>
    </row>
    <row r="8321" spans="7:8" x14ac:dyDescent="0.35">
      <c r="G8321">
        <v>8315</v>
      </c>
      <c r="H8321">
        <f t="shared" ca="1" si="214"/>
        <v>7.6032988895729098E-3</v>
      </c>
    </row>
    <row r="8322" spans="7:8" x14ac:dyDescent="0.35">
      <c r="G8322">
        <v>8316</v>
      </c>
      <c r="H8322">
        <f t="shared" ca="1" si="214"/>
        <v>-1.126117754202297E-3</v>
      </c>
    </row>
    <row r="8323" spans="7:8" x14ac:dyDescent="0.35">
      <c r="G8323">
        <v>8317</v>
      </c>
      <c r="H8323">
        <f t="shared" ca="1" si="214"/>
        <v>-1.3458564776109288E-3</v>
      </c>
    </row>
    <row r="8324" spans="7:8" x14ac:dyDescent="0.35">
      <c r="G8324">
        <v>8318</v>
      </c>
      <c r="H8324">
        <f t="shared" ca="1" si="214"/>
        <v>2.0259062134223096E-2</v>
      </c>
    </row>
    <row r="8325" spans="7:8" x14ac:dyDescent="0.35">
      <c r="G8325">
        <v>8319</v>
      </c>
      <c r="H8325">
        <f t="shared" ca="1" si="214"/>
        <v>2.3876899892575818E-4</v>
      </c>
    </row>
    <row r="8326" spans="7:8" x14ac:dyDescent="0.35">
      <c r="G8326">
        <v>8320</v>
      </c>
      <c r="H8326">
        <f t="shared" ca="1" si="214"/>
        <v>2.6227586166793011E-2</v>
      </c>
    </row>
    <row r="8327" spans="7:8" x14ac:dyDescent="0.35">
      <c r="G8327">
        <v>8321</v>
      </c>
      <c r="H8327">
        <f t="shared" ref="H8327:H8390" ca="1" si="215">_xlfn.NORM.INV(RAND(),K$9,K$10)</f>
        <v>2.1856438592090629E-2</v>
      </c>
    </row>
    <row r="8328" spans="7:8" x14ac:dyDescent="0.35">
      <c r="G8328">
        <v>8322</v>
      </c>
      <c r="H8328">
        <f t="shared" ca="1" si="215"/>
        <v>-2.7225677498120805E-2</v>
      </c>
    </row>
    <row r="8329" spans="7:8" x14ac:dyDescent="0.35">
      <c r="G8329">
        <v>8323</v>
      </c>
      <c r="H8329">
        <f t="shared" ca="1" si="215"/>
        <v>-8.5321346718076618E-3</v>
      </c>
    </row>
    <row r="8330" spans="7:8" x14ac:dyDescent="0.35">
      <c r="G8330">
        <v>8324</v>
      </c>
      <c r="H8330">
        <f t="shared" ca="1" si="215"/>
        <v>-4.338655202614207E-3</v>
      </c>
    </row>
    <row r="8331" spans="7:8" x14ac:dyDescent="0.35">
      <c r="G8331">
        <v>8325</v>
      </c>
      <c r="H8331">
        <f t="shared" ca="1" si="215"/>
        <v>-5.1164403890555611E-3</v>
      </c>
    </row>
    <row r="8332" spans="7:8" x14ac:dyDescent="0.35">
      <c r="G8332">
        <v>8326</v>
      </c>
      <c r="H8332">
        <f t="shared" ca="1" si="215"/>
        <v>3.0492510915084432E-2</v>
      </c>
    </row>
    <row r="8333" spans="7:8" x14ac:dyDescent="0.35">
      <c r="G8333">
        <v>8327</v>
      </c>
      <c r="H8333">
        <f t="shared" ca="1" si="215"/>
        <v>-1.4563857932244056E-2</v>
      </c>
    </row>
    <row r="8334" spans="7:8" x14ac:dyDescent="0.35">
      <c r="G8334">
        <v>8328</v>
      </c>
      <c r="H8334">
        <f t="shared" ca="1" si="215"/>
        <v>-2.9317123765331462E-3</v>
      </c>
    </row>
    <row r="8335" spans="7:8" x14ac:dyDescent="0.35">
      <c r="G8335">
        <v>8329</v>
      </c>
      <c r="H8335">
        <f t="shared" ca="1" si="215"/>
        <v>-4.3291284019000682E-2</v>
      </c>
    </row>
    <row r="8336" spans="7:8" x14ac:dyDescent="0.35">
      <c r="G8336">
        <v>8330</v>
      </c>
      <c r="H8336">
        <f t="shared" ca="1" si="215"/>
        <v>-5.6462449925407589E-2</v>
      </c>
    </row>
    <row r="8337" spans="7:8" x14ac:dyDescent="0.35">
      <c r="G8337">
        <v>8331</v>
      </c>
      <c r="H8337">
        <f t="shared" ca="1" si="215"/>
        <v>-1.5938603098654362E-2</v>
      </c>
    </row>
    <row r="8338" spans="7:8" x14ac:dyDescent="0.35">
      <c r="G8338">
        <v>8332</v>
      </c>
      <c r="H8338">
        <f t="shared" ca="1" si="215"/>
        <v>2.8957195039596501E-2</v>
      </c>
    </row>
    <row r="8339" spans="7:8" x14ac:dyDescent="0.35">
      <c r="G8339">
        <v>8333</v>
      </c>
      <c r="H8339">
        <f t="shared" ca="1" si="215"/>
        <v>-3.4121128567281347E-2</v>
      </c>
    </row>
    <row r="8340" spans="7:8" x14ac:dyDescent="0.35">
      <c r="G8340">
        <v>8334</v>
      </c>
      <c r="H8340">
        <f t="shared" ca="1" si="215"/>
        <v>5.5181527433635628E-2</v>
      </c>
    </row>
    <row r="8341" spans="7:8" x14ac:dyDescent="0.35">
      <c r="G8341">
        <v>8335</v>
      </c>
      <c r="H8341">
        <f t="shared" ca="1" si="215"/>
        <v>-3.042611049370782E-2</v>
      </c>
    </row>
    <row r="8342" spans="7:8" x14ac:dyDescent="0.35">
      <c r="G8342">
        <v>8336</v>
      </c>
      <c r="H8342">
        <f t="shared" ca="1" si="215"/>
        <v>-1.487478644667059E-2</v>
      </c>
    </row>
    <row r="8343" spans="7:8" x14ac:dyDescent="0.35">
      <c r="G8343">
        <v>8337</v>
      </c>
      <c r="H8343">
        <f t="shared" ca="1" si="215"/>
        <v>-2.2560167860258339E-2</v>
      </c>
    </row>
    <row r="8344" spans="7:8" x14ac:dyDescent="0.35">
      <c r="G8344">
        <v>8338</v>
      </c>
      <c r="H8344">
        <f t="shared" ca="1" si="215"/>
        <v>2.5912933050480928E-2</v>
      </c>
    </row>
    <row r="8345" spans="7:8" x14ac:dyDescent="0.35">
      <c r="G8345">
        <v>8339</v>
      </c>
      <c r="H8345">
        <f t="shared" ca="1" si="215"/>
        <v>-5.6207920464271532E-2</v>
      </c>
    </row>
    <row r="8346" spans="7:8" x14ac:dyDescent="0.35">
      <c r="G8346">
        <v>8340</v>
      </c>
      <c r="H8346">
        <f t="shared" ca="1" si="215"/>
        <v>1.8510536995469523E-3</v>
      </c>
    </row>
    <row r="8347" spans="7:8" x14ac:dyDescent="0.35">
      <c r="G8347">
        <v>8341</v>
      </c>
      <c r="H8347">
        <f t="shared" ca="1" si="215"/>
        <v>-3.3124796952795858E-3</v>
      </c>
    </row>
    <row r="8348" spans="7:8" x14ac:dyDescent="0.35">
      <c r="G8348">
        <v>8342</v>
      </c>
      <c r="H8348">
        <f t="shared" ca="1" si="215"/>
        <v>1.5604170449924003E-2</v>
      </c>
    </row>
    <row r="8349" spans="7:8" x14ac:dyDescent="0.35">
      <c r="G8349">
        <v>8343</v>
      </c>
      <c r="H8349">
        <f t="shared" ca="1" si="215"/>
        <v>-2.8505914109676397E-3</v>
      </c>
    </row>
    <row r="8350" spans="7:8" x14ac:dyDescent="0.35">
      <c r="G8350">
        <v>8344</v>
      </c>
      <c r="H8350">
        <f t="shared" ca="1" si="215"/>
        <v>1.6400982298993203E-2</v>
      </c>
    </row>
    <row r="8351" spans="7:8" x14ac:dyDescent="0.35">
      <c r="G8351">
        <v>8345</v>
      </c>
      <c r="H8351">
        <f t="shared" ca="1" si="215"/>
        <v>-2.565596986291082E-2</v>
      </c>
    </row>
    <row r="8352" spans="7:8" x14ac:dyDescent="0.35">
      <c r="G8352">
        <v>8346</v>
      </c>
      <c r="H8352">
        <f t="shared" ca="1" si="215"/>
        <v>-3.2849193170659784E-3</v>
      </c>
    </row>
    <row r="8353" spans="7:8" x14ac:dyDescent="0.35">
      <c r="G8353">
        <v>8347</v>
      </c>
      <c r="H8353">
        <f t="shared" ca="1" si="215"/>
        <v>-2.1315023566224299E-3</v>
      </c>
    </row>
    <row r="8354" spans="7:8" x14ac:dyDescent="0.35">
      <c r="G8354">
        <v>8348</v>
      </c>
      <c r="H8354">
        <f t="shared" ca="1" si="215"/>
        <v>1.1315240956462233E-2</v>
      </c>
    </row>
    <row r="8355" spans="7:8" x14ac:dyDescent="0.35">
      <c r="G8355">
        <v>8349</v>
      </c>
      <c r="H8355">
        <f t="shared" ca="1" si="215"/>
        <v>1.5837303862040641E-2</v>
      </c>
    </row>
    <row r="8356" spans="7:8" x14ac:dyDescent="0.35">
      <c r="G8356">
        <v>8350</v>
      </c>
      <c r="H8356">
        <f t="shared" ca="1" si="215"/>
        <v>1.3141750594020731E-2</v>
      </c>
    </row>
    <row r="8357" spans="7:8" x14ac:dyDescent="0.35">
      <c r="G8357">
        <v>8351</v>
      </c>
      <c r="H8357">
        <f t="shared" ca="1" si="215"/>
        <v>-1.0120176954110195E-2</v>
      </c>
    </row>
    <row r="8358" spans="7:8" x14ac:dyDescent="0.35">
      <c r="G8358">
        <v>8352</v>
      </c>
      <c r="H8358">
        <f t="shared" ca="1" si="215"/>
        <v>-2.7219795150731155E-2</v>
      </c>
    </row>
    <row r="8359" spans="7:8" x14ac:dyDescent="0.35">
      <c r="G8359">
        <v>8353</v>
      </c>
      <c r="H8359">
        <f t="shared" ca="1" si="215"/>
        <v>-2.4527663469882669E-2</v>
      </c>
    </row>
    <row r="8360" spans="7:8" x14ac:dyDescent="0.35">
      <c r="G8360">
        <v>8354</v>
      </c>
      <c r="H8360">
        <f t="shared" ca="1" si="215"/>
        <v>-5.9091941668776042E-3</v>
      </c>
    </row>
    <row r="8361" spans="7:8" x14ac:dyDescent="0.35">
      <c r="G8361">
        <v>8355</v>
      </c>
      <c r="H8361">
        <f t="shared" ca="1" si="215"/>
        <v>2.4354335933350332E-2</v>
      </c>
    </row>
    <row r="8362" spans="7:8" x14ac:dyDescent="0.35">
      <c r="G8362">
        <v>8356</v>
      </c>
      <c r="H8362">
        <f t="shared" ca="1" si="215"/>
        <v>3.4249122616718822E-2</v>
      </c>
    </row>
    <row r="8363" spans="7:8" x14ac:dyDescent="0.35">
      <c r="G8363">
        <v>8357</v>
      </c>
      <c r="H8363">
        <f t="shared" ca="1" si="215"/>
        <v>2.0952077225019908E-2</v>
      </c>
    </row>
    <row r="8364" spans="7:8" x14ac:dyDescent="0.35">
      <c r="G8364">
        <v>8358</v>
      </c>
      <c r="H8364">
        <f t="shared" ca="1" si="215"/>
        <v>-3.5887189870965185E-3</v>
      </c>
    </row>
    <row r="8365" spans="7:8" x14ac:dyDescent="0.35">
      <c r="G8365">
        <v>8359</v>
      </c>
      <c r="H8365">
        <f t="shared" ca="1" si="215"/>
        <v>9.3401721102078436E-3</v>
      </c>
    </row>
    <row r="8366" spans="7:8" x14ac:dyDescent="0.35">
      <c r="G8366">
        <v>8360</v>
      </c>
      <c r="H8366">
        <f t="shared" ca="1" si="215"/>
        <v>-1.7809272733433936E-3</v>
      </c>
    </row>
    <row r="8367" spans="7:8" x14ac:dyDescent="0.35">
      <c r="G8367">
        <v>8361</v>
      </c>
      <c r="H8367">
        <f t="shared" ca="1" si="215"/>
        <v>3.419555026168182E-2</v>
      </c>
    </row>
    <row r="8368" spans="7:8" x14ac:dyDescent="0.35">
      <c r="G8368">
        <v>8362</v>
      </c>
      <c r="H8368">
        <f t="shared" ca="1" si="215"/>
        <v>2.618058591937234E-3</v>
      </c>
    </row>
    <row r="8369" spans="7:8" x14ac:dyDescent="0.35">
      <c r="G8369">
        <v>8363</v>
      </c>
      <c r="H8369">
        <f t="shared" ca="1" si="215"/>
        <v>-3.264295466534857E-2</v>
      </c>
    </row>
    <row r="8370" spans="7:8" x14ac:dyDescent="0.35">
      <c r="G8370">
        <v>8364</v>
      </c>
      <c r="H8370">
        <f t="shared" ca="1" si="215"/>
        <v>-1.2253623896058118E-2</v>
      </c>
    </row>
    <row r="8371" spans="7:8" x14ac:dyDescent="0.35">
      <c r="G8371">
        <v>8365</v>
      </c>
      <c r="H8371">
        <f t="shared" ca="1" si="215"/>
        <v>-1.217044238412591E-2</v>
      </c>
    </row>
    <row r="8372" spans="7:8" x14ac:dyDescent="0.35">
      <c r="G8372">
        <v>8366</v>
      </c>
      <c r="H8372">
        <f t="shared" ca="1" si="215"/>
        <v>-3.6664861874922752E-2</v>
      </c>
    </row>
    <row r="8373" spans="7:8" x14ac:dyDescent="0.35">
      <c r="G8373">
        <v>8367</v>
      </c>
      <c r="H8373">
        <f t="shared" ca="1" si="215"/>
        <v>-3.638648969673833E-3</v>
      </c>
    </row>
    <row r="8374" spans="7:8" x14ac:dyDescent="0.35">
      <c r="G8374">
        <v>8368</v>
      </c>
      <c r="H8374">
        <f t="shared" ca="1" si="215"/>
        <v>-2.1542547370513403E-2</v>
      </c>
    </row>
    <row r="8375" spans="7:8" x14ac:dyDescent="0.35">
      <c r="G8375">
        <v>8369</v>
      </c>
      <c r="H8375">
        <f t="shared" ca="1" si="215"/>
        <v>-9.445347858012338E-3</v>
      </c>
    </row>
    <row r="8376" spans="7:8" x14ac:dyDescent="0.35">
      <c r="G8376">
        <v>8370</v>
      </c>
      <c r="H8376">
        <f t="shared" ca="1" si="215"/>
        <v>3.4600962131925789E-2</v>
      </c>
    </row>
    <row r="8377" spans="7:8" x14ac:dyDescent="0.35">
      <c r="G8377">
        <v>8371</v>
      </c>
      <c r="H8377">
        <f t="shared" ca="1" si="215"/>
        <v>4.3400322454724062E-2</v>
      </c>
    </row>
    <row r="8378" spans="7:8" x14ac:dyDescent="0.35">
      <c r="G8378">
        <v>8372</v>
      </c>
      <c r="H8378">
        <f t="shared" ca="1" si="215"/>
        <v>-6.3923416466272077E-3</v>
      </c>
    </row>
    <row r="8379" spans="7:8" x14ac:dyDescent="0.35">
      <c r="G8379">
        <v>8373</v>
      </c>
      <c r="H8379">
        <f t="shared" ca="1" si="215"/>
        <v>1.6138969437271757E-2</v>
      </c>
    </row>
    <row r="8380" spans="7:8" x14ac:dyDescent="0.35">
      <c r="G8380">
        <v>8374</v>
      </c>
      <c r="H8380">
        <f t="shared" ca="1" si="215"/>
        <v>-2.3956432149393372E-2</v>
      </c>
    </row>
    <row r="8381" spans="7:8" x14ac:dyDescent="0.35">
      <c r="G8381">
        <v>8375</v>
      </c>
      <c r="H8381">
        <f t="shared" ca="1" si="215"/>
        <v>-9.3081534424618948E-3</v>
      </c>
    </row>
    <row r="8382" spans="7:8" x14ac:dyDescent="0.35">
      <c r="G8382">
        <v>8376</v>
      </c>
      <c r="H8382">
        <f t="shared" ca="1" si="215"/>
        <v>2.2428812281602557E-2</v>
      </c>
    </row>
    <row r="8383" spans="7:8" x14ac:dyDescent="0.35">
      <c r="G8383">
        <v>8377</v>
      </c>
      <c r="H8383">
        <f t="shared" ca="1" si="215"/>
        <v>6.5007306062848075E-2</v>
      </c>
    </row>
    <row r="8384" spans="7:8" x14ac:dyDescent="0.35">
      <c r="G8384">
        <v>8378</v>
      </c>
      <c r="H8384">
        <f t="shared" ca="1" si="215"/>
        <v>-2.419465483008857E-2</v>
      </c>
    </row>
    <row r="8385" spans="7:8" x14ac:dyDescent="0.35">
      <c r="G8385">
        <v>8379</v>
      </c>
      <c r="H8385">
        <f t="shared" ca="1" si="215"/>
        <v>8.4156593838431194E-3</v>
      </c>
    </row>
    <row r="8386" spans="7:8" x14ac:dyDescent="0.35">
      <c r="G8386">
        <v>8380</v>
      </c>
      <c r="H8386">
        <f t="shared" ca="1" si="215"/>
        <v>-2.7992738757643193E-3</v>
      </c>
    </row>
    <row r="8387" spans="7:8" x14ac:dyDescent="0.35">
      <c r="G8387">
        <v>8381</v>
      </c>
      <c r="H8387">
        <f t="shared" ca="1" si="215"/>
        <v>-2.2191751144915981E-2</v>
      </c>
    </row>
    <row r="8388" spans="7:8" x14ac:dyDescent="0.35">
      <c r="G8388">
        <v>8382</v>
      </c>
      <c r="H8388">
        <f t="shared" ca="1" si="215"/>
        <v>-3.9703917197106434E-2</v>
      </c>
    </row>
    <row r="8389" spans="7:8" x14ac:dyDescent="0.35">
      <c r="G8389">
        <v>8383</v>
      </c>
      <c r="H8389">
        <f t="shared" ca="1" si="215"/>
        <v>-1.9820982924241271E-2</v>
      </c>
    </row>
    <row r="8390" spans="7:8" x14ac:dyDescent="0.35">
      <c r="G8390">
        <v>8384</v>
      </c>
      <c r="H8390">
        <f t="shared" ca="1" si="215"/>
        <v>-1.9973629011281007E-2</v>
      </c>
    </row>
    <row r="8391" spans="7:8" x14ac:dyDescent="0.35">
      <c r="G8391">
        <v>8385</v>
      </c>
      <c r="H8391">
        <f t="shared" ref="H8391:H8454" ca="1" si="216">_xlfn.NORM.INV(RAND(),K$9,K$10)</f>
        <v>-4.1818442253238823E-2</v>
      </c>
    </row>
    <row r="8392" spans="7:8" x14ac:dyDescent="0.35">
      <c r="G8392">
        <v>8386</v>
      </c>
      <c r="H8392">
        <f t="shared" ca="1" si="216"/>
        <v>2.8042138188226075E-2</v>
      </c>
    </row>
    <row r="8393" spans="7:8" x14ac:dyDescent="0.35">
      <c r="G8393">
        <v>8387</v>
      </c>
      <c r="H8393">
        <f t="shared" ca="1" si="216"/>
        <v>-1.1866890290743511E-2</v>
      </c>
    </row>
    <row r="8394" spans="7:8" x14ac:dyDescent="0.35">
      <c r="G8394">
        <v>8388</v>
      </c>
      <c r="H8394">
        <f t="shared" ca="1" si="216"/>
        <v>-1.2253094654569837E-2</v>
      </c>
    </row>
    <row r="8395" spans="7:8" x14ac:dyDescent="0.35">
      <c r="G8395">
        <v>8389</v>
      </c>
      <c r="H8395">
        <f t="shared" ca="1" si="216"/>
        <v>5.0403127773263195E-3</v>
      </c>
    </row>
    <row r="8396" spans="7:8" x14ac:dyDescent="0.35">
      <c r="G8396">
        <v>8390</v>
      </c>
      <c r="H8396">
        <f t="shared" ca="1" si="216"/>
        <v>-2.8072929420369003E-2</v>
      </c>
    </row>
    <row r="8397" spans="7:8" x14ac:dyDescent="0.35">
      <c r="G8397">
        <v>8391</v>
      </c>
      <c r="H8397">
        <f t="shared" ca="1" si="216"/>
        <v>-1.9244777668616653E-2</v>
      </c>
    </row>
    <row r="8398" spans="7:8" x14ac:dyDescent="0.35">
      <c r="G8398">
        <v>8392</v>
      </c>
      <c r="H8398">
        <f t="shared" ca="1" si="216"/>
        <v>-2.3333919284215326E-2</v>
      </c>
    </row>
    <row r="8399" spans="7:8" x14ac:dyDescent="0.35">
      <c r="G8399">
        <v>8393</v>
      </c>
      <c r="H8399">
        <f t="shared" ca="1" si="216"/>
        <v>1.8501570771200754E-2</v>
      </c>
    </row>
    <row r="8400" spans="7:8" x14ac:dyDescent="0.35">
      <c r="G8400">
        <v>8394</v>
      </c>
      <c r="H8400">
        <f t="shared" ca="1" si="216"/>
        <v>1.0725413550317468E-2</v>
      </c>
    </row>
    <row r="8401" spans="7:8" x14ac:dyDescent="0.35">
      <c r="G8401">
        <v>8395</v>
      </c>
      <c r="H8401">
        <f t="shared" ca="1" si="216"/>
        <v>2.9461212367220213E-2</v>
      </c>
    </row>
    <row r="8402" spans="7:8" x14ac:dyDescent="0.35">
      <c r="G8402">
        <v>8396</v>
      </c>
      <c r="H8402">
        <f t="shared" ca="1" si="216"/>
        <v>-2.6173201898994886E-2</v>
      </c>
    </row>
    <row r="8403" spans="7:8" x14ac:dyDescent="0.35">
      <c r="G8403">
        <v>8397</v>
      </c>
      <c r="H8403">
        <f t="shared" ca="1" si="216"/>
        <v>-1.7489031947612555E-3</v>
      </c>
    </row>
    <row r="8404" spans="7:8" x14ac:dyDescent="0.35">
      <c r="G8404">
        <v>8398</v>
      </c>
      <c r="H8404">
        <f t="shared" ca="1" si="216"/>
        <v>2.8723364972167046E-2</v>
      </c>
    </row>
    <row r="8405" spans="7:8" x14ac:dyDescent="0.35">
      <c r="G8405">
        <v>8399</v>
      </c>
      <c r="H8405">
        <f t="shared" ca="1" si="216"/>
        <v>3.5974781105743078E-3</v>
      </c>
    </row>
    <row r="8406" spans="7:8" x14ac:dyDescent="0.35">
      <c r="G8406">
        <v>8400</v>
      </c>
      <c r="H8406">
        <f t="shared" ca="1" si="216"/>
        <v>-2.2134132192475075E-2</v>
      </c>
    </row>
    <row r="8407" spans="7:8" x14ac:dyDescent="0.35">
      <c r="G8407">
        <v>8401</v>
      </c>
      <c r="H8407">
        <f t="shared" ca="1" si="216"/>
        <v>-2.1083010171672172E-3</v>
      </c>
    </row>
    <row r="8408" spans="7:8" x14ac:dyDescent="0.35">
      <c r="G8408">
        <v>8402</v>
      </c>
      <c r="H8408">
        <f t="shared" ca="1" si="216"/>
        <v>4.8085739452824593E-2</v>
      </c>
    </row>
    <row r="8409" spans="7:8" x14ac:dyDescent="0.35">
      <c r="G8409">
        <v>8403</v>
      </c>
      <c r="H8409">
        <f t="shared" ca="1" si="216"/>
        <v>1.8501141484152887E-2</v>
      </c>
    </row>
    <row r="8410" spans="7:8" x14ac:dyDescent="0.35">
      <c r="G8410">
        <v>8404</v>
      </c>
      <c r="H8410">
        <f t="shared" ca="1" si="216"/>
        <v>-7.1577096588439526E-2</v>
      </c>
    </row>
    <row r="8411" spans="7:8" x14ac:dyDescent="0.35">
      <c r="G8411">
        <v>8405</v>
      </c>
      <c r="H8411">
        <f t="shared" ca="1" si="216"/>
        <v>-4.9762880026843065E-3</v>
      </c>
    </row>
    <row r="8412" spans="7:8" x14ac:dyDescent="0.35">
      <c r="G8412">
        <v>8406</v>
      </c>
      <c r="H8412">
        <f t="shared" ca="1" si="216"/>
        <v>-1.4141857064372244E-2</v>
      </c>
    </row>
    <row r="8413" spans="7:8" x14ac:dyDescent="0.35">
      <c r="G8413">
        <v>8407</v>
      </c>
      <c r="H8413">
        <f t="shared" ca="1" si="216"/>
        <v>1.4024066745294037E-2</v>
      </c>
    </row>
    <row r="8414" spans="7:8" x14ac:dyDescent="0.35">
      <c r="G8414">
        <v>8408</v>
      </c>
      <c r="H8414">
        <f t="shared" ca="1" si="216"/>
        <v>-1.4222287035173978E-2</v>
      </c>
    </row>
    <row r="8415" spans="7:8" x14ac:dyDescent="0.35">
      <c r="G8415">
        <v>8409</v>
      </c>
      <c r="H8415">
        <f t="shared" ca="1" si="216"/>
        <v>-8.1826271004504913E-3</v>
      </c>
    </row>
    <row r="8416" spans="7:8" x14ac:dyDescent="0.35">
      <c r="G8416">
        <v>8410</v>
      </c>
      <c r="H8416">
        <f t="shared" ca="1" si="216"/>
        <v>5.1239389362030003E-3</v>
      </c>
    </row>
    <row r="8417" spans="7:8" x14ac:dyDescent="0.35">
      <c r="G8417">
        <v>8411</v>
      </c>
      <c r="H8417">
        <f t="shared" ca="1" si="216"/>
        <v>-5.1223375483233843E-2</v>
      </c>
    </row>
    <row r="8418" spans="7:8" x14ac:dyDescent="0.35">
      <c r="G8418">
        <v>8412</v>
      </c>
      <c r="H8418">
        <f t="shared" ca="1" si="216"/>
        <v>-1.3980200808851772E-2</v>
      </c>
    </row>
    <row r="8419" spans="7:8" x14ac:dyDescent="0.35">
      <c r="G8419">
        <v>8413</v>
      </c>
      <c r="H8419">
        <f t="shared" ca="1" si="216"/>
        <v>-2.311303209241285E-2</v>
      </c>
    </row>
    <row r="8420" spans="7:8" x14ac:dyDescent="0.35">
      <c r="G8420">
        <v>8414</v>
      </c>
      <c r="H8420">
        <f t="shared" ca="1" si="216"/>
        <v>-1.2350325272548432E-2</v>
      </c>
    </row>
    <row r="8421" spans="7:8" x14ac:dyDescent="0.35">
      <c r="G8421">
        <v>8415</v>
      </c>
      <c r="H8421">
        <f t="shared" ca="1" si="216"/>
        <v>2.7356992394006061E-2</v>
      </c>
    </row>
    <row r="8422" spans="7:8" x14ac:dyDescent="0.35">
      <c r="G8422">
        <v>8416</v>
      </c>
      <c r="H8422">
        <f t="shared" ca="1" si="216"/>
        <v>-2.1214516531873735E-2</v>
      </c>
    </row>
    <row r="8423" spans="7:8" x14ac:dyDescent="0.35">
      <c r="G8423">
        <v>8417</v>
      </c>
      <c r="H8423">
        <f t="shared" ca="1" si="216"/>
        <v>-1.0855563386937869E-3</v>
      </c>
    </row>
    <row r="8424" spans="7:8" x14ac:dyDescent="0.35">
      <c r="G8424">
        <v>8418</v>
      </c>
      <c r="H8424">
        <f t="shared" ca="1" si="216"/>
        <v>-1.2647895376545574E-2</v>
      </c>
    </row>
    <row r="8425" spans="7:8" x14ac:dyDescent="0.35">
      <c r="G8425">
        <v>8419</v>
      </c>
      <c r="H8425">
        <f t="shared" ca="1" si="216"/>
        <v>7.3367999410862694E-3</v>
      </c>
    </row>
    <row r="8426" spans="7:8" x14ac:dyDescent="0.35">
      <c r="G8426">
        <v>8420</v>
      </c>
      <c r="H8426">
        <f t="shared" ca="1" si="216"/>
        <v>6.8034942475934555E-3</v>
      </c>
    </row>
    <row r="8427" spans="7:8" x14ac:dyDescent="0.35">
      <c r="G8427">
        <v>8421</v>
      </c>
      <c r="H8427">
        <f t="shared" ca="1" si="216"/>
        <v>-5.5765786836175658E-3</v>
      </c>
    </row>
    <row r="8428" spans="7:8" x14ac:dyDescent="0.35">
      <c r="G8428">
        <v>8422</v>
      </c>
      <c r="H8428">
        <f t="shared" ca="1" si="216"/>
        <v>-2.2511463897678198E-2</v>
      </c>
    </row>
    <row r="8429" spans="7:8" x14ac:dyDescent="0.35">
      <c r="G8429">
        <v>8423</v>
      </c>
      <c r="H8429">
        <f t="shared" ca="1" si="216"/>
        <v>-1.19486728863705E-2</v>
      </c>
    </row>
    <row r="8430" spans="7:8" x14ac:dyDescent="0.35">
      <c r="G8430">
        <v>8424</v>
      </c>
      <c r="H8430">
        <f t="shared" ca="1" si="216"/>
        <v>3.8135085900756108E-2</v>
      </c>
    </row>
    <row r="8431" spans="7:8" x14ac:dyDescent="0.35">
      <c r="G8431">
        <v>8425</v>
      </c>
      <c r="H8431">
        <f t="shared" ca="1" si="216"/>
        <v>2.4854605340587768E-2</v>
      </c>
    </row>
    <row r="8432" spans="7:8" x14ac:dyDescent="0.35">
      <c r="G8432">
        <v>8426</v>
      </c>
      <c r="H8432">
        <f t="shared" ca="1" si="216"/>
        <v>-7.9268109465806674E-3</v>
      </c>
    </row>
    <row r="8433" spans="7:8" x14ac:dyDescent="0.35">
      <c r="G8433">
        <v>8427</v>
      </c>
      <c r="H8433">
        <f t="shared" ca="1" si="216"/>
        <v>3.2045411961287802E-2</v>
      </c>
    </row>
    <row r="8434" spans="7:8" x14ac:dyDescent="0.35">
      <c r="G8434">
        <v>8428</v>
      </c>
      <c r="H8434">
        <f t="shared" ca="1" si="216"/>
        <v>2.3615310244542588E-2</v>
      </c>
    </row>
    <row r="8435" spans="7:8" x14ac:dyDescent="0.35">
      <c r="G8435">
        <v>8429</v>
      </c>
      <c r="H8435">
        <f t="shared" ca="1" si="216"/>
        <v>-2.2160473904129594E-3</v>
      </c>
    </row>
    <row r="8436" spans="7:8" x14ac:dyDescent="0.35">
      <c r="G8436">
        <v>8430</v>
      </c>
      <c r="H8436">
        <f t="shared" ca="1" si="216"/>
        <v>-4.4449758601122505E-2</v>
      </c>
    </row>
    <row r="8437" spans="7:8" x14ac:dyDescent="0.35">
      <c r="G8437">
        <v>8431</v>
      </c>
      <c r="H8437">
        <f t="shared" ca="1" si="216"/>
        <v>2.9142965241890272E-2</v>
      </c>
    </row>
    <row r="8438" spans="7:8" x14ac:dyDescent="0.35">
      <c r="G8438">
        <v>8432</v>
      </c>
      <c r="H8438">
        <f t="shared" ca="1" si="216"/>
        <v>-2.1798600520182336E-2</v>
      </c>
    </row>
    <row r="8439" spans="7:8" x14ac:dyDescent="0.35">
      <c r="G8439">
        <v>8433</v>
      </c>
      <c r="H8439">
        <f t="shared" ca="1" si="216"/>
        <v>9.2030674897442943E-3</v>
      </c>
    </row>
    <row r="8440" spans="7:8" x14ac:dyDescent="0.35">
      <c r="G8440">
        <v>8434</v>
      </c>
      <c r="H8440">
        <f t="shared" ca="1" si="216"/>
        <v>-2.4038241807167165E-2</v>
      </c>
    </row>
    <row r="8441" spans="7:8" x14ac:dyDescent="0.35">
      <c r="G8441">
        <v>8435</v>
      </c>
      <c r="H8441">
        <f t="shared" ca="1" si="216"/>
        <v>-1.469578029915556E-2</v>
      </c>
    </row>
    <row r="8442" spans="7:8" x14ac:dyDescent="0.35">
      <c r="G8442">
        <v>8436</v>
      </c>
      <c r="H8442">
        <f t="shared" ca="1" si="216"/>
        <v>1.0422726141281846E-2</v>
      </c>
    </row>
    <row r="8443" spans="7:8" x14ac:dyDescent="0.35">
      <c r="G8443">
        <v>8437</v>
      </c>
      <c r="H8443">
        <f t="shared" ca="1" si="216"/>
        <v>-1.9885295632228708E-2</v>
      </c>
    </row>
    <row r="8444" spans="7:8" x14ac:dyDescent="0.35">
      <c r="G8444">
        <v>8438</v>
      </c>
      <c r="H8444">
        <f t="shared" ca="1" si="216"/>
        <v>-5.1910747396313718E-2</v>
      </c>
    </row>
    <row r="8445" spans="7:8" x14ac:dyDescent="0.35">
      <c r="G8445">
        <v>8439</v>
      </c>
      <c r="H8445">
        <f t="shared" ca="1" si="216"/>
        <v>-4.3226139756054327E-2</v>
      </c>
    </row>
    <row r="8446" spans="7:8" x14ac:dyDescent="0.35">
      <c r="G8446">
        <v>8440</v>
      </c>
      <c r="H8446">
        <f t="shared" ca="1" si="216"/>
        <v>-1.5691316536248886E-2</v>
      </c>
    </row>
    <row r="8447" spans="7:8" x14ac:dyDescent="0.35">
      <c r="G8447">
        <v>8441</v>
      </c>
      <c r="H8447">
        <f t="shared" ca="1" si="216"/>
        <v>-2.3721081967052703E-2</v>
      </c>
    </row>
    <row r="8448" spans="7:8" x14ac:dyDescent="0.35">
      <c r="G8448">
        <v>8442</v>
      </c>
      <c r="H8448">
        <f t="shared" ca="1" si="216"/>
        <v>-1.3683925173324431E-2</v>
      </c>
    </row>
    <row r="8449" spans="7:8" x14ac:dyDescent="0.35">
      <c r="G8449">
        <v>8443</v>
      </c>
      <c r="H8449">
        <f t="shared" ca="1" si="216"/>
        <v>1.1833269332928482E-2</v>
      </c>
    </row>
    <row r="8450" spans="7:8" x14ac:dyDescent="0.35">
      <c r="G8450">
        <v>8444</v>
      </c>
      <c r="H8450">
        <f t="shared" ca="1" si="216"/>
        <v>2.2611840148560422E-2</v>
      </c>
    </row>
    <row r="8451" spans="7:8" x14ac:dyDescent="0.35">
      <c r="G8451">
        <v>8445</v>
      </c>
      <c r="H8451">
        <f t="shared" ca="1" si="216"/>
        <v>4.8267722186265518E-3</v>
      </c>
    </row>
    <row r="8452" spans="7:8" x14ac:dyDescent="0.35">
      <c r="G8452">
        <v>8446</v>
      </c>
      <c r="H8452">
        <f t="shared" ca="1" si="216"/>
        <v>5.7810520844710413E-3</v>
      </c>
    </row>
    <row r="8453" spans="7:8" x14ac:dyDescent="0.35">
      <c r="G8453">
        <v>8447</v>
      </c>
      <c r="H8453">
        <f t="shared" ca="1" si="216"/>
        <v>1.3127587150825102E-2</v>
      </c>
    </row>
    <row r="8454" spans="7:8" x14ac:dyDescent="0.35">
      <c r="G8454">
        <v>8448</v>
      </c>
      <c r="H8454">
        <f t="shared" ca="1" si="216"/>
        <v>2.108663580295629E-4</v>
      </c>
    </row>
    <row r="8455" spans="7:8" x14ac:dyDescent="0.35">
      <c r="G8455">
        <v>8449</v>
      </c>
      <c r="H8455">
        <f t="shared" ref="H8455:H8518" ca="1" si="217">_xlfn.NORM.INV(RAND(),K$9,K$10)</f>
        <v>-5.441680791743133E-2</v>
      </c>
    </row>
    <row r="8456" spans="7:8" x14ac:dyDescent="0.35">
      <c r="G8456">
        <v>8450</v>
      </c>
      <c r="H8456">
        <f t="shared" ca="1" si="217"/>
        <v>-1.6325747310700134E-2</v>
      </c>
    </row>
    <row r="8457" spans="7:8" x14ac:dyDescent="0.35">
      <c r="G8457">
        <v>8451</v>
      </c>
      <c r="H8457">
        <f t="shared" ca="1" si="217"/>
        <v>-1.2301840965751427E-3</v>
      </c>
    </row>
    <row r="8458" spans="7:8" x14ac:dyDescent="0.35">
      <c r="G8458">
        <v>8452</v>
      </c>
      <c r="H8458">
        <f t="shared" ca="1" si="217"/>
        <v>-3.4515456089741159E-2</v>
      </c>
    </row>
    <row r="8459" spans="7:8" x14ac:dyDescent="0.35">
      <c r="G8459">
        <v>8453</v>
      </c>
      <c r="H8459">
        <f t="shared" ca="1" si="217"/>
        <v>-4.3988058498766192E-3</v>
      </c>
    </row>
    <row r="8460" spans="7:8" x14ac:dyDescent="0.35">
      <c r="G8460">
        <v>8454</v>
      </c>
      <c r="H8460">
        <f t="shared" ca="1" si="217"/>
        <v>-1.1555845187991274E-2</v>
      </c>
    </row>
    <row r="8461" spans="7:8" x14ac:dyDescent="0.35">
      <c r="G8461">
        <v>8455</v>
      </c>
      <c r="H8461">
        <f t="shared" ca="1" si="217"/>
        <v>-1.1330847325336561E-2</v>
      </c>
    </row>
    <row r="8462" spans="7:8" x14ac:dyDescent="0.35">
      <c r="G8462">
        <v>8456</v>
      </c>
      <c r="H8462">
        <f t="shared" ca="1" si="217"/>
        <v>1.2031063669389833E-2</v>
      </c>
    </row>
    <row r="8463" spans="7:8" x14ac:dyDescent="0.35">
      <c r="G8463">
        <v>8457</v>
      </c>
      <c r="H8463">
        <f t="shared" ca="1" si="217"/>
        <v>4.0872131439782647E-2</v>
      </c>
    </row>
    <row r="8464" spans="7:8" x14ac:dyDescent="0.35">
      <c r="G8464">
        <v>8458</v>
      </c>
      <c r="H8464">
        <f t="shared" ca="1" si="217"/>
        <v>-1.8750151606087416E-3</v>
      </c>
    </row>
    <row r="8465" spans="7:8" x14ac:dyDescent="0.35">
      <c r="G8465">
        <v>8459</v>
      </c>
      <c r="H8465">
        <f t="shared" ca="1" si="217"/>
        <v>2.9698941326118371E-2</v>
      </c>
    </row>
    <row r="8466" spans="7:8" x14ac:dyDescent="0.35">
      <c r="G8466">
        <v>8460</v>
      </c>
      <c r="H8466">
        <f t="shared" ca="1" si="217"/>
        <v>-1.4379088924142917E-2</v>
      </c>
    </row>
    <row r="8467" spans="7:8" x14ac:dyDescent="0.35">
      <c r="G8467">
        <v>8461</v>
      </c>
      <c r="H8467">
        <f t="shared" ca="1" si="217"/>
        <v>-1.5171450445677548E-3</v>
      </c>
    </row>
    <row r="8468" spans="7:8" x14ac:dyDescent="0.35">
      <c r="G8468">
        <v>8462</v>
      </c>
      <c r="H8468">
        <f t="shared" ca="1" si="217"/>
        <v>3.0983478512767886E-2</v>
      </c>
    </row>
    <row r="8469" spans="7:8" x14ac:dyDescent="0.35">
      <c r="G8469">
        <v>8463</v>
      </c>
      <c r="H8469">
        <f t="shared" ca="1" si="217"/>
        <v>9.9852277605809812E-3</v>
      </c>
    </row>
    <row r="8470" spans="7:8" x14ac:dyDescent="0.35">
      <c r="G8470">
        <v>8464</v>
      </c>
      <c r="H8470">
        <f t="shared" ca="1" si="217"/>
        <v>5.831995861307733E-3</v>
      </c>
    </row>
    <row r="8471" spans="7:8" x14ac:dyDescent="0.35">
      <c r="G8471">
        <v>8465</v>
      </c>
      <c r="H8471">
        <f t="shared" ca="1" si="217"/>
        <v>1.3731020894565687E-2</v>
      </c>
    </row>
    <row r="8472" spans="7:8" x14ac:dyDescent="0.35">
      <c r="G8472">
        <v>8466</v>
      </c>
      <c r="H8472">
        <f t="shared" ca="1" si="217"/>
        <v>3.9752422798634411E-2</v>
      </c>
    </row>
    <row r="8473" spans="7:8" x14ac:dyDescent="0.35">
      <c r="G8473">
        <v>8467</v>
      </c>
      <c r="H8473">
        <f t="shared" ca="1" si="217"/>
        <v>7.9808550073534532E-3</v>
      </c>
    </row>
    <row r="8474" spans="7:8" x14ac:dyDescent="0.35">
      <c r="G8474">
        <v>8468</v>
      </c>
      <c r="H8474">
        <f t="shared" ca="1" si="217"/>
        <v>5.0611635574786384E-3</v>
      </c>
    </row>
    <row r="8475" spans="7:8" x14ac:dyDescent="0.35">
      <c r="G8475">
        <v>8469</v>
      </c>
      <c r="H8475">
        <f t="shared" ca="1" si="217"/>
        <v>-2.3132655588659169E-2</v>
      </c>
    </row>
    <row r="8476" spans="7:8" x14ac:dyDescent="0.35">
      <c r="G8476">
        <v>8470</v>
      </c>
      <c r="H8476">
        <f t="shared" ca="1" si="217"/>
        <v>-2.2828654927718885E-2</v>
      </c>
    </row>
    <row r="8477" spans="7:8" x14ac:dyDescent="0.35">
      <c r="G8477">
        <v>8471</v>
      </c>
      <c r="H8477">
        <f t="shared" ca="1" si="217"/>
        <v>2.2001486602891508E-2</v>
      </c>
    </row>
    <row r="8478" spans="7:8" x14ac:dyDescent="0.35">
      <c r="G8478">
        <v>8472</v>
      </c>
      <c r="H8478">
        <f t="shared" ca="1" si="217"/>
        <v>-7.8697726040385732E-3</v>
      </c>
    </row>
    <row r="8479" spans="7:8" x14ac:dyDescent="0.35">
      <c r="G8479">
        <v>8473</v>
      </c>
      <c r="H8479">
        <f t="shared" ca="1" si="217"/>
        <v>2.3508392091833339E-2</v>
      </c>
    </row>
    <row r="8480" spans="7:8" x14ac:dyDescent="0.35">
      <c r="G8480">
        <v>8474</v>
      </c>
      <c r="H8480">
        <f t="shared" ca="1" si="217"/>
        <v>-2.5222412979684526E-3</v>
      </c>
    </row>
    <row r="8481" spans="7:8" x14ac:dyDescent="0.35">
      <c r="G8481">
        <v>8475</v>
      </c>
      <c r="H8481">
        <f t="shared" ca="1" si="217"/>
        <v>3.1434878021604815E-2</v>
      </c>
    </row>
    <row r="8482" spans="7:8" x14ac:dyDescent="0.35">
      <c r="G8482">
        <v>8476</v>
      </c>
      <c r="H8482">
        <f t="shared" ca="1" si="217"/>
        <v>-4.6144557123016707E-3</v>
      </c>
    </row>
    <row r="8483" spans="7:8" x14ac:dyDescent="0.35">
      <c r="G8483">
        <v>8477</v>
      </c>
      <c r="H8483">
        <f t="shared" ca="1" si="217"/>
        <v>2.3379909756294382E-2</v>
      </c>
    </row>
    <row r="8484" spans="7:8" x14ac:dyDescent="0.35">
      <c r="G8484">
        <v>8478</v>
      </c>
      <c r="H8484">
        <f t="shared" ca="1" si="217"/>
        <v>-2.6100726389505943E-2</v>
      </c>
    </row>
    <row r="8485" spans="7:8" x14ac:dyDescent="0.35">
      <c r="G8485">
        <v>8479</v>
      </c>
      <c r="H8485">
        <f t="shared" ca="1" si="217"/>
        <v>9.9131876145163184E-3</v>
      </c>
    </row>
    <row r="8486" spans="7:8" x14ac:dyDescent="0.35">
      <c r="G8486">
        <v>8480</v>
      </c>
      <c r="H8486">
        <f t="shared" ca="1" si="217"/>
        <v>-1.2446368474765199E-2</v>
      </c>
    </row>
    <row r="8487" spans="7:8" x14ac:dyDescent="0.35">
      <c r="G8487">
        <v>8481</v>
      </c>
      <c r="H8487">
        <f t="shared" ca="1" si="217"/>
        <v>2.6984618014914169E-2</v>
      </c>
    </row>
    <row r="8488" spans="7:8" x14ac:dyDescent="0.35">
      <c r="G8488">
        <v>8482</v>
      </c>
      <c r="H8488">
        <f t="shared" ca="1" si="217"/>
        <v>-2.2221193577847059E-2</v>
      </c>
    </row>
    <row r="8489" spans="7:8" x14ac:dyDescent="0.35">
      <c r="G8489">
        <v>8483</v>
      </c>
      <c r="H8489">
        <f t="shared" ca="1" si="217"/>
        <v>2.1573432817341451E-2</v>
      </c>
    </row>
    <row r="8490" spans="7:8" x14ac:dyDescent="0.35">
      <c r="G8490">
        <v>8484</v>
      </c>
      <c r="H8490">
        <f t="shared" ca="1" si="217"/>
        <v>1.5628331325772279E-2</v>
      </c>
    </row>
    <row r="8491" spans="7:8" x14ac:dyDescent="0.35">
      <c r="G8491">
        <v>8485</v>
      </c>
      <c r="H8491">
        <f t="shared" ca="1" si="217"/>
        <v>6.0766314688051682E-3</v>
      </c>
    </row>
    <row r="8492" spans="7:8" x14ac:dyDescent="0.35">
      <c r="G8492">
        <v>8486</v>
      </c>
      <c r="H8492">
        <f t="shared" ca="1" si="217"/>
        <v>-1.1486156514820083E-3</v>
      </c>
    </row>
    <row r="8493" spans="7:8" x14ac:dyDescent="0.35">
      <c r="G8493">
        <v>8487</v>
      </c>
      <c r="H8493">
        <f t="shared" ca="1" si="217"/>
        <v>-1.2023981413722743E-2</v>
      </c>
    </row>
    <row r="8494" spans="7:8" x14ac:dyDescent="0.35">
      <c r="G8494">
        <v>8488</v>
      </c>
      <c r="H8494">
        <f t="shared" ca="1" si="217"/>
        <v>-5.1120899353281884E-3</v>
      </c>
    </row>
    <row r="8495" spans="7:8" x14ac:dyDescent="0.35">
      <c r="G8495">
        <v>8489</v>
      </c>
      <c r="H8495">
        <f t="shared" ca="1" si="217"/>
        <v>1.5846480329073133E-2</v>
      </c>
    </row>
    <row r="8496" spans="7:8" x14ac:dyDescent="0.35">
      <c r="G8496">
        <v>8490</v>
      </c>
      <c r="H8496">
        <f t="shared" ca="1" si="217"/>
        <v>1.5053405099573402E-2</v>
      </c>
    </row>
    <row r="8497" spans="7:8" x14ac:dyDescent="0.35">
      <c r="G8497">
        <v>8491</v>
      </c>
      <c r="H8497">
        <f t="shared" ca="1" si="217"/>
        <v>-1.1620959489837159E-2</v>
      </c>
    </row>
    <row r="8498" spans="7:8" x14ac:dyDescent="0.35">
      <c r="G8498">
        <v>8492</v>
      </c>
      <c r="H8498">
        <f t="shared" ca="1" si="217"/>
        <v>2.4479868429281782E-2</v>
      </c>
    </row>
    <row r="8499" spans="7:8" x14ac:dyDescent="0.35">
      <c r="G8499">
        <v>8493</v>
      </c>
      <c r="H8499">
        <f t="shared" ca="1" si="217"/>
        <v>5.3804942103442691E-4</v>
      </c>
    </row>
    <row r="8500" spans="7:8" x14ac:dyDescent="0.35">
      <c r="G8500">
        <v>8494</v>
      </c>
      <c r="H8500">
        <f t="shared" ca="1" si="217"/>
        <v>4.8197580754075917E-2</v>
      </c>
    </row>
    <row r="8501" spans="7:8" x14ac:dyDescent="0.35">
      <c r="G8501">
        <v>8495</v>
      </c>
      <c r="H8501">
        <f t="shared" ca="1" si="217"/>
        <v>4.1257789272246383E-3</v>
      </c>
    </row>
    <row r="8502" spans="7:8" x14ac:dyDescent="0.35">
      <c r="G8502">
        <v>8496</v>
      </c>
      <c r="H8502">
        <f t="shared" ca="1" si="217"/>
        <v>2.9053640862251135E-3</v>
      </c>
    </row>
    <row r="8503" spans="7:8" x14ac:dyDescent="0.35">
      <c r="G8503">
        <v>8497</v>
      </c>
      <c r="H8503">
        <f t="shared" ca="1" si="217"/>
        <v>8.998883837177599E-3</v>
      </c>
    </row>
    <row r="8504" spans="7:8" x14ac:dyDescent="0.35">
      <c r="G8504">
        <v>8498</v>
      </c>
      <c r="H8504">
        <f t="shared" ca="1" si="217"/>
        <v>3.7000353441306907E-2</v>
      </c>
    </row>
    <row r="8505" spans="7:8" x14ac:dyDescent="0.35">
      <c r="G8505">
        <v>8499</v>
      </c>
      <c r="H8505">
        <f t="shared" ca="1" si="217"/>
        <v>4.7065455404899969E-3</v>
      </c>
    </row>
    <row r="8506" spans="7:8" x14ac:dyDescent="0.35">
      <c r="G8506">
        <v>8500</v>
      </c>
      <c r="H8506">
        <f t="shared" ca="1" si="217"/>
        <v>-2.798949072858304E-2</v>
      </c>
    </row>
    <row r="8507" spans="7:8" x14ac:dyDescent="0.35">
      <c r="G8507">
        <v>8501</v>
      </c>
      <c r="H8507">
        <f t="shared" ca="1" si="217"/>
        <v>-9.7176986531721417E-3</v>
      </c>
    </row>
    <row r="8508" spans="7:8" x14ac:dyDescent="0.35">
      <c r="G8508">
        <v>8502</v>
      </c>
      <c r="H8508">
        <f t="shared" ca="1" si="217"/>
        <v>-1.8206282533992028E-2</v>
      </c>
    </row>
    <row r="8509" spans="7:8" x14ac:dyDescent="0.35">
      <c r="G8509">
        <v>8503</v>
      </c>
      <c r="H8509">
        <f t="shared" ca="1" si="217"/>
        <v>-1.3708442674662777E-2</v>
      </c>
    </row>
    <row r="8510" spans="7:8" x14ac:dyDescent="0.35">
      <c r="G8510">
        <v>8504</v>
      </c>
      <c r="H8510">
        <f t="shared" ca="1" si="217"/>
        <v>2.7049571264686711E-2</v>
      </c>
    </row>
    <row r="8511" spans="7:8" x14ac:dyDescent="0.35">
      <c r="G8511">
        <v>8505</v>
      </c>
      <c r="H8511">
        <f t="shared" ca="1" si="217"/>
        <v>-5.1511519418770003E-2</v>
      </c>
    </row>
    <row r="8512" spans="7:8" x14ac:dyDescent="0.35">
      <c r="G8512">
        <v>8506</v>
      </c>
      <c r="H8512">
        <f t="shared" ca="1" si="217"/>
        <v>8.1422208200029305E-3</v>
      </c>
    </row>
    <row r="8513" spans="7:8" x14ac:dyDescent="0.35">
      <c r="G8513">
        <v>8507</v>
      </c>
      <c r="H8513">
        <f t="shared" ca="1" si="217"/>
        <v>-1.3522415350740733E-2</v>
      </c>
    </row>
    <row r="8514" spans="7:8" x14ac:dyDescent="0.35">
      <c r="G8514">
        <v>8508</v>
      </c>
      <c r="H8514">
        <f t="shared" ca="1" si="217"/>
        <v>1.1201737701474658E-2</v>
      </c>
    </row>
    <row r="8515" spans="7:8" x14ac:dyDescent="0.35">
      <c r="G8515">
        <v>8509</v>
      </c>
      <c r="H8515">
        <f t="shared" ca="1" si="217"/>
        <v>4.5898835832358077E-2</v>
      </c>
    </row>
    <row r="8516" spans="7:8" x14ac:dyDescent="0.35">
      <c r="G8516">
        <v>8510</v>
      </c>
      <c r="H8516">
        <f t="shared" ca="1" si="217"/>
        <v>-4.9034289048574424E-2</v>
      </c>
    </row>
    <row r="8517" spans="7:8" x14ac:dyDescent="0.35">
      <c r="G8517">
        <v>8511</v>
      </c>
      <c r="H8517">
        <f t="shared" ca="1" si="217"/>
        <v>-4.5237001815215089E-2</v>
      </c>
    </row>
    <row r="8518" spans="7:8" x14ac:dyDescent="0.35">
      <c r="G8518">
        <v>8512</v>
      </c>
      <c r="H8518">
        <f t="shared" ca="1" si="217"/>
        <v>2.1487283648713971E-2</v>
      </c>
    </row>
    <row r="8519" spans="7:8" x14ac:dyDescent="0.35">
      <c r="G8519">
        <v>8513</v>
      </c>
      <c r="H8519">
        <f t="shared" ref="H8519:H8582" ca="1" si="218">_xlfn.NORM.INV(RAND(),K$9,K$10)</f>
        <v>5.4164018620376682E-2</v>
      </c>
    </row>
    <row r="8520" spans="7:8" x14ac:dyDescent="0.35">
      <c r="G8520">
        <v>8514</v>
      </c>
      <c r="H8520">
        <f t="shared" ca="1" si="218"/>
        <v>2.6064559098018684E-2</v>
      </c>
    </row>
    <row r="8521" spans="7:8" x14ac:dyDescent="0.35">
      <c r="G8521">
        <v>8515</v>
      </c>
      <c r="H8521">
        <f t="shared" ca="1" si="218"/>
        <v>1.1871265620534716E-2</v>
      </c>
    </row>
    <row r="8522" spans="7:8" x14ac:dyDescent="0.35">
      <c r="G8522">
        <v>8516</v>
      </c>
      <c r="H8522">
        <f t="shared" ca="1" si="218"/>
        <v>-2.1629179721165417E-2</v>
      </c>
    </row>
    <row r="8523" spans="7:8" x14ac:dyDescent="0.35">
      <c r="G8523">
        <v>8517</v>
      </c>
      <c r="H8523">
        <f t="shared" ca="1" si="218"/>
        <v>6.5092590954629759E-3</v>
      </c>
    </row>
    <row r="8524" spans="7:8" x14ac:dyDescent="0.35">
      <c r="G8524">
        <v>8518</v>
      </c>
      <c r="H8524">
        <f t="shared" ca="1" si="218"/>
        <v>9.1762613181125708E-3</v>
      </c>
    </row>
    <row r="8525" spans="7:8" x14ac:dyDescent="0.35">
      <c r="G8525">
        <v>8519</v>
      </c>
      <c r="H8525">
        <f t="shared" ca="1" si="218"/>
        <v>2.4334823575375156E-2</v>
      </c>
    </row>
    <row r="8526" spans="7:8" x14ac:dyDescent="0.35">
      <c r="G8526">
        <v>8520</v>
      </c>
      <c r="H8526">
        <f t="shared" ca="1" si="218"/>
        <v>-2.7223919002841535E-2</v>
      </c>
    </row>
    <row r="8527" spans="7:8" x14ac:dyDescent="0.35">
      <c r="G8527">
        <v>8521</v>
      </c>
      <c r="H8527">
        <f t="shared" ca="1" si="218"/>
        <v>-1.2777997438391983E-2</v>
      </c>
    </row>
    <row r="8528" spans="7:8" x14ac:dyDescent="0.35">
      <c r="G8528">
        <v>8522</v>
      </c>
      <c r="H8528">
        <f t="shared" ca="1" si="218"/>
        <v>-1.0662657709881685E-2</v>
      </c>
    </row>
    <row r="8529" spans="7:8" x14ac:dyDescent="0.35">
      <c r="G8529">
        <v>8523</v>
      </c>
      <c r="H8529">
        <f t="shared" ca="1" si="218"/>
        <v>-3.0511336792322683E-2</v>
      </c>
    </row>
    <row r="8530" spans="7:8" x14ac:dyDescent="0.35">
      <c r="G8530">
        <v>8524</v>
      </c>
      <c r="H8530">
        <f t="shared" ca="1" si="218"/>
        <v>3.8858201227862628E-3</v>
      </c>
    </row>
    <row r="8531" spans="7:8" x14ac:dyDescent="0.35">
      <c r="G8531">
        <v>8525</v>
      </c>
      <c r="H8531">
        <f t="shared" ca="1" si="218"/>
        <v>-2.4438057354354732E-3</v>
      </c>
    </row>
    <row r="8532" spans="7:8" x14ac:dyDescent="0.35">
      <c r="G8532">
        <v>8526</v>
      </c>
      <c r="H8532">
        <f t="shared" ca="1" si="218"/>
        <v>-1.8719170156191942E-2</v>
      </c>
    </row>
    <row r="8533" spans="7:8" x14ac:dyDescent="0.35">
      <c r="G8533">
        <v>8527</v>
      </c>
      <c r="H8533">
        <f t="shared" ca="1" si="218"/>
        <v>-3.6707561468252471E-2</v>
      </c>
    </row>
    <row r="8534" spans="7:8" x14ac:dyDescent="0.35">
      <c r="G8534">
        <v>8528</v>
      </c>
      <c r="H8534">
        <f t="shared" ca="1" si="218"/>
        <v>1.9058493889234359E-2</v>
      </c>
    </row>
    <row r="8535" spans="7:8" x14ac:dyDescent="0.35">
      <c r="G8535">
        <v>8529</v>
      </c>
      <c r="H8535">
        <f t="shared" ca="1" si="218"/>
        <v>-4.4513557093462204E-3</v>
      </c>
    </row>
    <row r="8536" spans="7:8" x14ac:dyDescent="0.35">
      <c r="G8536">
        <v>8530</v>
      </c>
      <c r="H8536">
        <f t="shared" ca="1" si="218"/>
        <v>1.5884633481353317E-2</v>
      </c>
    </row>
    <row r="8537" spans="7:8" x14ac:dyDescent="0.35">
      <c r="G8537">
        <v>8531</v>
      </c>
      <c r="H8537">
        <f t="shared" ca="1" si="218"/>
        <v>1.4697470138899551E-2</v>
      </c>
    </row>
    <row r="8538" spans="7:8" x14ac:dyDescent="0.35">
      <c r="G8538">
        <v>8532</v>
      </c>
      <c r="H8538">
        <f t="shared" ca="1" si="218"/>
        <v>-1.6466191732862019E-2</v>
      </c>
    </row>
    <row r="8539" spans="7:8" x14ac:dyDescent="0.35">
      <c r="G8539">
        <v>8533</v>
      </c>
      <c r="H8539">
        <f t="shared" ca="1" si="218"/>
        <v>2.5628336941349052E-2</v>
      </c>
    </row>
    <row r="8540" spans="7:8" x14ac:dyDescent="0.35">
      <c r="G8540">
        <v>8534</v>
      </c>
      <c r="H8540">
        <f t="shared" ca="1" si="218"/>
        <v>-6.4430382736647826E-3</v>
      </c>
    </row>
    <row r="8541" spans="7:8" x14ac:dyDescent="0.35">
      <c r="G8541">
        <v>8535</v>
      </c>
      <c r="H8541">
        <f t="shared" ca="1" si="218"/>
        <v>-9.954189511815462E-3</v>
      </c>
    </row>
    <row r="8542" spans="7:8" x14ac:dyDescent="0.35">
      <c r="G8542">
        <v>8536</v>
      </c>
      <c r="H8542">
        <f t="shared" ca="1" si="218"/>
        <v>-1.6826728860027933E-2</v>
      </c>
    </row>
    <row r="8543" spans="7:8" x14ac:dyDescent="0.35">
      <c r="G8543">
        <v>8537</v>
      </c>
      <c r="H8543">
        <f t="shared" ca="1" si="218"/>
        <v>4.3634524343892485E-2</v>
      </c>
    </row>
    <row r="8544" spans="7:8" x14ac:dyDescent="0.35">
      <c r="G8544">
        <v>8538</v>
      </c>
      <c r="H8544">
        <f t="shared" ca="1" si="218"/>
        <v>1.8069145509580553E-2</v>
      </c>
    </row>
    <row r="8545" spans="7:8" x14ac:dyDescent="0.35">
      <c r="G8545">
        <v>8539</v>
      </c>
      <c r="H8545">
        <f t="shared" ca="1" si="218"/>
        <v>-2.6137564837384251E-2</v>
      </c>
    </row>
    <row r="8546" spans="7:8" x14ac:dyDescent="0.35">
      <c r="G8546">
        <v>8540</v>
      </c>
      <c r="H8546">
        <f t="shared" ca="1" si="218"/>
        <v>3.5095185667792912E-2</v>
      </c>
    </row>
    <row r="8547" spans="7:8" x14ac:dyDescent="0.35">
      <c r="G8547">
        <v>8541</v>
      </c>
      <c r="H8547">
        <f t="shared" ca="1" si="218"/>
        <v>4.727042600419902E-3</v>
      </c>
    </row>
    <row r="8548" spans="7:8" x14ac:dyDescent="0.35">
      <c r="G8548">
        <v>8542</v>
      </c>
      <c r="H8548">
        <f t="shared" ca="1" si="218"/>
        <v>2.9313620688799606E-2</v>
      </c>
    </row>
    <row r="8549" spans="7:8" x14ac:dyDescent="0.35">
      <c r="G8549">
        <v>8543</v>
      </c>
      <c r="H8549">
        <f t="shared" ca="1" si="218"/>
        <v>4.1464955198006323E-4</v>
      </c>
    </row>
    <row r="8550" spans="7:8" x14ac:dyDescent="0.35">
      <c r="G8550">
        <v>8544</v>
      </c>
      <c r="H8550">
        <f t="shared" ca="1" si="218"/>
        <v>-5.6079762170040057E-3</v>
      </c>
    </row>
    <row r="8551" spans="7:8" x14ac:dyDescent="0.35">
      <c r="G8551">
        <v>8545</v>
      </c>
      <c r="H8551">
        <f t="shared" ca="1" si="218"/>
        <v>7.3583413461291887E-3</v>
      </c>
    </row>
    <row r="8552" spans="7:8" x14ac:dyDescent="0.35">
      <c r="G8552">
        <v>8546</v>
      </c>
      <c r="H8552">
        <f t="shared" ca="1" si="218"/>
        <v>2.473975150327145E-2</v>
      </c>
    </row>
    <row r="8553" spans="7:8" x14ac:dyDescent="0.35">
      <c r="G8553">
        <v>8547</v>
      </c>
      <c r="H8553">
        <f t="shared" ca="1" si="218"/>
        <v>-2.7212478427825048E-2</v>
      </c>
    </row>
    <row r="8554" spans="7:8" x14ac:dyDescent="0.35">
      <c r="G8554">
        <v>8548</v>
      </c>
      <c r="H8554">
        <f t="shared" ca="1" si="218"/>
        <v>-6.2611007128968894E-3</v>
      </c>
    </row>
    <row r="8555" spans="7:8" x14ac:dyDescent="0.35">
      <c r="G8555">
        <v>8549</v>
      </c>
      <c r="H8555">
        <f t="shared" ca="1" si="218"/>
        <v>-1.3395508900733512E-2</v>
      </c>
    </row>
    <row r="8556" spans="7:8" x14ac:dyDescent="0.35">
      <c r="G8556">
        <v>8550</v>
      </c>
      <c r="H8556">
        <f t="shared" ca="1" si="218"/>
        <v>1.1475742110650779E-3</v>
      </c>
    </row>
    <row r="8557" spans="7:8" x14ac:dyDescent="0.35">
      <c r="G8557">
        <v>8551</v>
      </c>
      <c r="H8557">
        <f t="shared" ca="1" si="218"/>
        <v>2.2528098884080718E-2</v>
      </c>
    </row>
    <row r="8558" spans="7:8" x14ac:dyDescent="0.35">
      <c r="G8558">
        <v>8552</v>
      </c>
      <c r="H8558">
        <f t="shared" ca="1" si="218"/>
        <v>2.1579230230863711E-2</v>
      </c>
    </row>
    <row r="8559" spans="7:8" x14ac:dyDescent="0.35">
      <c r="G8559">
        <v>8553</v>
      </c>
      <c r="H8559">
        <f t="shared" ca="1" si="218"/>
        <v>2.9326294042171377E-2</v>
      </c>
    </row>
    <row r="8560" spans="7:8" x14ac:dyDescent="0.35">
      <c r="G8560">
        <v>8554</v>
      </c>
      <c r="H8560">
        <f t="shared" ca="1" si="218"/>
        <v>2.9731205486413427E-2</v>
      </c>
    </row>
    <row r="8561" spans="7:8" x14ac:dyDescent="0.35">
      <c r="G8561">
        <v>8555</v>
      </c>
      <c r="H8561">
        <f t="shared" ca="1" si="218"/>
        <v>-1.2087265821506292E-2</v>
      </c>
    </row>
    <row r="8562" spans="7:8" x14ac:dyDescent="0.35">
      <c r="G8562">
        <v>8556</v>
      </c>
      <c r="H8562">
        <f t="shared" ca="1" si="218"/>
        <v>1.0357298189742037E-2</v>
      </c>
    </row>
    <row r="8563" spans="7:8" x14ac:dyDescent="0.35">
      <c r="G8563">
        <v>8557</v>
      </c>
      <c r="H8563">
        <f t="shared" ca="1" si="218"/>
        <v>2.4272824331110797E-2</v>
      </c>
    </row>
    <row r="8564" spans="7:8" x14ac:dyDescent="0.35">
      <c r="G8564">
        <v>8558</v>
      </c>
      <c r="H8564">
        <f t="shared" ca="1" si="218"/>
        <v>2.3630538581856188E-2</v>
      </c>
    </row>
    <row r="8565" spans="7:8" x14ac:dyDescent="0.35">
      <c r="G8565">
        <v>8559</v>
      </c>
      <c r="H8565">
        <f t="shared" ca="1" si="218"/>
        <v>2.994632558843914E-2</v>
      </c>
    </row>
    <row r="8566" spans="7:8" x14ac:dyDescent="0.35">
      <c r="G8566">
        <v>8560</v>
      </c>
      <c r="H8566">
        <f t="shared" ca="1" si="218"/>
        <v>9.3268778186901598E-3</v>
      </c>
    </row>
    <row r="8567" spans="7:8" x14ac:dyDescent="0.35">
      <c r="G8567">
        <v>8561</v>
      </c>
      <c r="H8567">
        <f t="shared" ca="1" si="218"/>
        <v>-1.2884645303152678E-2</v>
      </c>
    </row>
    <row r="8568" spans="7:8" x14ac:dyDescent="0.35">
      <c r="G8568">
        <v>8562</v>
      </c>
      <c r="H8568">
        <f t="shared" ca="1" si="218"/>
        <v>1.1888080175822296E-2</v>
      </c>
    </row>
    <row r="8569" spans="7:8" x14ac:dyDescent="0.35">
      <c r="G8569">
        <v>8563</v>
      </c>
      <c r="H8569">
        <f t="shared" ca="1" si="218"/>
        <v>3.7814445446982418E-2</v>
      </c>
    </row>
    <row r="8570" spans="7:8" x14ac:dyDescent="0.35">
      <c r="G8570">
        <v>8564</v>
      </c>
      <c r="H8570">
        <f t="shared" ca="1" si="218"/>
        <v>8.1756407582642115E-3</v>
      </c>
    </row>
    <row r="8571" spans="7:8" x14ac:dyDescent="0.35">
      <c r="G8571">
        <v>8565</v>
      </c>
      <c r="H8571">
        <f t="shared" ca="1" si="218"/>
        <v>1.616471035379301E-3</v>
      </c>
    </row>
    <row r="8572" spans="7:8" x14ac:dyDescent="0.35">
      <c r="G8572">
        <v>8566</v>
      </c>
      <c r="H8572">
        <f t="shared" ca="1" si="218"/>
        <v>1.6227511509695827E-2</v>
      </c>
    </row>
    <row r="8573" spans="7:8" x14ac:dyDescent="0.35">
      <c r="G8573">
        <v>8567</v>
      </c>
      <c r="H8573">
        <f t="shared" ca="1" si="218"/>
        <v>5.3766582064519019E-3</v>
      </c>
    </row>
    <row r="8574" spans="7:8" x14ac:dyDescent="0.35">
      <c r="G8574">
        <v>8568</v>
      </c>
      <c r="H8574">
        <f t="shared" ca="1" si="218"/>
        <v>2.5259019151866933E-2</v>
      </c>
    </row>
    <row r="8575" spans="7:8" x14ac:dyDescent="0.35">
      <c r="G8575">
        <v>8569</v>
      </c>
      <c r="H8575">
        <f t="shared" ca="1" si="218"/>
        <v>4.7577867310569311E-3</v>
      </c>
    </row>
    <row r="8576" spans="7:8" x14ac:dyDescent="0.35">
      <c r="G8576">
        <v>8570</v>
      </c>
      <c r="H8576">
        <f t="shared" ca="1" si="218"/>
        <v>-2.9296076238927278E-2</v>
      </c>
    </row>
    <row r="8577" spans="7:8" x14ac:dyDescent="0.35">
      <c r="G8577">
        <v>8571</v>
      </c>
      <c r="H8577">
        <f t="shared" ca="1" si="218"/>
        <v>-1.67573491306852E-2</v>
      </c>
    </row>
    <row r="8578" spans="7:8" x14ac:dyDescent="0.35">
      <c r="G8578">
        <v>8572</v>
      </c>
      <c r="H8578">
        <f t="shared" ca="1" si="218"/>
        <v>-1.7144673105836852E-2</v>
      </c>
    </row>
    <row r="8579" spans="7:8" x14ac:dyDescent="0.35">
      <c r="G8579">
        <v>8573</v>
      </c>
      <c r="H8579">
        <f t="shared" ca="1" si="218"/>
        <v>2.4867970450394669E-2</v>
      </c>
    </row>
    <row r="8580" spans="7:8" x14ac:dyDescent="0.35">
      <c r="G8580">
        <v>8574</v>
      </c>
      <c r="H8580">
        <f t="shared" ca="1" si="218"/>
        <v>2.3617175760563571E-2</v>
      </c>
    </row>
    <row r="8581" spans="7:8" x14ac:dyDescent="0.35">
      <c r="G8581">
        <v>8575</v>
      </c>
      <c r="H8581">
        <f t="shared" ca="1" si="218"/>
        <v>3.2928903901309196E-2</v>
      </c>
    </row>
    <row r="8582" spans="7:8" x14ac:dyDescent="0.35">
      <c r="G8582">
        <v>8576</v>
      </c>
      <c r="H8582">
        <f t="shared" ca="1" si="218"/>
        <v>7.2131275821672412E-3</v>
      </c>
    </row>
    <row r="8583" spans="7:8" x14ac:dyDescent="0.35">
      <c r="G8583">
        <v>8577</v>
      </c>
      <c r="H8583">
        <f t="shared" ref="H8583:H8646" ca="1" si="219">_xlfn.NORM.INV(RAND(),K$9,K$10)</f>
        <v>-1.9377573946792129E-2</v>
      </c>
    </row>
    <row r="8584" spans="7:8" x14ac:dyDescent="0.35">
      <c r="G8584">
        <v>8578</v>
      </c>
      <c r="H8584">
        <f t="shared" ca="1" si="219"/>
        <v>-1.9866502172132389E-2</v>
      </c>
    </row>
    <row r="8585" spans="7:8" x14ac:dyDescent="0.35">
      <c r="G8585">
        <v>8579</v>
      </c>
      <c r="H8585">
        <f t="shared" ca="1" si="219"/>
        <v>4.9868298785009174E-2</v>
      </c>
    </row>
    <row r="8586" spans="7:8" x14ac:dyDescent="0.35">
      <c r="G8586">
        <v>8580</v>
      </c>
      <c r="H8586">
        <f t="shared" ca="1" si="219"/>
        <v>2.8574376686272961E-2</v>
      </c>
    </row>
    <row r="8587" spans="7:8" x14ac:dyDescent="0.35">
      <c r="G8587">
        <v>8581</v>
      </c>
      <c r="H8587">
        <f t="shared" ca="1" si="219"/>
        <v>2.9420864996515424E-2</v>
      </c>
    </row>
    <row r="8588" spans="7:8" x14ac:dyDescent="0.35">
      <c r="G8588">
        <v>8582</v>
      </c>
      <c r="H8588">
        <f t="shared" ca="1" si="219"/>
        <v>1.9495890542907115E-3</v>
      </c>
    </row>
    <row r="8589" spans="7:8" x14ac:dyDescent="0.35">
      <c r="G8589">
        <v>8583</v>
      </c>
      <c r="H8589">
        <f t="shared" ca="1" si="219"/>
        <v>8.8623048342088857E-3</v>
      </c>
    </row>
    <row r="8590" spans="7:8" x14ac:dyDescent="0.35">
      <c r="G8590">
        <v>8584</v>
      </c>
      <c r="H8590">
        <f t="shared" ca="1" si="219"/>
        <v>2.0542595948886385E-3</v>
      </c>
    </row>
    <row r="8591" spans="7:8" x14ac:dyDescent="0.35">
      <c r="G8591">
        <v>8585</v>
      </c>
      <c r="H8591">
        <f t="shared" ca="1" si="219"/>
        <v>5.0098842316903328E-2</v>
      </c>
    </row>
    <row r="8592" spans="7:8" x14ac:dyDescent="0.35">
      <c r="G8592">
        <v>8586</v>
      </c>
      <c r="H8592">
        <f t="shared" ca="1" si="219"/>
        <v>-5.3040105457552921E-5</v>
      </c>
    </row>
    <row r="8593" spans="7:8" x14ac:dyDescent="0.35">
      <c r="G8593">
        <v>8587</v>
      </c>
      <c r="H8593">
        <f t="shared" ca="1" si="219"/>
        <v>1.9996580794706651E-2</v>
      </c>
    </row>
    <row r="8594" spans="7:8" x14ac:dyDescent="0.35">
      <c r="G8594">
        <v>8588</v>
      </c>
      <c r="H8594">
        <f t="shared" ca="1" si="219"/>
        <v>-1.0591048322889702E-2</v>
      </c>
    </row>
    <row r="8595" spans="7:8" x14ac:dyDescent="0.35">
      <c r="G8595">
        <v>8589</v>
      </c>
      <c r="H8595">
        <f t="shared" ca="1" si="219"/>
        <v>2.1217776572426017E-2</v>
      </c>
    </row>
    <row r="8596" spans="7:8" x14ac:dyDescent="0.35">
      <c r="G8596">
        <v>8590</v>
      </c>
      <c r="H8596">
        <f t="shared" ca="1" si="219"/>
        <v>3.2432410816831014E-2</v>
      </c>
    </row>
    <row r="8597" spans="7:8" x14ac:dyDescent="0.35">
      <c r="G8597">
        <v>8591</v>
      </c>
      <c r="H8597">
        <f t="shared" ca="1" si="219"/>
        <v>-6.8993511834952351E-2</v>
      </c>
    </row>
    <row r="8598" spans="7:8" x14ac:dyDescent="0.35">
      <c r="G8598">
        <v>8592</v>
      </c>
      <c r="H8598">
        <f t="shared" ca="1" si="219"/>
        <v>-1.6966543577481251E-2</v>
      </c>
    </row>
    <row r="8599" spans="7:8" x14ac:dyDescent="0.35">
      <c r="G8599">
        <v>8593</v>
      </c>
      <c r="H8599">
        <f t="shared" ca="1" si="219"/>
        <v>0.11998834087075359</v>
      </c>
    </row>
    <row r="8600" spans="7:8" x14ac:dyDescent="0.35">
      <c r="G8600">
        <v>8594</v>
      </c>
      <c r="H8600">
        <f t="shared" ca="1" si="219"/>
        <v>6.2105836461292016E-2</v>
      </c>
    </row>
    <row r="8601" spans="7:8" x14ac:dyDescent="0.35">
      <c r="G8601">
        <v>8595</v>
      </c>
      <c r="H8601">
        <f t="shared" ca="1" si="219"/>
        <v>-1.9141148180495803E-2</v>
      </c>
    </row>
    <row r="8602" spans="7:8" x14ac:dyDescent="0.35">
      <c r="G8602">
        <v>8596</v>
      </c>
      <c r="H8602">
        <f t="shared" ca="1" si="219"/>
        <v>-4.0960088245611592E-2</v>
      </c>
    </row>
    <row r="8603" spans="7:8" x14ac:dyDescent="0.35">
      <c r="G8603">
        <v>8597</v>
      </c>
      <c r="H8603">
        <f t="shared" ca="1" si="219"/>
        <v>-1.5228685277217338E-2</v>
      </c>
    </row>
    <row r="8604" spans="7:8" x14ac:dyDescent="0.35">
      <c r="G8604">
        <v>8598</v>
      </c>
      <c r="H8604">
        <f t="shared" ca="1" si="219"/>
        <v>-3.5758802144532857E-2</v>
      </c>
    </row>
    <row r="8605" spans="7:8" x14ac:dyDescent="0.35">
      <c r="G8605">
        <v>8599</v>
      </c>
      <c r="H8605">
        <f t="shared" ca="1" si="219"/>
        <v>-3.7402335546781454E-3</v>
      </c>
    </row>
    <row r="8606" spans="7:8" x14ac:dyDescent="0.35">
      <c r="G8606">
        <v>8600</v>
      </c>
      <c r="H8606">
        <f t="shared" ca="1" si="219"/>
        <v>-6.4872708775935038E-3</v>
      </c>
    </row>
    <row r="8607" spans="7:8" x14ac:dyDescent="0.35">
      <c r="G8607">
        <v>8601</v>
      </c>
      <c r="H8607">
        <f t="shared" ca="1" si="219"/>
        <v>7.2506249569533913E-3</v>
      </c>
    </row>
    <row r="8608" spans="7:8" x14ac:dyDescent="0.35">
      <c r="G8608">
        <v>8602</v>
      </c>
      <c r="H8608">
        <f t="shared" ca="1" si="219"/>
        <v>7.1099543049317742E-3</v>
      </c>
    </row>
    <row r="8609" spans="7:8" x14ac:dyDescent="0.35">
      <c r="G8609">
        <v>8603</v>
      </c>
      <c r="H8609">
        <f t="shared" ca="1" si="219"/>
        <v>-2.4384722706136258E-3</v>
      </c>
    </row>
    <row r="8610" spans="7:8" x14ac:dyDescent="0.35">
      <c r="G8610">
        <v>8604</v>
      </c>
      <c r="H8610">
        <f t="shared" ca="1" si="219"/>
        <v>1.417195337957368E-3</v>
      </c>
    </row>
    <row r="8611" spans="7:8" x14ac:dyDescent="0.35">
      <c r="G8611">
        <v>8605</v>
      </c>
      <c r="H8611">
        <f t="shared" ca="1" si="219"/>
        <v>4.8135849631955212E-2</v>
      </c>
    </row>
    <row r="8612" spans="7:8" x14ac:dyDescent="0.35">
      <c r="G8612">
        <v>8606</v>
      </c>
      <c r="H8612">
        <f t="shared" ca="1" si="219"/>
        <v>6.1920869661265011E-3</v>
      </c>
    </row>
    <row r="8613" spans="7:8" x14ac:dyDescent="0.35">
      <c r="G8613">
        <v>8607</v>
      </c>
      <c r="H8613">
        <f t="shared" ca="1" si="219"/>
        <v>2.3150890410953938E-2</v>
      </c>
    </row>
    <row r="8614" spans="7:8" x14ac:dyDescent="0.35">
      <c r="G8614">
        <v>8608</v>
      </c>
      <c r="H8614">
        <f t="shared" ca="1" si="219"/>
        <v>8.4267489136821798E-3</v>
      </c>
    </row>
    <row r="8615" spans="7:8" x14ac:dyDescent="0.35">
      <c r="G8615">
        <v>8609</v>
      </c>
      <c r="H8615">
        <f t="shared" ca="1" si="219"/>
        <v>1.0952159557701444E-2</v>
      </c>
    </row>
    <row r="8616" spans="7:8" x14ac:dyDescent="0.35">
      <c r="G8616">
        <v>8610</v>
      </c>
      <c r="H8616">
        <f t="shared" ca="1" si="219"/>
        <v>-3.1368556331927366E-2</v>
      </c>
    </row>
    <row r="8617" spans="7:8" x14ac:dyDescent="0.35">
      <c r="G8617">
        <v>8611</v>
      </c>
      <c r="H8617">
        <f t="shared" ca="1" si="219"/>
        <v>2.8924755816627616E-2</v>
      </c>
    </row>
    <row r="8618" spans="7:8" x14ac:dyDescent="0.35">
      <c r="G8618">
        <v>8612</v>
      </c>
      <c r="H8618">
        <f t="shared" ca="1" si="219"/>
        <v>-3.7871651174788697E-2</v>
      </c>
    </row>
    <row r="8619" spans="7:8" x14ac:dyDescent="0.35">
      <c r="G8619">
        <v>8613</v>
      </c>
      <c r="H8619">
        <f t="shared" ca="1" si="219"/>
        <v>9.3063217140212009E-3</v>
      </c>
    </row>
    <row r="8620" spans="7:8" x14ac:dyDescent="0.35">
      <c r="G8620">
        <v>8614</v>
      </c>
      <c r="H8620">
        <f t="shared" ca="1" si="219"/>
        <v>3.5174440773073322E-2</v>
      </c>
    </row>
    <row r="8621" spans="7:8" x14ac:dyDescent="0.35">
      <c r="G8621">
        <v>8615</v>
      </c>
      <c r="H8621">
        <f t="shared" ca="1" si="219"/>
        <v>2.3642462032770171E-2</v>
      </c>
    </row>
    <row r="8622" spans="7:8" x14ac:dyDescent="0.35">
      <c r="G8622">
        <v>8616</v>
      </c>
      <c r="H8622">
        <f t="shared" ca="1" si="219"/>
        <v>9.7189813979283619E-3</v>
      </c>
    </row>
    <row r="8623" spans="7:8" x14ac:dyDescent="0.35">
      <c r="G8623">
        <v>8617</v>
      </c>
      <c r="H8623">
        <f t="shared" ca="1" si="219"/>
        <v>-3.0228150316707326E-2</v>
      </c>
    </row>
    <row r="8624" spans="7:8" x14ac:dyDescent="0.35">
      <c r="G8624">
        <v>8618</v>
      </c>
      <c r="H8624">
        <f t="shared" ca="1" si="219"/>
        <v>-1.4285689292170427E-2</v>
      </c>
    </row>
    <row r="8625" spans="7:8" x14ac:dyDescent="0.35">
      <c r="G8625">
        <v>8619</v>
      </c>
      <c r="H8625">
        <f t="shared" ca="1" si="219"/>
        <v>-2.0538018216650359E-2</v>
      </c>
    </row>
    <row r="8626" spans="7:8" x14ac:dyDescent="0.35">
      <c r="G8626">
        <v>8620</v>
      </c>
      <c r="H8626">
        <f t="shared" ca="1" si="219"/>
        <v>-7.250443600434817E-3</v>
      </c>
    </row>
    <row r="8627" spans="7:8" x14ac:dyDescent="0.35">
      <c r="G8627">
        <v>8621</v>
      </c>
      <c r="H8627">
        <f t="shared" ca="1" si="219"/>
        <v>-1.4683584708772797E-2</v>
      </c>
    </row>
    <row r="8628" spans="7:8" x14ac:dyDescent="0.35">
      <c r="G8628">
        <v>8622</v>
      </c>
      <c r="H8628">
        <f t="shared" ca="1" si="219"/>
        <v>1.1041472209349852E-2</v>
      </c>
    </row>
    <row r="8629" spans="7:8" x14ac:dyDescent="0.35">
      <c r="G8629">
        <v>8623</v>
      </c>
      <c r="H8629">
        <f t="shared" ca="1" si="219"/>
        <v>-4.5072055922235489E-2</v>
      </c>
    </row>
    <row r="8630" spans="7:8" x14ac:dyDescent="0.35">
      <c r="G8630">
        <v>8624</v>
      </c>
      <c r="H8630">
        <f t="shared" ca="1" si="219"/>
        <v>-1.9222239890815257E-2</v>
      </c>
    </row>
    <row r="8631" spans="7:8" x14ac:dyDescent="0.35">
      <c r="G8631">
        <v>8625</v>
      </c>
      <c r="H8631">
        <f t="shared" ca="1" si="219"/>
        <v>1.554328770176654E-2</v>
      </c>
    </row>
    <row r="8632" spans="7:8" x14ac:dyDescent="0.35">
      <c r="G8632">
        <v>8626</v>
      </c>
      <c r="H8632">
        <f t="shared" ca="1" si="219"/>
        <v>-1.5004529279483033E-2</v>
      </c>
    </row>
    <row r="8633" spans="7:8" x14ac:dyDescent="0.35">
      <c r="G8633">
        <v>8627</v>
      </c>
      <c r="H8633">
        <f t="shared" ca="1" si="219"/>
        <v>-4.5338973474955439E-3</v>
      </c>
    </row>
    <row r="8634" spans="7:8" x14ac:dyDescent="0.35">
      <c r="G8634">
        <v>8628</v>
      </c>
      <c r="H8634">
        <f t="shared" ca="1" si="219"/>
        <v>-1.8455530363925812E-3</v>
      </c>
    </row>
    <row r="8635" spans="7:8" x14ac:dyDescent="0.35">
      <c r="G8635">
        <v>8629</v>
      </c>
      <c r="H8635">
        <f t="shared" ca="1" si="219"/>
        <v>-1.1171464761163527E-2</v>
      </c>
    </row>
    <row r="8636" spans="7:8" x14ac:dyDescent="0.35">
      <c r="G8636">
        <v>8630</v>
      </c>
      <c r="H8636">
        <f t="shared" ca="1" si="219"/>
        <v>-5.526639682930623E-2</v>
      </c>
    </row>
    <row r="8637" spans="7:8" x14ac:dyDescent="0.35">
      <c r="G8637">
        <v>8631</v>
      </c>
      <c r="H8637">
        <f t="shared" ca="1" si="219"/>
        <v>-3.5927675963876061E-3</v>
      </c>
    </row>
    <row r="8638" spans="7:8" x14ac:dyDescent="0.35">
      <c r="G8638">
        <v>8632</v>
      </c>
      <c r="H8638">
        <f t="shared" ca="1" si="219"/>
        <v>5.9443581565470907E-3</v>
      </c>
    </row>
    <row r="8639" spans="7:8" x14ac:dyDescent="0.35">
      <c r="G8639">
        <v>8633</v>
      </c>
      <c r="H8639">
        <f t="shared" ca="1" si="219"/>
        <v>-1.4679893528192212E-2</v>
      </c>
    </row>
    <row r="8640" spans="7:8" x14ac:dyDescent="0.35">
      <c r="G8640">
        <v>8634</v>
      </c>
      <c r="H8640">
        <f t="shared" ca="1" si="219"/>
        <v>-2.7934539294627695E-2</v>
      </c>
    </row>
    <row r="8641" spans="7:8" x14ac:dyDescent="0.35">
      <c r="G8641">
        <v>8635</v>
      </c>
      <c r="H8641">
        <f t="shared" ca="1" si="219"/>
        <v>5.4404217300137083E-3</v>
      </c>
    </row>
    <row r="8642" spans="7:8" x14ac:dyDescent="0.35">
      <c r="G8642">
        <v>8636</v>
      </c>
      <c r="H8642">
        <f t="shared" ca="1" si="219"/>
        <v>1.681271662224821E-2</v>
      </c>
    </row>
    <row r="8643" spans="7:8" x14ac:dyDescent="0.35">
      <c r="G8643">
        <v>8637</v>
      </c>
      <c r="H8643">
        <f t="shared" ca="1" si="219"/>
        <v>-1.1939945979424237E-2</v>
      </c>
    </row>
    <row r="8644" spans="7:8" x14ac:dyDescent="0.35">
      <c r="G8644">
        <v>8638</v>
      </c>
      <c r="H8644">
        <f t="shared" ca="1" si="219"/>
        <v>-1.1931830454104831E-2</v>
      </c>
    </row>
    <row r="8645" spans="7:8" x14ac:dyDescent="0.35">
      <c r="G8645">
        <v>8639</v>
      </c>
      <c r="H8645">
        <f t="shared" ca="1" si="219"/>
        <v>-1.2787655095014401E-2</v>
      </c>
    </row>
    <row r="8646" spans="7:8" x14ac:dyDescent="0.35">
      <c r="G8646">
        <v>8640</v>
      </c>
      <c r="H8646">
        <f t="shared" ca="1" si="219"/>
        <v>1.5726494861024069E-2</v>
      </c>
    </row>
    <row r="8647" spans="7:8" x14ac:dyDescent="0.35">
      <c r="G8647">
        <v>8641</v>
      </c>
      <c r="H8647">
        <f t="shared" ref="H8647:H8710" ca="1" si="220">_xlfn.NORM.INV(RAND(),K$9,K$10)</f>
        <v>1.8813861351020259E-2</v>
      </c>
    </row>
    <row r="8648" spans="7:8" x14ac:dyDescent="0.35">
      <c r="G8648">
        <v>8642</v>
      </c>
      <c r="H8648">
        <f t="shared" ca="1" si="220"/>
        <v>-2.0034351240685117E-2</v>
      </c>
    </row>
    <row r="8649" spans="7:8" x14ac:dyDescent="0.35">
      <c r="G8649">
        <v>8643</v>
      </c>
      <c r="H8649">
        <f t="shared" ca="1" si="220"/>
        <v>1.669351060912946E-2</v>
      </c>
    </row>
    <row r="8650" spans="7:8" x14ac:dyDescent="0.35">
      <c r="G8650">
        <v>8644</v>
      </c>
      <c r="H8650">
        <f t="shared" ca="1" si="220"/>
        <v>1.7907856487451759E-2</v>
      </c>
    </row>
    <row r="8651" spans="7:8" x14ac:dyDescent="0.35">
      <c r="G8651">
        <v>8645</v>
      </c>
      <c r="H8651">
        <f t="shared" ca="1" si="220"/>
        <v>-4.707303255980331E-3</v>
      </c>
    </row>
    <row r="8652" spans="7:8" x14ac:dyDescent="0.35">
      <c r="G8652">
        <v>8646</v>
      </c>
      <c r="H8652">
        <f t="shared" ca="1" si="220"/>
        <v>-2.991759314942782E-3</v>
      </c>
    </row>
    <row r="8653" spans="7:8" x14ac:dyDescent="0.35">
      <c r="G8653">
        <v>8647</v>
      </c>
      <c r="H8653">
        <f t="shared" ca="1" si="220"/>
        <v>4.5565883809469868E-2</v>
      </c>
    </row>
    <row r="8654" spans="7:8" x14ac:dyDescent="0.35">
      <c r="G8654">
        <v>8648</v>
      </c>
      <c r="H8654">
        <f t="shared" ca="1" si="220"/>
        <v>1.2501458541606555E-2</v>
      </c>
    </row>
    <row r="8655" spans="7:8" x14ac:dyDescent="0.35">
      <c r="G8655">
        <v>8649</v>
      </c>
      <c r="H8655">
        <f t="shared" ca="1" si="220"/>
        <v>2.8410615987746711E-2</v>
      </c>
    </row>
    <row r="8656" spans="7:8" x14ac:dyDescent="0.35">
      <c r="G8656">
        <v>8650</v>
      </c>
      <c r="H8656">
        <f t="shared" ca="1" si="220"/>
        <v>5.2530514417343223E-2</v>
      </c>
    </row>
    <row r="8657" spans="7:8" x14ac:dyDescent="0.35">
      <c r="G8657">
        <v>8651</v>
      </c>
      <c r="H8657">
        <f t="shared" ca="1" si="220"/>
        <v>-4.0000549023654845E-2</v>
      </c>
    </row>
    <row r="8658" spans="7:8" x14ac:dyDescent="0.35">
      <c r="G8658">
        <v>8652</v>
      </c>
      <c r="H8658">
        <f t="shared" ca="1" si="220"/>
        <v>1.98688295317574E-2</v>
      </c>
    </row>
    <row r="8659" spans="7:8" x14ac:dyDescent="0.35">
      <c r="G8659">
        <v>8653</v>
      </c>
      <c r="H8659">
        <f t="shared" ca="1" si="220"/>
        <v>-1.6400567162405053E-2</v>
      </c>
    </row>
    <row r="8660" spans="7:8" x14ac:dyDescent="0.35">
      <c r="G8660">
        <v>8654</v>
      </c>
      <c r="H8660">
        <f t="shared" ca="1" si="220"/>
        <v>1.0346482831130569E-2</v>
      </c>
    </row>
    <row r="8661" spans="7:8" x14ac:dyDescent="0.35">
      <c r="G8661">
        <v>8655</v>
      </c>
      <c r="H8661">
        <f t="shared" ca="1" si="220"/>
        <v>1.9099346217656021E-2</v>
      </c>
    </row>
    <row r="8662" spans="7:8" x14ac:dyDescent="0.35">
      <c r="G8662">
        <v>8656</v>
      </c>
      <c r="H8662">
        <f t="shared" ca="1" si="220"/>
        <v>-4.8520533864838719E-2</v>
      </c>
    </row>
    <row r="8663" spans="7:8" x14ac:dyDescent="0.35">
      <c r="G8663">
        <v>8657</v>
      </c>
      <c r="H8663">
        <f t="shared" ca="1" si="220"/>
        <v>2.9642990938509389E-2</v>
      </c>
    </row>
    <row r="8664" spans="7:8" x14ac:dyDescent="0.35">
      <c r="G8664">
        <v>8658</v>
      </c>
      <c r="H8664">
        <f t="shared" ca="1" si="220"/>
        <v>4.5243623315758923E-3</v>
      </c>
    </row>
    <row r="8665" spans="7:8" x14ac:dyDescent="0.35">
      <c r="G8665">
        <v>8659</v>
      </c>
      <c r="H8665">
        <f t="shared" ca="1" si="220"/>
        <v>1.1324084598242128E-2</v>
      </c>
    </row>
    <row r="8666" spans="7:8" x14ac:dyDescent="0.35">
      <c r="G8666">
        <v>8660</v>
      </c>
      <c r="H8666">
        <f t="shared" ca="1" si="220"/>
        <v>-2.5299444388392427E-2</v>
      </c>
    </row>
    <row r="8667" spans="7:8" x14ac:dyDescent="0.35">
      <c r="G8667">
        <v>8661</v>
      </c>
      <c r="H8667">
        <f t="shared" ca="1" si="220"/>
        <v>6.358602854263754E-3</v>
      </c>
    </row>
    <row r="8668" spans="7:8" x14ac:dyDescent="0.35">
      <c r="G8668">
        <v>8662</v>
      </c>
      <c r="H8668">
        <f t="shared" ca="1" si="220"/>
        <v>-4.0989813754752941E-2</v>
      </c>
    </row>
    <row r="8669" spans="7:8" x14ac:dyDescent="0.35">
      <c r="G8669">
        <v>8663</v>
      </c>
      <c r="H8669">
        <f t="shared" ca="1" si="220"/>
        <v>2.6972731754960216E-2</v>
      </c>
    </row>
    <row r="8670" spans="7:8" x14ac:dyDescent="0.35">
      <c r="G8670">
        <v>8664</v>
      </c>
      <c r="H8670">
        <f t="shared" ca="1" si="220"/>
        <v>-5.6195226647159369E-2</v>
      </c>
    </row>
    <row r="8671" spans="7:8" x14ac:dyDescent="0.35">
      <c r="G8671">
        <v>8665</v>
      </c>
      <c r="H8671">
        <f t="shared" ca="1" si="220"/>
        <v>-5.9228481981961262E-2</v>
      </c>
    </row>
    <row r="8672" spans="7:8" x14ac:dyDescent="0.35">
      <c r="G8672">
        <v>8666</v>
      </c>
      <c r="H8672">
        <f t="shared" ca="1" si="220"/>
        <v>1.8210776924410758E-2</v>
      </c>
    </row>
    <row r="8673" spans="7:8" x14ac:dyDescent="0.35">
      <c r="G8673">
        <v>8667</v>
      </c>
      <c r="H8673">
        <f t="shared" ca="1" si="220"/>
        <v>9.4803195041530328E-3</v>
      </c>
    </row>
    <row r="8674" spans="7:8" x14ac:dyDescent="0.35">
      <c r="G8674">
        <v>8668</v>
      </c>
      <c r="H8674">
        <f t="shared" ca="1" si="220"/>
        <v>1.4307584991868572E-2</v>
      </c>
    </row>
    <row r="8675" spans="7:8" x14ac:dyDescent="0.35">
      <c r="G8675">
        <v>8669</v>
      </c>
      <c r="H8675">
        <f t="shared" ca="1" si="220"/>
        <v>-1.7975063627076814E-2</v>
      </c>
    </row>
    <row r="8676" spans="7:8" x14ac:dyDescent="0.35">
      <c r="G8676">
        <v>8670</v>
      </c>
      <c r="H8676">
        <f t="shared" ca="1" si="220"/>
        <v>3.3040186930970571E-2</v>
      </c>
    </row>
    <row r="8677" spans="7:8" x14ac:dyDescent="0.35">
      <c r="G8677">
        <v>8671</v>
      </c>
      <c r="H8677">
        <f t="shared" ca="1" si="220"/>
        <v>3.0487500350289791E-2</v>
      </c>
    </row>
    <row r="8678" spans="7:8" x14ac:dyDescent="0.35">
      <c r="G8678">
        <v>8672</v>
      </c>
      <c r="H8678">
        <f t="shared" ca="1" si="220"/>
        <v>-1.0995018102088364E-2</v>
      </c>
    </row>
    <row r="8679" spans="7:8" x14ac:dyDescent="0.35">
      <c r="G8679">
        <v>8673</v>
      </c>
      <c r="H8679">
        <f t="shared" ca="1" si="220"/>
        <v>-6.4070492855115005E-3</v>
      </c>
    </row>
    <row r="8680" spans="7:8" x14ac:dyDescent="0.35">
      <c r="G8680">
        <v>8674</v>
      </c>
      <c r="H8680">
        <f t="shared" ca="1" si="220"/>
        <v>3.9337777331621013E-2</v>
      </c>
    </row>
    <row r="8681" spans="7:8" x14ac:dyDescent="0.35">
      <c r="G8681">
        <v>8675</v>
      </c>
      <c r="H8681">
        <f t="shared" ca="1" si="220"/>
        <v>5.7135833707051701E-3</v>
      </c>
    </row>
    <row r="8682" spans="7:8" x14ac:dyDescent="0.35">
      <c r="G8682">
        <v>8676</v>
      </c>
      <c r="H8682">
        <f t="shared" ca="1" si="220"/>
        <v>3.9228477883925236E-2</v>
      </c>
    </row>
    <row r="8683" spans="7:8" x14ac:dyDescent="0.35">
      <c r="G8683">
        <v>8677</v>
      </c>
      <c r="H8683">
        <f t="shared" ca="1" si="220"/>
        <v>3.3020525692858864E-3</v>
      </c>
    </row>
    <row r="8684" spans="7:8" x14ac:dyDescent="0.35">
      <c r="G8684">
        <v>8678</v>
      </c>
      <c r="H8684">
        <f t="shared" ca="1" si="220"/>
        <v>4.4046072151355592E-3</v>
      </c>
    </row>
    <row r="8685" spans="7:8" x14ac:dyDescent="0.35">
      <c r="G8685">
        <v>8679</v>
      </c>
      <c r="H8685">
        <f t="shared" ca="1" si="220"/>
        <v>-4.5837945250483937E-2</v>
      </c>
    </row>
    <row r="8686" spans="7:8" x14ac:dyDescent="0.35">
      <c r="G8686">
        <v>8680</v>
      </c>
      <c r="H8686">
        <f t="shared" ca="1" si="220"/>
        <v>-1.2987466124309944E-2</v>
      </c>
    </row>
    <row r="8687" spans="7:8" x14ac:dyDescent="0.35">
      <c r="G8687">
        <v>8681</v>
      </c>
      <c r="H8687">
        <f t="shared" ca="1" si="220"/>
        <v>-4.2225928890182521E-2</v>
      </c>
    </row>
    <row r="8688" spans="7:8" x14ac:dyDescent="0.35">
      <c r="G8688">
        <v>8682</v>
      </c>
      <c r="H8688">
        <f t="shared" ca="1" si="220"/>
        <v>1.5828532261970459E-2</v>
      </c>
    </row>
    <row r="8689" spans="7:8" x14ac:dyDescent="0.35">
      <c r="G8689">
        <v>8683</v>
      </c>
      <c r="H8689">
        <f t="shared" ca="1" si="220"/>
        <v>2.6652689620542116E-3</v>
      </c>
    </row>
    <row r="8690" spans="7:8" x14ac:dyDescent="0.35">
      <c r="G8690">
        <v>8684</v>
      </c>
      <c r="H8690">
        <f t="shared" ca="1" si="220"/>
        <v>-1.256881871073242E-3</v>
      </c>
    </row>
    <row r="8691" spans="7:8" x14ac:dyDescent="0.35">
      <c r="G8691">
        <v>8685</v>
      </c>
      <c r="H8691">
        <f t="shared" ca="1" si="220"/>
        <v>-1.8994073780470386E-2</v>
      </c>
    </row>
    <row r="8692" spans="7:8" x14ac:dyDescent="0.35">
      <c r="G8692">
        <v>8686</v>
      </c>
      <c r="H8692">
        <f t="shared" ca="1" si="220"/>
        <v>-1.9295462699091055E-2</v>
      </c>
    </row>
    <row r="8693" spans="7:8" x14ac:dyDescent="0.35">
      <c r="G8693">
        <v>8687</v>
      </c>
      <c r="H8693">
        <f t="shared" ca="1" si="220"/>
        <v>1.0050029384434767E-2</v>
      </c>
    </row>
    <row r="8694" spans="7:8" x14ac:dyDescent="0.35">
      <c r="G8694">
        <v>8688</v>
      </c>
      <c r="H8694">
        <f t="shared" ca="1" si="220"/>
        <v>2.2020407565457707E-2</v>
      </c>
    </row>
    <row r="8695" spans="7:8" x14ac:dyDescent="0.35">
      <c r="G8695">
        <v>8689</v>
      </c>
      <c r="H8695">
        <f t="shared" ca="1" si="220"/>
        <v>4.9704934972421002E-3</v>
      </c>
    </row>
    <row r="8696" spans="7:8" x14ac:dyDescent="0.35">
      <c r="G8696">
        <v>8690</v>
      </c>
      <c r="H8696">
        <f t="shared" ca="1" si="220"/>
        <v>-7.8656560640504962E-3</v>
      </c>
    </row>
    <row r="8697" spans="7:8" x14ac:dyDescent="0.35">
      <c r="G8697">
        <v>8691</v>
      </c>
      <c r="H8697">
        <f t="shared" ca="1" si="220"/>
        <v>3.7467868351809548E-2</v>
      </c>
    </row>
    <row r="8698" spans="7:8" x14ac:dyDescent="0.35">
      <c r="G8698">
        <v>8692</v>
      </c>
      <c r="H8698">
        <f t="shared" ca="1" si="220"/>
        <v>6.46328513669432E-3</v>
      </c>
    </row>
    <row r="8699" spans="7:8" x14ac:dyDescent="0.35">
      <c r="G8699">
        <v>8693</v>
      </c>
      <c r="H8699">
        <f t="shared" ca="1" si="220"/>
        <v>-1.0323113959046837E-2</v>
      </c>
    </row>
    <row r="8700" spans="7:8" x14ac:dyDescent="0.35">
      <c r="G8700">
        <v>8694</v>
      </c>
      <c r="H8700">
        <f t="shared" ca="1" si="220"/>
        <v>-2.8001664181068107E-2</v>
      </c>
    </row>
    <row r="8701" spans="7:8" x14ac:dyDescent="0.35">
      <c r="G8701">
        <v>8695</v>
      </c>
      <c r="H8701">
        <f t="shared" ca="1" si="220"/>
        <v>-1.791574141305409E-2</v>
      </c>
    </row>
    <row r="8702" spans="7:8" x14ac:dyDescent="0.35">
      <c r="G8702">
        <v>8696</v>
      </c>
      <c r="H8702">
        <f t="shared" ca="1" si="220"/>
        <v>-4.080158932828612E-2</v>
      </c>
    </row>
    <row r="8703" spans="7:8" x14ac:dyDescent="0.35">
      <c r="G8703">
        <v>8697</v>
      </c>
      <c r="H8703">
        <f t="shared" ca="1" si="220"/>
        <v>-7.6463443588959904E-3</v>
      </c>
    </row>
    <row r="8704" spans="7:8" x14ac:dyDescent="0.35">
      <c r="G8704">
        <v>8698</v>
      </c>
      <c r="H8704">
        <f t="shared" ca="1" si="220"/>
        <v>4.4364810790694612E-2</v>
      </c>
    </row>
    <row r="8705" spans="7:8" x14ac:dyDescent="0.35">
      <c r="G8705">
        <v>8699</v>
      </c>
      <c r="H8705">
        <f t="shared" ca="1" si="220"/>
        <v>-1.1234259551781277E-3</v>
      </c>
    </row>
    <row r="8706" spans="7:8" x14ac:dyDescent="0.35">
      <c r="G8706">
        <v>8700</v>
      </c>
      <c r="H8706">
        <f t="shared" ca="1" si="220"/>
        <v>5.0881686868895987E-3</v>
      </c>
    </row>
    <row r="8707" spans="7:8" x14ac:dyDescent="0.35">
      <c r="G8707">
        <v>8701</v>
      </c>
      <c r="H8707">
        <f t="shared" ca="1" si="220"/>
        <v>3.2557047762102651E-2</v>
      </c>
    </row>
    <row r="8708" spans="7:8" x14ac:dyDescent="0.35">
      <c r="G8708">
        <v>8702</v>
      </c>
      <c r="H8708">
        <f t="shared" ca="1" si="220"/>
        <v>2.1091211691435109E-2</v>
      </c>
    </row>
    <row r="8709" spans="7:8" x14ac:dyDescent="0.35">
      <c r="G8709">
        <v>8703</v>
      </c>
      <c r="H8709">
        <f t="shared" ca="1" si="220"/>
        <v>-5.2830239133015676E-3</v>
      </c>
    </row>
    <row r="8710" spans="7:8" x14ac:dyDescent="0.35">
      <c r="G8710">
        <v>8704</v>
      </c>
      <c r="H8710">
        <f t="shared" ca="1" si="220"/>
        <v>8.6523005655582061E-3</v>
      </c>
    </row>
    <row r="8711" spans="7:8" x14ac:dyDescent="0.35">
      <c r="G8711">
        <v>8705</v>
      </c>
      <c r="H8711">
        <f t="shared" ref="H8711:H8774" ca="1" si="221">_xlfn.NORM.INV(RAND(),K$9,K$10)</f>
        <v>-3.0042653357216412E-2</v>
      </c>
    </row>
    <row r="8712" spans="7:8" x14ac:dyDescent="0.35">
      <c r="G8712">
        <v>8706</v>
      </c>
      <c r="H8712">
        <f t="shared" ca="1" si="221"/>
        <v>2.9045102829988383E-2</v>
      </c>
    </row>
    <row r="8713" spans="7:8" x14ac:dyDescent="0.35">
      <c r="G8713">
        <v>8707</v>
      </c>
      <c r="H8713">
        <f t="shared" ca="1" si="221"/>
        <v>7.6653148980303622E-3</v>
      </c>
    </row>
    <row r="8714" spans="7:8" x14ac:dyDescent="0.35">
      <c r="G8714">
        <v>8708</v>
      </c>
      <c r="H8714">
        <f t="shared" ca="1" si="221"/>
        <v>-4.5604673124616031E-2</v>
      </c>
    </row>
    <row r="8715" spans="7:8" x14ac:dyDescent="0.35">
      <c r="G8715">
        <v>8709</v>
      </c>
      <c r="H8715">
        <f t="shared" ca="1" si="221"/>
        <v>7.3978327895098499E-3</v>
      </c>
    </row>
    <row r="8716" spans="7:8" x14ac:dyDescent="0.35">
      <c r="G8716">
        <v>8710</v>
      </c>
      <c r="H8716">
        <f t="shared" ca="1" si="221"/>
        <v>-3.7498306681759401E-2</v>
      </c>
    </row>
    <row r="8717" spans="7:8" x14ac:dyDescent="0.35">
      <c r="G8717">
        <v>8711</v>
      </c>
      <c r="H8717">
        <f t="shared" ca="1" si="221"/>
        <v>-2.9025287196179722E-2</v>
      </c>
    </row>
    <row r="8718" spans="7:8" x14ac:dyDescent="0.35">
      <c r="G8718">
        <v>8712</v>
      </c>
      <c r="H8718">
        <f t="shared" ca="1" si="221"/>
        <v>1.6021816215508764E-3</v>
      </c>
    </row>
    <row r="8719" spans="7:8" x14ac:dyDescent="0.35">
      <c r="G8719">
        <v>8713</v>
      </c>
      <c r="H8719">
        <f t="shared" ca="1" si="221"/>
        <v>2.3813003373661681E-2</v>
      </c>
    </row>
    <row r="8720" spans="7:8" x14ac:dyDescent="0.35">
      <c r="G8720">
        <v>8714</v>
      </c>
      <c r="H8720">
        <f t="shared" ca="1" si="221"/>
        <v>-6.4697672988088234E-2</v>
      </c>
    </row>
    <row r="8721" spans="7:8" x14ac:dyDescent="0.35">
      <c r="G8721">
        <v>8715</v>
      </c>
      <c r="H8721">
        <f t="shared" ca="1" si="221"/>
        <v>8.2596935411206017E-3</v>
      </c>
    </row>
    <row r="8722" spans="7:8" x14ac:dyDescent="0.35">
      <c r="G8722">
        <v>8716</v>
      </c>
      <c r="H8722">
        <f t="shared" ca="1" si="221"/>
        <v>4.5128665729330698E-2</v>
      </c>
    </row>
    <row r="8723" spans="7:8" x14ac:dyDescent="0.35">
      <c r="G8723">
        <v>8717</v>
      </c>
      <c r="H8723">
        <f t="shared" ca="1" si="221"/>
        <v>-2.8818954152775274E-3</v>
      </c>
    </row>
    <row r="8724" spans="7:8" x14ac:dyDescent="0.35">
      <c r="G8724">
        <v>8718</v>
      </c>
      <c r="H8724">
        <f t="shared" ca="1" si="221"/>
        <v>3.0546523792349132E-3</v>
      </c>
    </row>
    <row r="8725" spans="7:8" x14ac:dyDescent="0.35">
      <c r="G8725">
        <v>8719</v>
      </c>
      <c r="H8725">
        <f t="shared" ca="1" si="221"/>
        <v>2.9418346261001514E-2</v>
      </c>
    </row>
    <row r="8726" spans="7:8" x14ac:dyDescent="0.35">
      <c r="G8726">
        <v>8720</v>
      </c>
      <c r="H8726">
        <f t="shared" ca="1" si="221"/>
        <v>1.6101030163204914E-2</v>
      </c>
    </row>
    <row r="8727" spans="7:8" x14ac:dyDescent="0.35">
      <c r="G8727">
        <v>8721</v>
      </c>
      <c r="H8727">
        <f t="shared" ca="1" si="221"/>
        <v>-1.839805147373115E-2</v>
      </c>
    </row>
    <row r="8728" spans="7:8" x14ac:dyDescent="0.35">
      <c r="G8728">
        <v>8722</v>
      </c>
      <c r="H8728">
        <f t="shared" ca="1" si="221"/>
        <v>5.7631660667258028E-2</v>
      </c>
    </row>
    <row r="8729" spans="7:8" x14ac:dyDescent="0.35">
      <c r="G8729">
        <v>8723</v>
      </c>
      <c r="H8729">
        <f t="shared" ca="1" si="221"/>
        <v>-9.2536389932113537E-4</v>
      </c>
    </row>
    <row r="8730" spans="7:8" x14ac:dyDescent="0.35">
      <c r="G8730">
        <v>8724</v>
      </c>
      <c r="H8730">
        <f t="shared" ca="1" si="221"/>
        <v>-2.8400209887726107E-2</v>
      </c>
    </row>
    <row r="8731" spans="7:8" x14ac:dyDescent="0.35">
      <c r="G8731">
        <v>8725</v>
      </c>
      <c r="H8731">
        <f t="shared" ca="1" si="221"/>
        <v>-1.9242202603050349E-2</v>
      </c>
    </row>
    <row r="8732" spans="7:8" x14ac:dyDescent="0.35">
      <c r="G8732">
        <v>8726</v>
      </c>
      <c r="H8732">
        <f t="shared" ca="1" si="221"/>
        <v>-1.3894730840821167E-2</v>
      </c>
    </row>
    <row r="8733" spans="7:8" x14ac:dyDescent="0.35">
      <c r="G8733">
        <v>8727</v>
      </c>
      <c r="H8733">
        <f t="shared" ca="1" si="221"/>
        <v>1.3241395438401925E-2</v>
      </c>
    </row>
    <row r="8734" spans="7:8" x14ac:dyDescent="0.35">
      <c r="G8734">
        <v>8728</v>
      </c>
      <c r="H8734">
        <f t="shared" ca="1" si="221"/>
        <v>6.1931660929272344E-3</v>
      </c>
    </row>
    <row r="8735" spans="7:8" x14ac:dyDescent="0.35">
      <c r="G8735">
        <v>8729</v>
      </c>
      <c r="H8735">
        <f t="shared" ca="1" si="221"/>
        <v>-2.4324260621499616E-2</v>
      </c>
    </row>
    <row r="8736" spans="7:8" x14ac:dyDescent="0.35">
      <c r="G8736">
        <v>8730</v>
      </c>
      <c r="H8736">
        <f t="shared" ca="1" si="221"/>
        <v>2.2707657256201177E-2</v>
      </c>
    </row>
    <row r="8737" spans="7:8" x14ac:dyDescent="0.35">
      <c r="G8737">
        <v>8731</v>
      </c>
      <c r="H8737">
        <f t="shared" ca="1" si="221"/>
        <v>2.7505488837323584E-2</v>
      </c>
    </row>
    <row r="8738" spans="7:8" x14ac:dyDescent="0.35">
      <c r="G8738">
        <v>8732</v>
      </c>
      <c r="H8738">
        <f t="shared" ca="1" si="221"/>
        <v>-8.282237653261304E-3</v>
      </c>
    </row>
    <row r="8739" spans="7:8" x14ac:dyDescent="0.35">
      <c r="G8739">
        <v>8733</v>
      </c>
      <c r="H8739">
        <f t="shared" ca="1" si="221"/>
        <v>2.905982520738425E-2</v>
      </c>
    </row>
    <row r="8740" spans="7:8" x14ac:dyDescent="0.35">
      <c r="G8740">
        <v>8734</v>
      </c>
      <c r="H8740">
        <f t="shared" ca="1" si="221"/>
        <v>-2.6945062624249828E-2</v>
      </c>
    </row>
    <row r="8741" spans="7:8" x14ac:dyDescent="0.35">
      <c r="G8741">
        <v>8735</v>
      </c>
      <c r="H8741">
        <f t="shared" ca="1" si="221"/>
        <v>-2.6198495357195869E-2</v>
      </c>
    </row>
    <row r="8742" spans="7:8" x14ac:dyDescent="0.35">
      <c r="G8742">
        <v>8736</v>
      </c>
      <c r="H8742">
        <f t="shared" ca="1" si="221"/>
        <v>4.2378876675575987E-3</v>
      </c>
    </row>
    <row r="8743" spans="7:8" x14ac:dyDescent="0.35">
      <c r="G8743">
        <v>8737</v>
      </c>
      <c r="H8743">
        <f t="shared" ca="1" si="221"/>
        <v>-1.4363118606701839E-2</v>
      </c>
    </row>
    <row r="8744" spans="7:8" x14ac:dyDescent="0.35">
      <c r="G8744">
        <v>8738</v>
      </c>
      <c r="H8744">
        <f t="shared" ca="1" si="221"/>
        <v>-2.655790198875458E-2</v>
      </c>
    </row>
    <row r="8745" spans="7:8" x14ac:dyDescent="0.35">
      <c r="G8745">
        <v>8739</v>
      </c>
      <c r="H8745">
        <f t="shared" ca="1" si="221"/>
        <v>-2.2642712287359229E-2</v>
      </c>
    </row>
    <row r="8746" spans="7:8" x14ac:dyDescent="0.35">
      <c r="G8746">
        <v>8740</v>
      </c>
      <c r="H8746">
        <f t="shared" ca="1" si="221"/>
        <v>1.4548186120465982E-2</v>
      </c>
    </row>
    <row r="8747" spans="7:8" x14ac:dyDescent="0.35">
      <c r="G8747">
        <v>8741</v>
      </c>
      <c r="H8747">
        <f t="shared" ca="1" si="221"/>
        <v>2.4341626554619956E-2</v>
      </c>
    </row>
    <row r="8748" spans="7:8" x14ac:dyDescent="0.35">
      <c r="G8748">
        <v>8742</v>
      </c>
      <c r="H8748">
        <f t="shared" ca="1" si="221"/>
        <v>6.8869962814260416E-3</v>
      </c>
    </row>
    <row r="8749" spans="7:8" x14ac:dyDescent="0.35">
      <c r="G8749">
        <v>8743</v>
      </c>
      <c r="H8749">
        <f t="shared" ca="1" si="221"/>
        <v>-1.702112870994452E-2</v>
      </c>
    </row>
    <row r="8750" spans="7:8" x14ac:dyDescent="0.35">
      <c r="G8750">
        <v>8744</v>
      </c>
      <c r="H8750">
        <f t="shared" ca="1" si="221"/>
        <v>-2.2440496590421844E-2</v>
      </c>
    </row>
    <row r="8751" spans="7:8" x14ac:dyDescent="0.35">
      <c r="G8751">
        <v>8745</v>
      </c>
      <c r="H8751">
        <f t="shared" ca="1" si="221"/>
        <v>2.2834954263708348E-2</v>
      </c>
    </row>
    <row r="8752" spans="7:8" x14ac:dyDescent="0.35">
      <c r="G8752">
        <v>8746</v>
      </c>
      <c r="H8752">
        <f t="shared" ca="1" si="221"/>
        <v>1.7064898387253769E-2</v>
      </c>
    </row>
    <row r="8753" spans="7:8" x14ac:dyDescent="0.35">
      <c r="G8753">
        <v>8747</v>
      </c>
      <c r="H8753">
        <f t="shared" ca="1" si="221"/>
        <v>5.2243256794894813E-3</v>
      </c>
    </row>
    <row r="8754" spans="7:8" x14ac:dyDescent="0.35">
      <c r="G8754">
        <v>8748</v>
      </c>
      <c r="H8754">
        <f t="shared" ca="1" si="221"/>
        <v>-1.6155057592095758E-2</v>
      </c>
    </row>
    <row r="8755" spans="7:8" x14ac:dyDescent="0.35">
      <c r="G8755">
        <v>8749</v>
      </c>
      <c r="H8755">
        <f t="shared" ca="1" si="221"/>
        <v>-1.7131350840449624E-3</v>
      </c>
    </row>
    <row r="8756" spans="7:8" x14ac:dyDescent="0.35">
      <c r="G8756">
        <v>8750</v>
      </c>
      <c r="H8756">
        <f t="shared" ca="1" si="221"/>
        <v>2.911873252636871E-2</v>
      </c>
    </row>
    <row r="8757" spans="7:8" x14ac:dyDescent="0.35">
      <c r="G8757">
        <v>8751</v>
      </c>
      <c r="H8757">
        <f t="shared" ca="1" si="221"/>
        <v>2.5931646365389693E-2</v>
      </c>
    </row>
    <row r="8758" spans="7:8" x14ac:dyDescent="0.35">
      <c r="G8758">
        <v>8752</v>
      </c>
      <c r="H8758">
        <f t="shared" ca="1" si="221"/>
        <v>-5.9265067802296107E-3</v>
      </c>
    </row>
    <row r="8759" spans="7:8" x14ac:dyDescent="0.35">
      <c r="G8759">
        <v>8753</v>
      </c>
      <c r="H8759">
        <f t="shared" ca="1" si="221"/>
        <v>-4.2837636823219866E-3</v>
      </c>
    </row>
    <row r="8760" spans="7:8" x14ac:dyDescent="0.35">
      <c r="G8760">
        <v>8754</v>
      </c>
      <c r="H8760">
        <f t="shared" ca="1" si="221"/>
        <v>1.3982335881392116E-2</v>
      </c>
    </row>
    <row r="8761" spans="7:8" x14ac:dyDescent="0.35">
      <c r="G8761">
        <v>8755</v>
      </c>
      <c r="H8761">
        <f t="shared" ca="1" si="221"/>
        <v>2.6953601145189146E-2</v>
      </c>
    </row>
    <row r="8762" spans="7:8" x14ac:dyDescent="0.35">
      <c r="G8762">
        <v>8756</v>
      </c>
      <c r="H8762">
        <f t="shared" ca="1" si="221"/>
        <v>1.1341516258179364E-2</v>
      </c>
    </row>
    <row r="8763" spans="7:8" x14ac:dyDescent="0.35">
      <c r="G8763">
        <v>8757</v>
      </c>
      <c r="H8763">
        <f t="shared" ca="1" si="221"/>
        <v>-4.7988821536018744E-2</v>
      </c>
    </row>
    <row r="8764" spans="7:8" x14ac:dyDescent="0.35">
      <c r="G8764">
        <v>8758</v>
      </c>
      <c r="H8764">
        <f t="shared" ca="1" si="221"/>
        <v>-3.137866485354749E-2</v>
      </c>
    </row>
    <row r="8765" spans="7:8" x14ac:dyDescent="0.35">
      <c r="G8765">
        <v>8759</v>
      </c>
      <c r="H8765">
        <f t="shared" ca="1" si="221"/>
        <v>-1.228510819303727E-2</v>
      </c>
    </row>
    <row r="8766" spans="7:8" x14ac:dyDescent="0.35">
      <c r="G8766">
        <v>8760</v>
      </c>
      <c r="H8766">
        <f t="shared" ca="1" si="221"/>
        <v>-1.4593438215550602E-2</v>
      </c>
    </row>
    <row r="8767" spans="7:8" x14ac:dyDescent="0.35">
      <c r="G8767">
        <v>8761</v>
      </c>
      <c r="H8767">
        <f t="shared" ca="1" si="221"/>
        <v>1.7849049801185179E-2</v>
      </c>
    </row>
    <row r="8768" spans="7:8" x14ac:dyDescent="0.35">
      <c r="G8768">
        <v>8762</v>
      </c>
      <c r="H8768">
        <f t="shared" ca="1" si="221"/>
        <v>1.0654022218644178E-2</v>
      </c>
    </row>
    <row r="8769" spans="7:8" x14ac:dyDescent="0.35">
      <c r="G8769">
        <v>8763</v>
      </c>
      <c r="H8769">
        <f t="shared" ca="1" si="221"/>
        <v>-1.8136651579762002E-2</v>
      </c>
    </row>
    <row r="8770" spans="7:8" x14ac:dyDescent="0.35">
      <c r="G8770">
        <v>8764</v>
      </c>
      <c r="H8770">
        <f t="shared" ca="1" si="221"/>
        <v>-3.0291926310666708E-2</v>
      </c>
    </row>
    <row r="8771" spans="7:8" x14ac:dyDescent="0.35">
      <c r="G8771">
        <v>8765</v>
      </c>
      <c r="H8771">
        <f t="shared" ca="1" si="221"/>
        <v>1.5690616723606662E-2</v>
      </c>
    </row>
    <row r="8772" spans="7:8" x14ac:dyDescent="0.35">
      <c r="G8772">
        <v>8766</v>
      </c>
      <c r="H8772">
        <f t="shared" ca="1" si="221"/>
        <v>2.5413395917873439E-2</v>
      </c>
    </row>
    <row r="8773" spans="7:8" x14ac:dyDescent="0.35">
      <c r="G8773">
        <v>8767</v>
      </c>
      <c r="H8773">
        <f t="shared" ca="1" si="221"/>
        <v>-1.0633889287134581E-2</v>
      </c>
    </row>
    <row r="8774" spans="7:8" x14ac:dyDescent="0.35">
      <c r="G8774">
        <v>8768</v>
      </c>
      <c r="H8774">
        <f t="shared" ca="1" si="221"/>
        <v>7.4898613556172375E-3</v>
      </c>
    </row>
    <row r="8775" spans="7:8" x14ac:dyDescent="0.35">
      <c r="G8775">
        <v>8769</v>
      </c>
      <c r="H8775">
        <f t="shared" ref="H8775:H8838" ca="1" si="222">_xlfn.NORM.INV(RAND(),K$9,K$10)</f>
        <v>-3.0622782625870443E-2</v>
      </c>
    </row>
    <row r="8776" spans="7:8" x14ac:dyDescent="0.35">
      <c r="G8776">
        <v>8770</v>
      </c>
      <c r="H8776">
        <f t="shared" ca="1" si="222"/>
        <v>1.3896540370053778E-2</v>
      </c>
    </row>
    <row r="8777" spans="7:8" x14ac:dyDescent="0.35">
      <c r="G8777">
        <v>8771</v>
      </c>
      <c r="H8777">
        <f t="shared" ca="1" si="222"/>
        <v>-3.0842628814639426E-3</v>
      </c>
    </row>
    <row r="8778" spans="7:8" x14ac:dyDescent="0.35">
      <c r="G8778">
        <v>8772</v>
      </c>
      <c r="H8778">
        <f t="shared" ca="1" si="222"/>
        <v>-2.9879175235444682E-2</v>
      </c>
    </row>
    <row r="8779" spans="7:8" x14ac:dyDescent="0.35">
      <c r="G8779">
        <v>8773</v>
      </c>
      <c r="H8779">
        <f t="shared" ca="1" si="222"/>
        <v>1.8906820590981709E-2</v>
      </c>
    </row>
    <row r="8780" spans="7:8" x14ac:dyDescent="0.35">
      <c r="G8780">
        <v>8774</v>
      </c>
      <c r="H8780">
        <f t="shared" ca="1" si="222"/>
        <v>1.9844611175747651E-2</v>
      </c>
    </row>
    <row r="8781" spans="7:8" x14ac:dyDescent="0.35">
      <c r="G8781">
        <v>8775</v>
      </c>
      <c r="H8781">
        <f t="shared" ca="1" si="222"/>
        <v>-1.0120851919143047E-2</v>
      </c>
    </row>
    <row r="8782" spans="7:8" x14ac:dyDescent="0.35">
      <c r="G8782">
        <v>8776</v>
      </c>
      <c r="H8782">
        <f t="shared" ca="1" si="222"/>
        <v>7.6131835219727722E-3</v>
      </c>
    </row>
    <row r="8783" spans="7:8" x14ac:dyDescent="0.35">
      <c r="G8783">
        <v>8777</v>
      </c>
      <c r="H8783">
        <f t="shared" ca="1" si="222"/>
        <v>4.6009440358016889E-3</v>
      </c>
    </row>
    <row r="8784" spans="7:8" x14ac:dyDescent="0.35">
      <c r="G8784">
        <v>8778</v>
      </c>
      <c r="H8784">
        <f t="shared" ca="1" si="222"/>
        <v>-9.8271458933857306E-3</v>
      </c>
    </row>
    <row r="8785" spans="7:8" x14ac:dyDescent="0.35">
      <c r="G8785">
        <v>8779</v>
      </c>
      <c r="H8785">
        <f t="shared" ca="1" si="222"/>
        <v>1.8705414693286394E-2</v>
      </c>
    </row>
    <row r="8786" spans="7:8" x14ac:dyDescent="0.35">
      <c r="G8786">
        <v>8780</v>
      </c>
      <c r="H8786">
        <f t="shared" ca="1" si="222"/>
        <v>-3.0178963001475271E-2</v>
      </c>
    </row>
    <row r="8787" spans="7:8" x14ac:dyDescent="0.35">
      <c r="G8787">
        <v>8781</v>
      </c>
      <c r="H8787">
        <f t="shared" ca="1" si="222"/>
        <v>-9.4223557993242529E-3</v>
      </c>
    </row>
    <row r="8788" spans="7:8" x14ac:dyDescent="0.35">
      <c r="G8788">
        <v>8782</v>
      </c>
      <c r="H8788">
        <f t="shared" ca="1" si="222"/>
        <v>3.0720949967909111E-2</v>
      </c>
    </row>
    <row r="8789" spans="7:8" x14ac:dyDescent="0.35">
      <c r="G8789">
        <v>8783</v>
      </c>
      <c r="H8789">
        <f t="shared" ca="1" si="222"/>
        <v>3.2820355705913691E-2</v>
      </c>
    </row>
    <row r="8790" spans="7:8" x14ac:dyDescent="0.35">
      <c r="G8790">
        <v>8784</v>
      </c>
      <c r="H8790">
        <f t="shared" ca="1" si="222"/>
        <v>-6.6138587617636233E-2</v>
      </c>
    </row>
    <row r="8791" spans="7:8" x14ac:dyDescent="0.35">
      <c r="G8791">
        <v>8785</v>
      </c>
      <c r="H8791">
        <f t="shared" ca="1" si="222"/>
        <v>1.6963785422761449E-3</v>
      </c>
    </row>
    <row r="8792" spans="7:8" x14ac:dyDescent="0.35">
      <c r="G8792">
        <v>8786</v>
      </c>
      <c r="H8792">
        <f t="shared" ca="1" si="222"/>
        <v>-4.3172068689112782E-2</v>
      </c>
    </row>
    <row r="8793" spans="7:8" x14ac:dyDescent="0.35">
      <c r="G8793">
        <v>8787</v>
      </c>
      <c r="H8793">
        <f t="shared" ca="1" si="222"/>
        <v>5.2829121343413435E-3</v>
      </c>
    </row>
    <row r="8794" spans="7:8" x14ac:dyDescent="0.35">
      <c r="G8794">
        <v>8788</v>
      </c>
      <c r="H8794">
        <f t="shared" ca="1" si="222"/>
        <v>-1.0038621041772885E-2</v>
      </c>
    </row>
    <row r="8795" spans="7:8" x14ac:dyDescent="0.35">
      <c r="G8795">
        <v>8789</v>
      </c>
      <c r="H8795">
        <f t="shared" ca="1" si="222"/>
        <v>1.5667114155659922E-2</v>
      </c>
    </row>
    <row r="8796" spans="7:8" x14ac:dyDescent="0.35">
      <c r="G8796">
        <v>8790</v>
      </c>
      <c r="H8796">
        <f t="shared" ca="1" si="222"/>
        <v>-2.06314693692248E-2</v>
      </c>
    </row>
    <row r="8797" spans="7:8" x14ac:dyDescent="0.35">
      <c r="G8797">
        <v>8791</v>
      </c>
      <c r="H8797">
        <f t="shared" ca="1" si="222"/>
        <v>4.8278145519238536E-3</v>
      </c>
    </row>
    <row r="8798" spans="7:8" x14ac:dyDescent="0.35">
      <c r="G8798">
        <v>8792</v>
      </c>
      <c r="H8798">
        <f t="shared" ca="1" si="222"/>
        <v>-7.1968705221821371E-3</v>
      </c>
    </row>
    <row r="8799" spans="7:8" x14ac:dyDescent="0.35">
      <c r="G8799">
        <v>8793</v>
      </c>
      <c r="H8799">
        <f t="shared" ca="1" si="222"/>
        <v>3.0175978302709083E-2</v>
      </c>
    </row>
    <row r="8800" spans="7:8" x14ac:dyDescent="0.35">
      <c r="G8800">
        <v>8794</v>
      </c>
      <c r="H8800">
        <f t="shared" ca="1" si="222"/>
        <v>-2.1412221492352695E-2</v>
      </c>
    </row>
    <row r="8801" spans="7:8" x14ac:dyDescent="0.35">
      <c r="G8801">
        <v>8795</v>
      </c>
      <c r="H8801">
        <f t="shared" ca="1" si="222"/>
        <v>-2.5289885603637603E-2</v>
      </c>
    </row>
    <row r="8802" spans="7:8" x14ac:dyDescent="0.35">
      <c r="G8802">
        <v>8796</v>
      </c>
      <c r="H8802">
        <f t="shared" ca="1" si="222"/>
        <v>8.0362067228763087E-2</v>
      </c>
    </row>
    <row r="8803" spans="7:8" x14ac:dyDescent="0.35">
      <c r="G8803">
        <v>8797</v>
      </c>
      <c r="H8803">
        <f t="shared" ca="1" si="222"/>
        <v>-2.5596402000937647E-3</v>
      </c>
    </row>
    <row r="8804" spans="7:8" x14ac:dyDescent="0.35">
      <c r="G8804">
        <v>8798</v>
      </c>
      <c r="H8804">
        <f t="shared" ca="1" si="222"/>
        <v>8.6087444374219318E-3</v>
      </c>
    </row>
    <row r="8805" spans="7:8" x14ac:dyDescent="0.35">
      <c r="G8805">
        <v>8799</v>
      </c>
      <c r="H8805">
        <f t="shared" ca="1" si="222"/>
        <v>-7.8427557323745151E-3</v>
      </c>
    </row>
    <row r="8806" spans="7:8" x14ac:dyDescent="0.35">
      <c r="G8806">
        <v>8800</v>
      </c>
      <c r="H8806">
        <f t="shared" ca="1" si="222"/>
        <v>-1.6472284899012599E-4</v>
      </c>
    </row>
    <row r="8807" spans="7:8" x14ac:dyDescent="0.35">
      <c r="G8807">
        <v>8801</v>
      </c>
      <c r="H8807">
        <f t="shared" ca="1" si="222"/>
        <v>9.3180156249287184E-4</v>
      </c>
    </row>
    <row r="8808" spans="7:8" x14ac:dyDescent="0.35">
      <c r="G8808">
        <v>8802</v>
      </c>
      <c r="H8808">
        <f t="shared" ca="1" si="222"/>
        <v>-2.1775157550775703E-2</v>
      </c>
    </row>
    <row r="8809" spans="7:8" x14ac:dyDescent="0.35">
      <c r="G8809">
        <v>8803</v>
      </c>
      <c r="H8809">
        <f t="shared" ca="1" si="222"/>
        <v>1.8046011273227261E-2</v>
      </c>
    </row>
    <row r="8810" spans="7:8" x14ac:dyDescent="0.35">
      <c r="G8810">
        <v>8804</v>
      </c>
      <c r="H8810">
        <f t="shared" ca="1" si="222"/>
        <v>-2.9259412000885471E-2</v>
      </c>
    </row>
    <row r="8811" spans="7:8" x14ac:dyDescent="0.35">
      <c r="G8811">
        <v>8805</v>
      </c>
      <c r="H8811">
        <f t="shared" ca="1" si="222"/>
        <v>3.2474863155467167E-2</v>
      </c>
    </row>
    <row r="8812" spans="7:8" x14ac:dyDescent="0.35">
      <c r="G8812">
        <v>8806</v>
      </c>
      <c r="H8812">
        <f t="shared" ca="1" si="222"/>
        <v>1.3368801685273327E-2</v>
      </c>
    </row>
    <row r="8813" spans="7:8" x14ac:dyDescent="0.35">
      <c r="G8813">
        <v>8807</v>
      </c>
      <c r="H8813">
        <f t="shared" ca="1" si="222"/>
        <v>1.3612953215724167E-2</v>
      </c>
    </row>
    <row r="8814" spans="7:8" x14ac:dyDescent="0.35">
      <c r="G8814">
        <v>8808</v>
      </c>
      <c r="H8814">
        <f t="shared" ca="1" si="222"/>
        <v>3.9094127440776241E-2</v>
      </c>
    </row>
    <row r="8815" spans="7:8" x14ac:dyDescent="0.35">
      <c r="G8815">
        <v>8809</v>
      </c>
      <c r="H8815">
        <f t="shared" ca="1" si="222"/>
        <v>-5.6062033089783903E-3</v>
      </c>
    </row>
    <row r="8816" spans="7:8" x14ac:dyDescent="0.35">
      <c r="G8816">
        <v>8810</v>
      </c>
      <c r="H8816">
        <f t="shared" ca="1" si="222"/>
        <v>2.0396791285534767E-2</v>
      </c>
    </row>
    <row r="8817" spans="7:8" x14ac:dyDescent="0.35">
      <c r="G8817">
        <v>8811</v>
      </c>
      <c r="H8817">
        <f t="shared" ca="1" si="222"/>
        <v>9.007502156896113E-3</v>
      </c>
    </row>
    <row r="8818" spans="7:8" x14ac:dyDescent="0.35">
      <c r="G8818">
        <v>8812</v>
      </c>
      <c r="H8818">
        <f t="shared" ca="1" si="222"/>
        <v>-3.0358225866322034E-2</v>
      </c>
    </row>
    <row r="8819" spans="7:8" x14ac:dyDescent="0.35">
      <c r="G8819">
        <v>8813</v>
      </c>
      <c r="H8819">
        <f t="shared" ca="1" si="222"/>
        <v>-4.6217260487664107E-2</v>
      </c>
    </row>
    <row r="8820" spans="7:8" x14ac:dyDescent="0.35">
      <c r="G8820">
        <v>8814</v>
      </c>
      <c r="H8820">
        <f t="shared" ca="1" si="222"/>
        <v>1.6679332848248288E-3</v>
      </c>
    </row>
    <row r="8821" spans="7:8" x14ac:dyDescent="0.35">
      <c r="G8821">
        <v>8815</v>
      </c>
      <c r="H8821">
        <f t="shared" ca="1" si="222"/>
        <v>-2.0974244789252715E-3</v>
      </c>
    </row>
    <row r="8822" spans="7:8" x14ac:dyDescent="0.35">
      <c r="G8822">
        <v>8816</v>
      </c>
      <c r="H8822">
        <f t="shared" ca="1" si="222"/>
        <v>-4.641131222147217E-3</v>
      </c>
    </row>
    <row r="8823" spans="7:8" x14ac:dyDescent="0.35">
      <c r="G8823">
        <v>8817</v>
      </c>
      <c r="H8823">
        <f t="shared" ca="1" si="222"/>
        <v>2.4796518873118584E-2</v>
      </c>
    </row>
    <row r="8824" spans="7:8" x14ac:dyDescent="0.35">
      <c r="G8824">
        <v>8818</v>
      </c>
      <c r="H8824">
        <f t="shared" ca="1" si="222"/>
        <v>-3.1160612318066891E-3</v>
      </c>
    </row>
    <row r="8825" spans="7:8" x14ac:dyDescent="0.35">
      <c r="G8825">
        <v>8819</v>
      </c>
      <c r="H8825">
        <f t="shared" ca="1" si="222"/>
        <v>-3.9502565670773166E-3</v>
      </c>
    </row>
    <row r="8826" spans="7:8" x14ac:dyDescent="0.35">
      <c r="G8826">
        <v>8820</v>
      </c>
      <c r="H8826">
        <f t="shared" ca="1" si="222"/>
        <v>-1.0148228483880621E-3</v>
      </c>
    </row>
    <row r="8827" spans="7:8" x14ac:dyDescent="0.35">
      <c r="G8827">
        <v>8821</v>
      </c>
      <c r="H8827">
        <f t="shared" ca="1" si="222"/>
        <v>1.8327909927542203E-2</v>
      </c>
    </row>
    <row r="8828" spans="7:8" x14ac:dyDescent="0.35">
      <c r="G8828">
        <v>8822</v>
      </c>
      <c r="H8828">
        <f t="shared" ca="1" si="222"/>
        <v>7.7624321052498029E-4</v>
      </c>
    </row>
    <row r="8829" spans="7:8" x14ac:dyDescent="0.35">
      <c r="G8829">
        <v>8823</v>
      </c>
      <c r="H8829">
        <f t="shared" ca="1" si="222"/>
        <v>4.0512308419288091E-3</v>
      </c>
    </row>
    <row r="8830" spans="7:8" x14ac:dyDescent="0.35">
      <c r="G8830">
        <v>8824</v>
      </c>
      <c r="H8830">
        <f t="shared" ca="1" si="222"/>
        <v>-6.2317083764406181E-3</v>
      </c>
    </row>
    <row r="8831" spans="7:8" x14ac:dyDescent="0.35">
      <c r="G8831">
        <v>8825</v>
      </c>
      <c r="H8831">
        <f t="shared" ca="1" si="222"/>
        <v>3.6764317005111652E-2</v>
      </c>
    </row>
    <row r="8832" spans="7:8" x14ac:dyDescent="0.35">
      <c r="G8832">
        <v>8826</v>
      </c>
      <c r="H8832">
        <f t="shared" ca="1" si="222"/>
        <v>-3.7944662334956816E-2</v>
      </c>
    </row>
    <row r="8833" spans="7:8" x14ac:dyDescent="0.35">
      <c r="G8833">
        <v>8827</v>
      </c>
      <c r="H8833">
        <f t="shared" ca="1" si="222"/>
        <v>1.3646896121045322E-2</v>
      </c>
    </row>
    <row r="8834" spans="7:8" x14ac:dyDescent="0.35">
      <c r="G8834">
        <v>8828</v>
      </c>
      <c r="H8834">
        <f t="shared" ca="1" si="222"/>
        <v>1.2456145986199749E-2</v>
      </c>
    </row>
    <row r="8835" spans="7:8" x14ac:dyDescent="0.35">
      <c r="G8835">
        <v>8829</v>
      </c>
      <c r="H8835">
        <f t="shared" ca="1" si="222"/>
        <v>1.7092720914420475E-4</v>
      </c>
    </row>
    <row r="8836" spans="7:8" x14ac:dyDescent="0.35">
      <c r="G8836">
        <v>8830</v>
      </c>
      <c r="H8836">
        <f t="shared" ca="1" si="222"/>
        <v>-1.8687887042534854E-2</v>
      </c>
    </row>
    <row r="8837" spans="7:8" x14ac:dyDescent="0.35">
      <c r="G8837">
        <v>8831</v>
      </c>
      <c r="H8837">
        <f t="shared" ca="1" si="222"/>
        <v>-1.3917965449965364E-2</v>
      </c>
    </row>
    <row r="8838" spans="7:8" x14ac:dyDescent="0.35">
      <c r="G8838">
        <v>8832</v>
      </c>
      <c r="H8838">
        <f t="shared" ca="1" si="222"/>
        <v>5.037226094430268E-3</v>
      </c>
    </row>
    <row r="8839" spans="7:8" x14ac:dyDescent="0.35">
      <c r="G8839">
        <v>8833</v>
      </c>
      <c r="H8839">
        <f t="shared" ref="H8839:H8902" ca="1" si="223">_xlfn.NORM.INV(RAND(),K$9,K$10)</f>
        <v>2.1491463096108662E-2</v>
      </c>
    </row>
    <row r="8840" spans="7:8" x14ac:dyDescent="0.35">
      <c r="G8840">
        <v>8834</v>
      </c>
      <c r="H8840">
        <f t="shared" ca="1" si="223"/>
        <v>3.6283322235971499E-2</v>
      </c>
    </row>
    <row r="8841" spans="7:8" x14ac:dyDescent="0.35">
      <c r="G8841">
        <v>8835</v>
      </c>
      <c r="H8841">
        <f t="shared" ca="1" si="223"/>
        <v>-5.4302705572765307E-2</v>
      </c>
    </row>
    <row r="8842" spans="7:8" x14ac:dyDescent="0.35">
      <c r="G8842">
        <v>8836</v>
      </c>
      <c r="H8842">
        <f t="shared" ca="1" si="223"/>
        <v>7.6135089157445242E-3</v>
      </c>
    </row>
    <row r="8843" spans="7:8" x14ac:dyDescent="0.35">
      <c r="G8843">
        <v>8837</v>
      </c>
      <c r="H8843">
        <f t="shared" ca="1" si="223"/>
        <v>4.5581714618361403E-3</v>
      </c>
    </row>
    <row r="8844" spans="7:8" x14ac:dyDescent="0.35">
      <c r="G8844">
        <v>8838</v>
      </c>
      <c r="H8844">
        <f t="shared" ca="1" si="223"/>
        <v>2.1918586448776891E-2</v>
      </c>
    </row>
    <row r="8845" spans="7:8" x14ac:dyDescent="0.35">
      <c r="G8845">
        <v>8839</v>
      </c>
      <c r="H8845">
        <f t="shared" ca="1" si="223"/>
        <v>1.7187265469633235E-2</v>
      </c>
    </row>
    <row r="8846" spans="7:8" x14ac:dyDescent="0.35">
      <c r="G8846">
        <v>8840</v>
      </c>
      <c r="H8846">
        <f t="shared" ca="1" si="223"/>
        <v>-1.3924321683666608E-2</v>
      </c>
    </row>
    <row r="8847" spans="7:8" x14ac:dyDescent="0.35">
      <c r="G8847">
        <v>8841</v>
      </c>
      <c r="H8847">
        <f t="shared" ca="1" si="223"/>
        <v>-3.5783227337920998E-2</v>
      </c>
    </row>
    <row r="8848" spans="7:8" x14ac:dyDescent="0.35">
      <c r="G8848">
        <v>8842</v>
      </c>
      <c r="H8848">
        <f t="shared" ca="1" si="223"/>
        <v>-2.1185848704582688E-2</v>
      </c>
    </row>
    <row r="8849" spans="7:8" x14ac:dyDescent="0.35">
      <c r="G8849">
        <v>8843</v>
      </c>
      <c r="H8849">
        <f t="shared" ca="1" si="223"/>
        <v>-2.469092862726581E-2</v>
      </c>
    </row>
    <row r="8850" spans="7:8" x14ac:dyDescent="0.35">
      <c r="G8850">
        <v>8844</v>
      </c>
      <c r="H8850">
        <f t="shared" ca="1" si="223"/>
        <v>2.6834309738162435E-2</v>
      </c>
    </row>
    <row r="8851" spans="7:8" x14ac:dyDescent="0.35">
      <c r="G8851">
        <v>8845</v>
      </c>
      <c r="H8851">
        <f t="shared" ca="1" si="223"/>
        <v>-4.1525373451226623E-2</v>
      </c>
    </row>
    <row r="8852" spans="7:8" x14ac:dyDescent="0.35">
      <c r="G8852">
        <v>8846</v>
      </c>
      <c r="H8852">
        <f t="shared" ca="1" si="223"/>
        <v>2.6213105785710341E-2</v>
      </c>
    </row>
    <row r="8853" spans="7:8" x14ac:dyDescent="0.35">
      <c r="G8853">
        <v>8847</v>
      </c>
      <c r="H8853">
        <f t="shared" ca="1" si="223"/>
        <v>-2.070863521495107E-2</v>
      </c>
    </row>
    <row r="8854" spans="7:8" x14ac:dyDescent="0.35">
      <c r="G8854">
        <v>8848</v>
      </c>
      <c r="H8854">
        <f t="shared" ca="1" si="223"/>
        <v>-1.4963515702474606E-2</v>
      </c>
    </row>
    <row r="8855" spans="7:8" x14ac:dyDescent="0.35">
      <c r="G8855">
        <v>8849</v>
      </c>
      <c r="H8855">
        <f t="shared" ca="1" si="223"/>
        <v>-4.4727083315192597E-4</v>
      </c>
    </row>
    <row r="8856" spans="7:8" x14ac:dyDescent="0.35">
      <c r="G8856">
        <v>8850</v>
      </c>
      <c r="H8856">
        <f t="shared" ca="1" si="223"/>
        <v>-2.5871192258809664E-3</v>
      </c>
    </row>
    <row r="8857" spans="7:8" x14ac:dyDescent="0.35">
      <c r="G8857">
        <v>8851</v>
      </c>
      <c r="H8857">
        <f t="shared" ca="1" si="223"/>
        <v>2.8912472932876698E-3</v>
      </c>
    </row>
    <row r="8858" spans="7:8" x14ac:dyDescent="0.35">
      <c r="G8858">
        <v>8852</v>
      </c>
      <c r="H8858">
        <f t="shared" ca="1" si="223"/>
        <v>-1.9768208619138344E-3</v>
      </c>
    </row>
    <row r="8859" spans="7:8" x14ac:dyDescent="0.35">
      <c r="G8859">
        <v>8853</v>
      </c>
      <c r="H8859">
        <f t="shared" ca="1" si="223"/>
        <v>1.305709571818321E-2</v>
      </c>
    </row>
    <row r="8860" spans="7:8" x14ac:dyDescent="0.35">
      <c r="G8860">
        <v>8854</v>
      </c>
      <c r="H8860">
        <f t="shared" ca="1" si="223"/>
        <v>2.6848720802755905E-3</v>
      </c>
    </row>
    <row r="8861" spans="7:8" x14ac:dyDescent="0.35">
      <c r="G8861">
        <v>8855</v>
      </c>
      <c r="H8861">
        <f t="shared" ca="1" si="223"/>
        <v>-1.1446590917111867E-2</v>
      </c>
    </row>
    <row r="8862" spans="7:8" x14ac:dyDescent="0.35">
      <c r="G8862">
        <v>8856</v>
      </c>
      <c r="H8862">
        <f t="shared" ca="1" si="223"/>
        <v>1.5310977879225463E-2</v>
      </c>
    </row>
    <row r="8863" spans="7:8" x14ac:dyDescent="0.35">
      <c r="G8863">
        <v>8857</v>
      </c>
      <c r="H8863">
        <f t="shared" ca="1" si="223"/>
        <v>3.7530704180701807E-3</v>
      </c>
    </row>
    <row r="8864" spans="7:8" x14ac:dyDescent="0.35">
      <c r="G8864">
        <v>8858</v>
      </c>
      <c r="H8864">
        <f t="shared" ca="1" si="223"/>
        <v>-7.1692635070180703E-3</v>
      </c>
    </row>
    <row r="8865" spans="7:8" x14ac:dyDescent="0.35">
      <c r="G8865">
        <v>8859</v>
      </c>
      <c r="H8865">
        <f t="shared" ca="1" si="223"/>
        <v>1.1400664650747686E-2</v>
      </c>
    </row>
    <row r="8866" spans="7:8" x14ac:dyDescent="0.35">
      <c r="G8866">
        <v>8860</v>
      </c>
      <c r="H8866">
        <f t="shared" ca="1" si="223"/>
        <v>2.5512924008796425E-2</v>
      </c>
    </row>
    <row r="8867" spans="7:8" x14ac:dyDescent="0.35">
      <c r="G8867">
        <v>8861</v>
      </c>
      <c r="H8867">
        <f t="shared" ca="1" si="223"/>
        <v>8.8249639785895582E-3</v>
      </c>
    </row>
    <row r="8868" spans="7:8" x14ac:dyDescent="0.35">
      <c r="G8868">
        <v>8862</v>
      </c>
      <c r="H8868">
        <f t="shared" ca="1" si="223"/>
        <v>-3.5632539801318926E-2</v>
      </c>
    </row>
    <row r="8869" spans="7:8" x14ac:dyDescent="0.35">
      <c r="G8869">
        <v>8863</v>
      </c>
      <c r="H8869">
        <f t="shared" ca="1" si="223"/>
        <v>2.8270799257250172E-4</v>
      </c>
    </row>
    <row r="8870" spans="7:8" x14ac:dyDescent="0.35">
      <c r="G8870">
        <v>8864</v>
      </c>
      <c r="H8870">
        <f t="shared" ca="1" si="223"/>
        <v>-3.1092195129441575E-3</v>
      </c>
    </row>
    <row r="8871" spans="7:8" x14ac:dyDescent="0.35">
      <c r="G8871">
        <v>8865</v>
      </c>
      <c r="H8871">
        <f t="shared" ca="1" si="223"/>
        <v>6.3853412088543129E-2</v>
      </c>
    </row>
    <row r="8872" spans="7:8" x14ac:dyDescent="0.35">
      <c r="G8872">
        <v>8866</v>
      </c>
      <c r="H8872">
        <f t="shared" ca="1" si="223"/>
        <v>-8.7813370299505197E-3</v>
      </c>
    </row>
    <row r="8873" spans="7:8" x14ac:dyDescent="0.35">
      <c r="G8873">
        <v>8867</v>
      </c>
      <c r="H8873">
        <f t="shared" ca="1" si="223"/>
        <v>-2.7814605357017849E-2</v>
      </c>
    </row>
    <row r="8874" spans="7:8" x14ac:dyDescent="0.35">
      <c r="G8874">
        <v>8868</v>
      </c>
      <c r="H8874">
        <f t="shared" ca="1" si="223"/>
        <v>6.338583479620242E-3</v>
      </c>
    </row>
    <row r="8875" spans="7:8" x14ac:dyDescent="0.35">
      <c r="G8875">
        <v>8869</v>
      </c>
      <c r="H8875">
        <f t="shared" ca="1" si="223"/>
        <v>-6.1264370827328633E-3</v>
      </c>
    </row>
    <row r="8876" spans="7:8" x14ac:dyDescent="0.35">
      <c r="G8876">
        <v>8870</v>
      </c>
      <c r="H8876">
        <f t="shared" ca="1" si="223"/>
        <v>-1.3576278129889017E-2</v>
      </c>
    </row>
    <row r="8877" spans="7:8" x14ac:dyDescent="0.35">
      <c r="G8877">
        <v>8871</v>
      </c>
      <c r="H8877">
        <f t="shared" ca="1" si="223"/>
        <v>1.342314663643457E-2</v>
      </c>
    </row>
    <row r="8878" spans="7:8" x14ac:dyDescent="0.35">
      <c r="G8878">
        <v>8872</v>
      </c>
      <c r="H8878">
        <f t="shared" ca="1" si="223"/>
        <v>-4.345427017895262E-2</v>
      </c>
    </row>
    <row r="8879" spans="7:8" x14ac:dyDescent="0.35">
      <c r="G8879">
        <v>8873</v>
      </c>
      <c r="H8879">
        <f t="shared" ca="1" si="223"/>
        <v>-3.5278930054656439E-2</v>
      </c>
    </row>
    <row r="8880" spans="7:8" x14ac:dyDescent="0.35">
      <c r="G8880">
        <v>8874</v>
      </c>
      <c r="H8880">
        <f t="shared" ca="1" si="223"/>
        <v>-1.1090599492769037E-3</v>
      </c>
    </row>
    <row r="8881" spans="7:8" x14ac:dyDescent="0.35">
      <c r="G8881">
        <v>8875</v>
      </c>
      <c r="H8881">
        <f t="shared" ca="1" si="223"/>
        <v>-5.1078856956747395E-2</v>
      </c>
    </row>
    <row r="8882" spans="7:8" x14ac:dyDescent="0.35">
      <c r="G8882">
        <v>8876</v>
      </c>
      <c r="H8882">
        <f t="shared" ca="1" si="223"/>
        <v>4.5143485561106547E-2</v>
      </c>
    </row>
    <row r="8883" spans="7:8" x14ac:dyDescent="0.35">
      <c r="G8883">
        <v>8877</v>
      </c>
      <c r="H8883">
        <f t="shared" ca="1" si="223"/>
        <v>-9.783056590583955E-3</v>
      </c>
    </row>
    <row r="8884" spans="7:8" x14ac:dyDescent="0.35">
      <c r="G8884">
        <v>8878</v>
      </c>
      <c r="H8884">
        <f t="shared" ca="1" si="223"/>
        <v>-1.0703197946519442E-2</v>
      </c>
    </row>
    <row r="8885" spans="7:8" x14ac:dyDescent="0.35">
      <c r="G8885">
        <v>8879</v>
      </c>
      <c r="H8885">
        <f t="shared" ca="1" si="223"/>
        <v>2.2710923337535945E-2</v>
      </c>
    </row>
    <row r="8886" spans="7:8" x14ac:dyDescent="0.35">
      <c r="G8886">
        <v>8880</v>
      </c>
      <c r="H8886">
        <f t="shared" ca="1" si="223"/>
        <v>4.4874564981435567E-3</v>
      </c>
    </row>
    <row r="8887" spans="7:8" x14ac:dyDescent="0.35">
      <c r="G8887">
        <v>8881</v>
      </c>
      <c r="H8887">
        <f t="shared" ca="1" si="223"/>
        <v>-3.4602324730524832E-2</v>
      </c>
    </row>
    <row r="8888" spans="7:8" x14ac:dyDescent="0.35">
      <c r="G8888">
        <v>8882</v>
      </c>
      <c r="H8888">
        <f t="shared" ca="1" si="223"/>
        <v>1.5490759898684816E-2</v>
      </c>
    </row>
    <row r="8889" spans="7:8" x14ac:dyDescent="0.35">
      <c r="G8889">
        <v>8883</v>
      </c>
      <c r="H8889">
        <f t="shared" ca="1" si="223"/>
        <v>2.3250783833813397E-2</v>
      </c>
    </row>
    <row r="8890" spans="7:8" x14ac:dyDescent="0.35">
      <c r="G8890">
        <v>8884</v>
      </c>
      <c r="H8890">
        <f t="shared" ca="1" si="223"/>
        <v>-3.0779023210472416E-2</v>
      </c>
    </row>
    <row r="8891" spans="7:8" x14ac:dyDescent="0.35">
      <c r="G8891">
        <v>8885</v>
      </c>
      <c r="H8891">
        <f t="shared" ca="1" si="223"/>
        <v>-1.2274069658706058E-3</v>
      </c>
    </row>
    <row r="8892" spans="7:8" x14ac:dyDescent="0.35">
      <c r="G8892">
        <v>8886</v>
      </c>
      <c r="H8892">
        <f t="shared" ca="1" si="223"/>
        <v>-1.2252752664360718E-2</v>
      </c>
    </row>
    <row r="8893" spans="7:8" x14ac:dyDescent="0.35">
      <c r="G8893">
        <v>8887</v>
      </c>
      <c r="H8893">
        <f t="shared" ca="1" si="223"/>
        <v>-2.6854116736578088E-2</v>
      </c>
    </row>
    <row r="8894" spans="7:8" x14ac:dyDescent="0.35">
      <c r="G8894">
        <v>8888</v>
      </c>
      <c r="H8894">
        <f t="shared" ca="1" si="223"/>
        <v>-3.2470274634747151E-2</v>
      </c>
    </row>
    <row r="8895" spans="7:8" x14ac:dyDescent="0.35">
      <c r="G8895">
        <v>8889</v>
      </c>
      <c r="H8895">
        <f t="shared" ca="1" si="223"/>
        <v>-2.7339399896340072E-2</v>
      </c>
    </row>
    <row r="8896" spans="7:8" x14ac:dyDescent="0.35">
      <c r="G8896">
        <v>8890</v>
      </c>
      <c r="H8896">
        <f t="shared" ca="1" si="223"/>
        <v>-1.4440551664257159E-2</v>
      </c>
    </row>
    <row r="8897" spans="7:8" x14ac:dyDescent="0.35">
      <c r="G8897">
        <v>8891</v>
      </c>
      <c r="H8897">
        <f t="shared" ca="1" si="223"/>
        <v>1.2419313135952998E-2</v>
      </c>
    </row>
    <row r="8898" spans="7:8" x14ac:dyDescent="0.35">
      <c r="G8898">
        <v>8892</v>
      </c>
      <c r="H8898">
        <f t="shared" ca="1" si="223"/>
        <v>-1.5217676123903075E-2</v>
      </c>
    </row>
    <row r="8899" spans="7:8" x14ac:dyDescent="0.35">
      <c r="G8899">
        <v>8893</v>
      </c>
      <c r="H8899">
        <f t="shared" ca="1" si="223"/>
        <v>-2.0521543408879201E-2</v>
      </c>
    </row>
    <row r="8900" spans="7:8" x14ac:dyDescent="0.35">
      <c r="G8900">
        <v>8894</v>
      </c>
      <c r="H8900">
        <f t="shared" ca="1" si="223"/>
        <v>-1.030869692482664E-2</v>
      </c>
    </row>
    <row r="8901" spans="7:8" x14ac:dyDescent="0.35">
      <c r="G8901">
        <v>8895</v>
      </c>
      <c r="H8901">
        <f t="shared" ca="1" si="223"/>
        <v>1.6166519355661459E-2</v>
      </c>
    </row>
    <row r="8902" spans="7:8" x14ac:dyDescent="0.35">
      <c r="G8902">
        <v>8896</v>
      </c>
      <c r="H8902">
        <f t="shared" ca="1" si="223"/>
        <v>-4.4763955021175778E-2</v>
      </c>
    </row>
    <row r="8903" spans="7:8" x14ac:dyDescent="0.35">
      <c r="G8903">
        <v>8897</v>
      </c>
      <c r="H8903">
        <f t="shared" ref="H8903:H8966" ca="1" si="224">_xlfn.NORM.INV(RAND(),K$9,K$10)</f>
        <v>6.7124169988949907E-3</v>
      </c>
    </row>
    <row r="8904" spans="7:8" x14ac:dyDescent="0.35">
      <c r="G8904">
        <v>8898</v>
      </c>
      <c r="H8904">
        <f t="shared" ca="1" si="224"/>
        <v>1.9734252826257945E-2</v>
      </c>
    </row>
    <row r="8905" spans="7:8" x14ac:dyDescent="0.35">
      <c r="G8905">
        <v>8899</v>
      </c>
      <c r="H8905">
        <f t="shared" ca="1" si="224"/>
        <v>-7.8105638221405826E-3</v>
      </c>
    </row>
    <row r="8906" spans="7:8" x14ac:dyDescent="0.35">
      <c r="G8906">
        <v>8900</v>
      </c>
      <c r="H8906">
        <f t="shared" ca="1" si="224"/>
        <v>3.6704636555585902E-2</v>
      </c>
    </row>
    <row r="8907" spans="7:8" x14ac:dyDescent="0.35">
      <c r="G8907">
        <v>8901</v>
      </c>
      <c r="H8907">
        <f t="shared" ca="1" si="224"/>
        <v>-2.1155148517716096E-3</v>
      </c>
    </row>
    <row r="8908" spans="7:8" x14ac:dyDescent="0.35">
      <c r="G8908">
        <v>8902</v>
      </c>
      <c r="H8908">
        <f t="shared" ca="1" si="224"/>
        <v>2.6445016353968356E-2</v>
      </c>
    </row>
    <row r="8909" spans="7:8" x14ac:dyDescent="0.35">
      <c r="G8909">
        <v>8903</v>
      </c>
      <c r="H8909">
        <f t="shared" ca="1" si="224"/>
        <v>1.3478422608159617E-2</v>
      </c>
    </row>
    <row r="8910" spans="7:8" x14ac:dyDescent="0.35">
      <c r="G8910">
        <v>8904</v>
      </c>
      <c r="H8910">
        <f t="shared" ca="1" si="224"/>
        <v>3.2995655169373313E-2</v>
      </c>
    </row>
    <row r="8911" spans="7:8" x14ac:dyDescent="0.35">
      <c r="G8911">
        <v>8905</v>
      </c>
      <c r="H8911">
        <f t="shared" ca="1" si="224"/>
        <v>-3.7207234970248757E-3</v>
      </c>
    </row>
    <row r="8912" spans="7:8" x14ac:dyDescent="0.35">
      <c r="G8912">
        <v>8906</v>
      </c>
      <c r="H8912">
        <f t="shared" ca="1" si="224"/>
        <v>1.4183053200521519E-2</v>
      </c>
    </row>
    <row r="8913" spans="7:8" x14ac:dyDescent="0.35">
      <c r="G8913">
        <v>8907</v>
      </c>
      <c r="H8913">
        <f t="shared" ca="1" si="224"/>
        <v>1.1700909243181158E-2</v>
      </c>
    </row>
    <row r="8914" spans="7:8" x14ac:dyDescent="0.35">
      <c r="G8914">
        <v>8908</v>
      </c>
      <c r="H8914">
        <f t="shared" ca="1" si="224"/>
        <v>3.2031870324801537E-2</v>
      </c>
    </row>
    <row r="8915" spans="7:8" x14ac:dyDescent="0.35">
      <c r="G8915">
        <v>8909</v>
      </c>
      <c r="H8915">
        <f t="shared" ca="1" si="224"/>
        <v>3.5134791089289429E-2</v>
      </c>
    </row>
    <row r="8916" spans="7:8" x14ac:dyDescent="0.35">
      <c r="G8916">
        <v>8910</v>
      </c>
      <c r="H8916">
        <f t="shared" ca="1" si="224"/>
        <v>3.4289295896236388E-2</v>
      </c>
    </row>
    <row r="8917" spans="7:8" x14ac:dyDescent="0.35">
      <c r="G8917">
        <v>8911</v>
      </c>
      <c r="H8917">
        <f t="shared" ca="1" si="224"/>
        <v>-2.9061317495329239E-2</v>
      </c>
    </row>
    <row r="8918" spans="7:8" x14ac:dyDescent="0.35">
      <c r="G8918">
        <v>8912</v>
      </c>
      <c r="H8918">
        <f t="shared" ca="1" si="224"/>
        <v>5.1812055180112801E-3</v>
      </c>
    </row>
    <row r="8919" spans="7:8" x14ac:dyDescent="0.35">
      <c r="G8919">
        <v>8913</v>
      </c>
      <c r="H8919">
        <f t="shared" ca="1" si="224"/>
        <v>1.766126058836685E-2</v>
      </c>
    </row>
    <row r="8920" spans="7:8" x14ac:dyDescent="0.35">
      <c r="G8920">
        <v>8914</v>
      </c>
      <c r="H8920">
        <f t="shared" ca="1" si="224"/>
        <v>-2.6644365031858325E-2</v>
      </c>
    </row>
    <row r="8921" spans="7:8" x14ac:dyDescent="0.35">
      <c r="G8921">
        <v>8915</v>
      </c>
      <c r="H8921">
        <f t="shared" ca="1" si="224"/>
        <v>-4.240538827748571E-2</v>
      </c>
    </row>
    <row r="8922" spans="7:8" x14ac:dyDescent="0.35">
      <c r="G8922">
        <v>8916</v>
      </c>
      <c r="H8922">
        <f t="shared" ca="1" si="224"/>
        <v>-3.2328414826592516E-2</v>
      </c>
    </row>
    <row r="8923" spans="7:8" x14ac:dyDescent="0.35">
      <c r="G8923">
        <v>8917</v>
      </c>
      <c r="H8923">
        <f t="shared" ca="1" si="224"/>
        <v>4.0185141653639685E-2</v>
      </c>
    </row>
    <row r="8924" spans="7:8" x14ac:dyDescent="0.35">
      <c r="G8924">
        <v>8918</v>
      </c>
      <c r="H8924">
        <f t="shared" ca="1" si="224"/>
        <v>1.5341151594924324E-2</v>
      </c>
    </row>
    <row r="8925" spans="7:8" x14ac:dyDescent="0.35">
      <c r="G8925">
        <v>8919</v>
      </c>
      <c r="H8925">
        <f t="shared" ca="1" si="224"/>
        <v>6.574988139297161E-3</v>
      </c>
    </row>
    <row r="8926" spans="7:8" x14ac:dyDescent="0.35">
      <c r="G8926">
        <v>8920</v>
      </c>
      <c r="H8926">
        <f t="shared" ca="1" si="224"/>
        <v>2.1100690218083466E-2</v>
      </c>
    </row>
    <row r="8927" spans="7:8" x14ac:dyDescent="0.35">
      <c r="G8927">
        <v>8921</v>
      </c>
      <c r="H8927">
        <f t="shared" ca="1" si="224"/>
        <v>4.498798431310564E-2</v>
      </c>
    </row>
    <row r="8928" spans="7:8" x14ac:dyDescent="0.35">
      <c r="G8928">
        <v>8922</v>
      </c>
      <c r="H8928">
        <f t="shared" ca="1" si="224"/>
        <v>-1.4408579649389694E-2</v>
      </c>
    </row>
    <row r="8929" spans="7:8" x14ac:dyDescent="0.35">
      <c r="G8929">
        <v>8923</v>
      </c>
      <c r="H8929">
        <f t="shared" ca="1" si="224"/>
        <v>-5.1767865528372432E-2</v>
      </c>
    </row>
    <row r="8930" spans="7:8" x14ac:dyDescent="0.35">
      <c r="G8930">
        <v>8924</v>
      </c>
      <c r="H8930">
        <f t="shared" ca="1" si="224"/>
        <v>1.2786021965421909E-2</v>
      </c>
    </row>
    <row r="8931" spans="7:8" x14ac:dyDescent="0.35">
      <c r="G8931">
        <v>8925</v>
      </c>
      <c r="H8931">
        <f t="shared" ca="1" si="224"/>
        <v>-2.8421591073695199E-2</v>
      </c>
    </row>
    <row r="8932" spans="7:8" x14ac:dyDescent="0.35">
      <c r="G8932">
        <v>8926</v>
      </c>
      <c r="H8932">
        <f t="shared" ca="1" si="224"/>
        <v>3.1240608600035809E-2</v>
      </c>
    </row>
    <row r="8933" spans="7:8" x14ac:dyDescent="0.35">
      <c r="G8933">
        <v>8927</v>
      </c>
      <c r="H8933">
        <f t="shared" ca="1" si="224"/>
        <v>-3.7599104568193466E-2</v>
      </c>
    </row>
    <row r="8934" spans="7:8" x14ac:dyDescent="0.35">
      <c r="G8934">
        <v>8928</v>
      </c>
      <c r="H8934">
        <f t="shared" ca="1" si="224"/>
        <v>-1.5665448760390731E-3</v>
      </c>
    </row>
    <row r="8935" spans="7:8" x14ac:dyDescent="0.35">
      <c r="G8935">
        <v>8929</v>
      </c>
      <c r="H8935">
        <f t="shared" ca="1" si="224"/>
        <v>-3.200234777247897E-2</v>
      </c>
    </row>
    <row r="8936" spans="7:8" x14ac:dyDescent="0.35">
      <c r="G8936">
        <v>8930</v>
      </c>
      <c r="H8936">
        <f t="shared" ca="1" si="224"/>
        <v>1.0679371402604393E-2</v>
      </c>
    </row>
    <row r="8937" spans="7:8" x14ac:dyDescent="0.35">
      <c r="G8937">
        <v>8931</v>
      </c>
      <c r="H8937">
        <f t="shared" ca="1" si="224"/>
        <v>-2.0896013818556006E-2</v>
      </c>
    </row>
    <row r="8938" spans="7:8" x14ac:dyDescent="0.35">
      <c r="G8938">
        <v>8932</v>
      </c>
      <c r="H8938">
        <f t="shared" ca="1" si="224"/>
        <v>-4.6412030147567063E-3</v>
      </c>
    </row>
    <row r="8939" spans="7:8" x14ac:dyDescent="0.35">
      <c r="G8939">
        <v>8933</v>
      </c>
      <c r="H8939">
        <f t="shared" ca="1" si="224"/>
        <v>-1.918421911601545E-2</v>
      </c>
    </row>
    <row r="8940" spans="7:8" x14ac:dyDescent="0.35">
      <c r="G8940">
        <v>8934</v>
      </c>
      <c r="H8940">
        <f t="shared" ca="1" si="224"/>
        <v>-2.2433703534837018E-2</v>
      </c>
    </row>
    <row r="8941" spans="7:8" x14ac:dyDescent="0.35">
      <c r="G8941">
        <v>8935</v>
      </c>
      <c r="H8941">
        <f t="shared" ca="1" si="224"/>
        <v>1.7064648952575354E-2</v>
      </c>
    </row>
    <row r="8942" spans="7:8" x14ac:dyDescent="0.35">
      <c r="G8942">
        <v>8936</v>
      </c>
      <c r="H8942">
        <f t="shared" ca="1" si="224"/>
        <v>1.610636700945732E-2</v>
      </c>
    </row>
    <row r="8943" spans="7:8" x14ac:dyDescent="0.35">
      <c r="G8943">
        <v>8937</v>
      </c>
      <c r="H8943">
        <f t="shared" ca="1" si="224"/>
        <v>2.5292927668315653E-2</v>
      </c>
    </row>
    <row r="8944" spans="7:8" x14ac:dyDescent="0.35">
      <c r="G8944">
        <v>8938</v>
      </c>
      <c r="H8944">
        <f t="shared" ca="1" si="224"/>
        <v>1.7102139186714643E-2</v>
      </c>
    </row>
    <row r="8945" spans="7:8" x14ac:dyDescent="0.35">
      <c r="G8945">
        <v>8939</v>
      </c>
      <c r="H8945">
        <f t="shared" ca="1" si="224"/>
        <v>-1.9607633943903E-2</v>
      </c>
    </row>
    <row r="8946" spans="7:8" x14ac:dyDescent="0.35">
      <c r="G8946">
        <v>8940</v>
      </c>
      <c r="H8946">
        <f t="shared" ca="1" si="224"/>
        <v>1.0129482205874226E-2</v>
      </c>
    </row>
    <row r="8947" spans="7:8" x14ac:dyDescent="0.35">
      <c r="G8947">
        <v>8941</v>
      </c>
      <c r="H8947">
        <f t="shared" ca="1" si="224"/>
        <v>5.1204512915281539E-3</v>
      </c>
    </row>
    <row r="8948" spans="7:8" x14ac:dyDescent="0.35">
      <c r="G8948">
        <v>8942</v>
      </c>
      <c r="H8948">
        <f t="shared" ca="1" si="224"/>
        <v>2.9727194529229395E-2</v>
      </c>
    </row>
    <row r="8949" spans="7:8" x14ac:dyDescent="0.35">
      <c r="G8949">
        <v>8943</v>
      </c>
      <c r="H8949">
        <f t="shared" ca="1" si="224"/>
        <v>-1.4944309871272824E-2</v>
      </c>
    </row>
    <row r="8950" spans="7:8" x14ac:dyDescent="0.35">
      <c r="G8950">
        <v>8944</v>
      </c>
      <c r="H8950">
        <f t="shared" ca="1" si="224"/>
        <v>-9.0501950775187558E-3</v>
      </c>
    </row>
    <row r="8951" spans="7:8" x14ac:dyDescent="0.35">
      <c r="G8951">
        <v>8945</v>
      </c>
      <c r="H8951">
        <f t="shared" ca="1" si="224"/>
        <v>-8.2777130736513722E-3</v>
      </c>
    </row>
    <row r="8952" spans="7:8" x14ac:dyDescent="0.35">
      <c r="G8952">
        <v>8946</v>
      </c>
      <c r="H8952">
        <f t="shared" ca="1" si="224"/>
        <v>3.5110958004380471E-3</v>
      </c>
    </row>
    <row r="8953" spans="7:8" x14ac:dyDescent="0.35">
      <c r="G8953">
        <v>8947</v>
      </c>
      <c r="H8953">
        <f t="shared" ca="1" si="224"/>
        <v>1.3228353660742336E-2</v>
      </c>
    </row>
    <row r="8954" spans="7:8" x14ac:dyDescent="0.35">
      <c r="G8954">
        <v>8948</v>
      </c>
      <c r="H8954">
        <f t="shared" ca="1" si="224"/>
        <v>-6.0223964475476397E-3</v>
      </c>
    </row>
    <row r="8955" spans="7:8" x14ac:dyDescent="0.35">
      <c r="G8955">
        <v>8949</v>
      </c>
      <c r="H8955">
        <f t="shared" ca="1" si="224"/>
        <v>4.2416296488804982E-2</v>
      </c>
    </row>
    <row r="8956" spans="7:8" x14ac:dyDescent="0.35">
      <c r="G8956">
        <v>8950</v>
      </c>
      <c r="H8956">
        <f t="shared" ca="1" si="224"/>
        <v>-4.8736662634368592E-2</v>
      </c>
    </row>
    <row r="8957" spans="7:8" x14ac:dyDescent="0.35">
      <c r="G8957">
        <v>8951</v>
      </c>
      <c r="H8957">
        <f t="shared" ca="1" si="224"/>
        <v>2.4962184166334861E-2</v>
      </c>
    </row>
    <row r="8958" spans="7:8" x14ac:dyDescent="0.35">
      <c r="G8958">
        <v>8952</v>
      </c>
      <c r="H8958">
        <f t="shared" ca="1" si="224"/>
        <v>-2.3784216599061585E-2</v>
      </c>
    </row>
    <row r="8959" spans="7:8" x14ac:dyDescent="0.35">
      <c r="G8959">
        <v>8953</v>
      </c>
      <c r="H8959">
        <f t="shared" ca="1" si="224"/>
        <v>2.6352797311306849E-2</v>
      </c>
    </row>
    <row r="8960" spans="7:8" x14ac:dyDescent="0.35">
      <c r="G8960">
        <v>8954</v>
      </c>
      <c r="H8960">
        <f t="shared" ca="1" si="224"/>
        <v>-3.4061605752963575E-3</v>
      </c>
    </row>
    <row r="8961" spans="7:8" x14ac:dyDescent="0.35">
      <c r="G8961">
        <v>8955</v>
      </c>
      <c r="H8961">
        <f t="shared" ca="1" si="224"/>
        <v>5.695745218997942E-2</v>
      </c>
    </row>
    <row r="8962" spans="7:8" x14ac:dyDescent="0.35">
      <c r="G8962">
        <v>8956</v>
      </c>
      <c r="H8962">
        <f t="shared" ca="1" si="224"/>
        <v>-2.2295007719032702E-3</v>
      </c>
    </row>
    <row r="8963" spans="7:8" x14ac:dyDescent="0.35">
      <c r="G8963">
        <v>8957</v>
      </c>
      <c r="H8963">
        <f t="shared" ca="1" si="224"/>
        <v>-6.3713861873779193E-3</v>
      </c>
    </row>
    <row r="8964" spans="7:8" x14ac:dyDescent="0.35">
      <c r="G8964">
        <v>8958</v>
      </c>
      <c r="H8964">
        <f t="shared" ca="1" si="224"/>
        <v>8.3167536212917212E-2</v>
      </c>
    </row>
    <row r="8965" spans="7:8" x14ac:dyDescent="0.35">
      <c r="G8965">
        <v>8959</v>
      </c>
      <c r="H8965">
        <f t="shared" ca="1" si="224"/>
        <v>1.9977649568433845E-2</v>
      </c>
    </row>
    <row r="8966" spans="7:8" x14ac:dyDescent="0.35">
      <c r="G8966">
        <v>8960</v>
      </c>
      <c r="H8966">
        <f t="shared" ca="1" si="224"/>
        <v>1.1704049334767265E-2</v>
      </c>
    </row>
    <row r="8967" spans="7:8" x14ac:dyDescent="0.35">
      <c r="G8967">
        <v>8961</v>
      </c>
      <c r="H8967">
        <f t="shared" ref="H8967:H9030" ca="1" si="225">_xlfn.NORM.INV(RAND(),K$9,K$10)</f>
        <v>2.3436095651291188E-2</v>
      </c>
    </row>
    <row r="8968" spans="7:8" x14ac:dyDescent="0.35">
      <c r="G8968">
        <v>8962</v>
      </c>
      <c r="H8968">
        <f t="shared" ca="1" si="225"/>
        <v>-3.1509329393564177E-2</v>
      </c>
    </row>
    <row r="8969" spans="7:8" x14ac:dyDescent="0.35">
      <c r="G8969">
        <v>8963</v>
      </c>
      <c r="H8969">
        <f t="shared" ca="1" si="225"/>
        <v>-1.590412617384529E-2</v>
      </c>
    </row>
    <row r="8970" spans="7:8" x14ac:dyDescent="0.35">
      <c r="G8970">
        <v>8964</v>
      </c>
      <c r="H8970">
        <f t="shared" ca="1" si="225"/>
        <v>1.5992087484604761E-2</v>
      </c>
    </row>
    <row r="8971" spans="7:8" x14ac:dyDescent="0.35">
      <c r="G8971">
        <v>8965</v>
      </c>
      <c r="H8971">
        <f t="shared" ca="1" si="225"/>
        <v>3.9783815249609319E-2</v>
      </c>
    </row>
    <row r="8972" spans="7:8" x14ac:dyDescent="0.35">
      <c r="G8972">
        <v>8966</v>
      </c>
      <c r="H8972">
        <f t="shared" ca="1" si="225"/>
        <v>1.2020755791774159E-2</v>
      </c>
    </row>
    <row r="8973" spans="7:8" x14ac:dyDescent="0.35">
      <c r="G8973">
        <v>8967</v>
      </c>
      <c r="H8973">
        <f t="shared" ca="1" si="225"/>
        <v>-2.2981734767880794E-2</v>
      </c>
    </row>
    <row r="8974" spans="7:8" x14ac:dyDescent="0.35">
      <c r="G8974">
        <v>8968</v>
      </c>
      <c r="H8974">
        <f t="shared" ca="1" si="225"/>
        <v>1.299734082620544E-4</v>
      </c>
    </row>
    <row r="8975" spans="7:8" x14ac:dyDescent="0.35">
      <c r="G8975">
        <v>8969</v>
      </c>
      <c r="H8975">
        <f t="shared" ca="1" si="225"/>
        <v>9.5960861765442759E-3</v>
      </c>
    </row>
    <row r="8976" spans="7:8" x14ac:dyDescent="0.35">
      <c r="G8976">
        <v>8970</v>
      </c>
      <c r="H8976">
        <f t="shared" ca="1" si="225"/>
        <v>-6.5390415051521621E-3</v>
      </c>
    </row>
    <row r="8977" spans="7:8" x14ac:dyDescent="0.35">
      <c r="G8977">
        <v>8971</v>
      </c>
      <c r="H8977">
        <f t="shared" ca="1" si="225"/>
        <v>-1.1683326707980227E-2</v>
      </c>
    </row>
    <row r="8978" spans="7:8" x14ac:dyDescent="0.35">
      <c r="G8978">
        <v>8972</v>
      </c>
      <c r="H8978">
        <f t="shared" ca="1" si="225"/>
        <v>2.5457931592687204E-2</v>
      </c>
    </row>
    <row r="8979" spans="7:8" x14ac:dyDescent="0.35">
      <c r="G8979">
        <v>8973</v>
      </c>
      <c r="H8979">
        <f t="shared" ca="1" si="225"/>
        <v>-1.4261217639149497E-2</v>
      </c>
    </row>
    <row r="8980" spans="7:8" x14ac:dyDescent="0.35">
      <c r="G8980">
        <v>8974</v>
      </c>
      <c r="H8980">
        <f t="shared" ca="1" si="225"/>
        <v>-2.9869707101461231E-2</v>
      </c>
    </row>
    <row r="8981" spans="7:8" x14ac:dyDescent="0.35">
      <c r="G8981">
        <v>8975</v>
      </c>
      <c r="H8981">
        <f t="shared" ca="1" si="225"/>
        <v>-5.7394845502094297E-2</v>
      </c>
    </row>
    <row r="8982" spans="7:8" x14ac:dyDescent="0.35">
      <c r="G8982">
        <v>8976</v>
      </c>
      <c r="H8982">
        <f t="shared" ca="1" si="225"/>
        <v>-4.2371400048319761E-2</v>
      </c>
    </row>
    <row r="8983" spans="7:8" x14ac:dyDescent="0.35">
      <c r="G8983">
        <v>8977</v>
      </c>
      <c r="H8983">
        <f t="shared" ca="1" si="225"/>
        <v>7.0350714303066428E-2</v>
      </c>
    </row>
    <row r="8984" spans="7:8" x14ac:dyDescent="0.35">
      <c r="G8984">
        <v>8978</v>
      </c>
      <c r="H8984">
        <f t="shared" ca="1" si="225"/>
        <v>-1.7699778999565863E-2</v>
      </c>
    </row>
    <row r="8985" spans="7:8" x14ac:dyDescent="0.35">
      <c r="G8985">
        <v>8979</v>
      </c>
      <c r="H8985">
        <f t="shared" ca="1" si="225"/>
        <v>2.4341731911233275E-2</v>
      </c>
    </row>
    <row r="8986" spans="7:8" x14ac:dyDescent="0.35">
      <c r="G8986">
        <v>8980</v>
      </c>
      <c r="H8986">
        <f t="shared" ca="1" si="225"/>
        <v>4.3973416783100523E-2</v>
      </c>
    </row>
    <row r="8987" spans="7:8" x14ac:dyDescent="0.35">
      <c r="G8987">
        <v>8981</v>
      </c>
      <c r="H8987">
        <f t="shared" ca="1" si="225"/>
        <v>5.5149891129131538E-2</v>
      </c>
    </row>
    <row r="8988" spans="7:8" x14ac:dyDescent="0.35">
      <c r="G8988">
        <v>8982</v>
      </c>
      <c r="H8988">
        <f t="shared" ca="1" si="225"/>
        <v>-5.3616701230940868E-3</v>
      </c>
    </row>
    <row r="8989" spans="7:8" x14ac:dyDescent="0.35">
      <c r="G8989">
        <v>8983</v>
      </c>
      <c r="H8989">
        <f t="shared" ca="1" si="225"/>
        <v>-3.1271843444171062E-2</v>
      </c>
    </row>
    <row r="8990" spans="7:8" x14ac:dyDescent="0.35">
      <c r="G8990">
        <v>8984</v>
      </c>
      <c r="H8990">
        <f t="shared" ca="1" si="225"/>
        <v>2.608313563936367E-2</v>
      </c>
    </row>
    <row r="8991" spans="7:8" x14ac:dyDescent="0.35">
      <c r="G8991">
        <v>8985</v>
      </c>
      <c r="H8991">
        <f t="shared" ca="1" si="225"/>
        <v>2.2122444691460619E-2</v>
      </c>
    </row>
    <row r="8992" spans="7:8" x14ac:dyDescent="0.35">
      <c r="G8992">
        <v>8986</v>
      </c>
      <c r="H8992">
        <f t="shared" ca="1" si="225"/>
        <v>1.9287993755906133E-2</v>
      </c>
    </row>
    <row r="8993" spans="7:8" x14ac:dyDescent="0.35">
      <c r="G8993">
        <v>8987</v>
      </c>
      <c r="H8993">
        <f t="shared" ca="1" si="225"/>
        <v>-2.1160615205122066E-2</v>
      </c>
    </row>
    <row r="8994" spans="7:8" x14ac:dyDescent="0.35">
      <c r="G8994">
        <v>8988</v>
      </c>
      <c r="H8994">
        <f t="shared" ca="1" si="225"/>
        <v>1.1317863443192442E-2</v>
      </c>
    </row>
    <row r="8995" spans="7:8" x14ac:dyDescent="0.35">
      <c r="G8995">
        <v>8989</v>
      </c>
      <c r="H8995">
        <f t="shared" ca="1" si="225"/>
        <v>-1.5280662717222059E-3</v>
      </c>
    </row>
    <row r="8996" spans="7:8" x14ac:dyDescent="0.35">
      <c r="G8996">
        <v>8990</v>
      </c>
      <c r="H8996">
        <f t="shared" ca="1" si="225"/>
        <v>1.0483312457795064E-2</v>
      </c>
    </row>
    <row r="8997" spans="7:8" x14ac:dyDescent="0.35">
      <c r="G8997">
        <v>8991</v>
      </c>
      <c r="H8997">
        <f t="shared" ca="1" si="225"/>
        <v>2.2356435939664167E-3</v>
      </c>
    </row>
    <row r="8998" spans="7:8" x14ac:dyDescent="0.35">
      <c r="G8998">
        <v>8992</v>
      </c>
      <c r="H8998">
        <f t="shared" ca="1" si="225"/>
        <v>-1.4760560787924322E-2</v>
      </c>
    </row>
    <row r="8999" spans="7:8" x14ac:dyDescent="0.35">
      <c r="G8999">
        <v>8993</v>
      </c>
      <c r="H8999">
        <f t="shared" ca="1" si="225"/>
        <v>5.9741596351106228E-2</v>
      </c>
    </row>
    <row r="9000" spans="7:8" x14ac:dyDescent="0.35">
      <c r="G9000">
        <v>8994</v>
      </c>
      <c r="H9000">
        <f t="shared" ca="1" si="225"/>
        <v>7.2760234737998903E-3</v>
      </c>
    </row>
    <row r="9001" spans="7:8" x14ac:dyDescent="0.35">
      <c r="G9001">
        <v>8995</v>
      </c>
      <c r="H9001">
        <f t="shared" ca="1" si="225"/>
        <v>-1.3008429637477491E-2</v>
      </c>
    </row>
    <row r="9002" spans="7:8" x14ac:dyDescent="0.35">
      <c r="G9002">
        <v>8996</v>
      </c>
      <c r="H9002">
        <f t="shared" ca="1" si="225"/>
        <v>2.4873254366487925E-3</v>
      </c>
    </row>
    <row r="9003" spans="7:8" x14ac:dyDescent="0.35">
      <c r="G9003">
        <v>8997</v>
      </c>
      <c r="H9003">
        <f t="shared" ca="1" si="225"/>
        <v>-1.9980455209175903E-2</v>
      </c>
    </row>
    <row r="9004" spans="7:8" x14ac:dyDescent="0.35">
      <c r="G9004">
        <v>8998</v>
      </c>
      <c r="H9004">
        <f t="shared" ca="1" si="225"/>
        <v>-9.827086268167029E-3</v>
      </c>
    </row>
    <row r="9005" spans="7:8" x14ac:dyDescent="0.35">
      <c r="G9005">
        <v>8999</v>
      </c>
      <c r="H9005">
        <f t="shared" ca="1" si="225"/>
        <v>-1.2204558202817815E-2</v>
      </c>
    </row>
    <row r="9006" spans="7:8" x14ac:dyDescent="0.35">
      <c r="G9006">
        <v>9000</v>
      </c>
      <c r="H9006">
        <f t="shared" ca="1" si="225"/>
        <v>-3.390757496706945E-3</v>
      </c>
    </row>
    <row r="9007" spans="7:8" x14ac:dyDescent="0.35">
      <c r="G9007">
        <v>9001</v>
      </c>
      <c r="H9007">
        <f t="shared" ca="1" si="225"/>
        <v>1.307539624542115E-2</v>
      </c>
    </row>
    <row r="9008" spans="7:8" x14ac:dyDescent="0.35">
      <c r="G9008">
        <v>9002</v>
      </c>
      <c r="H9008">
        <f t="shared" ca="1" si="225"/>
        <v>8.2093398721423926E-3</v>
      </c>
    </row>
    <row r="9009" spans="7:8" x14ac:dyDescent="0.35">
      <c r="G9009">
        <v>9003</v>
      </c>
      <c r="H9009">
        <f t="shared" ca="1" si="225"/>
        <v>3.0120154140455956E-2</v>
      </c>
    </row>
    <row r="9010" spans="7:8" x14ac:dyDescent="0.35">
      <c r="G9010">
        <v>9004</v>
      </c>
      <c r="H9010">
        <f t="shared" ca="1" si="225"/>
        <v>-3.2946969985511707E-2</v>
      </c>
    </row>
    <row r="9011" spans="7:8" x14ac:dyDescent="0.35">
      <c r="G9011">
        <v>9005</v>
      </c>
      <c r="H9011">
        <f t="shared" ca="1" si="225"/>
        <v>4.4066637318094418E-2</v>
      </c>
    </row>
    <row r="9012" spans="7:8" x14ac:dyDescent="0.35">
      <c r="G9012">
        <v>9006</v>
      </c>
      <c r="H9012">
        <f t="shared" ca="1" si="225"/>
        <v>-1.5191884883973238E-2</v>
      </c>
    </row>
    <row r="9013" spans="7:8" x14ac:dyDescent="0.35">
      <c r="G9013">
        <v>9007</v>
      </c>
      <c r="H9013">
        <f t="shared" ca="1" si="225"/>
        <v>-1.4561393689801423E-2</v>
      </c>
    </row>
    <row r="9014" spans="7:8" x14ac:dyDescent="0.35">
      <c r="G9014">
        <v>9008</v>
      </c>
      <c r="H9014">
        <f t="shared" ca="1" si="225"/>
        <v>1.9759077536574823E-2</v>
      </c>
    </row>
    <row r="9015" spans="7:8" x14ac:dyDescent="0.35">
      <c r="G9015">
        <v>9009</v>
      </c>
      <c r="H9015">
        <f t="shared" ca="1" si="225"/>
        <v>-4.5966257548895354E-3</v>
      </c>
    </row>
    <row r="9016" spans="7:8" x14ac:dyDescent="0.35">
      <c r="G9016">
        <v>9010</v>
      </c>
      <c r="H9016">
        <f t="shared" ca="1" si="225"/>
        <v>-2.324767890905325E-2</v>
      </c>
    </row>
    <row r="9017" spans="7:8" x14ac:dyDescent="0.35">
      <c r="G9017">
        <v>9011</v>
      </c>
      <c r="H9017">
        <f t="shared" ca="1" si="225"/>
        <v>-5.4130768211825539E-2</v>
      </c>
    </row>
    <row r="9018" spans="7:8" x14ac:dyDescent="0.35">
      <c r="G9018">
        <v>9012</v>
      </c>
      <c r="H9018">
        <f t="shared" ca="1" si="225"/>
        <v>-5.6309412735283129E-2</v>
      </c>
    </row>
    <row r="9019" spans="7:8" x14ac:dyDescent="0.35">
      <c r="G9019">
        <v>9013</v>
      </c>
      <c r="H9019">
        <f t="shared" ca="1" si="225"/>
        <v>1.2920337749508804E-2</v>
      </c>
    </row>
    <row r="9020" spans="7:8" x14ac:dyDescent="0.35">
      <c r="G9020">
        <v>9014</v>
      </c>
      <c r="H9020">
        <f t="shared" ca="1" si="225"/>
        <v>-1.2641888005265119E-2</v>
      </c>
    </row>
    <row r="9021" spans="7:8" x14ac:dyDescent="0.35">
      <c r="G9021">
        <v>9015</v>
      </c>
      <c r="H9021">
        <f t="shared" ca="1" si="225"/>
        <v>-2.6856516393525771E-2</v>
      </c>
    </row>
    <row r="9022" spans="7:8" x14ac:dyDescent="0.35">
      <c r="G9022">
        <v>9016</v>
      </c>
      <c r="H9022">
        <f t="shared" ca="1" si="225"/>
        <v>2.1072262725620999E-3</v>
      </c>
    </row>
    <row r="9023" spans="7:8" x14ac:dyDescent="0.35">
      <c r="G9023">
        <v>9017</v>
      </c>
      <c r="H9023">
        <f t="shared" ca="1" si="225"/>
        <v>-5.2052504409097207E-2</v>
      </c>
    </row>
    <row r="9024" spans="7:8" x14ac:dyDescent="0.35">
      <c r="G9024">
        <v>9018</v>
      </c>
      <c r="H9024">
        <f t="shared" ca="1" si="225"/>
        <v>1.29096102491597E-2</v>
      </c>
    </row>
    <row r="9025" spans="7:8" x14ac:dyDescent="0.35">
      <c r="G9025">
        <v>9019</v>
      </c>
      <c r="H9025">
        <f t="shared" ca="1" si="225"/>
        <v>-4.1622881761661422E-2</v>
      </c>
    </row>
    <row r="9026" spans="7:8" x14ac:dyDescent="0.35">
      <c r="G9026">
        <v>9020</v>
      </c>
      <c r="H9026">
        <f t="shared" ca="1" si="225"/>
        <v>9.6319317253646466E-3</v>
      </c>
    </row>
    <row r="9027" spans="7:8" x14ac:dyDescent="0.35">
      <c r="G9027">
        <v>9021</v>
      </c>
      <c r="H9027">
        <f t="shared" ca="1" si="225"/>
        <v>-2.1982449261300104E-2</v>
      </c>
    </row>
    <row r="9028" spans="7:8" x14ac:dyDescent="0.35">
      <c r="G9028">
        <v>9022</v>
      </c>
      <c r="H9028">
        <f t="shared" ca="1" si="225"/>
        <v>2.7171464060334366E-3</v>
      </c>
    </row>
    <row r="9029" spans="7:8" x14ac:dyDescent="0.35">
      <c r="G9029">
        <v>9023</v>
      </c>
      <c r="H9029">
        <f t="shared" ca="1" si="225"/>
        <v>5.9714715645694067E-3</v>
      </c>
    </row>
    <row r="9030" spans="7:8" x14ac:dyDescent="0.35">
      <c r="G9030">
        <v>9024</v>
      </c>
      <c r="H9030">
        <f t="shared" ca="1" si="225"/>
        <v>-2.7522389955914252E-2</v>
      </c>
    </row>
    <row r="9031" spans="7:8" x14ac:dyDescent="0.35">
      <c r="G9031">
        <v>9025</v>
      </c>
      <c r="H9031">
        <f t="shared" ref="H9031:H9094" ca="1" si="226">_xlfn.NORM.INV(RAND(),K$9,K$10)</f>
        <v>1.1042577665732621E-2</v>
      </c>
    </row>
    <row r="9032" spans="7:8" x14ac:dyDescent="0.35">
      <c r="G9032">
        <v>9026</v>
      </c>
      <c r="H9032">
        <f t="shared" ca="1" si="226"/>
        <v>1.4854963931689423E-3</v>
      </c>
    </row>
    <row r="9033" spans="7:8" x14ac:dyDescent="0.35">
      <c r="G9033">
        <v>9027</v>
      </c>
      <c r="H9033">
        <f t="shared" ca="1" si="226"/>
        <v>-1.7137024811526392E-2</v>
      </c>
    </row>
    <row r="9034" spans="7:8" x14ac:dyDescent="0.35">
      <c r="G9034">
        <v>9028</v>
      </c>
      <c r="H9034">
        <f t="shared" ca="1" si="226"/>
        <v>-2.9223578908660558E-3</v>
      </c>
    </row>
    <row r="9035" spans="7:8" x14ac:dyDescent="0.35">
      <c r="G9035">
        <v>9029</v>
      </c>
      <c r="H9035">
        <f t="shared" ca="1" si="226"/>
        <v>-4.7133799262752629E-2</v>
      </c>
    </row>
    <row r="9036" spans="7:8" x14ac:dyDescent="0.35">
      <c r="G9036">
        <v>9030</v>
      </c>
      <c r="H9036">
        <f t="shared" ca="1" si="226"/>
        <v>1.9134228328123261E-2</v>
      </c>
    </row>
    <row r="9037" spans="7:8" x14ac:dyDescent="0.35">
      <c r="G9037">
        <v>9031</v>
      </c>
      <c r="H9037">
        <f t="shared" ca="1" si="226"/>
        <v>-4.3362134204731735E-2</v>
      </c>
    </row>
    <row r="9038" spans="7:8" x14ac:dyDescent="0.35">
      <c r="G9038">
        <v>9032</v>
      </c>
      <c r="H9038">
        <f t="shared" ca="1" si="226"/>
        <v>-1.3186254541352329E-2</v>
      </c>
    </row>
    <row r="9039" spans="7:8" x14ac:dyDescent="0.35">
      <c r="G9039">
        <v>9033</v>
      </c>
      <c r="H9039">
        <f t="shared" ca="1" si="226"/>
        <v>2.7915488161299164E-2</v>
      </c>
    </row>
    <row r="9040" spans="7:8" x14ac:dyDescent="0.35">
      <c r="G9040">
        <v>9034</v>
      </c>
      <c r="H9040">
        <f t="shared" ca="1" si="226"/>
        <v>-3.8431853214931033E-2</v>
      </c>
    </row>
    <row r="9041" spans="7:8" x14ac:dyDescent="0.35">
      <c r="G9041">
        <v>9035</v>
      </c>
      <c r="H9041">
        <f t="shared" ca="1" si="226"/>
        <v>2.6102923632517143E-2</v>
      </c>
    </row>
    <row r="9042" spans="7:8" x14ac:dyDescent="0.35">
      <c r="G9042">
        <v>9036</v>
      </c>
      <c r="H9042">
        <f t="shared" ca="1" si="226"/>
        <v>2.9414227477092929E-2</v>
      </c>
    </row>
    <row r="9043" spans="7:8" x14ac:dyDescent="0.35">
      <c r="G9043">
        <v>9037</v>
      </c>
      <c r="H9043">
        <f t="shared" ca="1" si="226"/>
        <v>1.93269804068045E-2</v>
      </c>
    </row>
    <row r="9044" spans="7:8" x14ac:dyDescent="0.35">
      <c r="G9044">
        <v>9038</v>
      </c>
      <c r="H9044">
        <f t="shared" ca="1" si="226"/>
        <v>-2.972284708000197E-2</v>
      </c>
    </row>
    <row r="9045" spans="7:8" x14ac:dyDescent="0.35">
      <c r="G9045">
        <v>9039</v>
      </c>
      <c r="H9045">
        <f t="shared" ca="1" si="226"/>
        <v>1.6520128202127116E-2</v>
      </c>
    </row>
    <row r="9046" spans="7:8" x14ac:dyDescent="0.35">
      <c r="G9046">
        <v>9040</v>
      </c>
      <c r="H9046">
        <f t="shared" ca="1" si="226"/>
        <v>-3.7516533180746166E-2</v>
      </c>
    </row>
    <row r="9047" spans="7:8" x14ac:dyDescent="0.35">
      <c r="G9047">
        <v>9041</v>
      </c>
      <c r="H9047">
        <f t="shared" ca="1" si="226"/>
        <v>1.7926192592374907E-2</v>
      </c>
    </row>
    <row r="9048" spans="7:8" x14ac:dyDescent="0.35">
      <c r="G9048">
        <v>9042</v>
      </c>
      <c r="H9048">
        <f t="shared" ca="1" si="226"/>
        <v>-4.1461409513699393E-2</v>
      </c>
    </row>
    <row r="9049" spans="7:8" x14ac:dyDescent="0.35">
      <c r="G9049">
        <v>9043</v>
      </c>
      <c r="H9049">
        <f t="shared" ca="1" si="226"/>
        <v>2.3996222415945722E-3</v>
      </c>
    </row>
    <row r="9050" spans="7:8" x14ac:dyDescent="0.35">
      <c r="G9050">
        <v>9044</v>
      </c>
      <c r="H9050">
        <f t="shared" ca="1" si="226"/>
        <v>6.8249783382515012E-3</v>
      </c>
    </row>
    <row r="9051" spans="7:8" x14ac:dyDescent="0.35">
      <c r="G9051">
        <v>9045</v>
      </c>
      <c r="H9051">
        <f t="shared" ca="1" si="226"/>
        <v>6.5360407628662995E-3</v>
      </c>
    </row>
    <row r="9052" spans="7:8" x14ac:dyDescent="0.35">
      <c r="G9052">
        <v>9046</v>
      </c>
      <c r="H9052">
        <f t="shared" ca="1" si="226"/>
        <v>3.0037826738331237E-2</v>
      </c>
    </row>
    <row r="9053" spans="7:8" x14ac:dyDescent="0.35">
      <c r="G9053">
        <v>9047</v>
      </c>
      <c r="H9053">
        <f t="shared" ca="1" si="226"/>
        <v>1.7502355610764166E-2</v>
      </c>
    </row>
    <row r="9054" spans="7:8" x14ac:dyDescent="0.35">
      <c r="G9054">
        <v>9048</v>
      </c>
      <c r="H9054">
        <f t="shared" ca="1" si="226"/>
        <v>3.5572904302619987E-2</v>
      </c>
    </row>
    <row r="9055" spans="7:8" x14ac:dyDescent="0.35">
      <c r="G9055">
        <v>9049</v>
      </c>
      <c r="H9055">
        <f t="shared" ca="1" si="226"/>
        <v>7.5102613304825865E-3</v>
      </c>
    </row>
    <row r="9056" spans="7:8" x14ac:dyDescent="0.35">
      <c r="G9056">
        <v>9050</v>
      </c>
      <c r="H9056">
        <f t="shared" ca="1" si="226"/>
        <v>3.9624854974440959E-2</v>
      </c>
    </row>
    <row r="9057" spans="7:8" x14ac:dyDescent="0.35">
      <c r="G9057">
        <v>9051</v>
      </c>
      <c r="H9057">
        <f t="shared" ca="1" si="226"/>
        <v>-7.8067864317409221E-3</v>
      </c>
    </row>
    <row r="9058" spans="7:8" x14ac:dyDescent="0.35">
      <c r="G9058">
        <v>9052</v>
      </c>
      <c r="H9058">
        <f t="shared" ca="1" si="226"/>
        <v>-1.1010442075357223E-2</v>
      </c>
    </row>
    <row r="9059" spans="7:8" x14ac:dyDescent="0.35">
      <c r="G9059">
        <v>9053</v>
      </c>
      <c r="H9059">
        <f t="shared" ca="1" si="226"/>
        <v>-1.7301862571414223E-2</v>
      </c>
    </row>
    <row r="9060" spans="7:8" x14ac:dyDescent="0.35">
      <c r="G9060">
        <v>9054</v>
      </c>
      <c r="H9060">
        <f t="shared" ca="1" si="226"/>
        <v>2.8422813809487427E-2</v>
      </c>
    </row>
    <row r="9061" spans="7:8" x14ac:dyDescent="0.35">
      <c r="G9061">
        <v>9055</v>
      </c>
      <c r="H9061">
        <f t="shared" ca="1" si="226"/>
        <v>-1.0018605139486237E-2</v>
      </c>
    </row>
    <row r="9062" spans="7:8" x14ac:dyDescent="0.35">
      <c r="G9062">
        <v>9056</v>
      </c>
      <c r="H9062">
        <f t="shared" ca="1" si="226"/>
        <v>1.2494836987240944E-2</v>
      </c>
    </row>
    <row r="9063" spans="7:8" x14ac:dyDescent="0.35">
      <c r="G9063">
        <v>9057</v>
      </c>
      <c r="H9063">
        <f t="shared" ca="1" si="226"/>
        <v>-4.8671446795849387E-2</v>
      </c>
    </row>
    <row r="9064" spans="7:8" x14ac:dyDescent="0.35">
      <c r="G9064">
        <v>9058</v>
      </c>
      <c r="H9064">
        <f t="shared" ca="1" si="226"/>
        <v>-1.5906133249577667E-2</v>
      </c>
    </row>
    <row r="9065" spans="7:8" x14ac:dyDescent="0.35">
      <c r="G9065">
        <v>9059</v>
      </c>
      <c r="H9065">
        <f t="shared" ca="1" si="226"/>
        <v>-2.310869558292971E-2</v>
      </c>
    </row>
    <row r="9066" spans="7:8" x14ac:dyDescent="0.35">
      <c r="G9066">
        <v>9060</v>
      </c>
      <c r="H9066">
        <f t="shared" ca="1" si="226"/>
        <v>-4.5713985970604477E-2</v>
      </c>
    </row>
    <row r="9067" spans="7:8" x14ac:dyDescent="0.35">
      <c r="G9067">
        <v>9061</v>
      </c>
      <c r="H9067">
        <f t="shared" ca="1" si="226"/>
        <v>-1.1696209348411837E-2</v>
      </c>
    </row>
    <row r="9068" spans="7:8" x14ac:dyDescent="0.35">
      <c r="G9068">
        <v>9062</v>
      </c>
      <c r="H9068">
        <f t="shared" ca="1" si="226"/>
        <v>4.7590589912912176E-3</v>
      </c>
    </row>
    <row r="9069" spans="7:8" x14ac:dyDescent="0.35">
      <c r="G9069">
        <v>9063</v>
      </c>
      <c r="H9069">
        <f t="shared" ca="1" si="226"/>
        <v>1.2744327980806986E-2</v>
      </c>
    </row>
    <row r="9070" spans="7:8" x14ac:dyDescent="0.35">
      <c r="G9070">
        <v>9064</v>
      </c>
      <c r="H9070">
        <f t="shared" ca="1" si="226"/>
        <v>1.3352033071165687E-2</v>
      </c>
    </row>
    <row r="9071" spans="7:8" x14ac:dyDescent="0.35">
      <c r="G9071">
        <v>9065</v>
      </c>
      <c r="H9071">
        <f t="shared" ca="1" si="226"/>
        <v>-4.777313020324624E-3</v>
      </c>
    </row>
    <row r="9072" spans="7:8" x14ac:dyDescent="0.35">
      <c r="G9072">
        <v>9066</v>
      </c>
      <c r="H9072">
        <f t="shared" ca="1" si="226"/>
        <v>-2.0084035726285442E-3</v>
      </c>
    </row>
    <row r="9073" spans="7:8" x14ac:dyDescent="0.35">
      <c r="G9073">
        <v>9067</v>
      </c>
      <c r="H9073">
        <f t="shared" ca="1" si="226"/>
        <v>6.1220414590581465E-3</v>
      </c>
    </row>
    <row r="9074" spans="7:8" x14ac:dyDescent="0.35">
      <c r="G9074">
        <v>9068</v>
      </c>
      <c r="H9074">
        <f t="shared" ca="1" si="226"/>
        <v>-1.8190484132177044E-3</v>
      </c>
    </row>
    <row r="9075" spans="7:8" x14ac:dyDescent="0.35">
      <c r="G9075">
        <v>9069</v>
      </c>
      <c r="H9075">
        <f t="shared" ca="1" si="226"/>
        <v>3.5050011284285341E-3</v>
      </c>
    </row>
    <row r="9076" spans="7:8" x14ac:dyDescent="0.35">
      <c r="G9076">
        <v>9070</v>
      </c>
      <c r="H9076">
        <f t="shared" ca="1" si="226"/>
        <v>4.2468935173641956E-3</v>
      </c>
    </row>
    <row r="9077" spans="7:8" x14ac:dyDescent="0.35">
      <c r="G9077">
        <v>9071</v>
      </c>
      <c r="H9077">
        <f t="shared" ca="1" si="226"/>
        <v>-9.947151657872402E-3</v>
      </c>
    </row>
    <row r="9078" spans="7:8" x14ac:dyDescent="0.35">
      <c r="G9078">
        <v>9072</v>
      </c>
      <c r="H9078">
        <f t="shared" ca="1" si="226"/>
        <v>1.4473282300156501E-2</v>
      </c>
    </row>
    <row r="9079" spans="7:8" x14ac:dyDescent="0.35">
      <c r="G9079">
        <v>9073</v>
      </c>
      <c r="H9079">
        <f t="shared" ca="1" si="226"/>
        <v>3.2552070214053937E-2</v>
      </c>
    </row>
    <row r="9080" spans="7:8" x14ac:dyDescent="0.35">
      <c r="G9080">
        <v>9074</v>
      </c>
      <c r="H9080">
        <f t="shared" ca="1" si="226"/>
        <v>1.680494347710226E-2</v>
      </c>
    </row>
    <row r="9081" spans="7:8" x14ac:dyDescent="0.35">
      <c r="G9081">
        <v>9075</v>
      </c>
      <c r="H9081">
        <f t="shared" ca="1" si="226"/>
        <v>2.6972499934830575E-2</v>
      </c>
    </row>
    <row r="9082" spans="7:8" x14ac:dyDescent="0.35">
      <c r="G9082">
        <v>9076</v>
      </c>
      <c r="H9082">
        <f t="shared" ca="1" si="226"/>
        <v>1.434329317364288E-2</v>
      </c>
    </row>
    <row r="9083" spans="7:8" x14ac:dyDescent="0.35">
      <c r="G9083">
        <v>9077</v>
      </c>
      <c r="H9083">
        <f t="shared" ca="1" si="226"/>
        <v>2.1035340690167922E-2</v>
      </c>
    </row>
    <row r="9084" spans="7:8" x14ac:dyDescent="0.35">
      <c r="G9084">
        <v>9078</v>
      </c>
      <c r="H9084">
        <f t="shared" ca="1" si="226"/>
        <v>-1.0029159733722388E-2</v>
      </c>
    </row>
    <row r="9085" spans="7:8" x14ac:dyDescent="0.35">
      <c r="G9085">
        <v>9079</v>
      </c>
      <c r="H9085">
        <f t="shared" ca="1" si="226"/>
        <v>-3.7468032107898725E-3</v>
      </c>
    </row>
    <row r="9086" spans="7:8" x14ac:dyDescent="0.35">
      <c r="G9086">
        <v>9080</v>
      </c>
      <c r="H9086">
        <f t="shared" ca="1" si="226"/>
        <v>3.0756919906020095E-3</v>
      </c>
    </row>
    <row r="9087" spans="7:8" x14ac:dyDescent="0.35">
      <c r="G9087">
        <v>9081</v>
      </c>
      <c r="H9087">
        <f t="shared" ca="1" si="226"/>
        <v>-4.7854802686985283E-2</v>
      </c>
    </row>
    <row r="9088" spans="7:8" x14ac:dyDescent="0.35">
      <c r="G9088">
        <v>9082</v>
      </c>
      <c r="H9088">
        <f t="shared" ca="1" si="226"/>
        <v>1.0667833024558511E-2</v>
      </c>
    </row>
    <row r="9089" spans="7:8" x14ac:dyDescent="0.35">
      <c r="G9089">
        <v>9083</v>
      </c>
      <c r="H9089">
        <f t="shared" ca="1" si="226"/>
        <v>1.7825630939011579E-3</v>
      </c>
    </row>
    <row r="9090" spans="7:8" x14ac:dyDescent="0.35">
      <c r="G9090">
        <v>9084</v>
      </c>
      <c r="H9090">
        <f t="shared" ca="1" si="226"/>
        <v>-6.7999012144953665E-3</v>
      </c>
    </row>
    <row r="9091" spans="7:8" x14ac:dyDescent="0.35">
      <c r="G9091">
        <v>9085</v>
      </c>
      <c r="H9091">
        <f t="shared" ca="1" si="226"/>
        <v>-2.4577087933742067E-2</v>
      </c>
    </row>
    <row r="9092" spans="7:8" x14ac:dyDescent="0.35">
      <c r="G9092">
        <v>9086</v>
      </c>
      <c r="H9092">
        <f t="shared" ca="1" si="226"/>
        <v>-1.5717057191568906E-2</v>
      </c>
    </row>
    <row r="9093" spans="7:8" x14ac:dyDescent="0.35">
      <c r="G9093">
        <v>9087</v>
      </c>
      <c r="H9093">
        <f t="shared" ca="1" si="226"/>
        <v>-2.8767020771311479E-3</v>
      </c>
    </row>
    <row r="9094" spans="7:8" x14ac:dyDescent="0.35">
      <c r="G9094">
        <v>9088</v>
      </c>
      <c r="H9094">
        <f t="shared" ca="1" si="226"/>
        <v>-2.6204557579041731E-2</v>
      </c>
    </row>
    <row r="9095" spans="7:8" x14ac:dyDescent="0.35">
      <c r="G9095">
        <v>9089</v>
      </c>
      <c r="H9095">
        <f t="shared" ref="H9095:H9158" ca="1" si="227">_xlfn.NORM.INV(RAND(),K$9,K$10)</f>
        <v>-4.2557924967146707E-2</v>
      </c>
    </row>
    <row r="9096" spans="7:8" x14ac:dyDescent="0.35">
      <c r="G9096">
        <v>9090</v>
      </c>
      <c r="H9096">
        <f t="shared" ca="1" si="227"/>
        <v>1.9717179820430426E-2</v>
      </c>
    </row>
    <row r="9097" spans="7:8" x14ac:dyDescent="0.35">
      <c r="G9097">
        <v>9091</v>
      </c>
      <c r="H9097">
        <f t="shared" ca="1" si="227"/>
        <v>3.8862847409903818E-2</v>
      </c>
    </row>
    <row r="9098" spans="7:8" x14ac:dyDescent="0.35">
      <c r="G9098">
        <v>9092</v>
      </c>
      <c r="H9098">
        <f t="shared" ca="1" si="227"/>
        <v>8.924491181269003E-3</v>
      </c>
    </row>
    <row r="9099" spans="7:8" x14ac:dyDescent="0.35">
      <c r="G9099">
        <v>9093</v>
      </c>
      <c r="H9099">
        <f t="shared" ca="1" si="227"/>
        <v>-4.1447161805671408E-2</v>
      </c>
    </row>
    <row r="9100" spans="7:8" x14ac:dyDescent="0.35">
      <c r="G9100">
        <v>9094</v>
      </c>
      <c r="H9100">
        <f t="shared" ca="1" si="227"/>
        <v>5.9727397937950647E-3</v>
      </c>
    </row>
    <row r="9101" spans="7:8" x14ac:dyDescent="0.35">
      <c r="G9101">
        <v>9095</v>
      </c>
      <c r="H9101">
        <f t="shared" ca="1" si="227"/>
        <v>1.7484187369743075E-2</v>
      </c>
    </row>
    <row r="9102" spans="7:8" x14ac:dyDescent="0.35">
      <c r="G9102">
        <v>9096</v>
      </c>
      <c r="H9102">
        <f t="shared" ca="1" si="227"/>
        <v>-5.859481316297664E-3</v>
      </c>
    </row>
    <row r="9103" spans="7:8" x14ac:dyDescent="0.35">
      <c r="G9103">
        <v>9097</v>
      </c>
      <c r="H9103">
        <f t="shared" ca="1" si="227"/>
        <v>3.5314331866135903E-2</v>
      </c>
    </row>
    <row r="9104" spans="7:8" x14ac:dyDescent="0.35">
      <c r="G9104">
        <v>9098</v>
      </c>
      <c r="H9104">
        <f t="shared" ca="1" si="227"/>
        <v>5.4578235726243521E-3</v>
      </c>
    </row>
    <row r="9105" spans="7:8" x14ac:dyDescent="0.35">
      <c r="G9105">
        <v>9099</v>
      </c>
      <c r="H9105">
        <f t="shared" ca="1" si="227"/>
        <v>2.1895678984872165E-2</v>
      </c>
    </row>
    <row r="9106" spans="7:8" x14ac:dyDescent="0.35">
      <c r="G9106">
        <v>9100</v>
      </c>
      <c r="H9106">
        <f t="shared" ca="1" si="227"/>
        <v>-5.0200018608225821E-3</v>
      </c>
    </row>
    <row r="9107" spans="7:8" x14ac:dyDescent="0.35">
      <c r="G9107">
        <v>9101</v>
      </c>
      <c r="H9107">
        <f t="shared" ca="1" si="227"/>
        <v>-1.0472983673948152E-2</v>
      </c>
    </row>
    <row r="9108" spans="7:8" x14ac:dyDescent="0.35">
      <c r="G9108">
        <v>9102</v>
      </c>
      <c r="H9108">
        <f t="shared" ca="1" si="227"/>
        <v>2.9889415376709992E-2</v>
      </c>
    </row>
    <row r="9109" spans="7:8" x14ac:dyDescent="0.35">
      <c r="G9109">
        <v>9103</v>
      </c>
      <c r="H9109">
        <f t="shared" ca="1" si="227"/>
        <v>7.4828458947166525E-3</v>
      </c>
    </row>
    <row r="9110" spans="7:8" x14ac:dyDescent="0.35">
      <c r="G9110">
        <v>9104</v>
      </c>
      <c r="H9110">
        <f t="shared" ca="1" si="227"/>
        <v>1.1961810588568784E-2</v>
      </c>
    </row>
    <row r="9111" spans="7:8" x14ac:dyDescent="0.35">
      <c r="G9111">
        <v>9105</v>
      </c>
      <c r="H9111">
        <f t="shared" ca="1" si="227"/>
        <v>2.1060202923223106E-2</v>
      </c>
    </row>
    <row r="9112" spans="7:8" x14ac:dyDescent="0.35">
      <c r="G9112">
        <v>9106</v>
      </c>
      <c r="H9112">
        <f t="shared" ca="1" si="227"/>
        <v>-6.5937862255621505E-3</v>
      </c>
    </row>
    <row r="9113" spans="7:8" x14ac:dyDescent="0.35">
      <c r="G9113">
        <v>9107</v>
      </c>
      <c r="H9113">
        <f t="shared" ca="1" si="227"/>
        <v>-3.8419267212574514E-2</v>
      </c>
    </row>
    <row r="9114" spans="7:8" x14ac:dyDescent="0.35">
      <c r="G9114">
        <v>9108</v>
      </c>
      <c r="H9114">
        <f t="shared" ca="1" si="227"/>
        <v>-4.5114823940005787E-2</v>
      </c>
    </row>
    <row r="9115" spans="7:8" x14ac:dyDescent="0.35">
      <c r="G9115">
        <v>9109</v>
      </c>
      <c r="H9115">
        <f t="shared" ca="1" si="227"/>
        <v>-8.2720041093512671E-3</v>
      </c>
    </row>
    <row r="9116" spans="7:8" x14ac:dyDescent="0.35">
      <c r="G9116">
        <v>9110</v>
      </c>
      <c r="H9116">
        <f t="shared" ca="1" si="227"/>
        <v>-7.9080288241875837E-3</v>
      </c>
    </row>
    <row r="9117" spans="7:8" x14ac:dyDescent="0.35">
      <c r="G9117">
        <v>9111</v>
      </c>
      <c r="H9117">
        <f t="shared" ca="1" si="227"/>
        <v>-3.479441326858055E-2</v>
      </c>
    </row>
    <row r="9118" spans="7:8" x14ac:dyDescent="0.35">
      <c r="G9118">
        <v>9112</v>
      </c>
      <c r="H9118">
        <f t="shared" ca="1" si="227"/>
        <v>3.5699100185098864E-2</v>
      </c>
    </row>
    <row r="9119" spans="7:8" x14ac:dyDescent="0.35">
      <c r="G9119">
        <v>9113</v>
      </c>
      <c r="H9119">
        <f t="shared" ca="1" si="227"/>
        <v>-6.6465477741098032E-3</v>
      </c>
    </row>
    <row r="9120" spans="7:8" x14ac:dyDescent="0.35">
      <c r="G9120">
        <v>9114</v>
      </c>
      <c r="H9120">
        <f t="shared" ca="1" si="227"/>
        <v>-4.236540631864881E-2</v>
      </c>
    </row>
    <row r="9121" spans="7:8" x14ac:dyDescent="0.35">
      <c r="G9121">
        <v>9115</v>
      </c>
      <c r="H9121">
        <f t="shared" ca="1" si="227"/>
        <v>7.7901226234458661E-3</v>
      </c>
    </row>
    <row r="9122" spans="7:8" x14ac:dyDescent="0.35">
      <c r="G9122">
        <v>9116</v>
      </c>
      <c r="H9122">
        <f t="shared" ca="1" si="227"/>
        <v>-5.6358517624125965E-3</v>
      </c>
    </row>
    <row r="9123" spans="7:8" x14ac:dyDescent="0.35">
      <c r="G9123">
        <v>9117</v>
      </c>
      <c r="H9123">
        <f t="shared" ca="1" si="227"/>
        <v>2.0721290213028518E-2</v>
      </c>
    </row>
    <row r="9124" spans="7:8" x14ac:dyDescent="0.35">
      <c r="G9124">
        <v>9118</v>
      </c>
      <c r="H9124">
        <f t="shared" ca="1" si="227"/>
        <v>6.6982300804922339E-3</v>
      </c>
    </row>
    <row r="9125" spans="7:8" x14ac:dyDescent="0.35">
      <c r="G9125">
        <v>9119</v>
      </c>
      <c r="H9125">
        <f t="shared" ca="1" si="227"/>
        <v>-2.7732588818675172E-2</v>
      </c>
    </row>
    <row r="9126" spans="7:8" x14ac:dyDescent="0.35">
      <c r="G9126">
        <v>9120</v>
      </c>
      <c r="H9126">
        <f t="shared" ca="1" si="227"/>
        <v>1.2790879303356945E-2</v>
      </c>
    </row>
    <row r="9127" spans="7:8" x14ac:dyDescent="0.35">
      <c r="G9127">
        <v>9121</v>
      </c>
      <c r="H9127">
        <f t="shared" ca="1" si="227"/>
        <v>2.3246289045264212E-2</v>
      </c>
    </row>
    <row r="9128" spans="7:8" x14ac:dyDescent="0.35">
      <c r="G9128">
        <v>9122</v>
      </c>
      <c r="H9128">
        <f t="shared" ca="1" si="227"/>
        <v>-1.0495575788814319E-2</v>
      </c>
    </row>
    <row r="9129" spans="7:8" x14ac:dyDescent="0.35">
      <c r="G9129">
        <v>9123</v>
      </c>
      <c r="H9129">
        <f t="shared" ca="1" si="227"/>
        <v>7.3682391976321289E-3</v>
      </c>
    </row>
    <row r="9130" spans="7:8" x14ac:dyDescent="0.35">
      <c r="G9130">
        <v>9124</v>
      </c>
      <c r="H9130">
        <f t="shared" ca="1" si="227"/>
        <v>-1.8304741404355531E-2</v>
      </c>
    </row>
    <row r="9131" spans="7:8" x14ac:dyDescent="0.35">
      <c r="G9131">
        <v>9125</v>
      </c>
      <c r="H9131">
        <f t="shared" ca="1" si="227"/>
        <v>-2.8947497347180523E-2</v>
      </c>
    </row>
    <row r="9132" spans="7:8" x14ac:dyDescent="0.35">
      <c r="G9132">
        <v>9126</v>
      </c>
      <c r="H9132">
        <f t="shared" ca="1" si="227"/>
        <v>-2.1518864825311686E-2</v>
      </c>
    </row>
    <row r="9133" spans="7:8" x14ac:dyDescent="0.35">
      <c r="G9133">
        <v>9127</v>
      </c>
      <c r="H9133">
        <f t="shared" ca="1" si="227"/>
        <v>-1.4436269668548258E-2</v>
      </c>
    </row>
    <row r="9134" spans="7:8" x14ac:dyDescent="0.35">
      <c r="G9134">
        <v>9128</v>
      </c>
      <c r="H9134">
        <f t="shared" ca="1" si="227"/>
        <v>2.1617233344641017E-2</v>
      </c>
    </row>
    <row r="9135" spans="7:8" x14ac:dyDescent="0.35">
      <c r="G9135">
        <v>9129</v>
      </c>
      <c r="H9135">
        <f t="shared" ca="1" si="227"/>
        <v>-1.2837001002667933E-2</v>
      </c>
    </row>
    <row r="9136" spans="7:8" x14ac:dyDescent="0.35">
      <c r="G9136">
        <v>9130</v>
      </c>
      <c r="H9136">
        <f t="shared" ca="1" si="227"/>
        <v>-1.9077908115670381E-2</v>
      </c>
    </row>
    <row r="9137" spans="7:8" x14ac:dyDescent="0.35">
      <c r="G9137">
        <v>9131</v>
      </c>
      <c r="H9137">
        <f t="shared" ca="1" si="227"/>
        <v>-5.6491969885574381E-2</v>
      </c>
    </row>
    <row r="9138" spans="7:8" x14ac:dyDescent="0.35">
      <c r="G9138">
        <v>9132</v>
      </c>
      <c r="H9138">
        <f t="shared" ca="1" si="227"/>
        <v>-3.2717399801697619E-2</v>
      </c>
    </row>
    <row r="9139" spans="7:8" x14ac:dyDescent="0.35">
      <c r="G9139">
        <v>9133</v>
      </c>
      <c r="H9139">
        <f t="shared" ca="1" si="227"/>
        <v>2.5855968680478784E-2</v>
      </c>
    </row>
    <row r="9140" spans="7:8" x14ac:dyDescent="0.35">
      <c r="G9140">
        <v>9134</v>
      </c>
      <c r="H9140">
        <f t="shared" ca="1" si="227"/>
        <v>-3.7152817209893434E-2</v>
      </c>
    </row>
    <row r="9141" spans="7:8" x14ac:dyDescent="0.35">
      <c r="G9141">
        <v>9135</v>
      </c>
      <c r="H9141">
        <f t="shared" ca="1" si="227"/>
        <v>2.9842226741716237E-2</v>
      </c>
    </row>
    <row r="9142" spans="7:8" x14ac:dyDescent="0.35">
      <c r="G9142">
        <v>9136</v>
      </c>
      <c r="H9142">
        <f t="shared" ca="1" si="227"/>
        <v>-1.7287635419572001E-2</v>
      </c>
    </row>
    <row r="9143" spans="7:8" x14ac:dyDescent="0.35">
      <c r="G9143">
        <v>9137</v>
      </c>
      <c r="H9143">
        <f t="shared" ca="1" si="227"/>
        <v>-9.3263262665325974E-3</v>
      </c>
    </row>
    <row r="9144" spans="7:8" x14ac:dyDescent="0.35">
      <c r="G9144">
        <v>9138</v>
      </c>
      <c r="H9144">
        <f t="shared" ca="1" si="227"/>
        <v>1.6631777552636957E-2</v>
      </c>
    </row>
    <row r="9145" spans="7:8" x14ac:dyDescent="0.35">
      <c r="G9145">
        <v>9139</v>
      </c>
      <c r="H9145">
        <f t="shared" ca="1" si="227"/>
        <v>3.0577029980086431E-2</v>
      </c>
    </row>
    <row r="9146" spans="7:8" x14ac:dyDescent="0.35">
      <c r="G9146">
        <v>9140</v>
      </c>
      <c r="H9146">
        <f t="shared" ca="1" si="227"/>
        <v>2.7662026907080559E-2</v>
      </c>
    </row>
    <row r="9147" spans="7:8" x14ac:dyDescent="0.35">
      <c r="G9147">
        <v>9141</v>
      </c>
      <c r="H9147">
        <f t="shared" ca="1" si="227"/>
        <v>5.8016570993821757E-2</v>
      </c>
    </row>
    <row r="9148" spans="7:8" x14ac:dyDescent="0.35">
      <c r="G9148">
        <v>9142</v>
      </c>
      <c r="H9148">
        <f t="shared" ca="1" si="227"/>
        <v>1.9455015075900653E-2</v>
      </c>
    </row>
    <row r="9149" spans="7:8" x14ac:dyDescent="0.35">
      <c r="G9149">
        <v>9143</v>
      </c>
      <c r="H9149">
        <f t="shared" ca="1" si="227"/>
        <v>-6.5651315048808967E-3</v>
      </c>
    </row>
    <row r="9150" spans="7:8" x14ac:dyDescent="0.35">
      <c r="G9150">
        <v>9144</v>
      </c>
      <c r="H9150">
        <f t="shared" ca="1" si="227"/>
        <v>3.2084399816376175E-2</v>
      </c>
    </row>
    <row r="9151" spans="7:8" x14ac:dyDescent="0.35">
      <c r="G9151">
        <v>9145</v>
      </c>
      <c r="H9151">
        <f t="shared" ca="1" si="227"/>
        <v>1.205936826483146E-2</v>
      </c>
    </row>
    <row r="9152" spans="7:8" x14ac:dyDescent="0.35">
      <c r="G9152">
        <v>9146</v>
      </c>
      <c r="H9152">
        <f t="shared" ca="1" si="227"/>
        <v>5.2842039325890627E-2</v>
      </c>
    </row>
    <row r="9153" spans="7:8" x14ac:dyDescent="0.35">
      <c r="G9153">
        <v>9147</v>
      </c>
      <c r="H9153">
        <f t="shared" ca="1" si="227"/>
        <v>1.4942457139961653E-3</v>
      </c>
    </row>
    <row r="9154" spans="7:8" x14ac:dyDescent="0.35">
      <c r="G9154">
        <v>9148</v>
      </c>
      <c r="H9154">
        <f t="shared" ca="1" si="227"/>
        <v>2.3293762954449883E-2</v>
      </c>
    </row>
    <row r="9155" spans="7:8" x14ac:dyDescent="0.35">
      <c r="G9155">
        <v>9149</v>
      </c>
      <c r="H9155">
        <f t="shared" ca="1" si="227"/>
        <v>2.3484678656597546E-2</v>
      </c>
    </row>
    <row r="9156" spans="7:8" x14ac:dyDescent="0.35">
      <c r="G9156">
        <v>9150</v>
      </c>
      <c r="H9156">
        <f t="shared" ca="1" si="227"/>
        <v>1.7953982376703814E-2</v>
      </c>
    </row>
    <row r="9157" spans="7:8" x14ac:dyDescent="0.35">
      <c r="G9157">
        <v>9151</v>
      </c>
      <c r="H9157">
        <f t="shared" ca="1" si="227"/>
        <v>5.457554467942366E-2</v>
      </c>
    </row>
    <row r="9158" spans="7:8" x14ac:dyDescent="0.35">
      <c r="G9158">
        <v>9152</v>
      </c>
      <c r="H9158">
        <f t="shared" ca="1" si="227"/>
        <v>-1.9246797270666288E-2</v>
      </c>
    </row>
    <row r="9159" spans="7:8" x14ac:dyDescent="0.35">
      <c r="G9159">
        <v>9153</v>
      </c>
      <c r="H9159">
        <f t="shared" ref="H9159:H9222" ca="1" si="228">_xlfn.NORM.INV(RAND(),K$9,K$10)</f>
        <v>-3.4702253301182442E-2</v>
      </c>
    </row>
    <row r="9160" spans="7:8" x14ac:dyDescent="0.35">
      <c r="G9160">
        <v>9154</v>
      </c>
      <c r="H9160">
        <f t="shared" ca="1" si="228"/>
        <v>5.2147993774844005E-3</v>
      </c>
    </row>
    <row r="9161" spans="7:8" x14ac:dyDescent="0.35">
      <c r="G9161">
        <v>9155</v>
      </c>
      <c r="H9161">
        <f t="shared" ca="1" si="228"/>
        <v>9.5289694903286665E-3</v>
      </c>
    </row>
    <row r="9162" spans="7:8" x14ac:dyDescent="0.35">
      <c r="G9162">
        <v>9156</v>
      </c>
      <c r="H9162">
        <f t="shared" ca="1" si="228"/>
        <v>1.5948321563652744E-2</v>
      </c>
    </row>
    <row r="9163" spans="7:8" x14ac:dyDescent="0.35">
      <c r="G9163">
        <v>9157</v>
      </c>
      <c r="H9163">
        <f t="shared" ca="1" si="228"/>
        <v>-1.4756067170740711E-2</v>
      </c>
    </row>
    <row r="9164" spans="7:8" x14ac:dyDescent="0.35">
      <c r="G9164">
        <v>9158</v>
      </c>
      <c r="H9164">
        <f t="shared" ca="1" si="228"/>
        <v>3.5337733047865187E-2</v>
      </c>
    </row>
    <row r="9165" spans="7:8" x14ac:dyDescent="0.35">
      <c r="G9165">
        <v>9159</v>
      </c>
      <c r="H9165">
        <f t="shared" ca="1" si="228"/>
        <v>5.5347396786176225E-3</v>
      </c>
    </row>
    <row r="9166" spans="7:8" x14ac:dyDescent="0.35">
      <c r="G9166">
        <v>9160</v>
      </c>
      <c r="H9166">
        <f t="shared" ca="1" si="228"/>
        <v>-1.0783132630876496E-2</v>
      </c>
    </row>
    <row r="9167" spans="7:8" x14ac:dyDescent="0.35">
      <c r="G9167">
        <v>9161</v>
      </c>
      <c r="H9167">
        <f t="shared" ca="1" si="228"/>
        <v>-5.6149153115436647E-2</v>
      </c>
    </row>
    <row r="9168" spans="7:8" x14ac:dyDescent="0.35">
      <c r="G9168">
        <v>9162</v>
      </c>
      <c r="H9168">
        <f t="shared" ca="1" si="228"/>
        <v>1.9544224394319305E-2</v>
      </c>
    </row>
    <row r="9169" spans="7:8" x14ac:dyDescent="0.35">
      <c r="G9169">
        <v>9163</v>
      </c>
      <c r="H9169">
        <f t="shared" ca="1" si="228"/>
        <v>-1.378754804176065E-4</v>
      </c>
    </row>
    <row r="9170" spans="7:8" x14ac:dyDescent="0.35">
      <c r="G9170">
        <v>9164</v>
      </c>
      <c r="H9170">
        <f t="shared" ca="1" si="228"/>
        <v>-4.8384690194598408E-2</v>
      </c>
    </row>
    <row r="9171" spans="7:8" x14ac:dyDescent="0.35">
      <c r="G9171">
        <v>9165</v>
      </c>
      <c r="H9171">
        <f t="shared" ca="1" si="228"/>
        <v>-2.5818954569795025E-2</v>
      </c>
    </row>
    <row r="9172" spans="7:8" x14ac:dyDescent="0.35">
      <c r="G9172">
        <v>9166</v>
      </c>
      <c r="H9172">
        <f t="shared" ca="1" si="228"/>
        <v>-1.4615439793862397E-2</v>
      </c>
    </row>
    <row r="9173" spans="7:8" x14ac:dyDescent="0.35">
      <c r="G9173">
        <v>9167</v>
      </c>
      <c r="H9173">
        <f t="shared" ca="1" si="228"/>
        <v>8.7794103052238077E-3</v>
      </c>
    </row>
    <row r="9174" spans="7:8" x14ac:dyDescent="0.35">
      <c r="G9174">
        <v>9168</v>
      </c>
      <c r="H9174">
        <f t="shared" ca="1" si="228"/>
        <v>3.1032404859941676E-2</v>
      </c>
    </row>
    <row r="9175" spans="7:8" x14ac:dyDescent="0.35">
      <c r="G9175">
        <v>9169</v>
      </c>
      <c r="H9175">
        <f t="shared" ca="1" si="228"/>
        <v>-3.8946736229961219E-2</v>
      </c>
    </row>
    <row r="9176" spans="7:8" x14ac:dyDescent="0.35">
      <c r="G9176">
        <v>9170</v>
      </c>
      <c r="H9176">
        <f t="shared" ca="1" si="228"/>
        <v>3.2986595429846582E-2</v>
      </c>
    </row>
    <row r="9177" spans="7:8" x14ac:dyDescent="0.35">
      <c r="G9177">
        <v>9171</v>
      </c>
      <c r="H9177">
        <f t="shared" ca="1" si="228"/>
        <v>1.8727237608700202E-2</v>
      </c>
    </row>
    <row r="9178" spans="7:8" x14ac:dyDescent="0.35">
      <c r="G9178">
        <v>9172</v>
      </c>
      <c r="H9178">
        <f t="shared" ca="1" si="228"/>
        <v>-1.6681000840200817E-2</v>
      </c>
    </row>
    <row r="9179" spans="7:8" x14ac:dyDescent="0.35">
      <c r="G9179">
        <v>9173</v>
      </c>
      <c r="H9179">
        <f t="shared" ca="1" si="228"/>
        <v>-2.2094692152848174E-2</v>
      </c>
    </row>
    <row r="9180" spans="7:8" x14ac:dyDescent="0.35">
      <c r="G9180">
        <v>9174</v>
      </c>
      <c r="H9180">
        <f t="shared" ca="1" si="228"/>
        <v>-2.8909716992538002E-2</v>
      </c>
    </row>
    <row r="9181" spans="7:8" x14ac:dyDescent="0.35">
      <c r="G9181">
        <v>9175</v>
      </c>
      <c r="H9181">
        <f t="shared" ca="1" si="228"/>
        <v>2.2865727240429758E-2</v>
      </c>
    </row>
    <row r="9182" spans="7:8" x14ac:dyDescent="0.35">
      <c r="G9182">
        <v>9176</v>
      </c>
      <c r="H9182">
        <f t="shared" ca="1" si="228"/>
        <v>-1.6346814201309422E-2</v>
      </c>
    </row>
    <row r="9183" spans="7:8" x14ac:dyDescent="0.35">
      <c r="G9183">
        <v>9177</v>
      </c>
      <c r="H9183">
        <f t="shared" ca="1" si="228"/>
        <v>6.2971009490620788E-2</v>
      </c>
    </row>
    <row r="9184" spans="7:8" x14ac:dyDescent="0.35">
      <c r="G9184">
        <v>9178</v>
      </c>
      <c r="H9184">
        <f t="shared" ca="1" si="228"/>
        <v>-2.9045465876587555E-2</v>
      </c>
    </row>
    <row r="9185" spans="7:8" x14ac:dyDescent="0.35">
      <c r="G9185">
        <v>9179</v>
      </c>
      <c r="H9185">
        <f t="shared" ca="1" si="228"/>
        <v>-2.249754170751592E-2</v>
      </c>
    </row>
    <row r="9186" spans="7:8" x14ac:dyDescent="0.35">
      <c r="G9186">
        <v>9180</v>
      </c>
      <c r="H9186">
        <f t="shared" ca="1" si="228"/>
        <v>5.5460530083916064E-3</v>
      </c>
    </row>
    <row r="9187" spans="7:8" x14ac:dyDescent="0.35">
      <c r="G9187">
        <v>9181</v>
      </c>
      <c r="H9187">
        <f t="shared" ca="1" si="228"/>
        <v>2.0863355023370313E-2</v>
      </c>
    </row>
    <row r="9188" spans="7:8" x14ac:dyDescent="0.35">
      <c r="G9188">
        <v>9182</v>
      </c>
      <c r="H9188">
        <f t="shared" ca="1" si="228"/>
        <v>4.5921616064447113E-3</v>
      </c>
    </row>
    <row r="9189" spans="7:8" x14ac:dyDescent="0.35">
      <c r="G9189">
        <v>9183</v>
      </c>
      <c r="H9189">
        <f t="shared" ca="1" si="228"/>
        <v>-7.0397602095166392E-3</v>
      </c>
    </row>
    <row r="9190" spans="7:8" x14ac:dyDescent="0.35">
      <c r="G9190">
        <v>9184</v>
      </c>
      <c r="H9190">
        <f t="shared" ca="1" si="228"/>
        <v>-1.6415803824167186E-2</v>
      </c>
    </row>
    <row r="9191" spans="7:8" x14ac:dyDescent="0.35">
      <c r="G9191">
        <v>9185</v>
      </c>
      <c r="H9191">
        <f t="shared" ca="1" si="228"/>
        <v>1.9636846906547135E-2</v>
      </c>
    </row>
    <row r="9192" spans="7:8" x14ac:dyDescent="0.35">
      <c r="G9192">
        <v>9186</v>
      </c>
      <c r="H9192">
        <f t="shared" ca="1" si="228"/>
        <v>-2.6293668201703771E-2</v>
      </c>
    </row>
    <row r="9193" spans="7:8" x14ac:dyDescent="0.35">
      <c r="G9193">
        <v>9187</v>
      </c>
      <c r="H9193">
        <f t="shared" ca="1" si="228"/>
        <v>-2.0169635466857679E-2</v>
      </c>
    </row>
    <row r="9194" spans="7:8" x14ac:dyDescent="0.35">
      <c r="G9194">
        <v>9188</v>
      </c>
      <c r="H9194">
        <f t="shared" ca="1" si="228"/>
        <v>4.0220741281191859E-2</v>
      </c>
    </row>
    <row r="9195" spans="7:8" x14ac:dyDescent="0.35">
      <c r="G9195">
        <v>9189</v>
      </c>
      <c r="H9195">
        <f t="shared" ca="1" si="228"/>
        <v>3.5514630384742242E-3</v>
      </c>
    </row>
    <row r="9196" spans="7:8" x14ac:dyDescent="0.35">
      <c r="G9196">
        <v>9190</v>
      </c>
      <c r="H9196">
        <f t="shared" ca="1" si="228"/>
        <v>-2.9399932965575425E-2</v>
      </c>
    </row>
    <row r="9197" spans="7:8" x14ac:dyDescent="0.35">
      <c r="G9197">
        <v>9191</v>
      </c>
      <c r="H9197">
        <f t="shared" ca="1" si="228"/>
        <v>5.6180733113167999E-2</v>
      </c>
    </row>
    <row r="9198" spans="7:8" x14ac:dyDescent="0.35">
      <c r="G9198">
        <v>9192</v>
      </c>
      <c r="H9198">
        <f t="shared" ca="1" si="228"/>
        <v>2.5342379300149014E-3</v>
      </c>
    </row>
    <row r="9199" spans="7:8" x14ac:dyDescent="0.35">
      <c r="G9199">
        <v>9193</v>
      </c>
      <c r="H9199">
        <f t="shared" ca="1" si="228"/>
        <v>9.3093227373416531E-3</v>
      </c>
    </row>
    <row r="9200" spans="7:8" x14ac:dyDescent="0.35">
      <c r="G9200">
        <v>9194</v>
      </c>
      <c r="H9200">
        <f t="shared" ca="1" si="228"/>
        <v>8.9586246169019845E-3</v>
      </c>
    </row>
    <row r="9201" spans="7:8" x14ac:dyDescent="0.35">
      <c r="G9201">
        <v>9195</v>
      </c>
      <c r="H9201">
        <f t="shared" ca="1" si="228"/>
        <v>3.5680896525399727E-2</v>
      </c>
    </row>
    <row r="9202" spans="7:8" x14ac:dyDescent="0.35">
      <c r="G9202">
        <v>9196</v>
      </c>
      <c r="H9202">
        <f t="shared" ca="1" si="228"/>
        <v>6.5677409628846443E-3</v>
      </c>
    </row>
    <row r="9203" spans="7:8" x14ac:dyDescent="0.35">
      <c r="G9203">
        <v>9197</v>
      </c>
      <c r="H9203">
        <f t="shared" ca="1" si="228"/>
        <v>1.7639007375284104E-2</v>
      </c>
    </row>
    <row r="9204" spans="7:8" x14ac:dyDescent="0.35">
      <c r="G9204">
        <v>9198</v>
      </c>
      <c r="H9204">
        <f t="shared" ca="1" si="228"/>
        <v>-3.3469388206893894E-2</v>
      </c>
    </row>
    <row r="9205" spans="7:8" x14ac:dyDescent="0.35">
      <c r="G9205">
        <v>9199</v>
      </c>
      <c r="H9205">
        <f t="shared" ca="1" si="228"/>
        <v>-3.9088596374552684E-2</v>
      </c>
    </row>
    <row r="9206" spans="7:8" x14ac:dyDescent="0.35">
      <c r="G9206">
        <v>9200</v>
      </c>
      <c r="H9206">
        <f t="shared" ca="1" si="228"/>
        <v>2.0380185019325574E-2</v>
      </c>
    </row>
    <row r="9207" spans="7:8" x14ac:dyDescent="0.35">
      <c r="G9207">
        <v>9201</v>
      </c>
      <c r="H9207">
        <f t="shared" ca="1" si="228"/>
        <v>-1.1774322005091683E-2</v>
      </c>
    </row>
    <row r="9208" spans="7:8" x14ac:dyDescent="0.35">
      <c r="G9208">
        <v>9202</v>
      </c>
      <c r="H9208">
        <f t="shared" ca="1" si="228"/>
        <v>3.6362252278639212E-3</v>
      </c>
    </row>
    <row r="9209" spans="7:8" x14ac:dyDescent="0.35">
      <c r="G9209">
        <v>9203</v>
      </c>
      <c r="H9209">
        <f t="shared" ca="1" si="228"/>
        <v>-1.5688330705732695E-2</v>
      </c>
    </row>
    <row r="9210" spans="7:8" x14ac:dyDescent="0.35">
      <c r="G9210">
        <v>9204</v>
      </c>
      <c r="H9210">
        <f t="shared" ca="1" si="228"/>
        <v>1.7402581685870687E-2</v>
      </c>
    </row>
    <row r="9211" spans="7:8" x14ac:dyDescent="0.35">
      <c r="G9211">
        <v>9205</v>
      </c>
      <c r="H9211">
        <f t="shared" ca="1" si="228"/>
        <v>2.2519500419918695E-2</v>
      </c>
    </row>
    <row r="9212" spans="7:8" x14ac:dyDescent="0.35">
      <c r="G9212">
        <v>9206</v>
      </c>
      <c r="H9212">
        <f t="shared" ca="1" si="228"/>
        <v>3.0038693998712947E-2</v>
      </c>
    </row>
    <row r="9213" spans="7:8" x14ac:dyDescent="0.35">
      <c r="G9213">
        <v>9207</v>
      </c>
      <c r="H9213">
        <f t="shared" ca="1" si="228"/>
        <v>-6.1961393863582291E-3</v>
      </c>
    </row>
    <row r="9214" spans="7:8" x14ac:dyDescent="0.35">
      <c r="G9214">
        <v>9208</v>
      </c>
      <c r="H9214">
        <f t="shared" ca="1" si="228"/>
        <v>-1.7097629201146863E-2</v>
      </c>
    </row>
    <row r="9215" spans="7:8" x14ac:dyDescent="0.35">
      <c r="G9215">
        <v>9209</v>
      </c>
      <c r="H9215">
        <f t="shared" ca="1" si="228"/>
        <v>-2.2695368743046035E-2</v>
      </c>
    </row>
    <row r="9216" spans="7:8" x14ac:dyDescent="0.35">
      <c r="G9216">
        <v>9210</v>
      </c>
      <c r="H9216">
        <f t="shared" ca="1" si="228"/>
        <v>-1.2866152058941874E-3</v>
      </c>
    </row>
    <row r="9217" spans="7:8" x14ac:dyDescent="0.35">
      <c r="G9217">
        <v>9211</v>
      </c>
      <c r="H9217">
        <f t="shared" ca="1" si="228"/>
        <v>2.999477585412014E-2</v>
      </c>
    </row>
    <row r="9218" spans="7:8" x14ac:dyDescent="0.35">
      <c r="G9218">
        <v>9212</v>
      </c>
      <c r="H9218">
        <f t="shared" ca="1" si="228"/>
        <v>1.8882551015197414E-2</v>
      </c>
    </row>
    <row r="9219" spans="7:8" x14ac:dyDescent="0.35">
      <c r="G9219">
        <v>9213</v>
      </c>
      <c r="H9219">
        <f t="shared" ca="1" si="228"/>
        <v>2.0294776763591198E-2</v>
      </c>
    </row>
    <row r="9220" spans="7:8" x14ac:dyDescent="0.35">
      <c r="G9220">
        <v>9214</v>
      </c>
      <c r="H9220">
        <f t="shared" ca="1" si="228"/>
        <v>-6.1772971079298552E-3</v>
      </c>
    </row>
    <row r="9221" spans="7:8" x14ac:dyDescent="0.35">
      <c r="G9221">
        <v>9215</v>
      </c>
      <c r="H9221">
        <f t="shared" ca="1" si="228"/>
        <v>-7.921882718083027E-3</v>
      </c>
    </row>
    <row r="9222" spans="7:8" x14ac:dyDescent="0.35">
      <c r="G9222">
        <v>9216</v>
      </c>
      <c r="H9222">
        <f t="shared" ca="1" si="228"/>
        <v>-1.4251703195674467E-2</v>
      </c>
    </row>
    <row r="9223" spans="7:8" x14ac:dyDescent="0.35">
      <c r="G9223">
        <v>9217</v>
      </c>
      <c r="H9223">
        <f t="shared" ref="H9223:H9286" ca="1" si="229">_xlfn.NORM.INV(RAND(),K$9,K$10)</f>
        <v>2.2231458005126267E-2</v>
      </c>
    </row>
    <row r="9224" spans="7:8" x14ac:dyDescent="0.35">
      <c r="G9224">
        <v>9218</v>
      </c>
      <c r="H9224">
        <f t="shared" ca="1" si="229"/>
        <v>-2.292133399518146E-2</v>
      </c>
    </row>
    <row r="9225" spans="7:8" x14ac:dyDescent="0.35">
      <c r="G9225">
        <v>9219</v>
      </c>
      <c r="H9225">
        <f t="shared" ca="1" si="229"/>
        <v>2.2796920890148429E-4</v>
      </c>
    </row>
    <row r="9226" spans="7:8" x14ac:dyDescent="0.35">
      <c r="G9226">
        <v>9220</v>
      </c>
      <c r="H9226">
        <f t="shared" ca="1" si="229"/>
        <v>-3.2725886735022157E-2</v>
      </c>
    </row>
    <row r="9227" spans="7:8" x14ac:dyDescent="0.35">
      <c r="G9227">
        <v>9221</v>
      </c>
      <c r="H9227">
        <f t="shared" ca="1" si="229"/>
        <v>2.2122852588498793E-2</v>
      </c>
    </row>
    <row r="9228" spans="7:8" x14ac:dyDescent="0.35">
      <c r="G9228">
        <v>9222</v>
      </c>
      <c r="H9228">
        <f t="shared" ca="1" si="229"/>
        <v>2.1380383273686982E-2</v>
      </c>
    </row>
    <row r="9229" spans="7:8" x14ac:dyDescent="0.35">
      <c r="G9229">
        <v>9223</v>
      </c>
      <c r="H9229">
        <f t="shared" ca="1" si="229"/>
        <v>1.0130229567788123E-2</v>
      </c>
    </row>
    <row r="9230" spans="7:8" x14ac:dyDescent="0.35">
      <c r="G9230">
        <v>9224</v>
      </c>
      <c r="H9230">
        <f t="shared" ca="1" si="229"/>
        <v>-3.1693951823629454E-2</v>
      </c>
    </row>
    <row r="9231" spans="7:8" x14ac:dyDescent="0.35">
      <c r="G9231">
        <v>9225</v>
      </c>
      <c r="H9231">
        <f t="shared" ca="1" si="229"/>
        <v>-1.5802144550947916E-2</v>
      </c>
    </row>
    <row r="9232" spans="7:8" x14ac:dyDescent="0.35">
      <c r="G9232">
        <v>9226</v>
      </c>
      <c r="H9232">
        <f t="shared" ca="1" si="229"/>
        <v>8.6306831346584529E-3</v>
      </c>
    </row>
    <row r="9233" spans="7:8" x14ac:dyDescent="0.35">
      <c r="G9233">
        <v>9227</v>
      </c>
      <c r="H9233">
        <f t="shared" ca="1" si="229"/>
        <v>-4.9214781456557069E-2</v>
      </c>
    </row>
    <row r="9234" spans="7:8" x14ac:dyDescent="0.35">
      <c r="G9234">
        <v>9228</v>
      </c>
      <c r="H9234">
        <f t="shared" ca="1" si="229"/>
        <v>-3.4454599122675032E-2</v>
      </c>
    </row>
    <row r="9235" spans="7:8" x14ac:dyDescent="0.35">
      <c r="G9235">
        <v>9229</v>
      </c>
      <c r="H9235">
        <f t="shared" ca="1" si="229"/>
        <v>-2.3985063091261263E-2</v>
      </c>
    </row>
    <row r="9236" spans="7:8" x14ac:dyDescent="0.35">
      <c r="G9236">
        <v>9230</v>
      </c>
      <c r="H9236">
        <f t="shared" ca="1" si="229"/>
        <v>-6.2396515937537126E-3</v>
      </c>
    </row>
    <row r="9237" spans="7:8" x14ac:dyDescent="0.35">
      <c r="G9237">
        <v>9231</v>
      </c>
      <c r="H9237">
        <f t="shared" ca="1" si="229"/>
        <v>-7.2671238061585951E-3</v>
      </c>
    </row>
    <row r="9238" spans="7:8" x14ac:dyDescent="0.35">
      <c r="G9238">
        <v>9232</v>
      </c>
      <c r="H9238">
        <f t="shared" ca="1" si="229"/>
        <v>-3.2962692470990568E-2</v>
      </c>
    </row>
    <row r="9239" spans="7:8" x14ac:dyDescent="0.35">
      <c r="G9239">
        <v>9233</v>
      </c>
      <c r="H9239">
        <f t="shared" ca="1" si="229"/>
        <v>-2.5025041197971321E-2</v>
      </c>
    </row>
    <row r="9240" spans="7:8" x14ac:dyDescent="0.35">
      <c r="G9240">
        <v>9234</v>
      </c>
      <c r="H9240">
        <f t="shared" ca="1" si="229"/>
        <v>4.5923021700918366E-2</v>
      </c>
    </row>
    <row r="9241" spans="7:8" x14ac:dyDescent="0.35">
      <c r="G9241">
        <v>9235</v>
      </c>
      <c r="H9241">
        <f t="shared" ca="1" si="229"/>
        <v>8.4659219015271736E-3</v>
      </c>
    </row>
    <row r="9242" spans="7:8" x14ac:dyDescent="0.35">
      <c r="G9242">
        <v>9236</v>
      </c>
      <c r="H9242">
        <f t="shared" ca="1" si="229"/>
        <v>-1.0948543229437731E-2</v>
      </c>
    </row>
    <row r="9243" spans="7:8" x14ac:dyDescent="0.35">
      <c r="G9243">
        <v>9237</v>
      </c>
      <c r="H9243">
        <f t="shared" ca="1" si="229"/>
        <v>-3.6184592412901943E-2</v>
      </c>
    </row>
    <row r="9244" spans="7:8" x14ac:dyDescent="0.35">
      <c r="G9244">
        <v>9238</v>
      </c>
      <c r="H9244">
        <f t="shared" ca="1" si="229"/>
        <v>-2.4921653984708116E-2</v>
      </c>
    </row>
    <row r="9245" spans="7:8" x14ac:dyDescent="0.35">
      <c r="G9245">
        <v>9239</v>
      </c>
      <c r="H9245">
        <f t="shared" ca="1" si="229"/>
        <v>2.1243577855434071E-3</v>
      </c>
    </row>
    <row r="9246" spans="7:8" x14ac:dyDescent="0.35">
      <c r="G9246">
        <v>9240</v>
      </c>
      <c r="H9246">
        <f t="shared" ca="1" si="229"/>
        <v>3.788632766180129E-3</v>
      </c>
    </row>
    <row r="9247" spans="7:8" x14ac:dyDescent="0.35">
      <c r="G9247">
        <v>9241</v>
      </c>
      <c r="H9247">
        <f t="shared" ca="1" si="229"/>
        <v>3.2638124664176343E-2</v>
      </c>
    </row>
    <row r="9248" spans="7:8" x14ac:dyDescent="0.35">
      <c r="G9248">
        <v>9242</v>
      </c>
      <c r="H9248">
        <f t="shared" ca="1" si="229"/>
        <v>4.0726388820811945E-3</v>
      </c>
    </row>
    <row r="9249" spans="7:8" x14ac:dyDescent="0.35">
      <c r="G9249">
        <v>9243</v>
      </c>
      <c r="H9249">
        <f t="shared" ca="1" si="229"/>
        <v>-3.2319899719314401E-3</v>
      </c>
    </row>
    <row r="9250" spans="7:8" x14ac:dyDescent="0.35">
      <c r="G9250">
        <v>9244</v>
      </c>
      <c r="H9250">
        <f t="shared" ca="1" si="229"/>
        <v>2.017447129407068E-2</v>
      </c>
    </row>
    <row r="9251" spans="7:8" x14ac:dyDescent="0.35">
      <c r="G9251">
        <v>9245</v>
      </c>
      <c r="H9251">
        <f t="shared" ca="1" si="229"/>
        <v>4.1662166847496185E-2</v>
      </c>
    </row>
    <row r="9252" spans="7:8" x14ac:dyDescent="0.35">
      <c r="G9252">
        <v>9246</v>
      </c>
      <c r="H9252">
        <f t="shared" ca="1" si="229"/>
        <v>9.9483971867404559E-4</v>
      </c>
    </row>
    <row r="9253" spans="7:8" x14ac:dyDescent="0.35">
      <c r="G9253">
        <v>9247</v>
      </c>
      <c r="H9253">
        <f t="shared" ca="1" si="229"/>
        <v>-3.9499998357459959E-2</v>
      </c>
    </row>
    <row r="9254" spans="7:8" x14ac:dyDescent="0.35">
      <c r="G9254">
        <v>9248</v>
      </c>
      <c r="H9254">
        <f t="shared" ca="1" si="229"/>
        <v>-1.0931366067483681E-2</v>
      </c>
    </row>
    <row r="9255" spans="7:8" x14ac:dyDescent="0.35">
      <c r="G9255">
        <v>9249</v>
      </c>
      <c r="H9255">
        <f t="shared" ca="1" si="229"/>
        <v>1.5244602086972895E-3</v>
      </c>
    </row>
    <row r="9256" spans="7:8" x14ac:dyDescent="0.35">
      <c r="G9256">
        <v>9250</v>
      </c>
      <c r="H9256">
        <f t="shared" ca="1" si="229"/>
        <v>9.8672711654110533E-3</v>
      </c>
    </row>
    <row r="9257" spans="7:8" x14ac:dyDescent="0.35">
      <c r="G9257">
        <v>9251</v>
      </c>
      <c r="H9257">
        <f t="shared" ca="1" si="229"/>
        <v>-4.0151538965757821E-2</v>
      </c>
    </row>
    <row r="9258" spans="7:8" x14ac:dyDescent="0.35">
      <c r="G9258">
        <v>9252</v>
      </c>
      <c r="H9258">
        <f t="shared" ca="1" si="229"/>
        <v>-1.6130604646565752E-2</v>
      </c>
    </row>
    <row r="9259" spans="7:8" x14ac:dyDescent="0.35">
      <c r="G9259">
        <v>9253</v>
      </c>
      <c r="H9259">
        <f t="shared" ca="1" si="229"/>
        <v>-1.1622702213820854E-2</v>
      </c>
    </row>
    <row r="9260" spans="7:8" x14ac:dyDescent="0.35">
      <c r="G9260">
        <v>9254</v>
      </c>
      <c r="H9260">
        <f t="shared" ca="1" si="229"/>
        <v>4.3695684682010558E-2</v>
      </c>
    </row>
    <row r="9261" spans="7:8" x14ac:dyDescent="0.35">
      <c r="G9261">
        <v>9255</v>
      </c>
      <c r="H9261">
        <f t="shared" ca="1" si="229"/>
        <v>9.8227598223227502E-3</v>
      </c>
    </row>
    <row r="9262" spans="7:8" x14ac:dyDescent="0.35">
      <c r="G9262">
        <v>9256</v>
      </c>
      <c r="H9262">
        <f t="shared" ca="1" si="229"/>
        <v>-4.2217046661441632E-2</v>
      </c>
    </row>
    <row r="9263" spans="7:8" x14ac:dyDescent="0.35">
      <c r="G9263">
        <v>9257</v>
      </c>
      <c r="H9263">
        <f t="shared" ca="1" si="229"/>
        <v>3.6558105080482989E-2</v>
      </c>
    </row>
    <row r="9264" spans="7:8" x14ac:dyDescent="0.35">
      <c r="G9264">
        <v>9258</v>
      </c>
      <c r="H9264">
        <f t="shared" ca="1" si="229"/>
        <v>-2.3505165422199163E-2</v>
      </c>
    </row>
    <row r="9265" spans="7:8" x14ac:dyDescent="0.35">
      <c r="G9265">
        <v>9259</v>
      </c>
      <c r="H9265">
        <f t="shared" ca="1" si="229"/>
        <v>2.4374394318995473E-2</v>
      </c>
    </row>
    <row r="9266" spans="7:8" x14ac:dyDescent="0.35">
      <c r="G9266">
        <v>9260</v>
      </c>
      <c r="H9266">
        <f t="shared" ca="1" si="229"/>
        <v>2.1284234185809939E-2</v>
      </c>
    </row>
    <row r="9267" spans="7:8" x14ac:dyDescent="0.35">
      <c r="G9267">
        <v>9261</v>
      </c>
      <c r="H9267">
        <f t="shared" ca="1" si="229"/>
        <v>-3.6447370640454994E-2</v>
      </c>
    </row>
    <row r="9268" spans="7:8" x14ac:dyDescent="0.35">
      <c r="G9268">
        <v>9262</v>
      </c>
      <c r="H9268">
        <f t="shared" ca="1" si="229"/>
        <v>-2.4418533300102862E-2</v>
      </c>
    </row>
    <row r="9269" spans="7:8" x14ac:dyDescent="0.35">
      <c r="G9269">
        <v>9263</v>
      </c>
      <c r="H9269">
        <f t="shared" ca="1" si="229"/>
        <v>-2.3582008461373791E-2</v>
      </c>
    </row>
    <row r="9270" spans="7:8" x14ac:dyDescent="0.35">
      <c r="G9270">
        <v>9264</v>
      </c>
      <c r="H9270">
        <f t="shared" ca="1" si="229"/>
        <v>5.1579022811152715E-3</v>
      </c>
    </row>
    <row r="9271" spans="7:8" x14ac:dyDescent="0.35">
      <c r="G9271">
        <v>9265</v>
      </c>
      <c r="H9271">
        <f t="shared" ca="1" si="229"/>
        <v>2.6594192577549629E-2</v>
      </c>
    </row>
    <row r="9272" spans="7:8" x14ac:dyDescent="0.35">
      <c r="G9272">
        <v>9266</v>
      </c>
      <c r="H9272">
        <f t="shared" ca="1" si="229"/>
        <v>-1.4377015298229719E-2</v>
      </c>
    </row>
    <row r="9273" spans="7:8" x14ac:dyDescent="0.35">
      <c r="G9273">
        <v>9267</v>
      </c>
      <c r="H9273">
        <f t="shared" ca="1" si="229"/>
        <v>2.7919227335687902E-2</v>
      </c>
    </row>
    <row r="9274" spans="7:8" x14ac:dyDescent="0.35">
      <c r="G9274">
        <v>9268</v>
      </c>
      <c r="H9274">
        <f t="shared" ca="1" si="229"/>
        <v>9.6586321849728256E-3</v>
      </c>
    </row>
    <row r="9275" spans="7:8" x14ac:dyDescent="0.35">
      <c r="G9275">
        <v>9269</v>
      </c>
      <c r="H9275">
        <f t="shared" ca="1" si="229"/>
        <v>-8.9748133561130573E-3</v>
      </c>
    </row>
    <row r="9276" spans="7:8" x14ac:dyDescent="0.35">
      <c r="G9276">
        <v>9270</v>
      </c>
      <c r="H9276">
        <f t="shared" ca="1" si="229"/>
        <v>1.917890447759504E-2</v>
      </c>
    </row>
    <row r="9277" spans="7:8" x14ac:dyDescent="0.35">
      <c r="G9277">
        <v>9271</v>
      </c>
      <c r="H9277">
        <f t="shared" ca="1" si="229"/>
        <v>6.0200901789116334E-3</v>
      </c>
    </row>
    <row r="9278" spans="7:8" x14ac:dyDescent="0.35">
      <c r="G9278">
        <v>9272</v>
      </c>
      <c r="H9278">
        <f t="shared" ca="1" si="229"/>
        <v>-2.8724413308696652E-2</v>
      </c>
    </row>
    <row r="9279" spans="7:8" x14ac:dyDescent="0.35">
      <c r="G9279">
        <v>9273</v>
      </c>
      <c r="H9279">
        <f t="shared" ca="1" si="229"/>
        <v>1.5248603687081851E-2</v>
      </c>
    </row>
    <row r="9280" spans="7:8" x14ac:dyDescent="0.35">
      <c r="G9280">
        <v>9274</v>
      </c>
      <c r="H9280">
        <f t="shared" ca="1" si="229"/>
        <v>-1.0717972813837457E-3</v>
      </c>
    </row>
    <row r="9281" spans="7:8" x14ac:dyDescent="0.35">
      <c r="G9281">
        <v>9275</v>
      </c>
      <c r="H9281">
        <f t="shared" ca="1" si="229"/>
        <v>6.7162378535316064E-3</v>
      </c>
    </row>
    <row r="9282" spans="7:8" x14ac:dyDescent="0.35">
      <c r="G9282">
        <v>9276</v>
      </c>
      <c r="H9282">
        <f t="shared" ca="1" si="229"/>
        <v>-1.1987317971023276E-2</v>
      </c>
    </row>
    <row r="9283" spans="7:8" x14ac:dyDescent="0.35">
      <c r="G9283">
        <v>9277</v>
      </c>
      <c r="H9283">
        <f t="shared" ca="1" si="229"/>
        <v>5.9313504158496457E-3</v>
      </c>
    </row>
    <row r="9284" spans="7:8" x14ac:dyDescent="0.35">
      <c r="G9284">
        <v>9278</v>
      </c>
      <c r="H9284">
        <f t="shared" ca="1" si="229"/>
        <v>-5.172154564605254E-3</v>
      </c>
    </row>
    <row r="9285" spans="7:8" x14ac:dyDescent="0.35">
      <c r="G9285">
        <v>9279</v>
      </c>
      <c r="H9285">
        <f t="shared" ca="1" si="229"/>
        <v>-2.4498252122663027E-3</v>
      </c>
    </row>
    <row r="9286" spans="7:8" x14ac:dyDescent="0.35">
      <c r="G9286">
        <v>9280</v>
      </c>
      <c r="H9286">
        <f t="shared" ca="1" si="229"/>
        <v>9.798222433650243E-3</v>
      </c>
    </row>
    <row r="9287" spans="7:8" x14ac:dyDescent="0.35">
      <c r="G9287">
        <v>9281</v>
      </c>
      <c r="H9287">
        <f t="shared" ref="H9287:H9350" ca="1" si="230">_xlfn.NORM.INV(RAND(),K$9,K$10)</f>
        <v>1.5532362686277109E-2</v>
      </c>
    </row>
    <row r="9288" spans="7:8" x14ac:dyDescent="0.35">
      <c r="G9288">
        <v>9282</v>
      </c>
      <c r="H9288">
        <f t="shared" ca="1" si="230"/>
        <v>1.4864346852477069E-2</v>
      </c>
    </row>
    <row r="9289" spans="7:8" x14ac:dyDescent="0.35">
      <c r="G9289">
        <v>9283</v>
      </c>
      <c r="H9289">
        <f t="shared" ca="1" si="230"/>
        <v>4.2439642730945089E-2</v>
      </c>
    </row>
    <row r="9290" spans="7:8" x14ac:dyDescent="0.35">
      <c r="G9290">
        <v>9284</v>
      </c>
      <c r="H9290">
        <f t="shared" ca="1" si="230"/>
        <v>3.3381729192574636E-2</v>
      </c>
    </row>
    <row r="9291" spans="7:8" x14ac:dyDescent="0.35">
      <c r="G9291">
        <v>9285</v>
      </c>
      <c r="H9291">
        <f t="shared" ca="1" si="230"/>
        <v>-1.1905253224306349E-2</v>
      </c>
    </row>
    <row r="9292" spans="7:8" x14ac:dyDescent="0.35">
      <c r="G9292">
        <v>9286</v>
      </c>
      <c r="H9292">
        <f t="shared" ca="1" si="230"/>
        <v>-9.7414322469600422E-3</v>
      </c>
    </row>
    <row r="9293" spans="7:8" x14ac:dyDescent="0.35">
      <c r="G9293">
        <v>9287</v>
      </c>
      <c r="H9293">
        <f t="shared" ca="1" si="230"/>
        <v>5.8205470187151082E-3</v>
      </c>
    </row>
    <row r="9294" spans="7:8" x14ac:dyDescent="0.35">
      <c r="G9294">
        <v>9288</v>
      </c>
      <c r="H9294">
        <f t="shared" ca="1" si="230"/>
        <v>-2.8258833625943461E-2</v>
      </c>
    </row>
    <row r="9295" spans="7:8" x14ac:dyDescent="0.35">
      <c r="G9295">
        <v>9289</v>
      </c>
      <c r="H9295">
        <f t="shared" ca="1" si="230"/>
        <v>4.7428969475818228E-3</v>
      </c>
    </row>
    <row r="9296" spans="7:8" x14ac:dyDescent="0.35">
      <c r="G9296">
        <v>9290</v>
      </c>
      <c r="H9296">
        <f t="shared" ca="1" si="230"/>
        <v>-1.7224654653406973E-2</v>
      </c>
    </row>
    <row r="9297" spans="7:8" x14ac:dyDescent="0.35">
      <c r="G9297">
        <v>9291</v>
      </c>
      <c r="H9297">
        <f t="shared" ca="1" si="230"/>
        <v>-2.3561011720973749E-2</v>
      </c>
    </row>
    <row r="9298" spans="7:8" x14ac:dyDescent="0.35">
      <c r="G9298">
        <v>9292</v>
      </c>
      <c r="H9298">
        <f t="shared" ca="1" si="230"/>
        <v>4.2357157209828203E-2</v>
      </c>
    </row>
    <row r="9299" spans="7:8" x14ac:dyDescent="0.35">
      <c r="G9299">
        <v>9293</v>
      </c>
      <c r="H9299">
        <f t="shared" ca="1" si="230"/>
        <v>4.905106933147739E-3</v>
      </c>
    </row>
    <row r="9300" spans="7:8" x14ac:dyDescent="0.35">
      <c r="G9300">
        <v>9294</v>
      </c>
      <c r="H9300">
        <f t="shared" ca="1" si="230"/>
        <v>-2.6988148081583709E-2</v>
      </c>
    </row>
    <row r="9301" spans="7:8" x14ac:dyDescent="0.35">
      <c r="G9301">
        <v>9295</v>
      </c>
      <c r="H9301">
        <f t="shared" ca="1" si="230"/>
        <v>6.1421961273138929E-3</v>
      </c>
    </row>
    <row r="9302" spans="7:8" x14ac:dyDescent="0.35">
      <c r="G9302">
        <v>9296</v>
      </c>
      <c r="H9302">
        <f t="shared" ca="1" si="230"/>
        <v>-3.6029625586250598E-3</v>
      </c>
    </row>
    <row r="9303" spans="7:8" x14ac:dyDescent="0.35">
      <c r="G9303">
        <v>9297</v>
      </c>
      <c r="H9303">
        <f t="shared" ca="1" si="230"/>
        <v>-3.5705811889504705E-3</v>
      </c>
    </row>
    <row r="9304" spans="7:8" x14ac:dyDescent="0.35">
      <c r="G9304">
        <v>9298</v>
      </c>
      <c r="H9304">
        <f t="shared" ca="1" si="230"/>
        <v>2.8592278641310198E-2</v>
      </c>
    </row>
    <row r="9305" spans="7:8" x14ac:dyDescent="0.35">
      <c r="G9305">
        <v>9299</v>
      </c>
      <c r="H9305">
        <f t="shared" ca="1" si="230"/>
        <v>-1.4854014016491397E-2</v>
      </c>
    </row>
    <row r="9306" spans="7:8" x14ac:dyDescent="0.35">
      <c r="G9306">
        <v>9300</v>
      </c>
      <c r="H9306">
        <f t="shared" ca="1" si="230"/>
        <v>-5.3002854379379967E-2</v>
      </c>
    </row>
    <row r="9307" spans="7:8" x14ac:dyDescent="0.35">
      <c r="G9307">
        <v>9301</v>
      </c>
      <c r="H9307">
        <f t="shared" ca="1" si="230"/>
        <v>-3.1357524902835776E-2</v>
      </c>
    </row>
    <row r="9308" spans="7:8" x14ac:dyDescent="0.35">
      <c r="G9308">
        <v>9302</v>
      </c>
      <c r="H9308">
        <f t="shared" ca="1" si="230"/>
        <v>1.8904747913022761E-2</v>
      </c>
    </row>
    <row r="9309" spans="7:8" x14ac:dyDescent="0.35">
      <c r="G9309">
        <v>9303</v>
      </c>
      <c r="H9309">
        <f t="shared" ca="1" si="230"/>
        <v>7.428557282532393E-3</v>
      </c>
    </row>
    <row r="9310" spans="7:8" x14ac:dyDescent="0.35">
      <c r="G9310">
        <v>9304</v>
      </c>
      <c r="H9310">
        <f t="shared" ca="1" si="230"/>
        <v>2.288474104115289E-2</v>
      </c>
    </row>
    <row r="9311" spans="7:8" x14ac:dyDescent="0.35">
      <c r="G9311">
        <v>9305</v>
      </c>
      <c r="H9311">
        <f t="shared" ca="1" si="230"/>
        <v>-2.8255271089672851E-2</v>
      </c>
    </row>
    <row r="9312" spans="7:8" x14ac:dyDescent="0.35">
      <c r="G9312">
        <v>9306</v>
      </c>
      <c r="H9312">
        <f t="shared" ca="1" si="230"/>
        <v>-3.1124181668105187E-2</v>
      </c>
    </row>
    <row r="9313" spans="7:8" x14ac:dyDescent="0.35">
      <c r="G9313">
        <v>9307</v>
      </c>
      <c r="H9313">
        <f t="shared" ca="1" si="230"/>
        <v>-4.8016998695009951E-3</v>
      </c>
    </row>
    <row r="9314" spans="7:8" x14ac:dyDescent="0.35">
      <c r="G9314">
        <v>9308</v>
      </c>
      <c r="H9314">
        <f t="shared" ca="1" si="230"/>
        <v>-2.5262540440556099E-2</v>
      </c>
    </row>
    <row r="9315" spans="7:8" x14ac:dyDescent="0.35">
      <c r="G9315">
        <v>9309</v>
      </c>
      <c r="H9315">
        <f t="shared" ca="1" si="230"/>
        <v>4.1607124229728325E-3</v>
      </c>
    </row>
    <row r="9316" spans="7:8" x14ac:dyDescent="0.35">
      <c r="G9316">
        <v>9310</v>
      </c>
      <c r="H9316">
        <f t="shared" ca="1" si="230"/>
        <v>5.3096742272894702E-2</v>
      </c>
    </row>
    <row r="9317" spans="7:8" x14ac:dyDescent="0.35">
      <c r="G9317">
        <v>9311</v>
      </c>
      <c r="H9317">
        <f t="shared" ca="1" si="230"/>
        <v>-2.5028169762833025E-2</v>
      </c>
    </row>
    <row r="9318" spans="7:8" x14ac:dyDescent="0.35">
      <c r="G9318">
        <v>9312</v>
      </c>
      <c r="H9318">
        <f t="shared" ca="1" si="230"/>
        <v>-3.4684645683323696E-2</v>
      </c>
    </row>
    <row r="9319" spans="7:8" x14ac:dyDescent="0.35">
      <c r="G9319">
        <v>9313</v>
      </c>
      <c r="H9319">
        <f t="shared" ca="1" si="230"/>
        <v>1.6878491122541274E-3</v>
      </c>
    </row>
    <row r="9320" spans="7:8" x14ac:dyDescent="0.35">
      <c r="G9320">
        <v>9314</v>
      </c>
      <c r="H9320">
        <f t="shared" ca="1" si="230"/>
        <v>-1.1637239207078931E-2</v>
      </c>
    </row>
    <row r="9321" spans="7:8" x14ac:dyDescent="0.35">
      <c r="G9321">
        <v>9315</v>
      </c>
      <c r="H9321">
        <f t="shared" ca="1" si="230"/>
        <v>-3.5191776450941882E-2</v>
      </c>
    </row>
    <row r="9322" spans="7:8" x14ac:dyDescent="0.35">
      <c r="G9322">
        <v>9316</v>
      </c>
      <c r="H9322">
        <f t="shared" ca="1" si="230"/>
        <v>9.7269970468889383E-3</v>
      </c>
    </row>
    <row r="9323" spans="7:8" x14ac:dyDescent="0.35">
      <c r="G9323">
        <v>9317</v>
      </c>
      <c r="H9323">
        <f t="shared" ca="1" si="230"/>
        <v>1.6541513041513342E-2</v>
      </c>
    </row>
    <row r="9324" spans="7:8" x14ac:dyDescent="0.35">
      <c r="G9324">
        <v>9318</v>
      </c>
      <c r="H9324">
        <f t="shared" ca="1" si="230"/>
        <v>2.8152157390171694E-2</v>
      </c>
    </row>
    <row r="9325" spans="7:8" x14ac:dyDescent="0.35">
      <c r="G9325">
        <v>9319</v>
      </c>
      <c r="H9325">
        <f t="shared" ca="1" si="230"/>
        <v>2.1641399151202077E-2</v>
      </c>
    </row>
    <row r="9326" spans="7:8" x14ac:dyDescent="0.35">
      <c r="G9326">
        <v>9320</v>
      </c>
      <c r="H9326">
        <f t="shared" ca="1" si="230"/>
        <v>1.8114101307572971E-2</v>
      </c>
    </row>
    <row r="9327" spans="7:8" x14ac:dyDescent="0.35">
      <c r="G9327">
        <v>9321</v>
      </c>
      <c r="H9327">
        <f t="shared" ca="1" si="230"/>
        <v>9.2464572025141058E-3</v>
      </c>
    </row>
    <row r="9328" spans="7:8" x14ac:dyDescent="0.35">
      <c r="G9328">
        <v>9322</v>
      </c>
      <c r="H9328">
        <f t="shared" ca="1" si="230"/>
        <v>-3.8767191784057284E-2</v>
      </c>
    </row>
    <row r="9329" spans="7:8" x14ac:dyDescent="0.35">
      <c r="G9329">
        <v>9323</v>
      </c>
      <c r="H9329">
        <f t="shared" ca="1" si="230"/>
        <v>1.0257543839531601E-2</v>
      </c>
    </row>
    <row r="9330" spans="7:8" x14ac:dyDescent="0.35">
      <c r="G9330">
        <v>9324</v>
      </c>
      <c r="H9330">
        <f t="shared" ca="1" si="230"/>
        <v>2.0219789816589895E-2</v>
      </c>
    </row>
    <row r="9331" spans="7:8" x14ac:dyDescent="0.35">
      <c r="G9331">
        <v>9325</v>
      </c>
      <c r="H9331">
        <f t="shared" ca="1" si="230"/>
        <v>-4.9467997290881536E-3</v>
      </c>
    </row>
    <row r="9332" spans="7:8" x14ac:dyDescent="0.35">
      <c r="G9332">
        <v>9326</v>
      </c>
      <c r="H9332">
        <f t="shared" ca="1" si="230"/>
        <v>3.2173354579469633E-2</v>
      </c>
    </row>
    <row r="9333" spans="7:8" x14ac:dyDescent="0.35">
      <c r="G9333">
        <v>9327</v>
      </c>
      <c r="H9333">
        <f t="shared" ca="1" si="230"/>
        <v>2.4900269093831872E-2</v>
      </c>
    </row>
    <row r="9334" spans="7:8" x14ac:dyDescent="0.35">
      <c r="G9334">
        <v>9328</v>
      </c>
      <c r="H9334">
        <f t="shared" ca="1" si="230"/>
        <v>-9.9604572107559776E-3</v>
      </c>
    </row>
    <row r="9335" spans="7:8" x14ac:dyDescent="0.35">
      <c r="G9335">
        <v>9329</v>
      </c>
      <c r="H9335">
        <f t="shared" ca="1" si="230"/>
        <v>-1.6315315948718971E-3</v>
      </c>
    </row>
    <row r="9336" spans="7:8" x14ac:dyDescent="0.35">
      <c r="G9336">
        <v>9330</v>
      </c>
      <c r="H9336">
        <f t="shared" ca="1" si="230"/>
        <v>3.5046236379877999E-2</v>
      </c>
    </row>
    <row r="9337" spans="7:8" x14ac:dyDescent="0.35">
      <c r="G9337">
        <v>9331</v>
      </c>
      <c r="H9337">
        <f t="shared" ca="1" si="230"/>
        <v>-3.3229167719880985E-2</v>
      </c>
    </row>
    <row r="9338" spans="7:8" x14ac:dyDescent="0.35">
      <c r="G9338">
        <v>9332</v>
      </c>
      <c r="H9338">
        <f t="shared" ca="1" si="230"/>
        <v>1.3657283797619995E-2</v>
      </c>
    </row>
    <row r="9339" spans="7:8" x14ac:dyDescent="0.35">
      <c r="G9339">
        <v>9333</v>
      </c>
      <c r="H9339">
        <f t="shared" ca="1" si="230"/>
        <v>2.1746248073174258E-2</v>
      </c>
    </row>
    <row r="9340" spans="7:8" x14ac:dyDescent="0.35">
      <c r="G9340">
        <v>9334</v>
      </c>
      <c r="H9340">
        <f t="shared" ca="1" si="230"/>
        <v>2.1665297667439961E-2</v>
      </c>
    </row>
    <row r="9341" spans="7:8" x14ac:dyDescent="0.35">
      <c r="G9341">
        <v>9335</v>
      </c>
      <c r="H9341">
        <f t="shared" ca="1" si="230"/>
        <v>7.5635326133896364E-3</v>
      </c>
    </row>
    <row r="9342" spans="7:8" x14ac:dyDescent="0.35">
      <c r="G9342">
        <v>9336</v>
      </c>
      <c r="H9342">
        <f t="shared" ca="1" si="230"/>
        <v>-8.0319494093580388E-3</v>
      </c>
    </row>
    <row r="9343" spans="7:8" x14ac:dyDescent="0.35">
      <c r="G9343">
        <v>9337</v>
      </c>
      <c r="H9343">
        <f t="shared" ca="1" si="230"/>
        <v>1.7772463347042057E-2</v>
      </c>
    </row>
    <row r="9344" spans="7:8" x14ac:dyDescent="0.35">
      <c r="G9344">
        <v>9338</v>
      </c>
      <c r="H9344">
        <f t="shared" ca="1" si="230"/>
        <v>3.5153629321907137E-3</v>
      </c>
    </row>
    <row r="9345" spans="7:8" x14ac:dyDescent="0.35">
      <c r="G9345">
        <v>9339</v>
      </c>
      <c r="H9345">
        <f t="shared" ca="1" si="230"/>
        <v>-8.7173947677100343E-3</v>
      </c>
    </row>
    <row r="9346" spans="7:8" x14ac:dyDescent="0.35">
      <c r="G9346">
        <v>9340</v>
      </c>
      <c r="H9346">
        <f t="shared" ca="1" si="230"/>
        <v>1.8151698023684631E-2</v>
      </c>
    </row>
    <row r="9347" spans="7:8" x14ac:dyDescent="0.35">
      <c r="G9347">
        <v>9341</v>
      </c>
      <c r="H9347">
        <f t="shared" ca="1" si="230"/>
        <v>3.4046424023229542E-2</v>
      </c>
    </row>
    <row r="9348" spans="7:8" x14ac:dyDescent="0.35">
      <c r="G9348">
        <v>9342</v>
      </c>
      <c r="H9348">
        <f t="shared" ca="1" si="230"/>
        <v>-5.6767516443555606E-2</v>
      </c>
    </row>
    <row r="9349" spans="7:8" x14ac:dyDescent="0.35">
      <c r="G9349">
        <v>9343</v>
      </c>
      <c r="H9349">
        <f t="shared" ca="1" si="230"/>
        <v>7.5905756528871883E-3</v>
      </c>
    </row>
    <row r="9350" spans="7:8" x14ac:dyDescent="0.35">
      <c r="G9350">
        <v>9344</v>
      </c>
      <c r="H9350">
        <f t="shared" ca="1" si="230"/>
        <v>-5.2755849345938041E-3</v>
      </c>
    </row>
    <row r="9351" spans="7:8" x14ac:dyDescent="0.35">
      <c r="G9351">
        <v>9345</v>
      </c>
      <c r="H9351">
        <f t="shared" ref="H9351:H9414" ca="1" si="231">_xlfn.NORM.INV(RAND(),K$9,K$10)</f>
        <v>-1.3436973651666158E-2</v>
      </c>
    </row>
    <row r="9352" spans="7:8" x14ac:dyDescent="0.35">
      <c r="G9352">
        <v>9346</v>
      </c>
      <c r="H9352">
        <f t="shared" ca="1" si="231"/>
        <v>7.3035610353950698E-3</v>
      </c>
    </row>
    <row r="9353" spans="7:8" x14ac:dyDescent="0.35">
      <c r="G9353">
        <v>9347</v>
      </c>
      <c r="H9353">
        <f t="shared" ca="1" si="231"/>
        <v>-3.9534483528609721E-2</v>
      </c>
    </row>
    <row r="9354" spans="7:8" x14ac:dyDescent="0.35">
      <c r="G9354">
        <v>9348</v>
      </c>
      <c r="H9354">
        <f t="shared" ca="1" si="231"/>
        <v>5.0904609947529364E-2</v>
      </c>
    </row>
    <row r="9355" spans="7:8" x14ac:dyDescent="0.35">
      <c r="G9355">
        <v>9349</v>
      </c>
      <c r="H9355">
        <f t="shared" ca="1" si="231"/>
        <v>6.4470783417787794E-2</v>
      </c>
    </row>
    <row r="9356" spans="7:8" x14ac:dyDescent="0.35">
      <c r="G9356">
        <v>9350</v>
      </c>
      <c r="H9356">
        <f t="shared" ca="1" si="231"/>
        <v>-2.6926532712520421E-2</v>
      </c>
    </row>
    <row r="9357" spans="7:8" x14ac:dyDescent="0.35">
      <c r="G9357">
        <v>9351</v>
      </c>
      <c r="H9357">
        <f t="shared" ca="1" si="231"/>
        <v>1.920927480646021E-2</v>
      </c>
    </row>
    <row r="9358" spans="7:8" x14ac:dyDescent="0.35">
      <c r="G9358">
        <v>9352</v>
      </c>
      <c r="H9358">
        <f t="shared" ca="1" si="231"/>
        <v>-3.6982204537901165E-4</v>
      </c>
    </row>
    <row r="9359" spans="7:8" x14ac:dyDescent="0.35">
      <c r="G9359">
        <v>9353</v>
      </c>
      <c r="H9359">
        <f t="shared" ca="1" si="231"/>
        <v>-2.2508353342457106E-3</v>
      </c>
    </row>
    <row r="9360" spans="7:8" x14ac:dyDescent="0.35">
      <c r="G9360">
        <v>9354</v>
      </c>
      <c r="H9360">
        <f t="shared" ca="1" si="231"/>
        <v>-2.3711466004116201E-2</v>
      </c>
    </row>
    <row r="9361" spans="7:8" x14ac:dyDescent="0.35">
      <c r="G9361">
        <v>9355</v>
      </c>
      <c r="H9361">
        <f t="shared" ca="1" si="231"/>
        <v>-2.068524826703862E-2</v>
      </c>
    </row>
    <row r="9362" spans="7:8" x14ac:dyDescent="0.35">
      <c r="G9362">
        <v>9356</v>
      </c>
      <c r="H9362">
        <f t="shared" ca="1" si="231"/>
        <v>-1.7177444242401259E-2</v>
      </c>
    </row>
    <row r="9363" spans="7:8" x14ac:dyDescent="0.35">
      <c r="G9363">
        <v>9357</v>
      </c>
      <c r="H9363">
        <f t="shared" ca="1" si="231"/>
        <v>3.8951247105590611E-3</v>
      </c>
    </row>
    <row r="9364" spans="7:8" x14ac:dyDescent="0.35">
      <c r="G9364">
        <v>9358</v>
      </c>
      <c r="H9364">
        <f t="shared" ca="1" si="231"/>
        <v>-1.5482465728767516E-2</v>
      </c>
    </row>
    <row r="9365" spans="7:8" x14ac:dyDescent="0.35">
      <c r="G9365">
        <v>9359</v>
      </c>
      <c r="H9365">
        <f t="shared" ca="1" si="231"/>
        <v>4.7029370911717376E-3</v>
      </c>
    </row>
    <row r="9366" spans="7:8" x14ac:dyDescent="0.35">
      <c r="G9366">
        <v>9360</v>
      </c>
      <c r="H9366">
        <f t="shared" ca="1" si="231"/>
        <v>-5.4455345219145614E-2</v>
      </c>
    </row>
    <row r="9367" spans="7:8" x14ac:dyDescent="0.35">
      <c r="G9367">
        <v>9361</v>
      </c>
      <c r="H9367">
        <f t="shared" ca="1" si="231"/>
        <v>3.4031895656576598E-2</v>
      </c>
    </row>
    <row r="9368" spans="7:8" x14ac:dyDescent="0.35">
      <c r="G9368">
        <v>9362</v>
      </c>
      <c r="H9368">
        <f t="shared" ca="1" si="231"/>
        <v>-4.708553196631415E-3</v>
      </c>
    </row>
    <row r="9369" spans="7:8" x14ac:dyDescent="0.35">
      <c r="G9369">
        <v>9363</v>
      </c>
      <c r="H9369">
        <f t="shared" ca="1" si="231"/>
        <v>-2.3999692311474849E-2</v>
      </c>
    </row>
    <row r="9370" spans="7:8" x14ac:dyDescent="0.35">
      <c r="G9370">
        <v>9364</v>
      </c>
      <c r="H9370">
        <f t="shared" ca="1" si="231"/>
        <v>-2.1905342551869589E-2</v>
      </c>
    </row>
    <row r="9371" spans="7:8" x14ac:dyDescent="0.35">
      <c r="G9371">
        <v>9365</v>
      </c>
      <c r="H9371">
        <f t="shared" ca="1" si="231"/>
        <v>1.8941934083203545E-2</v>
      </c>
    </row>
    <row r="9372" spans="7:8" x14ac:dyDescent="0.35">
      <c r="G9372">
        <v>9366</v>
      </c>
      <c r="H9372">
        <f t="shared" ca="1" si="231"/>
        <v>-1.0855823511077655E-2</v>
      </c>
    </row>
    <row r="9373" spans="7:8" x14ac:dyDescent="0.35">
      <c r="G9373">
        <v>9367</v>
      </c>
      <c r="H9373">
        <f t="shared" ca="1" si="231"/>
        <v>2.9089594527682543E-2</v>
      </c>
    </row>
    <row r="9374" spans="7:8" x14ac:dyDescent="0.35">
      <c r="G9374">
        <v>9368</v>
      </c>
      <c r="H9374">
        <f t="shared" ca="1" si="231"/>
        <v>2.9809448905955716E-2</v>
      </c>
    </row>
    <row r="9375" spans="7:8" x14ac:dyDescent="0.35">
      <c r="G9375">
        <v>9369</v>
      </c>
      <c r="H9375">
        <f t="shared" ca="1" si="231"/>
        <v>-1.3043428738911546E-2</v>
      </c>
    </row>
    <row r="9376" spans="7:8" x14ac:dyDescent="0.35">
      <c r="G9376">
        <v>9370</v>
      </c>
      <c r="H9376">
        <f t="shared" ca="1" si="231"/>
        <v>3.3816535426676965E-3</v>
      </c>
    </row>
    <row r="9377" spans="7:8" x14ac:dyDescent="0.35">
      <c r="G9377">
        <v>9371</v>
      </c>
      <c r="H9377">
        <f t="shared" ca="1" si="231"/>
        <v>4.9454213997296131E-2</v>
      </c>
    </row>
    <row r="9378" spans="7:8" x14ac:dyDescent="0.35">
      <c r="G9378">
        <v>9372</v>
      </c>
      <c r="H9378">
        <f t="shared" ca="1" si="231"/>
        <v>3.2443925353792195E-2</v>
      </c>
    </row>
    <row r="9379" spans="7:8" x14ac:dyDescent="0.35">
      <c r="G9379">
        <v>9373</v>
      </c>
      <c r="H9379">
        <f t="shared" ca="1" si="231"/>
        <v>-1.5068015757347786E-2</v>
      </c>
    </row>
    <row r="9380" spans="7:8" x14ac:dyDescent="0.35">
      <c r="G9380">
        <v>9374</v>
      </c>
      <c r="H9380">
        <f t="shared" ca="1" si="231"/>
        <v>3.5482843970784973E-2</v>
      </c>
    </row>
    <row r="9381" spans="7:8" x14ac:dyDescent="0.35">
      <c r="G9381">
        <v>9375</v>
      </c>
      <c r="H9381">
        <f t="shared" ca="1" si="231"/>
        <v>2.287294602579969E-2</v>
      </c>
    </row>
    <row r="9382" spans="7:8" x14ac:dyDescent="0.35">
      <c r="G9382">
        <v>9376</v>
      </c>
      <c r="H9382">
        <f t="shared" ca="1" si="231"/>
        <v>1.366313021124564E-2</v>
      </c>
    </row>
    <row r="9383" spans="7:8" x14ac:dyDescent="0.35">
      <c r="G9383">
        <v>9377</v>
      </c>
      <c r="H9383">
        <f t="shared" ca="1" si="231"/>
        <v>-5.9680938225901859E-3</v>
      </c>
    </row>
    <row r="9384" spans="7:8" x14ac:dyDescent="0.35">
      <c r="G9384">
        <v>9378</v>
      </c>
      <c r="H9384">
        <f t="shared" ca="1" si="231"/>
        <v>3.8913059928864825E-2</v>
      </c>
    </row>
    <row r="9385" spans="7:8" x14ac:dyDescent="0.35">
      <c r="G9385">
        <v>9379</v>
      </c>
      <c r="H9385">
        <f t="shared" ca="1" si="231"/>
        <v>4.9093689393234587E-2</v>
      </c>
    </row>
    <row r="9386" spans="7:8" x14ac:dyDescent="0.35">
      <c r="G9386">
        <v>9380</v>
      </c>
      <c r="H9386">
        <f t="shared" ca="1" si="231"/>
        <v>1.5285763454213194E-2</v>
      </c>
    </row>
    <row r="9387" spans="7:8" x14ac:dyDescent="0.35">
      <c r="G9387">
        <v>9381</v>
      </c>
      <c r="H9387">
        <f t="shared" ca="1" si="231"/>
        <v>9.3585777378477845E-3</v>
      </c>
    </row>
    <row r="9388" spans="7:8" x14ac:dyDescent="0.35">
      <c r="G9388">
        <v>9382</v>
      </c>
      <c r="H9388">
        <f t="shared" ca="1" si="231"/>
        <v>-2.1428814638663413E-3</v>
      </c>
    </row>
    <row r="9389" spans="7:8" x14ac:dyDescent="0.35">
      <c r="G9389">
        <v>9383</v>
      </c>
      <c r="H9389">
        <f t="shared" ca="1" si="231"/>
        <v>-4.0081387122073389E-2</v>
      </c>
    </row>
    <row r="9390" spans="7:8" x14ac:dyDescent="0.35">
      <c r="G9390">
        <v>9384</v>
      </c>
      <c r="H9390">
        <f t="shared" ca="1" si="231"/>
        <v>-6.5257945879128296E-2</v>
      </c>
    </row>
    <row r="9391" spans="7:8" x14ac:dyDescent="0.35">
      <c r="G9391">
        <v>9385</v>
      </c>
      <c r="H9391">
        <f t="shared" ca="1" si="231"/>
        <v>-1.7779273789238648E-2</v>
      </c>
    </row>
    <row r="9392" spans="7:8" x14ac:dyDescent="0.35">
      <c r="G9392">
        <v>9386</v>
      </c>
      <c r="H9392">
        <f t="shared" ca="1" si="231"/>
        <v>-4.4732455828133651E-3</v>
      </c>
    </row>
    <row r="9393" spans="7:8" x14ac:dyDescent="0.35">
      <c r="G9393">
        <v>9387</v>
      </c>
      <c r="H9393">
        <f t="shared" ca="1" si="231"/>
        <v>5.7631155265843214E-3</v>
      </c>
    </row>
    <row r="9394" spans="7:8" x14ac:dyDescent="0.35">
      <c r="G9394">
        <v>9388</v>
      </c>
      <c r="H9394">
        <f t="shared" ca="1" si="231"/>
        <v>1.7880845586569834E-2</v>
      </c>
    </row>
    <row r="9395" spans="7:8" x14ac:dyDescent="0.35">
      <c r="G9395">
        <v>9389</v>
      </c>
      <c r="H9395">
        <f t="shared" ca="1" si="231"/>
        <v>-2.3577755202684847E-2</v>
      </c>
    </row>
    <row r="9396" spans="7:8" x14ac:dyDescent="0.35">
      <c r="G9396">
        <v>9390</v>
      </c>
      <c r="H9396">
        <f t="shared" ca="1" si="231"/>
        <v>-2.0367556288313104E-2</v>
      </c>
    </row>
    <row r="9397" spans="7:8" x14ac:dyDescent="0.35">
      <c r="G9397">
        <v>9391</v>
      </c>
      <c r="H9397">
        <f t="shared" ca="1" si="231"/>
        <v>2.3546639421398532E-2</v>
      </c>
    </row>
    <row r="9398" spans="7:8" x14ac:dyDescent="0.35">
      <c r="G9398">
        <v>9392</v>
      </c>
      <c r="H9398">
        <f t="shared" ca="1" si="231"/>
        <v>1.6030374163667514E-2</v>
      </c>
    </row>
    <row r="9399" spans="7:8" x14ac:dyDescent="0.35">
      <c r="G9399">
        <v>9393</v>
      </c>
      <c r="H9399">
        <f t="shared" ca="1" si="231"/>
        <v>-5.3509152293416337E-3</v>
      </c>
    </row>
    <row r="9400" spans="7:8" x14ac:dyDescent="0.35">
      <c r="G9400">
        <v>9394</v>
      </c>
      <c r="H9400">
        <f t="shared" ca="1" si="231"/>
        <v>1.0203792286126209E-3</v>
      </c>
    </row>
    <row r="9401" spans="7:8" x14ac:dyDescent="0.35">
      <c r="G9401">
        <v>9395</v>
      </c>
      <c r="H9401">
        <f t="shared" ca="1" si="231"/>
        <v>-2.5929964517245996E-2</v>
      </c>
    </row>
    <row r="9402" spans="7:8" x14ac:dyDescent="0.35">
      <c r="G9402">
        <v>9396</v>
      </c>
      <c r="H9402">
        <f t="shared" ca="1" si="231"/>
        <v>7.3611472100847068E-3</v>
      </c>
    </row>
    <row r="9403" spans="7:8" x14ac:dyDescent="0.35">
      <c r="G9403">
        <v>9397</v>
      </c>
      <c r="H9403">
        <f t="shared" ca="1" si="231"/>
        <v>-1.8290978819666445E-3</v>
      </c>
    </row>
    <row r="9404" spans="7:8" x14ac:dyDescent="0.35">
      <c r="G9404">
        <v>9398</v>
      </c>
      <c r="H9404">
        <f t="shared" ca="1" si="231"/>
        <v>-4.5299177160924173E-2</v>
      </c>
    </row>
    <row r="9405" spans="7:8" x14ac:dyDescent="0.35">
      <c r="G9405">
        <v>9399</v>
      </c>
      <c r="H9405">
        <f t="shared" ca="1" si="231"/>
        <v>2.6383705227385409E-2</v>
      </c>
    </row>
    <row r="9406" spans="7:8" x14ac:dyDescent="0.35">
      <c r="G9406">
        <v>9400</v>
      </c>
      <c r="H9406">
        <f t="shared" ca="1" si="231"/>
        <v>1.5938565561468621E-3</v>
      </c>
    </row>
    <row r="9407" spans="7:8" x14ac:dyDescent="0.35">
      <c r="G9407">
        <v>9401</v>
      </c>
      <c r="H9407">
        <f t="shared" ca="1" si="231"/>
        <v>6.2552369706152479E-3</v>
      </c>
    </row>
    <row r="9408" spans="7:8" x14ac:dyDescent="0.35">
      <c r="G9408">
        <v>9402</v>
      </c>
      <c r="H9408">
        <f t="shared" ca="1" si="231"/>
        <v>5.7144839363840096E-3</v>
      </c>
    </row>
    <row r="9409" spans="7:8" x14ac:dyDescent="0.35">
      <c r="G9409">
        <v>9403</v>
      </c>
      <c r="H9409">
        <f t="shared" ca="1" si="231"/>
        <v>1.7504519854324174E-2</v>
      </c>
    </row>
    <row r="9410" spans="7:8" x14ac:dyDescent="0.35">
      <c r="G9410">
        <v>9404</v>
      </c>
      <c r="H9410">
        <f t="shared" ca="1" si="231"/>
        <v>-2.4079297640944193E-3</v>
      </c>
    </row>
    <row r="9411" spans="7:8" x14ac:dyDescent="0.35">
      <c r="G9411">
        <v>9405</v>
      </c>
      <c r="H9411">
        <f t="shared" ca="1" si="231"/>
        <v>-7.597050260443744E-3</v>
      </c>
    </row>
    <row r="9412" spans="7:8" x14ac:dyDescent="0.35">
      <c r="G9412">
        <v>9406</v>
      </c>
      <c r="H9412">
        <f t="shared" ca="1" si="231"/>
        <v>-4.4039984054717882E-3</v>
      </c>
    </row>
    <row r="9413" spans="7:8" x14ac:dyDescent="0.35">
      <c r="G9413">
        <v>9407</v>
      </c>
      <c r="H9413">
        <f t="shared" ca="1" si="231"/>
        <v>4.4835214926564428E-2</v>
      </c>
    </row>
    <row r="9414" spans="7:8" x14ac:dyDescent="0.35">
      <c r="G9414">
        <v>9408</v>
      </c>
      <c r="H9414">
        <f t="shared" ca="1" si="231"/>
        <v>2.2268992243024754E-2</v>
      </c>
    </row>
    <row r="9415" spans="7:8" x14ac:dyDescent="0.35">
      <c r="G9415">
        <v>9409</v>
      </c>
      <c r="H9415">
        <f t="shared" ref="H9415:H9478" ca="1" si="232">_xlfn.NORM.INV(RAND(),K$9,K$10)</f>
        <v>-3.309445285571494E-2</v>
      </c>
    </row>
    <row r="9416" spans="7:8" x14ac:dyDescent="0.35">
      <c r="G9416">
        <v>9410</v>
      </c>
      <c r="H9416">
        <f t="shared" ca="1" si="232"/>
        <v>-8.7128217588651729E-3</v>
      </c>
    </row>
    <row r="9417" spans="7:8" x14ac:dyDescent="0.35">
      <c r="G9417">
        <v>9411</v>
      </c>
      <c r="H9417">
        <f t="shared" ca="1" si="232"/>
        <v>-1.9156578392108565E-2</v>
      </c>
    </row>
    <row r="9418" spans="7:8" x14ac:dyDescent="0.35">
      <c r="G9418">
        <v>9412</v>
      </c>
      <c r="H9418">
        <f t="shared" ca="1" si="232"/>
        <v>1.7320616154287941E-2</v>
      </c>
    </row>
    <row r="9419" spans="7:8" x14ac:dyDescent="0.35">
      <c r="G9419">
        <v>9413</v>
      </c>
      <c r="H9419">
        <f t="shared" ca="1" si="232"/>
        <v>1.5980392633167226E-2</v>
      </c>
    </row>
    <row r="9420" spans="7:8" x14ac:dyDescent="0.35">
      <c r="G9420">
        <v>9414</v>
      </c>
      <c r="H9420">
        <f t="shared" ca="1" si="232"/>
        <v>1.7924540441506511E-2</v>
      </c>
    </row>
    <row r="9421" spans="7:8" x14ac:dyDescent="0.35">
      <c r="G9421">
        <v>9415</v>
      </c>
      <c r="H9421">
        <f t="shared" ca="1" si="232"/>
        <v>1.2584794685399938E-2</v>
      </c>
    </row>
    <row r="9422" spans="7:8" x14ac:dyDescent="0.35">
      <c r="G9422">
        <v>9416</v>
      </c>
      <c r="H9422">
        <f t="shared" ca="1" si="232"/>
        <v>2.51896974303024E-3</v>
      </c>
    </row>
    <row r="9423" spans="7:8" x14ac:dyDescent="0.35">
      <c r="G9423">
        <v>9417</v>
      </c>
      <c r="H9423">
        <f t="shared" ca="1" si="232"/>
        <v>-3.2238828306496914E-3</v>
      </c>
    </row>
    <row r="9424" spans="7:8" x14ac:dyDescent="0.35">
      <c r="G9424">
        <v>9418</v>
      </c>
      <c r="H9424">
        <f t="shared" ca="1" si="232"/>
        <v>7.3636871299122665E-3</v>
      </c>
    </row>
    <row r="9425" spans="7:8" x14ac:dyDescent="0.35">
      <c r="G9425">
        <v>9419</v>
      </c>
      <c r="H9425">
        <f t="shared" ca="1" si="232"/>
        <v>-2.2600080651110832E-3</v>
      </c>
    </row>
    <row r="9426" spans="7:8" x14ac:dyDescent="0.35">
      <c r="G9426">
        <v>9420</v>
      </c>
      <c r="H9426">
        <f t="shared" ca="1" si="232"/>
        <v>-1.2925543532225487E-2</v>
      </c>
    </row>
    <row r="9427" spans="7:8" x14ac:dyDescent="0.35">
      <c r="G9427">
        <v>9421</v>
      </c>
      <c r="H9427">
        <f t="shared" ca="1" si="232"/>
        <v>1.0131453493979806E-3</v>
      </c>
    </row>
    <row r="9428" spans="7:8" x14ac:dyDescent="0.35">
      <c r="G9428">
        <v>9422</v>
      </c>
      <c r="H9428">
        <f t="shared" ca="1" si="232"/>
        <v>-4.5163893354949721E-3</v>
      </c>
    </row>
    <row r="9429" spans="7:8" x14ac:dyDescent="0.35">
      <c r="G9429">
        <v>9423</v>
      </c>
      <c r="H9429">
        <f t="shared" ca="1" si="232"/>
        <v>-2.2505468976969405E-2</v>
      </c>
    </row>
    <row r="9430" spans="7:8" x14ac:dyDescent="0.35">
      <c r="G9430">
        <v>9424</v>
      </c>
      <c r="H9430">
        <f t="shared" ca="1" si="232"/>
        <v>7.8455796667840257E-3</v>
      </c>
    </row>
    <row r="9431" spans="7:8" x14ac:dyDescent="0.35">
      <c r="G9431">
        <v>9425</v>
      </c>
      <c r="H9431">
        <f t="shared" ca="1" si="232"/>
        <v>-2.741439869602077E-4</v>
      </c>
    </row>
    <row r="9432" spans="7:8" x14ac:dyDescent="0.35">
      <c r="G9432">
        <v>9426</v>
      </c>
      <c r="H9432">
        <f t="shared" ca="1" si="232"/>
        <v>-2.2254062434851715E-2</v>
      </c>
    </row>
    <row r="9433" spans="7:8" x14ac:dyDescent="0.35">
      <c r="G9433">
        <v>9427</v>
      </c>
      <c r="H9433">
        <f t="shared" ca="1" si="232"/>
        <v>3.5878357976090368E-2</v>
      </c>
    </row>
    <row r="9434" spans="7:8" x14ac:dyDescent="0.35">
      <c r="G9434">
        <v>9428</v>
      </c>
      <c r="H9434">
        <f t="shared" ca="1" si="232"/>
        <v>2.0840419108219738E-2</v>
      </c>
    </row>
    <row r="9435" spans="7:8" x14ac:dyDescent="0.35">
      <c r="G9435">
        <v>9429</v>
      </c>
      <c r="H9435">
        <f t="shared" ca="1" si="232"/>
        <v>2.3414755461701877E-2</v>
      </c>
    </row>
    <row r="9436" spans="7:8" x14ac:dyDescent="0.35">
      <c r="G9436">
        <v>9430</v>
      </c>
      <c r="H9436">
        <f t="shared" ca="1" si="232"/>
        <v>1.9085606232410769E-2</v>
      </c>
    </row>
    <row r="9437" spans="7:8" x14ac:dyDescent="0.35">
      <c r="G9437">
        <v>9431</v>
      </c>
      <c r="H9437">
        <f t="shared" ca="1" si="232"/>
        <v>4.6525420006353502E-3</v>
      </c>
    </row>
    <row r="9438" spans="7:8" x14ac:dyDescent="0.35">
      <c r="G9438">
        <v>9432</v>
      </c>
      <c r="H9438">
        <f t="shared" ca="1" si="232"/>
        <v>-3.4203297301816225E-2</v>
      </c>
    </row>
    <row r="9439" spans="7:8" x14ac:dyDescent="0.35">
      <c r="G9439">
        <v>9433</v>
      </c>
      <c r="H9439">
        <f t="shared" ca="1" si="232"/>
        <v>1.7888421857296971E-2</v>
      </c>
    </row>
    <row r="9440" spans="7:8" x14ac:dyDescent="0.35">
      <c r="G9440">
        <v>9434</v>
      </c>
      <c r="H9440">
        <f t="shared" ca="1" si="232"/>
        <v>-3.7947443213613083E-2</v>
      </c>
    </row>
    <row r="9441" spans="7:8" x14ac:dyDescent="0.35">
      <c r="G9441">
        <v>9435</v>
      </c>
      <c r="H9441">
        <f t="shared" ca="1" si="232"/>
        <v>-2.594503707673592E-2</v>
      </c>
    </row>
    <row r="9442" spans="7:8" x14ac:dyDescent="0.35">
      <c r="G9442">
        <v>9436</v>
      </c>
      <c r="H9442">
        <f t="shared" ca="1" si="232"/>
        <v>-8.115983278319968E-3</v>
      </c>
    </row>
    <row r="9443" spans="7:8" x14ac:dyDescent="0.35">
      <c r="G9443">
        <v>9437</v>
      </c>
      <c r="H9443">
        <f t="shared" ca="1" si="232"/>
        <v>1.9149410984465466E-2</v>
      </c>
    </row>
    <row r="9444" spans="7:8" x14ac:dyDescent="0.35">
      <c r="G9444">
        <v>9438</v>
      </c>
      <c r="H9444">
        <f t="shared" ca="1" si="232"/>
        <v>1.5231740705978611E-2</v>
      </c>
    </row>
    <row r="9445" spans="7:8" x14ac:dyDescent="0.35">
      <c r="G9445">
        <v>9439</v>
      </c>
      <c r="H9445">
        <f t="shared" ca="1" si="232"/>
        <v>-8.7843681512777532E-3</v>
      </c>
    </row>
    <row r="9446" spans="7:8" x14ac:dyDescent="0.35">
      <c r="G9446">
        <v>9440</v>
      </c>
      <c r="H9446">
        <f t="shared" ca="1" si="232"/>
        <v>-3.1393436601584314E-2</v>
      </c>
    </row>
    <row r="9447" spans="7:8" x14ac:dyDescent="0.35">
      <c r="G9447">
        <v>9441</v>
      </c>
      <c r="H9447">
        <f t="shared" ca="1" si="232"/>
        <v>-2.468906112368683E-2</v>
      </c>
    </row>
    <row r="9448" spans="7:8" x14ac:dyDescent="0.35">
      <c r="G9448">
        <v>9442</v>
      </c>
      <c r="H9448">
        <f t="shared" ca="1" si="232"/>
        <v>-2.9941983760999297E-2</v>
      </c>
    </row>
    <row r="9449" spans="7:8" x14ac:dyDescent="0.35">
      <c r="G9449">
        <v>9443</v>
      </c>
      <c r="H9449">
        <f t="shared" ca="1" si="232"/>
        <v>-3.6545960832679282E-2</v>
      </c>
    </row>
    <row r="9450" spans="7:8" x14ac:dyDescent="0.35">
      <c r="G9450">
        <v>9444</v>
      </c>
      <c r="H9450">
        <f t="shared" ca="1" si="232"/>
        <v>-3.0290313338278037E-3</v>
      </c>
    </row>
    <row r="9451" spans="7:8" x14ac:dyDescent="0.35">
      <c r="G9451">
        <v>9445</v>
      </c>
      <c r="H9451">
        <f t="shared" ca="1" si="232"/>
        <v>1.4958531477931952E-2</v>
      </c>
    </row>
    <row r="9452" spans="7:8" x14ac:dyDescent="0.35">
      <c r="G9452">
        <v>9446</v>
      </c>
      <c r="H9452">
        <f t="shared" ca="1" si="232"/>
        <v>3.0879121906794222E-2</v>
      </c>
    </row>
    <row r="9453" spans="7:8" x14ac:dyDescent="0.35">
      <c r="G9453">
        <v>9447</v>
      </c>
      <c r="H9453">
        <f t="shared" ca="1" si="232"/>
        <v>-3.857137596842071E-2</v>
      </c>
    </row>
    <row r="9454" spans="7:8" x14ac:dyDescent="0.35">
      <c r="G9454">
        <v>9448</v>
      </c>
      <c r="H9454">
        <f t="shared" ca="1" si="232"/>
        <v>-6.1763600745456095E-2</v>
      </c>
    </row>
    <row r="9455" spans="7:8" x14ac:dyDescent="0.35">
      <c r="G9455">
        <v>9449</v>
      </c>
      <c r="H9455">
        <f t="shared" ca="1" si="232"/>
        <v>1.9799280551433224E-2</v>
      </c>
    </row>
    <row r="9456" spans="7:8" x14ac:dyDescent="0.35">
      <c r="G9456">
        <v>9450</v>
      </c>
      <c r="H9456">
        <f t="shared" ca="1" si="232"/>
        <v>-4.390454479993559E-3</v>
      </c>
    </row>
    <row r="9457" spans="7:8" x14ac:dyDescent="0.35">
      <c r="G9457">
        <v>9451</v>
      </c>
      <c r="H9457">
        <f t="shared" ca="1" si="232"/>
        <v>-2.9753845313452857E-3</v>
      </c>
    </row>
    <row r="9458" spans="7:8" x14ac:dyDescent="0.35">
      <c r="G9458">
        <v>9452</v>
      </c>
      <c r="H9458">
        <f t="shared" ca="1" si="232"/>
        <v>3.0764489243413594E-2</v>
      </c>
    </row>
    <row r="9459" spans="7:8" x14ac:dyDescent="0.35">
      <c r="G9459">
        <v>9453</v>
      </c>
      <c r="H9459">
        <f t="shared" ca="1" si="232"/>
        <v>-5.5834172574254805E-2</v>
      </c>
    </row>
    <row r="9460" spans="7:8" x14ac:dyDescent="0.35">
      <c r="G9460">
        <v>9454</v>
      </c>
      <c r="H9460">
        <f t="shared" ca="1" si="232"/>
        <v>-4.7016200142258463E-3</v>
      </c>
    </row>
    <row r="9461" spans="7:8" x14ac:dyDescent="0.35">
      <c r="G9461">
        <v>9455</v>
      </c>
      <c r="H9461">
        <f t="shared" ca="1" si="232"/>
        <v>-2.3544747382195377E-2</v>
      </c>
    </row>
    <row r="9462" spans="7:8" x14ac:dyDescent="0.35">
      <c r="G9462">
        <v>9456</v>
      </c>
      <c r="H9462">
        <f t="shared" ca="1" si="232"/>
        <v>3.0803279781221288E-2</v>
      </c>
    </row>
    <row r="9463" spans="7:8" x14ac:dyDescent="0.35">
      <c r="G9463">
        <v>9457</v>
      </c>
      <c r="H9463">
        <f t="shared" ca="1" si="232"/>
        <v>2.674784514613221E-2</v>
      </c>
    </row>
    <row r="9464" spans="7:8" x14ac:dyDescent="0.35">
      <c r="G9464">
        <v>9458</v>
      </c>
      <c r="H9464">
        <f t="shared" ca="1" si="232"/>
        <v>6.2168324755521823E-4</v>
      </c>
    </row>
    <row r="9465" spans="7:8" x14ac:dyDescent="0.35">
      <c r="G9465">
        <v>9459</v>
      </c>
      <c r="H9465">
        <f t="shared" ca="1" si="232"/>
        <v>3.2702278393260384E-2</v>
      </c>
    </row>
    <row r="9466" spans="7:8" x14ac:dyDescent="0.35">
      <c r="G9466">
        <v>9460</v>
      </c>
      <c r="H9466">
        <f t="shared" ca="1" si="232"/>
        <v>8.4988813022662119E-3</v>
      </c>
    </row>
    <row r="9467" spans="7:8" x14ac:dyDescent="0.35">
      <c r="G9467">
        <v>9461</v>
      </c>
      <c r="H9467">
        <f t="shared" ca="1" si="232"/>
        <v>-8.2988497471461545E-3</v>
      </c>
    </row>
    <row r="9468" spans="7:8" x14ac:dyDescent="0.35">
      <c r="G9468">
        <v>9462</v>
      </c>
      <c r="H9468">
        <f t="shared" ca="1" si="232"/>
        <v>4.1582025855783432E-2</v>
      </c>
    </row>
    <row r="9469" spans="7:8" x14ac:dyDescent="0.35">
      <c r="G9469">
        <v>9463</v>
      </c>
      <c r="H9469">
        <f t="shared" ca="1" si="232"/>
        <v>4.3421514001821378E-2</v>
      </c>
    </row>
    <row r="9470" spans="7:8" x14ac:dyDescent="0.35">
      <c r="G9470">
        <v>9464</v>
      </c>
      <c r="H9470">
        <f t="shared" ca="1" si="232"/>
        <v>-1.0040714510956355E-2</v>
      </c>
    </row>
    <row r="9471" spans="7:8" x14ac:dyDescent="0.35">
      <c r="G9471">
        <v>9465</v>
      </c>
      <c r="H9471">
        <f t="shared" ca="1" si="232"/>
        <v>-2.2308198645308717E-2</v>
      </c>
    </row>
    <row r="9472" spans="7:8" x14ac:dyDescent="0.35">
      <c r="G9472">
        <v>9466</v>
      </c>
      <c r="H9472">
        <f t="shared" ca="1" si="232"/>
        <v>2.5298071400385654E-2</v>
      </c>
    </row>
    <row r="9473" spans="7:8" x14ac:dyDescent="0.35">
      <c r="G9473">
        <v>9467</v>
      </c>
      <c r="H9473">
        <f t="shared" ca="1" si="232"/>
        <v>-1.9687109293747184E-2</v>
      </c>
    </row>
    <row r="9474" spans="7:8" x14ac:dyDescent="0.35">
      <c r="G9474">
        <v>9468</v>
      </c>
      <c r="H9474">
        <f t="shared" ca="1" si="232"/>
        <v>-1.9303205103165598E-3</v>
      </c>
    </row>
    <row r="9475" spans="7:8" x14ac:dyDescent="0.35">
      <c r="G9475">
        <v>9469</v>
      </c>
      <c r="H9475">
        <f t="shared" ca="1" si="232"/>
        <v>2.6038219855972308E-2</v>
      </c>
    </row>
    <row r="9476" spans="7:8" x14ac:dyDescent="0.35">
      <c r="G9476">
        <v>9470</v>
      </c>
      <c r="H9476">
        <f t="shared" ca="1" si="232"/>
        <v>2.829048597880289E-2</v>
      </c>
    </row>
    <row r="9477" spans="7:8" x14ac:dyDescent="0.35">
      <c r="G9477">
        <v>9471</v>
      </c>
      <c r="H9477">
        <f t="shared" ca="1" si="232"/>
        <v>2.8277004768892444E-2</v>
      </c>
    </row>
    <row r="9478" spans="7:8" x14ac:dyDescent="0.35">
      <c r="G9478">
        <v>9472</v>
      </c>
      <c r="H9478">
        <f t="shared" ca="1" si="232"/>
        <v>6.6188295983238069E-3</v>
      </c>
    </row>
    <row r="9479" spans="7:8" x14ac:dyDescent="0.35">
      <c r="G9479">
        <v>9473</v>
      </c>
      <c r="H9479">
        <f t="shared" ref="H9479:H9542" ca="1" si="233">_xlfn.NORM.INV(RAND(),K$9,K$10)</f>
        <v>-1.4280283768381434E-2</v>
      </c>
    </row>
    <row r="9480" spans="7:8" x14ac:dyDescent="0.35">
      <c r="G9480">
        <v>9474</v>
      </c>
      <c r="H9480">
        <f t="shared" ca="1" si="233"/>
        <v>-5.52417115589161E-2</v>
      </c>
    </row>
    <row r="9481" spans="7:8" x14ac:dyDescent="0.35">
      <c r="G9481">
        <v>9475</v>
      </c>
      <c r="H9481">
        <f t="shared" ca="1" si="233"/>
        <v>-2.3796144255795477E-2</v>
      </c>
    </row>
    <row r="9482" spans="7:8" x14ac:dyDescent="0.35">
      <c r="G9482">
        <v>9476</v>
      </c>
      <c r="H9482">
        <f t="shared" ca="1" si="233"/>
        <v>-8.7991654976427303E-3</v>
      </c>
    </row>
    <row r="9483" spans="7:8" x14ac:dyDescent="0.35">
      <c r="G9483">
        <v>9477</v>
      </c>
      <c r="H9483">
        <f t="shared" ca="1" si="233"/>
        <v>-3.5115855910144475E-2</v>
      </c>
    </row>
    <row r="9484" spans="7:8" x14ac:dyDescent="0.35">
      <c r="G9484">
        <v>9478</v>
      </c>
      <c r="H9484">
        <f t="shared" ca="1" si="233"/>
        <v>1.2400050286328882E-2</v>
      </c>
    </row>
    <row r="9485" spans="7:8" x14ac:dyDescent="0.35">
      <c r="G9485">
        <v>9479</v>
      </c>
      <c r="H9485">
        <f t="shared" ca="1" si="233"/>
        <v>7.5999127514687626E-3</v>
      </c>
    </row>
    <row r="9486" spans="7:8" x14ac:dyDescent="0.35">
      <c r="G9486">
        <v>9480</v>
      </c>
      <c r="H9486">
        <f t="shared" ca="1" si="233"/>
        <v>2.5133094442907622E-2</v>
      </c>
    </row>
    <row r="9487" spans="7:8" x14ac:dyDescent="0.35">
      <c r="G9487">
        <v>9481</v>
      </c>
      <c r="H9487">
        <f t="shared" ca="1" si="233"/>
        <v>7.1943664647385669E-3</v>
      </c>
    </row>
    <row r="9488" spans="7:8" x14ac:dyDescent="0.35">
      <c r="G9488">
        <v>9482</v>
      </c>
      <c r="H9488">
        <f t="shared" ca="1" si="233"/>
        <v>-7.7289265512338334E-3</v>
      </c>
    </row>
    <row r="9489" spans="7:8" x14ac:dyDescent="0.35">
      <c r="G9489">
        <v>9483</v>
      </c>
      <c r="H9489">
        <f t="shared" ca="1" si="233"/>
        <v>-9.2025430435713519E-3</v>
      </c>
    </row>
    <row r="9490" spans="7:8" x14ac:dyDescent="0.35">
      <c r="G9490">
        <v>9484</v>
      </c>
      <c r="H9490">
        <f t="shared" ca="1" si="233"/>
        <v>8.7299896763184982E-3</v>
      </c>
    </row>
    <row r="9491" spans="7:8" x14ac:dyDescent="0.35">
      <c r="G9491">
        <v>9485</v>
      </c>
      <c r="H9491">
        <f t="shared" ca="1" si="233"/>
        <v>4.3410632393849367E-2</v>
      </c>
    </row>
    <row r="9492" spans="7:8" x14ac:dyDescent="0.35">
      <c r="G9492">
        <v>9486</v>
      </c>
      <c r="H9492">
        <f t="shared" ca="1" si="233"/>
        <v>-2.3976330815916212E-3</v>
      </c>
    </row>
    <row r="9493" spans="7:8" x14ac:dyDescent="0.35">
      <c r="G9493">
        <v>9487</v>
      </c>
      <c r="H9493">
        <f t="shared" ca="1" si="233"/>
        <v>-4.6483085747185708E-3</v>
      </c>
    </row>
    <row r="9494" spans="7:8" x14ac:dyDescent="0.35">
      <c r="G9494">
        <v>9488</v>
      </c>
      <c r="H9494">
        <f t="shared" ca="1" si="233"/>
        <v>-6.4564379534363295E-2</v>
      </c>
    </row>
    <row r="9495" spans="7:8" x14ac:dyDescent="0.35">
      <c r="G9495">
        <v>9489</v>
      </c>
      <c r="H9495">
        <f t="shared" ca="1" si="233"/>
        <v>2.347178363984841E-2</v>
      </c>
    </row>
    <row r="9496" spans="7:8" x14ac:dyDescent="0.35">
      <c r="G9496">
        <v>9490</v>
      </c>
      <c r="H9496">
        <f t="shared" ca="1" si="233"/>
        <v>1.3479212298789926E-2</v>
      </c>
    </row>
    <row r="9497" spans="7:8" x14ac:dyDescent="0.35">
      <c r="G9497">
        <v>9491</v>
      </c>
      <c r="H9497">
        <f t="shared" ca="1" si="233"/>
        <v>2.0541213608319748E-2</v>
      </c>
    </row>
    <row r="9498" spans="7:8" x14ac:dyDescent="0.35">
      <c r="G9498">
        <v>9492</v>
      </c>
      <c r="H9498">
        <f t="shared" ca="1" si="233"/>
        <v>-2.1365189130922828E-2</v>
      </c>
    </row>
    <row r="9499" spans="7:8" x14ac:dyDescent="0.35">
      <c r="G9499">
        <v>9493</v>
      </c>
      <c r="H9499">
        <f t="shared" ca="1" si="233"/>
        <v>-5.6307470299255423E-3</v>
      </c>
    </row>
    <row r="9500" spans="7:8" x14ac:dyDescent="0.35">
      <c r="G9500">
        <v>9494</v>
      </c>
      <c r="H9500">
        <f t="shared" ca="1" si="233"/>
        <v>-9.693893145313855E-3</v>
      </c>
    </row>
    <row r="9501" spans="7:8" x14ac:dyDescent="0.35">
      <c r="G9501">
        <v>9495</v>
      </c>
      <c r="H9501">
        <f t="shared" ca="1" si="233"/>
        <v>3.7637502052768668E-2</v>
      </c>
    </row>
    <row r="9502" spans="7:8" x14ac:dyDescent="0.35">
      <c r="G9502">
        <v>9496</v>
      </c>
      <c r="H9502">
        <f t="shared" ca="1" si="233"/>
        <v>3.1744209578372373E-2</v>
      </c>
    </row>
    <row r="9503" spans="7:8" x14ac:dyDescent="0.35">
      <c r="G9503">
        <v>9497</v>
      </c>
      <c r="H9503">
        <f t="shared" ca="1" si="233"/>
        <v>-2.9116275205873293E-3</v>
      </c>
    </row>
    <row r="9504" spans="7:8" x14ac:dyDescent="0.35">
      <c r="G9504">
        <v>9498</v>
      </c>
      <c r="H9504">
        <f t="shared" ca="1" si="233"/>
        <v>-1.7129401191727747E-2</v>
      </c>
    </row>
    <row r="9505" spans="7:8" x14ac:dyDescent="0.35">
      <c r="G9505">
        <v>9499</v>
      </c>
      <c r="H9505">
        <f t="shared" ca="1" si="233"/>
        <v>1.0734985214753497E-2</v>
      </c>
    </row>
    <row r="9506" spans="7:8" x14ac:dyDescent="0.35">
      <c r="G9506">
        <v>9500</v>
      </c>
      <c r="H9506">
        <f t="shared" ca="1" si="233"/>
        <v>-2.1532042254733434E-2</v>
      </c>
    </row>
    <row r="9507" spans="7:8" x14ac:dyDescent="0.35">
      <c r="G9507">
        <v>9501</v>
      </c>
      <c r="H9507">
        <f t="shared" ca="1" si="233"/>
        <v>2.4168714267212208E-2</v>
      </c>
    </row>
    <row r="9508" spans="7:8" x14ac:dyDescent="0.35">
      <c r="G9508">
        <v>9502</v>
      </c>
      <c r="H9508">
        <f t="shared" ca="1" si="233"/>
        <v>1.2138801452970426E-2</v>
      </c>
    </row>
    <row r="9509" spans="7:8" x14ac:dyDescent="0.35">
      <c r="G9509">
        <v>9503</v>
      </c>
      <c r="H9509">
        <f t="shared" ca="1" si="233"/>
        <v>3.9251449472728142E-2</v>
      </c>
    </row>
    <row r="9510" spans="7:8" x14ac:dyDescent="0.35">
      <c r="G9510">
        <v>9504</v>
      </c>
      <c r="H9510">
        <f t="shared" ca="1" si="233"/>
        <v>-1.6002814770832513E-2</v>
      </c>
    </row>
    <row r="9511" spans="7:8" x14ac:dyDescent="0.35">
      <c r="G9511">
        <v>9505</v>
      </c>
      <c r="H9511">
        <f t="shared" ca="1" si="233"/>
        <v>7.0742438474221923E-3</v>
      </c>
    </row>
    <row r="9512" spans="7:8" x14ac:dyDescent="0.35">
      <c r="G9512">
        <v>9506</v>
      </c>
      <c r="H9512">
        <f t="shared" ca="1" si="233"/>
        <v>-2.6587567722251411E-2</v>
      </c>
    </row>
    <row r="9513" spans="7:8" x14ac:dyDescent="0.35">
      <c r="G9513">
        <v>9507</v>
      </c>
      <c r="H9513">
        <f t="shared" ca="1" si="233"/>
        <v>-1.9012434723541201E-2</v>
      </c>
    </row>
    <row r="9514" spans="7:8" x14ac:dyDescent="0.35">
      <c r="G9514">
        <v>9508</v>
      </c>
      <c r="H9514">
        <f t="shared" ca="1" si="233"/>
        <v>-2.5255923253966989E-2</v>
      </c>
    </row>
    <row r="9515" spans="7:8" x14ac:dyDescent="0.35">
      <c r="G9515">
        <v>9509</v>
      </c>
      <c r="H9515">
        <f t="shared" ca="1" si="233"/>
        <v>5.645629658755061E-3</v>
      </c>
    </row>
    <row r="9516" spans="7:8" x14ac:dyDescent="0.35">
      <c r="G9516">
        <v>9510</v>
      </c>
      <c r="H9516">
        <f t="shared" ca="1" si="233"/>
        <v>-8.9850889709432811E-3</v>
      </c>
    </row>
    <row r="9517" spans="7:8" x14ac:dyDescent="0.35">
      <c r="G9517">
        <v>9511</v>
      </c>
      <c r="H9517">
        <f t="shared" ca="1" si="233"/>
        <v>4.6014230812364158E-2</v>
      </c>
    </row>
    <row r="9518" spans="7:8" x14ac:dyDescent="0.35">
      <c r="G9518">
        <v>9512</v>
      </c>
      <c r="H9518">
        <f t="shared" ca="1" si="233"/>
        <v>-6.956390419316491E-3</v>
      </c>
    </row>
    <row r="9519" spans="7:8" x14ac:dyDescent="0.35">
      <c r="G9519">
        <v>9513</v>
      </c>
      <c r="H9519">
        <f t="shared" ca="1" si="233"/>
        <v>2.6323408223966765E-2</v>
      </c>
    </row>
    <row r="9520" spans="7:8" x14ac:dyDescent="0.35">
      <c r="G9520">
        <v>9514</v>
      </c>
      <c r="H9520">
        <f t="shared" ca="1" si="233"/>
        <v>5.0896485593678327E-2</v>
      </c>
    </row>
    <row r="9521" spans="7:8" x14ac:dyDescent="0.35">
      <c r="G9521">
        <v>9515</v>
      </c>
      <c r="H9521">
        <f t="shared" ca="1" si="233"/>
        <v>-2.8665420890819904E-2</v>
      </c>
    </row>
    <row r="9522" spans="7:8" x14ac:dyDescent="0.35">
      <c r="G9522">
        <v>9516</v>
      </c>
      <c r="H9522">
        <f t="shared" ca="1" si="233"/>
        <v>-1.0145607567023533E-2</v>
      </c>
    </row>
    <row r="9523" spans="7:8" x14ac:dyDescent="0.35">
      <c r="G9523">
        <v>9517</v>
      </c>
      <c r="H9523">
        <f t="shared" ca="1" si="233"/>
        <v>-1.9158155796905694E-2</v>
      </c>
    </row>
    <row r="9524" spans="7:8" x14ac:dyDescent="0.35">
      <c r="G9524">
        <v>9518</v>
      </c>
      <c r="H9524">
        <f t="shared" ca="1" si="233"/>
        <v>3.1927644303059374E-2</v>
      </c>
    </row>
    <row r="9525" spans="7:8" x14ac:dyDescent="0.35">
      <c r="G9525">
        <v>9519</v>
      </c>
      <c r="H9525">
        <f t="shared" ca="1" si="233"/>
        <v>-3.616554829179594E-3</v>
      </c>
    </row>
    <row r="9526" spans="7:8" x14ac:dyDescent="0.35">
      <c r="G9526">
        <v>9520</v>
      </c>
      <c r="H9526">
        <f t="shared" ca="1" si="233"/>
        <v>2.4362659133538099E-2</v>
      </c>
    </row>
    <row r="9527" spans="7:8" x14ac:dyDescent="0.35">
      <c r="G9527">
        <v>9521</v>
      </c>
      <c r="H9527">
        <f t="shared" ca="1" si="233"/>
        <v>-1.7219534870301249E-2</v>
      </c>
    </row>
    <row r="9528" spans="7:8" x14ac:dyDescent="0.35">
      <c r="G9528">
        <v>9522</v>
      </c>
      <c r="H9528">
        <f t="shared" ca="1" si="233"/>
        <v>2.254731334551795E-2</v>
      </c>
    </row>
    <row r="9529" spans="7:8" x14ac:dyDescent="0.35">
      <c r="G9529">
        <v>9523</v>
      </c>
      <c r="H9529">
        <f t="shared" ca="1" si="233"/>
        <v>-4.1260980112242714E-3</v>
      </c>
    </row>
    <row r="9530" spans="7:8" x14ac:dyDescent="0.35">
      <c r="G9530">
        <v>9524</v>
      </c>
      <c r="H9530">
        <f t="shared" ca="1" si="233"/>
        <v>-2.3691900670882785E-2</v>
      </c>
    </row>
    <row r="9531" spans="7:8" x14ac:dyDescent="0.35">
      <c r="G9531">
        <v>9525</v>
      </c>
      <c r="H9531">
        <f t="shared" ca="1" si="233"/>
        <v>4.7154685353962979E-2</v>
      </c>
    </row>
    <row r="9532" spans="7:8" x14ac:dyDescent="0.35">
      <c r="G9532">
        <v>9526</v>
      </c>
      <c r="H9532">
        <f t="shared" ca="1" si="233"/>
        <v>4.366865528435962E-2</v>
      </c>
    </row>
    <row r="9533" spans="7:8" x14ac:dyDescent="0.35">
      <c r="G9533">
        <v>9527</v>
      </c>
      <c r="H9533">
        <f t="shared" ca="1" si="233"/>
        <v>-1.0129289913681587E-2</v>
      </c>
    </row>
    <row r="9534" spans="7:8" x14ac:dyDescent="0.35">
      <c r="G9534">
        <v>9528</v>
      </c>
      <c r="H9534">
        <f t="shared" ca="1" si="233"/>
        <v>3.7196998627308235E-2</v>
      </c>
    </row>
    <row r="9535" spans="7:8" x14ac:dyDescent="0.35">
      <c r="G9535">
        <v>9529</v>
      </c>
      <c r="H9535">
        <f t="shared" ca="1" si="233"/>
        <v>6.8128882176766992E-3</v>
      </c>
    </row>
    <row r="9536" spans="7:8" x14ac:dyDescent="0.35">
      <c r="G9536">
        <v>9530</v>
      </c>
      <c r="H9536">
        <f t="shared" ca="1" si="233"/>
        <v>1.2808503161442678E-2</v>
      </c>
    </row>
    <row r="9537" spans="7:8" x14ac:dyDescent="0.35">
      <c r="G9537">
        <v>9531</v>
      </c>
      <c r="H9537">
        <f t="shared" ca="1" si="233"/>
        <v>1.6229732503611541E-3</v>
      </c>
    </row>
    <row r="9538" spans="7:8" x14ac:dyDescent="0.35">
      <c r="G9538">
        <v>9532</v>
      </c>
      <c r="H9538">
        <f t="shared" ca="1" si="233"/>
        <v>-3.3735237129364709E-3</v>
      </c>
    </row>
    <row r="9539" spans="7:8" x14ac:dyDescent="0.35">
      <c r="G9539">
        <v>9533</v>
      </c>
      <c r="H9539">
        <f t="shared" ca="1" si="233"/>
        <v>-8.116895426820649E-3</v>
      </c>
    </row>
    <row r="9540" spans="7:8" x14ac:dyDescent="0.35">
      <c r="G9540">
        <v>9534</v>
      </c>
      <c r="H9540">
        <f t="shared" ca="1" si="233"/>
        <v>1.5648983452195658E-2</v>
      </c>
    </row>
    <row r="9541" spans="7:8" x14ac:dyDescent="0.35">
      <c r="G9541">
        <v>9535</v>
      </c>
      <c r="H9541">
        <f t="shared" ca="1" si="233"/>
        <v>-1.9608503183642031E-2</v>
      </c>
    </row>
    <row r="9542" spans="7:8" x14ac:dyDescent="0.35">
      <c r="G9542">
        <v>9536</v>
      </c>
      <c r="H9542">
        <f t="shared" ca="1" si="233"/>
        <v>-2.0150674847621067E-2</v>
      </c>
    </row>
    <row r="9543" spans="7:8" x14ac:dyDescent="0.35">
      <c r="G9543">
        <v>9537</v>
      </c>
      <c r="H9543">
        <f t="shared" ref="H9543:H9606" ca="1" si="234">_xlfn.NORM.INV(RAND(),K$9,K$10)</f>
        <v>4.5024974587793372E-2</v>
      </c>
    </row>
    <row r="9544" spans="7:8" x14ac:dyDescent="0.35">
      <c r="G9544">
        <v>9538</v>
      </c>
      <c r="H9544">
        <f t="shared" ca="1" si="234"/>
        <v>-3.7698531403487855E-2</v>
      </c>
    </row>
    <row r="9545" spans="7:8" x14ac:dyDescent="0.35">
      <c r="G9545">
        <v>9539</v>
      </c>
      <c r="H9545">
        <f t="shared" ca="1" si="234"/>
        <v>3.0306781402175713E-3</v>
      </c>
    </row>
    <row r="9546" spans="7:8" x14ac:dyDescent="0.35">
      <c r="G9546">
        <v>9540</v>
      </c>
      <c r="H9546">
        <f t="shared" ca="1" si="234"/>
        <v>6.2089455053249455E-3</v>
      </c>
    </row>
    <row r="9547" spans="7:8" x14ac:dyDescent="0.35">
      <c r="G9547">
        <v>9541</v>
      </c>
      <c r="H9547">
        <f t="shared" ca="1" si="234"/>
        <v>2.1141811864896307E-2</v>
      </c>
    </row>
    <row r="9548" spans="7:8" x14ac:dyDescent="0.35">
      <c r="G9548">
        <v>9542</v>
      </c>
      <c r="H9548">
        <f t="shared" ca="1" si="234"/>
        <v>6.9328449750755269E-3</v>
      </c>
    </row>
    <row r="9549" spans="7:8" x14ac:dyDescent="0.35">
      <c r="G9549">
        <v>9543</v>
      </c>
      <c r="H9549">
        <f t="shared" ca="1" si="234"/>
        <v>-1.8940627635091356E-2</v>
      </c>
    </row>
    <row r="9550" spans="7:8" x14ac:dyDescent="0.35">
      <c r="G9550">
        <v>9544</v>
      </c>
      <c r="H9550">
        <f t="shared" ca="1" si="234"/>
        <v>-5.7296940127257263E-3</v>
      </c>
    </row>
    <row r="9551" spans="7:8" x14ac:dyDescent="0.35">
      <c r="G9551">
        <v>9545</v>
      </c>
      <c r="H9551">
        <f t="shared" ca="1" si="234"/>
        <v>1.7051323581364505E-2</v>
      </c>
    </row>
    <row r="9552" spans="7:8" x14ac:dyDescent="0.35">
      <c r="G9552">
        <v>9546</v>
      </c>
      <c r="H9552">
        <f t="shared" ca="1" si="234"/>
        <v>3.0462980949402689E-2</v>
      </c>
    </row>
    <row r="9553" spans="7:8" x14ac:dyDescent="0.35">
      <c r="G9553">
        <v>9547</v>
      </c>
      <c r="H9553">
        <f t="shared" ca="1" si="234"/>
        <v>4.5443424329416414E-2</v>
      </c>
    </row>
    <row r="9554" spans="7:8" x14ac:dyDescent="0.35">
      <c r="G9554">
        <v>9548</v>
      </c>
      <c r="H9554">
        <f t="shared" ca="1" si="234"/>
        <v>-1.8733308039456942E-2</v>
      </c>
    </row>
    <row r="9555" spans="7:8" x14ac:dyDescent="0.35">
      <c r="G9555">
        <v>9549</v>
      </c>
      <c r="H9555">
        <f t="shared" ca="1" si="234"/>
        <v>-4.516405289525062E-2</v>
      </c>
    </row>
    <row r="9556" spans="7:8" x14ac:dyDescent="0.35">
      <c r="G9556">
        <v>9550</v>
      </c>
      <c r="H9556">
        <f t="shared" ca="1" si="234"/>
        <v>-1.9672852328224064E-2</v>
      </c>
    </row>
    <row r="9557" spans="7:8" x14ac:dyDescent="0.35">
      <c r="G9557">
        <v>9551</v>
      </c>
      <c r="H9557">
        <f t="shared" ca="1" si="234"/>
        <v>-3.8304448307857251E-4</v>
      </c>
    </row>
    <row r="9558" spans="7:8" x14ac:dyDescent="0.35">
      <c r="G9558">
        <v>9552</v>
      </c>
      <c r="H9558">
        <f t="shared" ca="1" si="234"/>
        <v>-1.2598708514956238E-2</v>
      </c>
    </row>
    <row r="9559" spans="7:8" x14ac:dyDescent="0.35">
      <c r="G9559">
        <v>9553</v>
      </c>
      <c r="H9559">
        <f t="shared" ca="1" si="234"/>
        <v>1.6996680941453023E-2</v>
      </c>
    </row>
    <row r="9560" spans="7:8" x14ac:dyDescent="0.35">
      <c r="G9560">
        <v>9554</v>
      </c>
      <c r="H9560">
        <f t="shared" ca="1" si="234"/>
        <v>-8.162642806060199E-3</v>
      </c>
    </row>
    <row r="9561" spans="7:8" x14ac:dyDescent="0.35">
      <c r="G9561">
        <v>9555</v>
      </c>
      <c r="H9561">
        <f t="shared" ca="1" si="234"/>
        <v>-2.3700412178794868E-3</v>
      </c>
    </row>
    <row r="9562" spans="7:8" x14ac:dyDescent="0.35">
      <c r="G9562">
        <v>9556</v>
      </c>
      <c r="H9562">
        <f t="shared" ca="1" si="234"/>
        <v>4.1899849676863624E-2</v>
      </c>
    </row>
    <row r="9563" spans="7:8" x14ac:dyDescent="0.35">
      <c r="G9563">
        <v>9557</v>
      </c>
      <c r="H9563">
        <f t="shared" ca="1" si="234"/>
        <v>9.1606385452126012E-3</v>
      </c>
    </row>
    <row r="9564" spans="7:8" x14ac:dyDescent="0.35">
      <c r="G9564">
        <v>9558</v>
      </c>
      <c r="H9564">
        <f t="shared" ca="1" si="234"/>
        <v>-2.2228787403006999E-2</v>
      </c>
    </row>
    <row r="9565" spans="7:8" x14ac:dyDescent="0.35">
      <c r="G9565">
        <v>9559</v>
      </c>
      <c r="H9565">
        <f t="shared" ca="1" si="234"/>
        <v>-3.8033377795356815E-2</v>
      </c>
    </row>
    <row r="9566" spans="7:8" x14ac:dyDescent="0.35">
      <c r="G9566">
        <v>9560</v>
      </c>
      <c r="H9566">
        <f t="shared" ca="1" si="234"/>
        <v>1.2395211498291529E-2</v>
      </c>
    </row>
    <row r="9567" spans="7:8" x14ac:dyDescent="0.35">
      <c r="G9567">
        <v>9561</v>
      </c>
      <c r="H9567">
        <f t="shared" ca="1" si="234"/>
        <v>4.1513516221994062E-2</v>
      </c>
    </row>
    <row r="9568" spans="7:8" x14ac:dyDescent="0.35">
      <c r="G9568">
        <v>9562</v>
      </c>
      <c r="H9568">
        <f t="shared" ca="1" si="234"/>
        <v>-8.2833050936262798E-3</v>
      </c>
    </row>
    <row r="9569" spans="7:8" x14ac:dyDescent="0.35">
      <c r="G9569">
        <v>9563</v>
      </c>
      <c r="H9569">
        <f t="shared" ca="1" si="234"/>
        <v>2.0128497275041689E-2</v>
      </c>
    </row>
    <row r="9570" spans="7:8" x14ac:dyDescent="0.35">
      <c r="G9570">
        <v>9564</v>
      </c>
      <c r="H9570">
        <f t="shared" ca="1" si="234"/>
        <v>5.5271196767212706E-3</v>
      </c>
    </row>
    <row r="9571" spans="7:8" x14ac:dyDescent="0.35">
      <c r="G9571">
        <v>9565</v>
      </c>
      <c r="H9571">
        <f t="shared" ca="1" si="234"/>
        <v>-1.8166976021281225E-2</v>
      </c>
    </row>
    <row r="9572" spans="7:8" x14ac:dyDescent="0.35">
      <c r="G9572">
        <v>9566</v>
      </c>
      <c r="H9572">
        <f t="shared" ca="1" si="234"/>
        <v>4.4899454179892469E-3</v>
      </c>
    </row>
    <row r="9573" spans="7:8" x14ac:dyDescent="0.35">
      <c r="G9573">
        <v>9567</v>
      </c>
      <c r="H9573">
        <f t="shared" ca="1" si="234"/>
        <v>-2.0083256984296968E-2</v>
      </c>
    </row>
    <row r="9574" spans="7:8" x14ac:dyDescent="0.35">
      <c r="G9574">
        <v>9568</v>
      </c>
      <c r="H9574">
        <f t="shared" ca="1" si="234"/>
        <v>-3.6492387480752037E-2</v>
      </c>
    </row>
    <row r="9575" spans="7:8" x14ac:dyDescent="0.35">
      <c r="G9575">
        <v>9569</v>
      </c>
      <c r="H9575">
        <f t="shared" ca="1" si="234"/>
        <v>-4.9477896999796239E-2</v>
      </c>
    </row>
    <row r="9576" spans="7:8" x14ac:dyDescent="0.35">
      <c r="G9576">
        <v>9570</v>
      </c>
      <c r="H9576">
        <f t="shared" ca="1" si="234"/>
        <v>-5.9276036367850527E-3</v>
      </c>
    </row>
    <row r="9577" spans="7:8" x14ac:dyDescent="0.35">
      <c r="G9577">
        <v>9571</v>
      </c>
      <c r="H9577">
        <f t="shared" ca="1" si="234"/>
        <v>2.4497798372069723E-2</v>
      </c>
    </row>
    <row r="9578" spans="7:8" x14ac:dyDescent="0.35">
      <c r="G9578">
        <v>9572</v>
      </c>
      <c r="H9578">
        <f t="shared" ca="1" si="234"/>
        <v>1.7183767224892413E-2</v>
      </c>
    </row>
    <row r="9579" spans="7:8" x14ac:dyDescent="0.35">
      <c r="G9579">
        <v>9573</v>
      </c>
      <c r="H9579">
        <f t="shared" ca="1" si="234"/>
        <v>1.8011796978498439E-2</v>
      </c>
    </row>
    <row r="9580" spans="7:8" x14ac:dyDescent="0.35">
      <c r="G9580">
        <v>9574</v>
      </c>
      <c r="H9580">
        <f t="shared" ca="1" si="234"/>
        <v>1.4420621039918537E-2</v>
      </c>
    </row>
    <row r="9581" spans="7:8" x14ac:dyDescent="0.35">
      <c r="G9581">
        <v>9575</v>
      </c>
      <c r="H9581">
        <f t="shared" ca="1" si="234"/>
        <v>1.2783870210323553E-2</v>
      </c>
    </row>
    <row r="9582" spans="7:8" x14ac:dyDescent="0.35">
      <c r="G9582">
        <v>9576</v>
      </c>
      <c r="H9582">
        <f t="shared" ca="1" si="234"/>
        <v>1.1004469514725064E-2</v>
      </c>
    </row>
    <row r="9583" spans="7:8" x14ac:dyDescent="0.35">
      <c r="G9583">
        <v>9577</v>
      </c>
      <c r="H9583">
        <f t="shared" ca="1" si="234"/>
        <v>-3.6490473714930138E-2</v>
      </c>
    </row>
    <row r="9584" spans="7:8" x14ac:dyDescent="0.35">
      <c r="G9584">
        <v>9578</v>
      </c>
      <c r="H9584">
        <f t="shared" ca="1" si="234"/>
        <v>-2.0473988603309769E-2</v>
      </c>
    </row>
    <row r="9585" spans="7:8" x14ac:dyDescent="0.35">
      <c r="G9585">
        <v>9579</v>
      </c>
      <c r="H9585">
        <f t="shared" ca="1" si="234"/>
        <v>1.5529917898145876E-2</v>
      </c>
    </row>
    <row r="9586" spans="7:8" x14ac:dyDescent="0.35">
      <c r="G9586">
        <v>9580</v>
      </c>
      <c r="H9586">
        <f t="shared" ca="1" si="234"/>
        <v>4.0624604269764879E-2</v>
      </c>
    </row>
    <row r="9587" spans="7:8" x14ac:dyDescent="0.35">
      <c r="G9587">
        <v>9581</v>
      </c>
      <c r="H9587">
        <f t="shared" ca="1" si="234"/>
        <v>1.951938850481998E-2</v>
      </c>
    </row>
    <row r="9588" spans="7:8" x14ac:dyDescent="0.35">
      <c r="G9588">
        <v>9582</v>
      </c>
      <c r="H9588">
        <f t="shared" ca="1" si="234"/>
        <v>1.7725423604365669E-2</v>
      </c>
    </row>
    <row r="9589" spans="7:8" x14ac:dyDescent="0.35">
      <c r="G9589">
        <v>9583</v>
      </c>
      <c r="H9589">
        <f t="shared" ca="1" si="234"/>
        <v>-4.337990427535415E-3</v>
      </c>
    </row>
    <row r="9590" spans="7:8" x14ac:dyDescent="0.35">
      <c r="G9590">
        <v>9584</v>
      </c>
      <c r="H9590">
        <f t="shared" ca="1" si="234"/>
        <v>9.8506882653162809E-3</v>
      </c>
    </row>
    <row r="9591" spans="7:8" x14ac:dyDescent="0.35">
      <c r="G9591">
        <v>9585</v>
      </c>
      <c r="H9591">
        <f t="shared" ca="1" si="234"/>
        <v>-1.3394459486462796E-2</v>
      </c>
    </row>
    <row r="9592" spans="7:8" x14ac:dyDescent="0.35">
      <c r="G9592">
        <v>9586</v>
      </c>
      <c r="H9592">
        <f t="shared" ca="1" si="234"/>
        <v>-5.3747164621528717E-2</v>
      </c>
    </row>
    <row r="9593" spans="7:8" x14ac:dyDescent="0.35">
      <c r="G9593">
        <v>9587</v>
      </c>
      <c r="H9593">
        <f t="shared" ca="1" si="234"/>
        <v>-1.145655174629317E-2</v>
      </c>
    </row>
    <row r="9594" spans="7:8" x14ac:dyDescent="0.35">
      <c r="G9594">
        <v>9588</v>
      </c>
      <c r="H9594">
        <f t="shared" ca="1" si="234"/>
        <v>-2.2405990923502435E-2</v>
      </c>
    </row>
    <row r="9595" spans="7:8" x14ac:dyDescent="0.35">
      <c r="G9595">
        <v>9589</v>
      </c>
      <c r="H9595">
        <f t="shared" ca="1" si="234"/>
        <v>1.0148422858480043E-3</v>
      </c>
    </row>
    <row r="9596" spans="7:8" x14ac:dyDescent="0.35">
      <c r="G9596">
        <v>9590</v>
      </c>
      <c r="H9596">
        <f t="shared" ca="1" si="234"/>
        <v>-1.205906637694926E-2</v>
      </c>
    </row>
    <row r="9597" spans="7:8" x14ac:dyDescent="0.35">
      <c r="G9597">
        <v>9591</v>
      </c>
      <c r="H9597">
        <f t="shared" ca="1" si="234"/>
        <v>-1.9297926622191736E-2</v>
      </c>
    </row>
    <row r="9598" spans="7:8" x14ac:dyDescent="0.35">
      <c r="G9598">
        <v>9592</v>
      </c>
      <c r="H9598">
        <f t="shared" ca="1" si="234"/>
        <v>6.216245312731892E-3</v>
      </c>
    </row>
    <row r="9599" spans="7:8" x14ac:dyDescent="0.35">
      <c r="G9599">
        <v>9593</v>
      </c>
      <c r="H9599">
        <f t="shared" ca="1" si="234"/>
        <v>1.3433367874642844E-2</v>
      </c>
    </row>
    <row r="9600" spans="7:8" x14ac:dyDescent="0.35">
      <c r="G9600">
        <v>9594</v>
      </c>
      <c r="H9600">
        <f t="shared" ca="1" si="234"/>
        <v>3.2022849395458797E-2</v>
      </c>
    </row>
    <row r="9601" spans="7:8" x14ac:dyDescent="0.35">
      <c r="G9601">
        <v>9595</v>
      </c>
      <c r="H9601">
        <f t="shared" ca="1" si="234"/>
        <v>-1.4906677964584829E-2</v>
      </c>
    </row>
    <row r="9602" spans="7:8" x14ac:dyDescent="0.35">
      <c r="G9602">
        <v>9596</v>
      </c>
      <c r="H9602">
        <f t="shared" ca="1" si="234"/>
        <v>-4.1458933169191643E-2</v>
      </c>
    </row>
    <row r="9603" spans="7:8" x14ac:dyDescent="0.35">
      <c r="G9603">
        <v>9597</v>
      </c>
      <c r="H9603">
        <f t="shared" ca="1" si="234"/>
        <v>1.3094056942997646E-3</v>
      </c>
    </row>
    <row r="9604" spans="7:8" x14ac:dyDescent="0.35">
      <c r="G9604">
        <v>9598</v>
      </c>
      <c r="H9604">
        <f t="shared" ca="1" si="234"/>
        <v>4.1060898410730851E-2</v>
      </c>
    </row>
    <row r="9605" spans="7:8" x14ac:dyDescent="0.35">
      <c r="G9605">
        <v>9599</v>
      </c>
      <c r="H9605">
        <f t="shared" ca="1" si="234"/>
        <v>-9.3281988699094633E-3</v>
      </c>
    </row>
    <row r="9606" spans="7:8" x14ac:dyDescent="0.35">
      <c r="G9606">
        <v>9600</v>
      </c>
      <c r="H9606">
        <f t="shared" ca="1" si="234"/>
        <v>1.1571238752168275E-2</v>
      </c>
    </row>
    <row r="9607" spans="7:8" x14ac:dyDescent="0.35">
      <c r="G9607">
        <v>9601</v>
      </c>
      <c r="H9607">
        <f t="shared" ref="H9607:H9670" ca="1" si="235">_xlfn.NORM.INV(RAND(),K$9,K$10)</f>
        <v>-9.1540712090938114E-3</v>
      </c>
    </row>
    <row r="9608" spans="7:8" x14ac:dyDescent="0.35">
      <c r="G9608">
        <v>9602</v>
      </c>
      <c r="H9608">
        <f t="shared" ca="1" si="235"/>
        <v>1.4727914951931499E-2</v>
      </c>
    </row>
    <row r="9609" spans="7:8" x14ac:dyDescent="0.35">
      <c r="G9609">
        <v>9603</v>
      </c>
      <c r="H9609">
        <f t="shared" ca="1" si="235"/>
        <v>-2.6169490018344545E-2</v>
      </c>
    </row>
    <row r="9610" spans="7:8" x14ac:dyDescent="0.35">
      <c r="G9610">
        <v>9604</v>
      </c>
      <c r="H9610">
        <f t="shared" ca="1" si="235"/>
        <v>1.6857700564549362E-2</v>
      </c>
    </row>
    <row r="9611" spans="7:8" x14ac:dyDescent="0.35">
      <c r="G9611">
        <v>9605</v>
      </c>
      <c r="H9611">
        <f t="shared" ca="1" si="235"/>
        <v>5.2150884710836086E-2</v>
      </c>
    </row>
    <row r="9612" spans="7:8" x14ac:dyDescent="0.35">
      <c r="G9612">
        <v>9606</v>
      </c>
      <c r="H9612">
        <f t="shared" ca="1" si="235"/>
        <v>-1.4024440772750366E-2</v>
      </c>
    </row>
    <row r="9613" spans="7:8" x14ac:dyDescent="0.35">
      <c r="G9613">
        <v>9607</v>
      </c>
      <c r="H9613">
        <f t="shared" ca="1" si="235"/>
        <v>-1.1815750015663515E-2</v>
      </c>
    </row>
    <row r="9614" spans="7:8" x14ac:dyDescent="0.35">
      <c r="G9614">
        <v>9608</v>
      </c>
      <c r="H9614">
        <f t="shared" ca="1" si="235"/>
        <v>5.0576152591010538E-2</v>
      </c>
    </row>
    <row r="9615" spans="7:8" x14ac:dyDescent="0.35">
      <c r="G9615">
        <v>9609</v>
      </c>
      <c r="H9615">
        <f t="shared" ca="1" si="235"/>
        <v>1.2195783226027554E-2</v>
      </c>
    </row>
    <row r="9616" spans="7:8" x14ac:dyDescent="0.35">
      <c r="G9616">
        <v>9610</v>
      </c>
      <c r="H9616">
        <f t="shared" ca="1" si="235"/>
        <v>-1.6719902027029044E-2</v>
      </c>
    </row>
    <row r="9617" spans="7:8" x14ac:dyDescent="0.35">
      <c r="G9617">
        <v>9611</v>
      </c>
      <c r="H9617">
        <f t="shared" ca="1" si="235"/>
        <v>1.7054917921439885E-2</v>
      </c>
    </row>
    <row r="9618" spans="7:8" x14ac:dyDescent="0.35">
      <c r="G9618">
        <v>9612</v>
      </c>
      <c r="H9618">
        <f t="shared" ca="1" si="235"/>
        <v>8.6294951924638617E-3</v>
      </c>
    </row>
    <row r="9619" spans="7:8" x14ac:dyDescent="0.35">
      <c r="G9619">
        <v>9613</v>
      </c>
      <c r="H9619">
        <f t="shared" ca="1" si="235"/>
        <v>3.5542376787515975E-3</v>
      </c>
    </row>
    <row r="9620" spans="7:8" x14ac:dyDescent="0.35">
      <c r="G9620">
        <v>9614</v>
      </c>
      <c r="H9620">
        <f t="shared" ca="1" si="235"/>
        <v>-9.8852302864944567E-3</v>
      </c>
    </row>
    <row r="9621" spans="7:8" x14ac:dyDescent="0.35">
      <c r="G9621">
        <v>9615</v>
      </c>
      <c r="H9621">
        <f t="shared" ca="1" si="235"/>
        <v>-1.4447514934945274E-2</v>
      </c>
    </row>
    <row r="9622" spans="7:8" x14ac:dyDescent="0.35">
      <c r="G9622">
        <v>9616</v>
      </c>
      <c r="H9622">
        <f t="shared" ca="1" si="235"/>
        <v>2.9800803066674406E-2</v>
      </c>
    </row>
    <row r="9623" spans="7:8" x14ac:dyDescent="0.35">
      <c r="G9623">
        <v>9617</v>
      </c>
      <c r="H9623">
        <f t="shared" ca="1" si="235"/>
        <v>-2.0204036650934197E-2</v>
      </c>
    </row>
    <row r="9624" spans="7:8" x14ac:dyDescent="0.35">
      <c r="G9624">
        <v>9618</v>
      </c>
      <c r="H9624">
        <f t="shared" ca="1" si="235"/>
        <v>2.7328654162523863E-2</v>
      </c>
    </row>
    <row r="9625" spans="7:8" x14ac:dyDescent="0.35">
      <c r="G9625">
        <v>9619</v>
      </c>
      <c r="H9625">
        <f t="shared" ca="1" si="235"/>
        <v>3.5921928957405327E-2</v>
      </c>
    </row>
    <row r="9626" spans="7:8" x14ac:dyDescent="0.35">
      <c r="G9626">
        <v>9620</v>
      </c>
      <c r="H9626">
        <f t="shared" ca="1" si="235"/>
        <v>-1.6110525004767298E-2</v>
      </c>
    </row>
    <row r="9627" spans="7:8" x14ac:dyDescent="0.35">
      <c r="G9627">
        <v>9621</v>
      </c>
      <c r="H9627">
        <f t="shared" ca="1" si="235"/>
        <v>-3.1426032667023929E-2</v>
      </c>
    </row>
    <row r="9628" spans="7:8" x14ac:dyDescent="0.35">
      <c r="G9628">
        <v>9622</v>
      </c>
      <c r="H9628">
        <f t="shared" ca="1" si="235"/>
        <v>-7.7362578430910009E-4</v>
      </c>
    </row>
    <row r="9629" spans="7:8" x14ac:dyDescent="0.35">
      <c r="G9629">
        <v>9623</v>
      </c>
      <c r="H9629">
        <f t="shared" ca="1" si="235"/>
        <v>1.4461268853128857E-2</v>
      </c>
    </row>
    <row r="9630" spans="7:8" x14ac:dyDescent="0.35">
      <c r="G9630">
        <v>9624</v>
      </c>
      <c r="H9630">
        <f t="shared" ca="1" si="235"/>
        <v>1.0673248887995722E-2</v>
      </c>
    </row>
    <row r="9631" spans="7:8" x14ac:dyDescent="0.35">
      <c r="G9631">
        <v>9625</v>
      </c>
      <c r="H9631">
        <f t="shared" ca="1" si="235"/>
        <v>2.5045719966090389E-3</v>
      </c>
    </row>
    <row r="9632" spans="7:8" x14ac:dyDescent="0.35">
      <c r="G9632">
        <v>9626</v>
      </c>
      <c r="H9632">
        <f t="shared" ca="1" si="235"/>
        <v>-8.1356753598517077E-3</v>
      </c>
    </row>
    <row r="9633" spans="7:8" x14ac:dyDescent="0.35">
      <c r="G9633">
        <v>9627</v>
      </c>
      <c r="H9633">
        <f t="shared" ca="1" si="235"/>
        <v>-6.1216041177058209E-3</v>
      </c>
    </row>
    <row r="9634" spans="7:8" x14ac:dyDescent="0.35">
      <c r="G9634">
        <v>9628</v>
      </c>
      <c r="H9634">
        <f t="shared" ca="1" si="235"/>
        <v>1.6465662261121016E-3</v>
      </c>
    </row>
    <row r="9635" spans="7:8" x14ac:dyDescent="0.35">
      <c r="G9635">
        <v>9629</v>
      </c>
      <c r="H9635">
        <f t="shared" ca="1" si="235"/>
        <v>-1.5581979323011613E-2</v>
      </c>
    </row>
    <row r="9636" spans="7:8" x14ac:dyDescent="0.35">
      <c r="G9636">
        <v>9630</v>
      </c>
      <c r="H9636">
        <f t="shared" ca="1" si="235"/>
        <v>1.03014761240415E-2</v>
      </c>
    </row>
    <row r="9637" spans="7:8" x14ac:dyDescent="0.35">
      <c r="G9637">
        <v>9631</v>
      </c>
      <c r="H9637">
        <f t="shared" ca="1" si="235"/>
        <v>5.1021584976058878E-3</v>
      </c>
    </row>
    <row r="9638" spans="7:8" x14ac:dyDescent="0.35">
      <c r="G9638">
        <v>9632</v>
      </c>
      <c r="H9638">
        <f t="shared" ca="1" si="235"/>
        <v>-6.2635893944958014E-3</v>
      </c>
    </row>
    <row r="9639" spans="7:8" x14ac:dyDescent="0.35">
      <c r="G9639">
        <v>9633</v>
      </c>
      <c r="H9639">
        <f t="shared" ca="1" si="235"/>
        <v>-3.2950751800173345E-2</v>
      </c>
    </row>
    <row r="9640" spans="7:8" x14ac:dyDescent="0.35">
      <c r="G9640">
        <v>9634</v>
      </c>
      <c r="H9640">
        <f t="shared" ca="1" si="235"/>
        <v>-2.9251410592630971E-2</v>
      </c>
    </row>
    <row r="9641" spans="7:8" x14ac:dyDescent="0.35">
      <c r="G9641">
        <v>9635</v>
      </c>
      <c r="H9641">
        <f t="shared" ca="1" si="235"/>
        <v>-3.2247453784212378E-2</v>
      </c>
    </row>
    <row r="9642" spans="7:8" x14ac:dyDescent="0.35">
      <c r="G9642">
        <v>9636</v>
      </c>
      <c r="H9642">
        <f t="shared" ca="1" si="235"/>
        <v>-3.0211495846056775E-2</v>
      </c>
    </row>
    <row r="9643" spans="7:8" x14ac:dyDescent="0.35">
      <c r="G9643">
        <v>9637</v>
      </c>
      <c r="H9643">
        <f t="shared" ca="1" si="235"/>
        <v>-4.7993780208829134E-3</v>
      </c>
    </row>
    <row r="9644" spans="7:8" x14ac:dyDescent="0.35">
      <c r="G9644">
        <v>9638</v>
      </c>
      <c r="H9644">
        <f t="shared" ca="1" si="235"/>
        <v>2.3628386547937821E-2</v>
      </c>
    </row>
    <row r="9645" spans="7:8" x14ac:dyDescent="0.35">
      <c r="G9645">
        <v>9639</v>
      </c>
      <c r="H9645">
        <f t="shared" ca="1" si="235"/>
        <v>5.4973452707680901E-3</v>
      </c>
    </row>
    <row r="9646" spans="7:8" x14ac:dyDescent="0.35">
      <c r="G9646">
        <v>9640</v>
      </c>
      <c r="H9646">
        <f t="shared" ca="1" si="235"/>
        <v>-2.520004593479426E-2</v>
      </c>
    </row>
    <row r="9647" spans="7:8" x14ac:dyDescent="0.35">
      <c r="G9647">
        <v>9641</v>
      </c>
      <c r="H9647">
        <f t="shared" ca="1" si="235"/>
        <v>4.0880662930222675E-2</v>
      </c>
    </row>
    <row r="9648" spans="7:8" x14ac:dyDescent="0.35">
      <c r="G9648">
        <v>9642</v>
      </c>
      <c r="H9648">
        <f t="shared" ca="1" si="235"/>
        <v>-5.7025361384537955E-3</v>
      </c>
    </row>
    <row r="9649" spans="7:8" x14ac:dyDescent="0.35">
      <c r="G9649">
        <v>9643</v>
      </c>
      <c r="H9649">
        <f t="shared" ca="1" si="235"/>
        <v>2.2128595617335609E-3</v>
      </c>
    </row>
    <row r="9650" spans="7:8" x14ac:dyDescent="0.35">
      <c r="G9650">
        <v>9644</v>
      </c>
      <c r="H9650">
        <f t="shared" ca="1" si="235"/>
        <v>3.9072671569794701E-2</v>
      </c>
    </row>
    <row r="9651" spans="7:8" x14ac:dyDescent="0.35">
      <c r="G9651">
        <v>9645</v>
      </c>
      <c r="H9651">
        <f t="shared" ca="1" si="235"/>
        <v>-4.2267847697246258E-2</v>
      </c>
    </row>
    <row r="9652" spans="7:8" x14ac:dyDescent="0.35">
      <c r="G9652">
        <v>9646</v>
      </c>
      <c r="H9652">
        <f t="shared" ca="1" si="235"/>
        <v>7.4881363861126673E-3</v>
      </c>
    </row>
    <row r="9653" spans="7:8" x14ac:dyDescent="0.35">
      <c r="G9653">
        <v>9647</v>
      </c>
      <c r="H9653">
        <f t="shared" ca="1" si="235"/>
        <v>-6.6508539192348904E-3</v>
      </c>
    </row>
    <row r="9654" spans="7:8" x14ac:dyDescent="0.35">
      <c r="G9654">
        <v>9648</v>
      </c>
      <c r="H9654">
        <f t="shared" ca="1" si="235"/>
        <v>-3.2833724650106394E-2</v>
      </c>
    </row>
    <row r="9655" spans="7:8" x14ac:dyDescent="0.35">
      <c r="G9655">
        <v>9649</v>
      </c>
      <c r="H9655">
        <f t="shared" ca="1" si="235"/>
        <v>4.0809508670970581E-3</v>
      </c>
    </row>
    <row r="9656" spans="7:8" x14ac:dyDescent="0.35">
      <c r="G9656">
        <v>9650</v>
      </c>
      <c r="H9656">
        <f t="shared" ca="1" si="235"/>
        <v>-1.2451252815277978E-2</v>
      </c>
    </row>
    <row r="9657" spans="7:8" x14ac:dyDescent="0.35">
      <c r="G9657">
        <v>9651</v>
      </c>
      <c r="H9657">
        <f t="shared" ca="1" si="235"/>
        <v>-2.1927558456377647E-2</v>
      </c>
    </row>
    <row r="9658" spans="7:8" x14ac:dyDescent="0.35">
      <c r="G9658">
        <v>9652</v>
      </c>
      <c r="H9658">
        <f t="shared" ca="1" si="235"/>
        <v>1.9186921420064989E-2</v>
      </c>
    </row>
    <row r="9659" spans="7:8" x14ac:dyDescent="0.35">
      <c r="G9659">
        <v>9653</v>
      </c>
      <c r="H9659">
        <f t="shared" ca="1" si="235"/>
        <v>9.949099095216506E-3</v>
      </c>
    </row>
    <row r="9660" spans="7:8" x14ac:dyDescent="0.35">
      <c r="G9660">
        <v>9654</v>
      </c>
      <c r="H9660">
        <f t="shared" ca="1" si="235"/>
        <v>4.0023193601065085E-2</v>
      </c>
    </row>
    <row r="9661" spans="7:8" x14ac:dyDescent="0.35">
      <c r="G9661">
        <v>9655</v>
      </c>
      <c r="H9661">
        <f t="shared" ca="1" si="235"/>
        <v>4.1113409345595788E-3</v>
      </c>
    </row>
    <row r="9662" spans="7:8" x14ac:dyDescent="0.35">
      <c r="G9662">
        <v>9656</v>
      </c>
      <c r="H9662">
        <f t="shared" ca="1" si="235"/>
        <v>-9.1439626019882672E-4</v>
      </c>
    </row>
    <row r="9663" spans="7:8" x14ac:dyDescent="0.35">
      <c r="G9663">
        <v>9657</v>
      </c>
      <c r="H9663">
        <f t="shared" ca="1" si="235"/>
        <v>2.3250656169045321E-2</v>
      </c>
    </row>
    <row r="9664" spans="7:8" x14ac:dyDescent="0.35">
      <c r="G9664">
        <v>9658</v>
      </c>
      <c r="H9664">
        <f t="shared" ca="1" si="235"/>
        <v>3.2582870015433951E-3</v>
      </c>
    </row>
    <row r="9665" spans="7:8" x14ac:dyDescent="0.35">
      <c r="G9665">
        <v>9659</v>
      </c>
      <c r="H9665">
        <f t="shared" ca="1" si="235"/>
        <v>-4.0370065982361274E-4</v>
      </c>
    </row>
    <row r="9666" spans="7:8" x14ac:dyDescent="0.35">
      <c r="G9666">
        <v>9660</v>
      </c>
      <c r="H9666">
        <f t="shared" ca="1" si="235"/>
        <v>-1.1102750847131311E-2</v>
      </c>
    </row>
    <row r="9667" spans="7:8" x14ac:dyDescent="0.35">
      <c r="G9667">
        <v>9661</v>
      </c>
      <c r="H9667">
        <f t="shared" ca="1" si="235"/>
        <v>6.9522421608324003E-3</v>
      </c>
    </row>
    <row r="9668" spans="7:8" x14ac:dyDescent="0.35">
      <c r="G9668">
        <v>9662</v>
      </c>
      <c r="H9668">
        <f t="shared" ca="1" si="235"/>
        <v>2.0900529825419633E-2</v>
      </c>
    </row>
    <row r="9669" spans="7:8" x14ac:dyDescent="0.35">
      <c r="G9669">
        <v>9663</v>
      </c>
      <c r="H9669">
        <f t="shared" ca="1" si="235"/>
        <v>-1.2046195664730945E-2</v>
      </c>
    </row>
    <row r="9670" spans="7:8" x14ac:dyDescent="0.35">
      <c r="G9670">
        <v>9664</v>
      </c>
      <c r="H9670">
        <f t="shared" ca="1" si="235"/>
        <v>3.6606664930298169E-2</v>
      </c>
    </row>
    <row r="9671" spans="7:8" x14ac:dyDescent="0.35">
      <c r="G9671">
        <v>9665</v>
      </c>
      <c r="H9671">
        <f t="shared" ref="H9671:H9734" ca="1" si="236">_xlfn.NORM.INV(RAND(),K$9,K$10)</f>
        <v>-3.890710504858929E-2</v>
      </c>
    </row>
    <row r="9672" spans="7:8" x14ac:dyDescent="0.35">
      <c r="G9672">
        <v>9666</v>
      </c>
      <c r="H9672">
        <f t="shared" ca="1" si="236"/>
        <v>6.6291848673808596E-3</v>
      </c>
    </row>
    <row r="9673" spans="7:8" x14ac:dyDescent="0.35">
      <c r="G9673">
        <v>9667</v>
      </c>
      <c r="H9673">
        <f t="shared" ca="1" si="236"/>
        <v>1.1203701433617711E-2</v>
      </c>
    </row>
    <row r="9674" spans="7:8" x14ac:dyDescent="0.35">
      <c r="G9674">
        <v>9668</v>
      </c>
      <c r="H9674">
        <f t="shared" ca="1" si="236"/>
        <v>-2.4507122640855153E-2</v>
      </c>
    </row>
    <row r="9675" spans="7:8" x14ac:dyDescent="0.35">
      <c r="G9675">
        <v>9669</v>
      </c>
      <c r="H9675">
        <f t="shared" ca="1" si="236"/>
        <v>1.2207949727264959E-2</v>
      </c>
    </row>
    <row r="9676" spans="7:8" x14ac:dyDescent="0.35">
      <c r="G9676">
        <v>9670</v>
      </c>
      <c r="H9676">
        <f t="shared" ca="1" si="236"/>
        <v>-1.1227471885817372E-2</v>
      </c>
    </row>
    <row r="9677" spans="7:8" x14ac:dyDescent="0.35">
      <c r="G9677">
        <v>9671</v>
      </c>
      <c r="H9677">
        <f t="shared" ca="1" si="236"/>
        <v>-2.2802375595804787E-2</v>
      </c>
    </row>
    <row r="9678" spans="7:8" x14ac:dyDescent="0.35">
      <c r="G9678">
        <v>9672</v>
      </c>
      <c r="H9678">
        <f t="shared" ca="1" si="236"/>
        <v>-9.110937355371912E-3</v>
      </c>
    </row>
    <row r="9679" spans="7:8" x14ac:dyDescent="0.35">
      <c r="G9679">
        <v>9673</v>
      </c>
      <c r="H9679">
        <f t="shared" ca="1" si="236"/>
        <v>8.3652850007586467E-3</v>
      </c>
    </row>
    <row r="9680" spans="7:8" x14ac:dyDescent="0.35">
      <c r="G9680">
        <v>9674</v>
      </c>
      <c r="H9680">
        <f t="shared" ca="1" si="236"/>
        <v>-1.7050756866175572E-2</v>
      </c>
    </row>
    <row r="9681" spans="7:8" x14ac:dyDescent="0.35">
      <c r="G9681">
        <v>9675</v>
      </c>
      <c r="H9681">
        <f t="shared" ca="1" si="236"/>
        <v>-4.813639872186401E-2</v>
      </c>
    </row>
    <row r="9682" spans="7:8" x14ac:dyDescent="0.35">
      <c r="G9682">
        <v>9676</v>
      </c>
      <c r="H9682">
        <f t="shared" ca="1" si="236"/>
        <v>2.1089344737855384E-2</v>
      </c>
    </row>
    <row r="9683" spans="7:8" x14ac:dyDescent="0.35">
      <c r="G9683">
        <v>9677</v>
      </c>
      <c r="H9683">
        <f t="shared" ca="1" si="236"/>
        <v>-1.4481882336876101E-2</v>
      </c>
    </row>
    <row r="9684" spans="7:8" x14ac:dyDescent="0.35">
      <c r="G9684">
        <v>9678</v>
      </c>
      <c r="H9684">
        <f t="shared" ca="1" si="236"/>
        <v>-6.0459866912670676E-3</v>
      </c>
    </row>
    <row r="9685" spans="7:8" x14ac:dyDescent="0.35">
      <c r="G9685">
        <v>9679</v>
      </c>
      <c r="H9685">
        <f t="shared" ca="1" si="236"/>
        <v>1.6539876101917626E-3</v>
      </c>
    </row>
    <row r="9686" spans="7:8" x14ac:dyDescent="0.35">
      <c r="G9686">
        <v>9680</v>
      </c>
      <c r="H9686">
        <f t="shared" ca="1" si="236"/>
        <v>2.4225856233894415E-2</v>
      </c>
    </row>
    <row r="9687" spans="7:8" x14ac:dyDescent="0.35">
      <c r="G9687">
        <v>9681</v>
      </c>
      <c r="H9687">
        <f t="shared" ca="1" si="236"/>
        <v>-8.217704831868811E-3</v>
      </c>
    </row>
    <row r="9688" spans="7:8" x14ac:dyDescent="0.35">
      <c r="G9688">
        <v>9682</v>
      </c>
      <c r="H9688">
        <f t="shared" ca="1" si="236"/>
        <v>-4.3266858689772821E-2</v>
      </c>
    </row>
    <row r="9689" spans="7:8" x14ac:dyDescent="0.35">
      <c r="G9689">
        <v>9683</v>
      </c>
      <c r="H9689">
        <f t="shared" ca="1" si="236"/>
        <v>-1.2597956831908542E-2</v>
      </c>
    </row>
    <row r="9690" spans="7:8" x14ac:dyDescent="0.35">
      <c r="G9690">
        <v>9684</v>
      </c>
      <c r="H9690">
        <f t="shared" ca="1" si="236"/>
        <v>1.3224738996691219E-2</v>
      </c>
    </row>
    <row r="9691" spans="7:8" x14ac:dyDescent="0.35">
      <c r="G9691">
        <v>9685</v>
      </c>
      <c r="H9691">
        <f t="shared" ca="1" si="236"/>
        <v>-7.9532215484113111E-3</v>
      </c>
    </row>
    <row r="9692" spans="7:8" x14ac:dyDescent="0.35">
      <c r="G9692">
        <v>9686</v>
      </c>
      <c r="H9692">
        <f t="shared" ca="1" si="236"/>
        <v>1.7088552700342308E-2</v>
      </c>
    </row>
    <row r="9693" spans="7:8" x14ac:dyDescent="0.35">
      <c r="G9693">
        <v>9687</v>
      </c>
      <c r="H9693">
        <f t="shared" ca="1" si="236"/>
        <v>5.6919241724680027E-2</v>
      </c>
    </row>
    <row r="9694" spans="7:8" x14ac:dyDescent="0.35">
      <c r="G9694">
        <v>9688</v>
      </c>
      <c r="H9694">
        <f t="shared" ca="1" si="236"/>
        <v>1.0021358057243796E-2</v>
      </c>
    </row>
    <row r="9695" spans="7:8" x14ac:dyDescent="0.35">
      <c r="G9695">
        <v>9689</v>
      </c>
      <c r="H9695">
        <f t="shared" ca="1" si="236"/>
        <v>2.1406670919356215E-2</v>
      </c>
    </row>
    <row r="9696" spans="7:8" x14ac:dyDescent="0.35">
      <c r="G9696">
        <v>9690</v>
      </c>
      <c r="H9696">
        <f t="shared" ca="1" si="236"/>
        <v>2.0417962273068763E-2</v>
      </c>
    </row>
    <row r="9697" spans="7:8" x14ac:dyDescent="0.35">
      <c r="G9697">
        <v>9691</v>
      </c>
      <c r="H9697">
        <f t="shared" ca="1" si="236"/>
        <v>-4.4329629429501437E-2</v>
      </c>
    </row>
    <row r="9698" spans="7:8" x14ac:dyDescent="0.35">
      <c r="G9698">
        <v>9692</v>
      </c>
      <c r="H9698">
        <f t="shared" ca="1" si="236"/>
        <v>2.6564034959480877E-2</v>
      </c>
    </row>
    <row r="9699" spans="7:8" x14ac:dyDescent="0.35">
      <c r="G9699">
        <v>9693</v>
      </c>
      <c r="H9699">
        <f t="shared" ca="1" si="236"/>
        <v>3.3615556933320578E-2</v>
      </c>
    </row>
    <row r="9700" spans="7:8" x14ac:dyDescent="0.35">
      <c r="G9700">
        <v>9694</v>
      </c>
      <c r="H9700">
        <f t="shared" ca="1" si="236"/>
        <v>-3.2473351650651544E-2</v>
      </c>
    </row>
    <row r="9701" spans="7:8" x14ac:dyDescent="0.35">
      <c r="G9701">
        <v>9695</v>
      </c>
      <c r="H9701">
        <f t="shared" ca="1" si="236"/>
        <v>1.8497278879727711E-3</v>
      </c>
    </row>
    <row r="9702" spans="7:8" x14ac:dyDescent="0.35">
      <c r="G9702">
        <v>9696</v>
      </c>
      <c r="H9702">
        <f t="shared" ca="1" si="236"/>
        <v>-4.9675359970052652E-2</v>
      </c>
    </row>
    <row r="9703" spans="7:8" x14ac:dyDescent="0.35">
      <c r="G9703">
        <v>9697</v>
      </c>
      <c r="H9703">
        <f t="shared" ca="1" si="236"/>
        <v>-4.5249832713751485E-2</v>
      </c>
    </row>
    <row r="9704" spans="7:8" x14ac:dyDescent="0.35">
      <c r="G9704">
        <v>9698</v>
      </c>
      <c r="H9704">
        <f t="shared" ca="1" si="236"/>
        <v>-5.6030334010983883E-3</v>
      </c>
    </row>
    <row r="9705" spans="7:8" x14ac:dyDescent="0.35">
      <c r="G9705">
        <v>9699</v>
      </c>
      <c r="H9705">
        <f t="shared" ca="1" si="236"/>
        <v>-2.8903611951696689E-2</v>
      </c>
    </row>
    <row r="9706" spans="7:8" x14ac:dyDescent="0.35">
      <c r="G9706">
        <v>9700</v>
      </c>
      <c r="H9706">
        <f t="shared" ca="1" si="236"/>
        <v>4.0422206197338613E-2</v>
      </c>
    </row>
    <row r="9707" spans="7:8" x14ac:dyDescent="0.35">
      <c r="G9707">
        <v>9701</v>
      </c>
      <c r="H9707">
        <f t="shared" ca="1" si="236"/>
        <v>9.6056028366748487E-3</v>
      </c>
    </row>
    <row r="9708" spans="7:8" x14ac:dyDescent="0.35">
      <c r="G9708">
        <v>9702</v>
      </c>
      <c r="H9708">
        <f t="shared" ca="1" si="236"/>
        <v>3.4706506453966075E-4</v>
      </c>
    </row>
    <row r="9709" spans="7:8" x14ac:dyDescent="0.35">
      <c r="G9709">
        <v>9703</v>
      </c>
      <c r="H9709">
        <f t="shared" ca="1" si="236"/>
        <v>-1.1605878974188627E-2</v>
      </c>
    </row>
    <row r="9710" spans="7:8" x14ac:dyDescent="0.35">
      <c r="G9710">
        <v>9704</v>
      </c>
      <c r="H9710">
        <f t="shared" ca="1" si="236"/>
        <v>2.5327704480905917E-3</v>
      </c>
    </row>
    <row r="9711" spans="7:8" x14ac:dyDescent="0.35">
      <c r="G9711">
        <v>9705</v>
      </c>
      <c r="H9711">
        <f t="shared" ca="1" si="236"/>
        <v>3.8489117403570312E-2</v>
      </c>
    </row>
    <row r="9712" spans="7:8" x14ac:dyDescent="0.35">
      <c r="G9712">
        <v>9706</v>
      </c>
      <c r="H9712">
        <f t="shared" ca="1" si="236"/>
        <v>1.6395414158815666E-2</v>
      </c>
    </row>
    <row r="9713" spans="7:8" x14ac:dyDescent="0.35">
      <c r="G9713">
        <v>9707</v>
      </c>
      <c r="H9713">
        <f t="shared" ca="1" si="236"/>
        <v>-4.3744384247412574E-2</v>
      </c>
    </row>
    <row r="9714" spans="7:8" x14ac:dyDescent="0.35">
      <c r="G9714">
        <v>9708</v>
      </c>
      <c r="H9714">
        <f t="shared" ca="1" si="236"/>
        <v>-1.9221544194067651E-2</v>
      </c>
    </row>
    <row r="9715" spans="7:8" x14ac:dyDescent="0.35">
      <c r="G9715">
        <v>9709</v>
      </c>
      <c r="H9715">
        <f t="shared" ca="1" si="236"/>
        <v>-5.2543885115154641E-2</v>
      </c>
    </row>
    <row r="9716" spans="7:8" x14ac:dyDescent="0.35">
      <c r="G9716">
        <v>9710</v>
      </c>
      <c r="H9716">
        <f t="shared" ca="1" si="236"/>
        <v>2.2925887186465599E-2</v>
      </c>
    </row>
    <row r="9717" spans="7:8" x14ac:dyDescent="0.35">
      <c r="G9717">
        <v>9711</v>
      </c>
      <c r="H9717">
        <f t="shared" ca="1" si="236"/>
        <v>-7.0037916739090524E-3</v>
      </c>
    </row>
    <row r="9718" spans="7:8" x14ac:dyDescent="0.35">
      <c r="G9718">
        <v>9712</v>
      </c>
      <c r="H9718">
        <f t="shared" ca="1" si="236"/>
        <v>-3.8460812307498211E-2</v>
      </c>
    </row>
    <row r="9719" spans="7:8" x14ac:dyDescent="0.35">
      <c r="G9719">
        <v>9713</v>
      </c>
      <c r="H9719">
        <f t="shared" ca="1" si="236"/>
        <v>9.8834180680157264E-3</v>
      </c>
    </row>
    <row r="9720" spans="7:8" x14ac:dyDescent="0.35">
      <c r="G9720">
        <v>9714</v>
      </c>
      <c r="H9720">
        <f t="shared" ca="1" si="236"/>
        <v>4.3189456228637062E-2</v>
      </c>
    </row>
    <row r="9721" spans="7:8" x14ac:dyDescent="0.35">
      <c r="G9721">
        <v>9715</v>
      </c>
      <c r="H9721">
        <f t="shared" ca="1" si="236"/>
        <v>-6.701327065917027E-3</v>
      </c>
    </row>
    <row r="9722" spans="7:8" x14ac:dyDescent="0.35">
      <c r="G9722">
        <v>9716</v>
      </c>
      <c r="H9722">
        <f t="shared" ca="1" si="236"/>
        <v>1.2990149444940665E-2</v>
      </c>
    </row>
    <row r="9723" spans="7:8" x14ac:dyDescent="0.35">
      <c r="G9723">
        <v>9717</v>
      </c>
      <c r="H9723">
        <f t="shared" ca="1" si="236"/>
        <v>-3.3035979551288903E-2</v>
      </c>
    </row>
    <row r="9724" spans="7:8" x14ac:dyDescent="0.35">
      <c r="G9724">
        <v>9718</v>
      </c>
      <c r="H9724">
        <f t="shared" ca="1" si="236"/>
        <v>-1.8405155731382246E-3</v>
      </c>
    </row>
    <row r="9725" spans="7:8" x14ac:dyDescent="0.35">
      <c r="G9725">
        <v>9719</v>
      </c>
      <c r="H9725">
        <f t="shared" ca="1" si="236"/>
        <v>1.7973543654484111E-2</v>
      </c>
    </row>
    <row r="9726" spans="7:8" x14ac:dyDescent="0.35">
      <c r="G9726">
        <v>9720</v>
      </c>
      <c r="H9726">
        <f t="shared" ca="1" si="236"/>
        <v>-6.9992172809762217E-3</v>
      </c>
    </row>
    <row r="9727" spans="7:8" x14ac:dyDescent="0.35">
      <c r="G9727">
        <v>9721</v>
      </c>
      <c r="H9727">
        <f t="shared" ca="1" si="236"/>
        <v>1.5395945888247151E-2</v>
      </c>
    </row>
    <row r="9728" spans="7:8" x14ac:dyDescent="0.35">
      <c r="G9728">
        <v>9722</v>
      </c>
      <c r="H9728">
        <f t="shared" ca="1" si="236"/>
        <v>-8.5774445130135882E-3</v>
      </c>
    </row>
    <row r="9729" spans="7:8" x14ac:dyDescent="0.35">
      <c r="G9729">
        <v>9723</v>
      </c>
      <c r="H9729">
        <f t="shared" ca="1" si="236"/>
        <v>5.7583749620217393E-3</v>
      </c>
    </row>
    <row r="9730" spans="7:8" x14ac:dyDescent="0.35">
      <c r="G9730">
        <v>9724</v>
      </c>
      <c r="H9730">
        <f t="shared" ca="1" si="236"/>
        <v>1.7702083665159869E-2</v>
      </c>
    </row>
    <row r="9731" spans="7:8" x14ac:dyDescent="0.35">
      <c r="G9731">
        <v>9725</v>
      </c>
      <c r="H9731">
        <f t="shared" ca="1" si="236"/>
        <v>-4.4198493522566752E-2</v>
      </c>
    </row>
    <row r="9732" spans="7:8" x14ac:dyDescent="0.35">
      <c r="G9732">
        <v>9726</v>
      </c>
      <c r="H9732">
        <f t="shared" ca="1" si="236"/>
        <v>-2.1517270822673227E-4</v>
      </c>
    </row>
    <row r="9733" spans="7:8" x14ac:dyDescent="0.35">
      <c r="G9733">
        <v>9727</v>
      </c>
      <c r="H9733">
        <f t="shared" ca="1" si="236"/>
        <v>1.0504551305684904E-2</v>
      </c>
    </row>
    <row r="9734" spans="7:8" x14ac:dyDescent="0.35">
      <c r="G9734">
        <v>9728</v>
      </c>
      <c r="H9734">
        <f t="shared" ca="1" si="236"/>
        <v>-1.8994139733394512E-2</v>
      </c>
    </row>
    <row r="9735" spans="7:8" x14ac:dyDescent="0.35">
      <c r="G9735">
        <v>9729</v>
      </c>
      <c r="H9735">
        <f t="shared" ref="H9735:H9798" ca="1" si="237">_xlfn.NORM.INV(RAND(),K$9,K$10)</f>
        <v>-4.0418791753077951E-3</v>
      </c>
    </row>
    <row r="9736" spans="7:8" x14ac:dyDescent="0.35">
      <c r="G9736">
        <v>9730</v>
      </c>
      <c r="H9736">
        <f t="shared" ca="1" si="237"/>
        <v>1.5262733184912711E-2</v>
      </c>
    </row>
    <row r="9737" spans="7:8" x14ac:dyDescent="0.35">
      <c r="G9737">
        <v>9731</v>
      </c>
      <c r="H9737">
        <f t="shared" ca="1" si="237"/>
        <v>1.307204243027193E-2</v>
      </c>
    </row>
    <row r="9738" spans="7:8" x14ac:dyDescent="0.35">
      <c r="G9738">
        <v>9732</v>
      </c>
      <c r="H9738">
        <f t="shared" ca="1" si="237"/>
        <v>-2.4363993716692491E-2</v>
      </c>
    </row>
    <row r="9739" spans="7:8" x14ac:dyDescent="0.35">
      <c r="G9739">
        <v>9733</v>
      </c>
      <c r="H9739">
        <f t="shared" ca="1" si="237"/>
        <v>6.4222514693902145E-3</v>
      </c>
    </row>
    <row r="9740" spans="7:8" x14ac:dyDescent="0.35">
      <c r="G9740">
        <v>9734</v>
      </c>
      <c r="H9740">
        <f t="shared" ca="1" si="237"/>
        <v>2.4108580039907974E-2</v>
      </c>
    </row>
    <row r="9741" spans="7:8" x14ac:dyDescent="0.35">
      <c r="G9741">
        <v>9735</v>
      </c>
      <c r="H9741">
        <f t="shared" ca="1" si="237"/>
        <v>4.1437640191356033E-2</v>
      </c>
    </row>
    <row r="9742" spans="7:8" x14ac:dyDescent="0.35">
      <c r="G9742">
        <v>9736</v>
      </c>
      <c r="H9742">
        <f t="shared" ca="1" si="237"/>
        <v>4.3991020722679137E-2</v>
      </c>
    </row>
    <row r="9743" spans="7:8" x14ac:dyDescent="0.35">
      <c r="G9743">
        <v>9737</v>
      </c>
      <c r="H9743">
        <f t="shared" ca="1" si="237"/>
        <v>1.7809802303079613E-2</v>
      </c>
    </row>
    <row r="9744" spans="7:8" x14ac:dyDescent="0.35">
      <c r="G9744">
        <v>9738</v>
      </c>
      <c r="H9744">
        <f t="shared" ca="1" si="237"/>
        <v>4.136080599053913E-2</v>
      </c>
    </row>
    <row r="9745" spans="7:8" x14ac:dyDescent="0.35">
      <c r="G9745">
        <v>9739</v>
      </c>
      <c r="H9745">
        <f t="shared" ca="1" si="237"/>
        <v>2.8969280607577183E-2</v>
      </c>
    </row>
    <row r="9746" spans="7:8" x14ac:dyDescent="0.35">
      <c r="G9746">
        <v>9740</v>
      </c>
      <c r="H9746">
        <f t="shared" ca="1" si="237"/>
        <v>1.5257474296732278E-2</v>
      </c>
    </row>
    <row r="9747" spans="7:8" x14ac:dyDescent="0.35">
      <c r="G9747">
        <v>9741</v>
      </c>
      <c r="H9747">
        <f t="shared" ca="1" si="237"/>
        <v>1.0103995523233149E-2</v>
      </c>
    </row>
    <row r="9748" spans="7:8" x14ac:dyDescent="0.35">
      <c r="G9748">
        <v>9742</v>
      </c>
      <c r="H9748">
        <f t="shared" ca="1" si="237"/>
        <v>1.0941914096455944E-2</v>
      </c>
    </row>
    <row r="9749" spans="7:8" x14ac:dyDescent="0.35">
      <c r="G9749">
        <v>9743</v>
      </c>
      <c r="H9749">
        <f t="shared" ca="1" si="237"/>
        <v>3.7881235591296927E-2</v>
      </c>
    </row>
    <row r="9750" spans="7:8" x14ac:dyDescent="0.35">
      <c r="G9750">
        <v>9744</v>
      </c>
      <c r="H9750">
        <f t="shared" ca="1" si="237"/>
        <v>-5.4646117043894338E-4</v>
      </c>
    </row>
    <row r="9751" spans="7:8" x14ac:dyDescent="0.35">
      <c r="G9751">
        <v>9745</v>
      </c>
      <c r="H9751">
        <f t="shared" ca="1" si="237"/>
        <v>-2.0054357575379645E-2</v>
      </c>
    </row>
    <row r="9752" spans="7:8" x14ac:dyDescent="0.35">
      <c r="G9752">
        <v>9746</v>
      </c>
      <c r="H9752">
        <f t="shared" ca="1" si="237"/>
        <v>1.8239320542101006E-2</v>
      </c>
    </row>
    <row r="9753" spans="7:8" x14ac:dyDescent="0.35">
      <c r="G9753">
        <v>9747</v>
      </c>
      <c r="H9753">
        <f t="shared" ca="1" si="237"/>
        <v>-1.6656775306390047E-2</v>
      </c>
    </row>
    <row r="9754" spans="7:8" x14ac:dyDescent="0.35">
      <c r="G9754">
        <v>9748</v>
      </c>
      <c r="H9754">
        <f t="shared" ca="1" si="237"/>
        <v>-6.4283614156603927E-2</v>
      </c>
    </row>
    <row r="9755" spans="7:8" x14ac:dyDescent="0.35">
      <c r="G9755">
        <v>9749</v>
      </c>
      <c r="H9755">
        <f t="shared" ca="1" si="237"/>
        <v>-3.3964434720307468E-2</v>
      </c>
    </row>
    <row r="9756" spans="7:8" x14ac:dyDescent="0.35">
      <c r="G9756">
        <v>9750</v>
      </c>
      <c r="H9756">
        <f t="shared" ca="1" si="237"/>
        <v>6.4240934798627169E-3</v>
      </c>
    </row>
    <row r="9757" spans="7:8" x14ac:dyDescent="0.35">
      <c r="G9757">
        <v>9751</v>
      </c>
      <c r="H9757">
        <f t="shared" ca="1" si="237"/>
        <v>-5.545985848405325E-3</v>
      </c>
    </row>
    <row r="9758" spans="7:8" x14ac:dyDescent="0.35">
      <c r="G9758">
        <v>9752</v>
      </c>
      <c r="H9758">
        <f t="shared" ca="1" si="237"/>
        <v>-4.7918894025993759E-2</v>
      </c>
    </row>
    <row r="9759" spans="7:8" x14ac:dyDescent="0.35">
      <c r="G9759">
        <v>9753</v>
      </c>
      <c r="H9759">
        <f t="shared" ca="1" si="237"/>
        <v>1.1906960894396005E-3</v>
      </c>
    </row>
    <row r="9760" spans="7:8" x14ac:dyDescent="0.35">
      <c r="G9760">
        <v>9754</v>
      </c>
      <c r="H9760">
        <f t="shared" ca="1" si="237"/>
        <v>7.5007683184814588E-3</v>
      </c>
    </row>
    <row r="9761" spans="7:8" x14ac:dyDescent="0.35">
      <c r="G9761">
        <v>9755</v>
      </c>
      <c r="H9761">
        <f t="shared" ca="1" si="237"/>
        <v>2.6693710930130187E-2</v>
      </c>
    </row>
    <row r="9762" spans="7:8" x14ac:dyDescent="0.35">
      <c r="G9762">
        <v>9756</v>
      </c>
      <c r="H9762">
        <f t="shared" ca="1" si="237"/>
        <v>-1.4729293208952922E-2</v>
      </c>
    </row>
    <row r="9763" spans="7:8" x14ac:dyDescent="0.35">
      <c r="G9763">
        <v>9757</v>
      </c>
      <c r="H9763">
        <f t="shared" ca="1" si="237"/>
        <v>-1.7885114613372301E-2</v>
      </c>
    </row>
    <row r="9764" spans="7:8" x14ac:dyDescent="0.35">
      <c r="G9764">
        <v>9758</v>
      </c>
      <c r="H9764">
        <f t="shared" ca="1" si="237"/>
        <v>-3.3654283389545202E-2</v>
      </c>
    </row>
    <row r="9765" spans="7:8" x14ac:dyDescent="0.35">
      <c r="G9765">
        <v>9759</v>
      </c>
      <c r="H9765">
        <f t="shared" ca="1" si="237"/>
        <v>1.7375655490993781E-2</v>
      </c>
    </row>
    <row r="9766" spans="7:8" x14ac:dyDescent="0.35">
      <c r="G9766">
        <v>9760</v>
      </c>
      <c r="H9766">
        <f t="shared" ca="1" si="237"/>
        <v>-1.5138977738100391E-2</v>
      </c>
    </row>
    <row r="9767" spans="7:8" x14ac:dyDescent="0.35">
      <c r="G9767">
        <v>9761</v>
      </c>
      <c r="H9767">
        <f t="shared" ca="1" si="237"/>
        <v>-2.7746530917239737E-2</v>
      </c>
    </row>
    <row r="9768" spans="7:8" x14ac:dyDescent="0.35">
      <c r="G9768">
        <v>9762</v>
      </c>
      <c r="H9768">
        <f t="shared" ca="1" si="237"/>
        <v>3.4114462507308886E-3</v>
      </c>
    </row>
    <row r="9769" spans="7:8" x14ac:dyDescent="0.35">
      <c r="G9769">
        <v>9763</v>
      </c>
      <c r="H9769">
        <f t="shared" ca="1" si="237"/>
        <v>-2.944349507702575E-2</v>
      </c>
    </row>
    <row r="9770" spans="7:8" x14ac:dyDescent="0.35">
      <c r="G9770">
        <v>9764</v>
      </c>
      <c r="H9770">
        <f t="shared" ca="1" si="237"/>
        <v>2.7551244437729584E-2</v>
      </c>
    </row>
    <row r="9771" spans="7:8" x14ac:dyDescent="0.35">
      <c r="G9771">
        <v>9765</v>
      </c>
      <c r="H9771">
        <f t="shared" ca="1" si="237"/>
        <v>1.5048445589549703E-2</v>
      </c>
    </row>
    <row r="9772" spans="7:8" x14ac:dyDescent="0.35">
      <c r="G9772">
        <v>9766</v>
      </c>
      <c r="H9772">
        <f t="shared" ca="1" si="237"/>
        <v>-1.6542988193377833E-2</v>
      </c>
    </row>
    <row r="9773" spans="7:8" x14ac:dyDescent="0.35">
      <c r="G9773">
        <v>9767</v>
      </c>
      <c r="H9773">
        <f t="shared" ca="1" si="237"/>
        <v>1.302441031658174E-2</v>
      </c>
    </row>
    <row r="9774" spans="7:8" x14ac:dyDescent="0.35">
      <c r="G9774">
        <v>9768</v>
      </c>
      <c r="H9774">
        <f t="shared" ca="1" si="237"/>
        <v>2.4517767874650851E-2</v>
      </c>
    </row>
    <row r="9775" spans="7:8" x14ac:dyDescent="0.35">
      <c r="G9775">
        <v>9769</v>
      </c>
      <c r="H9775">
        <f t="shared" ca="1" si="237"/>
        <v>-2.1777586621058845E-2</v>
      </c>
    </row>
    <row r="9776" spans="7:8" x14ac:dyDescent="0.35">
      <c r="G9776">
        <v>9770</v>
      </c>
      <c r="H9776">
        <f t="shared" ca="1" si="237"/>
        <v>7.1959921443362287E-3</v>
      </c>
    </row>
    <row r="9777" spans="7:8" x14ac:dyDescent="0.35">
      <c r="G9777">
        <v>9771</v>
      </c>
      <c r="H9777">
        <f t="shared" ca="1" si="237"/>
        <v>-8.049597006342054E-3</v>
      </c>
    </row>
    <row r="9778" spans="7:8" x14ac:dyDescent="0.35">
      <c r="G9778">
        <v>9772</v>
      </c>
      <c r="H9778">
        <f t="shared" ca="1" si="237"/>
        <v>-2.1267635646931741E-2</v>
      </c>
    </row>
    <row r="9779" spans="7:8" x14ac:dyDescent="0.35">
      <c r="G9779">
        <v>9773</v>
      </c>
      <c r="H9779">
        <f t="shared" ca="1" si="237"/>
        <v>2.9115654773580269E-3</v>
      </c>
    </row>
    <row r="9780" spans="7:8" x14ac:dyDescent="0.35">
      <c r="G9780">
        <v>9774</v>
      </c>
      <c r="H9780">
        <f t="shared" ca="1" si="237"/>
        <v>3.3461928230818214E-2</v>
      </c>
    </row>
    <row r="9781" spans="7:8" x14ac:dyDescent="0.35">
      <c r="G9781">
        <v>9775</v>
      </c>
      <c r="H9781">
        <f t="shared" ca="1" si="237"/>
        <v>1.9009512374294237E-2</v>
      </c>
    </row>
    <row r="9782" spans="7:8" x14ac:dyDescent="0.35">
      <c r="G9782">
        <v>9776</v>
      </c>
      <c r="H9782">
        <f t="shared" ca="1" si="237"/>
        <v>-2.6529161320576578E-2</v>
      </c>
    </row>
    <row r="9783" spans="7:8" x14ac:dyDescent="0.35">
      <c r="G9783">
        <v>9777</v>
      </c>
      <c r="H9783">
        <f t="shared" ca="1" si="237"/>
        <v>-5.8048469790437936E-2</v>
      </c>
    </row>
    <row r="9784" spans="7:8" x14ac:dyDescent="0.35">
      <c r="G9784">
        <v>9778</v>
      </c>
      <c r="H9784">
        <f t="shared" ca="1" si="237"/>
        <v>7.8519748003803742E-3</v>
      </c>
    </row>
    <row r="9785" spans="7:8" x14ac:dyDescent="0.35">
      <c r="G9785">
        <v>9779</v>
      </c>
      <c r="H9785">
        <f t="shared" ca="1" si="237"/>
        <v>-3.4084380700906386E-2</v>
      </c>
    </row>
    <row r="9786" spans="7:8" x14ac:dyDescent="0.35">
      <c r="G9786">
        <v>9780</v>
      </c>
      <c r="H9786">
        <f t="shared" ca="1" si="237"/>
        <v>-3.4380297930649131E-2</v>
      </c>
    </row>
    <row r="9787" spans="7:8" x14ac:dyDescent="0.35">
      <c r="G9787">
        <v>9781</v>
      </c>
      <c r="H9787">
        <f t="shared" ca="1" si="237"/>
        <v>-3.6025158660732033E-3</v>
      </c>
    </row>
    <row r="9788" spans="7:8" x14ac:dyDescent="0.35">
      <c r="G9788">
        <v>9782</v>
      </c>
      <c r="H9788">
        <f t="shared" ca="1" si="237"/>
        <v>-1.147419802051711E-2</v>
      </c>
    </row>
    <row r="9789" spans="7:8" x14ac:dyDescent="0.35">
      <c r="G9789">
        <v>9783</v>
      </c>
      <c r="H9789">
        <f t="shared" ca="1" si="237"/>
        <v>7.0425495125832375E-3</v>
      </c>
    </row>
    <row r="9790" spans="7:8" x14ac:dyDescent="0.35">
      <c r="G9790">
        <v>9784</v>
      </c>
      <c r="H9790">
        <f t="shared" ca="1" si="237"/>
        <v>3.9550656137405341E-2</v>
      </c>
    </row>
    <row r="9791" spans="7:8" x14ac:dyDescent="0.35">
      <c r="G9791">
        <v>9785</v>
      </c>
      <c r="H9791">
        <f t="shared" ca="1" si="237"/>
        <v>-5.1076418010992636E-2</v>
      </c>
    </row>
    <row r="9792" spans="7:8" x14ac:dyDescent="0.35">
      <c r="G9792">
        <v>9786</v>
      </c>
      <c r="H9792">
        <f t="shared" ca="1" si="237"/>
        <v>2.4633937191910468E-2</v>
      </c>
    </row>
    <row r="9793" spans="7:8" x14ac:dyDescent="0.35">
      <c r="G9793">
        <v>9787</v>
      </c>
      <c r="H9793">
        <f t="shared" ca="1" si="237"/>
        <v>-4.9468036090172685E-3</v>
      </c>
    </row>
    <row r="9794" spans="7:8" x14ac:dyDescent="0.35">
      <c r="G9794">
        <v>9788</v>
      </c>
      <c r="H9794">
        <f t="shared" ca="1" si="237"/>
        <v>-7.2382580079281885E-3</v>
      </c>
    </row>
    <row r="9795" spans="7:8" x14ac:dyDescent="0.35">
      <c r="G9795">
        <v>9789</v>
      </c>
      <c r="H9795">
        <f t="shared" ca="1" si="237"/>
        <v>1.0477716152108204E-2</v>
      </c>
    </row>
    <row r="9796" spans="7:8" x14ac:dyDescent="0.35">
      <c r="G9796">
        <v>9790</v>
      </c>
      <c r="H9796">
        <f t="shared" ca="1" si="237"/>
        <v>-1.1050082576430783E-2</v>
      </c>
    </row>
    <row r="9797" spans="7:8" x14ac:dyDescent="0.35">
      <c r="G9797">
        <v>9791</v>
      </c>
      <c r="H9797">
        <f t="shared" ca="1" si="237"/>
        <v>-2.455229105319158E-2</v>
      </c>
    </row>
    <row r="9798" spans="7:8" x14ac:dyDescent="0.35">
      <c r="G9798">
        <v>9792</v>
      </c>
      <c r="H9798">
        <f t="shared" ca="1" si="237"/>
        <v>2.6864090564578448E-3</v>
      </c>
    </row>
    <row r="9799" spans="7:8" x14ac:dyDescent="0.35">
      <c r="G9799">
        <v>9793</v>
      </c>
      <c r="H9799">
        <f t="shared" ref="H9799:H9862" ca="1" si="238">_xlfn.NORM.INV(RAND(),K$9,K$10)</f>
        <v>5.1841390733729349E-2</v>
      </c>
    </row>
    <row r="9800" spans="7:8" x14ac:dyDescent="0.35">
      <c r="G9800">
        <v>9794</v>
      </c>
      <c r="H9800">
        <f t="shared" ca="1" si="238"/>
        <v>-1.5425995462045625E-2</v>
      </c>
    </row>
    <row r="9801" spans="7:8" x14ac:dyDescent="0.35">
      <c r="G9801">
        <v>9795</v>
      </c>
      <c r="H9801">
        <f t="shared" ca="1" si="238"/>
        <v>-4.1540981808274487E-2</v>
      </c>
    </row>
    <row r="9802" spans="7:8" x14ac:dyDescent="0.35">
      <c r="G9802">
        <v>9796</v>
      </c>
      <c r="H9802">
        <f t="shared" ca="1" si="238"/>
        <v>1.4784537072567017E-2</v>
      </c>
    </row>
    <row r="9803" spans="7:8" x14ac:dyDescent="0.35">
      <c r="G9803">
        <v>9797</v>
      </c>
      <c r="H9803">
        <f t="shared" ca="1" si="238"/>
        <v>-2.8633795878355128E-2</v>
      </c>
    </row>
    <row r="9804" spans="7:8" x14ac:dyDescent="0.35">
      <c r="G9804">
        <v>9798</v>
      </c>
      <c r="H9804">
        <f t="shared" ca="1" si="238"/>
        <v>4.1182728077135099E-3</v>
      </c>
    </row>
    <row r="9805" spans="7:8" x14ac:dyDescent="0.35">
      <c r="G9805">
        <v>9799</v>
      </c>
      <c r="H9805">
        <f t="shared" ca="1" si="238"/>
        <v>-2.8514387722755177E-2</v>
      </c>
    </row>
    <row r="9806" spans="7:8" x14ac:dyDescent="0.35">
      <c r="G9806">
        <v>9800</v>
      </c>
      <c r="H9806">
        <f t="shared" ca="1" si="238"/>
        <v>-9.8793889531989653E-3</v>
      </c>
    </row>
    <row r="9807" spans="7:8" x14ac:dyDescent="0.35">
      <c r="G9807">
        <v>9801</v>
      </c>
      <c r="H9807">
        <f t="shared" ca="1" si="238"/>
        <v>1.1633361959016665E-2</v>
      </c>
    </row>
    <row r="9808" spans="7:8" x14ac:dyDescent="0.35">
      <c r="G9808">
        <v>9802</v>
      </c>
      <c r="H9808">
        <f t="shared" ca="1" si="238"/>
        <v>5.2683296676165468E-2</v>
      </c>
    </row>
    <row r="9809" spans="7:8" x14ac:dyDescent="0.35">
      <c r="G9809">
        <v>9803</v>
      </c>
      <c r="H9809">
        <f t="shared" ca="1" si="238"/>
        <v>9.7813917950418695E-3</v>
      </c>
    </row>
    <row r="9810" spans="7:8" x14ac:dyDescent="0.35">
      <c r="G9810">
        <v>9804</v>
      </c>
      <c r="H9810">
        <f t="shared" ca="1" si="238"/>
        <v>8.2639436025399768E-4</v>
      </c>
    </row>
    <row r="9811" spans="7:8" x14ac:dyDescent="0.35">
      <c r="G9811">
        <v>9805</v>
      </c>
      <c r="H9811">
        <f t="shared" ca="1" si="238"/>
        <v>9.7771009813605488E-3</v>
      </c>
    </row>
    <row r="9812" spans="7:8" x14ac:dyDescent="0.35">
      <c r="G9812">
        <v>9806</v>
      </c>
      <c r="H9812">
        <f t="shared" ca="1" si="238"/>
        <v>-3.2572783298737227E-3</v>
      </c>
    </row>
    <row r="9813" spans="7:8" x14ac:dyDescent="0.35">
      <c r="G9813">
        <v>9807</v>
      </c>
      <c r="H9813">
        <f t="shared" ca="1" si="238"/>
        <v>-4.9853482790333623E-2</v>
      </c>
    </row>
    <row r="9814" spans="7:8" x14ac:dyDescent="0.35">
      <c r="G9814">
        <v>9808</v>
      </c>
      <c r="H9814">
        <f t="shared" ca="1" si="238"/>
        <v>6.933014115429223E-3</v>
      </c>
    </row>
    <row r="9815" spans="7:8" x14ac:dyDescent="0.35">
      <c r="G9815">
        <v>9809</v>
      </c>
      <c r="H9815">
        <f t="shared" ca="1" si="238"/>
        <v>3.7447725008636065E-2</v>
      </c>
    </row>
    <row r="9816" spans="7:8" x14ac:dyDescent="0.35">
      <c r="G9816">
        <v>9810</v>
      </c>
      <c r="H9816">
        <f t="shared" ca="1" si="238"/>
        <v>3.8233971595524531E-2</v>
      </c>
    </row>
    <row r="9817" spans="7:8" x14ac:dyDescent="0.35">
      <c r="G9817">
        <v>9811</v>
      </c>
      <c r="H9817">
        <f t="shared" ca="1" si="238"/>
        <v>-4.0396972013887394E-2</v>
      </c>
    </row>
    <row r="9818" spans="7:8" x14ac:dyDescent="0.35">
      <c r="G9818">
        <v>9812</v>
      </c>
      <c r="H9818">
        <f t="shared" ca="1" si="238"/>
        <v>-1.9152928530734657E-2</v>
      </c>
    </row>
    <row r="9819" spans="7:8" x14ac:dyDescent="0.35">
      <c r="G9819">
        <v>9813</v>
      </c>
      <c r="H9819">
        <f t="shared" ca="1" si="238"/>
        <v>-3.70218963112251E-2</v>
      </c>
    </row>
    <row r="9820" spans="7:8" x14ac:dyDescent="0.35">
      <c r="G9820">
        <v>9814</v>
      </c>
      <c r="H9820">
        <f t="shared" ca="1" si="238"/>
        <v>2.9413351479967521E-2</v>
      </c>
    </row>
    <row r="9821" spans="7:8" x14ac:dyDescent="0.35">
      <c r="G9821">
        <v>9815</v>
      </c>
      <c r="H9821">
        <f t="shared" ca="1" si="238"/>
        <v>6.784121795060374E-4</v>
      </c>
    </row>
    <row r="9822" spans="7:8" x14ac:dyDescent="0.35">
      <c r="G9822">
        <v>9816</v>
      </c>
      <c r="H9822">
        <f t="shared" ca="1" si="238"/>
        <v>-1.5721818059314677E-2</v>
      </c>
    </row>
    <row r="9823" spans="7:8" x14ac:dyDescent="0.35">
      <c r="G9823">
        <v>9817</v>
      </c>
      <c r="H9823">
        <f t="shared" ca="1" si="238"/>
        <v>2.6077650529717531E-2</v>
      </c>
    </row>
    <row r="9824" spans="7:8" x14ac:dyDescent="0.35">
      <c r="G9824">
        <v>9818</v>
      </c>
      <c r="H9824">
        <f t="shared" ca="1" si="238"/>
        <v>1.38415299724841E-2</v>
      </c>
    </row>
    <row r="9825" spans="7:8" x14ac:dyDescent="0.35">
      <c r="G9825">
        <v>9819</v>
      </c>
      <c r="H9825">
        <f t="shared" ca="1" si="238"/>
        <v>-2.6742081719476576E-2</v>
      </c>
    </row>
    <row r="9826" spans="7:8" x14ac:dyDescent="0.35">
      <c r="G9826">
        <v>9820</v>
      </c>
      <c r="H9826">
        <f t="shared" ca="1" si="238"/>
        <v>2.4901897644278741E-2</v>
      </c>
    </row>
    <row r="9827" spans="7:8" x14ac:dyDescent="0.35">
      <c r="G9827">
        <v>9821</v>
      </c>
      <c r="H9827">
        <f t="shared" ca="1" si="238"/>
        <v>2.5520634583335925E-2</v>
      </c>
    </row>
    <row r="9828" spans="7:8" x14ac:dyDescent="0.35">
      <c r="G9828">
        <v>9822</v>
      </c>
      <c r="H9828">
        <f t="shared" ca="1" si="238"/>
        <v>-1.0252412710421642E-2</v>
      </c>
    </row>
    <row r="9829" spans="7:8" x14ac:dyDescent="0.35">
      <c r="G9829">
        <v>9823</v>
      </c>
      <c r="H9829">
        <f t="shared" ca="1" si="238"/>
        <v>-1.5899873303496032E-2</v>
      </c>
    </row>
    <row r="9830" spans="7:8" x14ac:dyDescent="0.35">
      <c r="G9830">
        <v>9824</v>
      </c>
      <c r="H9830">
        <f t="shared" ca="1" si="238"/>
        <v>-6.3801424181184436E-3</v>
      </c>
    </row>
    <row r="9831" spans="7:8" x14ac:dyDescent="0.35">
      <c r="G9831">
        <v>9825</v>
      </c>
      <c r="H9831">
        <f t="shared" ca="1" si="238"/>
        <v>-3.7470155484328048E-2</v>
      </c>
    </row>
    <row r="9832" spans="7:8" x14ac:dyDescent="0.35">
      <c r="G9832">
        <v>9826</v>
      </c>
      <c r="H9832">
        <f t="shared" ca="1" si="238"/>
        <v>2.4354848396878567E-2</v>
      </c>
    </row>
    <row r="9833" spans="7:8" x14ac:dyDescent="0.35">
      <c r="G9833">
        <v>9827</v>
      </c>
      <c r="H9833">
        <f t="shared" ca="1" si="238"/>
        <v>3.5176584277121628E-2</v>
      </c>
    </row>
    <row r="9834" spans="7:8" x14ac:dyDescent="0.35">
      <c r="G9834">
        <v>9828</v>
      </c>
      <c r="H9834">
        <f t="shared" ca="1" si="238"/>
        <v>-2.1270117556314881E-2</v>
      </c>
    </row>
    <row r="9835" spans="7:8" x14ac:dyDescent="0.35">
      <c r="G9835">
        <v>9829</v>
      </c>
      <c r="H9835">
        <f t="shared" ca="1" si="238"/>
        <v>-1.5867702471321847E-2</v>
      </c>
    </row>
    <row r="9836" spans="7:8" x14ac:dyDescent="0.35">
      <c r="G9836">
        <v>9830</v>
      </c>
      <c r="H9836">
        <f t="shared" ca="1" si="238"/>
        <v>-8.7108782580250944E-3</v>
      </c>
    </row>
    <row r="9837" spans="7:8" x14ac:dyDescent="0.35">
      <c r="G9837">
        <v>9831</v>
      </c>
      <c r="H9837">
        <f t="shared" ca="1" si="238"/>
        <v>5.3165340312494426E-3</v>
      </c>
    </row>
    <row r="9838" spans="7:8" x14ac:dyDescent="0.35">
      <c r="G9838">
        <v>9832</v>
      </c>
      <c r="H9838">
        <f t="shared" ca="1" si="238"/>
        <v>3.9558915451351978E-3</v>
      </c>
    </row>
    <row r="9839" spans="7:8" x14ac:dyDescent="0.35">
      <c r="G9839">
        <v>9833</v>
      </c>
      <c r="H9839">
        <f t="shared" ca="1" si="238"/>
        <v>-1.1736461582553374E-2</v>
      </c>
    </row>
    <row r="9840" spans="7:8" x14ac:dyDescent="0.35">
      <c r="G9840">
        <v>9834</v>
      </c>
      <c r="H9840">
        <f t="shared" ca="1" si="238"/>
        <v>-2.4144883268758192E-2</v>
      </c>
    </row>
    <row r="9841" spans="7:8" x14ac:dyDescent="0.35">
      <c r="G9841">
        <v>9835</v>
      </c>
      <c r="H9841">
        <f t="shared" ca="1" si="238"/>
        <v>-4.6362464823494216E-2</v>
      </c>
    </row>
    <row r="9842" spans="7:8" x14ac:dyDescent="0.35">
      <c r="G9842">
        <v>9836</v>
      </c>
      <c r="H9842">
        <f t="shared" ca="1" si="238"/>
        <v>1.0189753200256065E-2</v>
      </c>
    </row>
    <row r="9843" spans="7:8" x14ac:dyDescent="0.35">
      <c r="G9843">
        <v>9837</v>
      </c>
      <c r="H9843">
        <f t="shared" ca="1" si="238"/>
        <v>-1.1973547041570089E-2</v>
      </c>
    </row>
    <row r="9844" spans="7:8" x14ac:dyDescent="0.35">
      <c r="G9844">
        <v>9838</v>
      </c>
      <c r="H9844">
        <f t="shared" ca="1" si="238"/>
        <v>-3.017193524402827E-2</v>
      </c>
    </row>
    <row r="9845" spans="7:8" x14ac:dyDescent="0.35">
      <c r="G9845">
        <v>9839</v>
      </c>
      <c r="H9845">
        <f t="shared" ca="1" si="238"/>
        <v>-1.3691218902435716E-2</v>
      </c>
    </row>
    <row r="9846" spans="7:8" x14ac:dyDescent="0.35">
      <c r="G9846">
        <v>9840</v>
      </c>
      <c r="H9846">
        <f t="shared" ca="1" si="238"/>
        <v>-4.9542657262637013E-3</v>
      </c>
    </row>
    <row r="9847" spans="7:8" x14ac:dyDescent="0.35">
      <c r="G9847">
        <v>9841</v>
      </c>
      <c r="H9847">
        <f t="shared" ca="1" si="238"/>
        <v>2.5041224838847275E-3</v>
      </c>
    </row>
    <row r="9848" spans="7:8" x14ac:dyDescent="0.35">
      <c r="G9848">
        <v>9842</v>
      </c>
      <c r="H9848">
        <f t="shared" ca="1" si="238"/>
        <v>6.4040546638625961E-3</v>
      </c>
    </row>
    <row r="9849" spans="7:8" x14ac:dyDescent="0.35">
      <c r="G9849">
        <v>9843</v>
      </c>
      <c r="H9849">
        <f t="shared" ca="1" si="238"/>
        <v>-1.695864765677621E-2</v>
      </c>
    </row>
    <row r="9850" spans="7:8" x14ac:dyDescent="0.35">
      <c r="G9850">
        <v>9844</v>
      </c>
      <c r="H9850">
        <f t="shared" ca="1" si="238"/>
        <v>2.4547196376271223E-3</v>
      </c>
    </row>
    <row r="9851" spans="7:8" x14ac:dyDescent="0.35">
      <c r="G9851">
        <v>9845</v>
      </c>
      <c r="H9851">
        <f t="shared" ca="1" si="238"/>
        <v>5.6091877521576025E-3</v>
      </c>
    </row>
    <row r="9852" spans="7:8" x14ac:dyDescent="0.35">
      <c r="G9852">
        <v>9846</v>
      </c>
      <c r="H9852">
        <f t="shared" ca="1" si="238"/>
        <v>1.6824276984608578E-2</v>
      </c>
    </row>
    <row r="9853" spans="7:8" x14ac:dyDescent="0.35">
      <c r="G9853">
        <v>9847</v>
      </c>
      <c r="H9853">
        <f t="shared" ca="1" si="238"/>
        <v>3.8489884348758115E-2</v>
      </c>
    </row>
    <row r="9854" spans="7:8" x14ac:dyDescent="0.35">
      <c r="G9854">
        <v>9848</v>
      </c>
      <c r="H9854">
        <f t="shared" ca="1" si="238"/>
        <v>-1.0268607998881032E-2</v>
      </c>
    </row>
    <row r="9855" spans="7:8" x14ac:dyDescent="0.35">
      <c r="G9855">
        <v>9849</v>
      </c>
      <c r="H9855">
        <f t="shared" ca="1" si="238"/>
        <v>6.4003911600543318E-3</v>
      </c>
    </row>
    <row r="9856" spans="7:8" x14ac:dyDescent="0.35">
      <c r="G9856">
        <v>9850</v>
      </c>
      <c r="H9856">
        <f t="shared" ca="1" si="238"/>
        <v>8.0045469326016014E-3</v>
      </c>
    </row>
    <row r="9857" spans="7:8" x14ac:dyDescent="0.35">
      <c r="G9857">
        <v>9851</v>
      </c>
      <c r="H9857">
        <f t="shared" ca="1" si="238"/>
        <v>-8.1304131250029658E-3</v>
      </c>
    </row>
    <row r="9858" spans="7:8" x14ac:dyDescent="0.35">
      <c r="G9858">
        <v>9852</v>
      </c>
      <c r="H9858">
        <f t="shared" ca="1" si="238"/>
        <v>-3.5474013685441721E-4</v>
      </c>
    </row>
    <row r="9859" spans="7:8" x14ac:dyDescent="0.35">
      <c r="G9859">
        <v>9853</v>
      </c>
      <c r="H9859">
        <f t="shared" ca="1" si="238"/>
        <v>1.814400263126213E-3</v>
      </c>
    </row>
    <row r="9860" spans="7:8" x14ac:dyDescent="0.35">
      <c r="G9860">
        <v>9854</v>
      </c>
      <c r="H9860">
        <f t="shared" ca="1" si="238"/>
        <v>1.6024980233482818E-2</v>
      </c>
    </row>
    <row r="9861" spans="7:8" x14ac:dyDescent="0.35">
      <c r="G9861">
        <v>9855</v>
      </c>
      <c r="H9861">
        <f t="shared" ca="1" si="238"/>
        <v>-1.6563841011431144E-2</v>
      </c>
    </row>
    <row r="9862" spans="7:8" x14ac:dyDescent="0.35">
      <c r="G9862">
        <v>9856</v>
      </c>
      <c r="H9862">
        <f t="shared" ca="1" si="238"/>
        <v>-9.2975857987439622E-3</v>
      </c>
    </row>
    <row r="9863" spans="7:8" x14ac:dyDescent="0.35">
      <c r="G9863">
        <v>9857</v>
      </c>
      <c r="H9863">
        <f t="shared" ref="H9863:H9926" ca="1" si="239">_xlfn.NORM.INV(RAND(),K$9,K$10)</f>
        <v>-1.8431045109786284E-2</v>
      </c>
    </row>
    <row r="9864" spans="7:8" x14ac:dyDescent="0.35">
      <c r="G9864">
        <v>9858</v>
      </c>
      <c r="H9864">
        <f t="shared" ca="1" si="239"/>
        <v>-1.8791205615316321E-2</v>
      </c>
    </row>
    <row r="9865" spans="7:8" x14ac:dyDescent="0.35">
      <c r="G9865">
        <v>9859</v>
      </c>
      <c r="H9865">
        <f t="shared" ca="1" si="239"/>
        <v>-1.0163352756128728E-2</v>
      </c>
    </row>
    <row r="9866" spans="7:8" x14ac:dyDescent="0.35">
      <c r="G9866">
        <v>9860</v>
      </c>
      <c r="H9866">
        <f t="shared" ca="1" si="239"/>
        <v>3.8626657758870989E-2</v>
      </c>
    </row>
    <row r="9867" spans="7:8" x14ac:dyDescent="0.35">
      <c r="G9867">
        <v>9861</v>
      </c>
      <c r="H9867">
        <f t="shared" ca="1" si="239"/>
        <v>-2.4144776730876765E-2</v>
      </c>
    </row>
    <row r="9868" spans="7:8" x14ac:dyDescent="0.35">
      <c r="G9868">
        <v>9862</v>
      </c>
      <c r="H9868">
        <f t="shared" ca="1" si="239"/>
        <v>2.2266936211387455E-3</v>
      </c>
    </row>
    <row r="9869" spans="7:8" x14ac:dyDescent="0.35">
      <c r="G9869">
        <v>9863</v>
      </c>
      <c r="H9869">
        <f t="shared" ca="1" si="239"/>
        <v>3.8110209293578626E-2</v>
      </c>
    </row>
    <row r="9870" spans="7:8" x14ac:dyDescent="0.35">
      <c r="G9870">
        <v>9864</v>
      </c>
      <c r="H9870">
        <f t="shared" ca="1" si="239"/>
        <v>-6.2916381681332428E-2</v>
      </c>
    </row>
    <row r="9871" spans="7:8" x14ac:dyDescent="0.35">
      <c r="G9871">
        <v>9865</v>
      </c>
      <c r="H9871">
        <f t="shared" ca="1" si="239"/>
        <v>2.4061140038032985E-2</v>
      </c>
    </row>
    <row r="9872" spans="7:8" x14ac:dyDescent="0.35">
      <c r="G9872">
        <v>9866</v>
      </c>
      <c r="H9872">
        <f t="shared" ca="1" si="239"/>
        <v>-2.516919462720589E-2</v>
      </c>
    </row>
    <row r="9873" spans="7:8" x14ac:dyDescent="0.35">
      <c r="G9873">
        <v>9867</v>
      </c>
      <c r="H9873">
        <f t="shared" ca="1" si="239"/>
        <v>4.1190879368157712E-2</v>
      </c>
    </row>
    <row r="9874" spans="7:8" x14ac:dyDescent="0.35">
      <c r="G9874">
        <v>9868</v>
      </c>
      <c r="H9874">
        <f t="shared" ca="1" si="239"/>
        <v>8.3332854587409282E-3</v>
      </c>
    </row>
    <row r="9875" spans="7:8" x14ac:dyDescent="0.35">
      <c r="G9875">
        <v>9869</v>
      </c>
      <c r="H9875">
        <f t="shared" ca="1" si="239"/>
        <v>6.3194595922642207E-3</v>
      </c>
    </row>
    <row r="9876" spans="7:8" x14ac:dyDescent="0.35">
      <c r="G9876">
        <v>9870</v>
      </c>
      <c r="H9876">
        <f t="shared" ca="1" si="239"/>
        <v>3.1820754292426784E-2</v>
      </c>
    </row>
    <row r="9877" spans="7:8" x14ac:dyDescent="0.35">
      <c r="G9877">
        <v>9871</v>
      </c>
      <c r="H9877">
        <f t="shared" ca="1" si="239"/>
        <v>-5.5661089619124717E-3</v>
      </c>
    </row>
    <row r="9878" spans="7:8" x14ac:dyDescent="0.35">
      <c r="G9878">
        <v>9872</v>
      </c>
      <c r="H9878">
        <f t="shared" ca="1" si="239"/>
        <v>-3.3404051103826278E-3</v>
      </c>
    </row>
    <row r="9879" spans="7:8" x14ac:dyDescent="0.35">
      <c r="G9879">
        <v>9873</v>
      </c>
      <c r="H9879">
        <f t="shared" ca="1" si="239"/>
        <v>-1.4439021214373977E-2</v>
      </c>
    </row>
    <row r="9880" spans="7:8" x14ac:dyDescent="0.35">
      <c r="G9880">
        <v>9874</v>
      </c>
      <c r="H9880">
        <f t="shared" ca="1" si="239"/>
        <v>2.9307945694384812E-2</v>
      </c>
    </row>
    <row r="9881" spans="7:8" x14ac:dyDescent="0.35">
      <c r="G9881">
        <v>9875</v>
      </c>
      <c r="H9881">
        <f t="shared" ca="1" si="239"/>
        <v>-3.0647078346086942E-2</v>
      </c>
    </row>
    <row r="9882" spans="7:8" x14ac:dyDescent="0.35">
      <c r="G9882">
        <v>9876</v>
      </c>
      <c r="H9882">
        <f t="shared" ca="1" si="239"/>
        <v>-6.9306123806877964E-2</v>
      </c>
    </row>
    <row r="9883" spans="7:8" x14ac:dyDescent="0.35">
      <c r="G9883">
        <v>9877</v>
      </c>
      <c r="H9883">
        <f t="shared" ca="1" si="239"/>
        <v>9.163731523841959E-3</v>
      </c>
    </row>
    <row r="9884" spans="7:8" x14ac:dyDescent="0.35">
      <c r="G9884">
        <v>9878</v>
      </c>
      <c r="H9884">
        <f t="shared" ca="1" si="239"/>
        <v>2.4885904224459399E-2</v>
      </c>
    </row>
    <row r="9885" spans="7:8" x14ac:dyDescent="0.35">
      <c r="G9885">
        <v>9879</v>
      </c>
      <c r="H9885">
        <f t="shared" ca="1" si="239"/>
        <v>-1.9008409169175872E-2</v>
      </c>
    </row>
    <row r="9886" spans="7:8" x14ac:dyDescent="0.35">
      <c r="G9886">
        <v>9880</v>
      </c>
      <c r="H9886">
        <f t="shared" ca="1" si="239"/>
        <v>2.8836474625373459E-2</v>
      </c>
    </row>
    <row r="9887" spans="7:8" x14ac:dyDescent="0.35">
      <c r="G9887">
        <v>9881</v>
      </c>
      <c r="H9887">
        <f t="shared" ca="1" si="239"/>
        <v>-5.9025557074284607E-3</v>
      </c>
    </row>
    <row r="9888" spans="7:8" x14ac:dyDescent="0.35">
      <c r="G9888">
        <v>9882</v>
      </c>
      <c r="H9888">
        <f t="shared" ca="1" si="239"/>
        <v>-3.0936970146223878E-3</v>
      </c>
    </row>
    <row r="9889" spans="7:8" x14ac:dyDescent="0.35">
      <c r="G9889">
        <v>9883</v>
      </c>
      <c r="H9889">
        <f t="shared" ca="1" si="239"/>
        <v>1.5045093892251666E-4</v>
      </c>
    </row>
    <row r="9890" spans="7:8" x14ac:dyDescent="0.35">
      <c r="G9890">
        <v>9884</v>
      </c>
      <c r="H9890">
        <f t="shared" ca="1" si="239"/>
        <v>2.8207671154230687E-2</v>
      </c>
    </row>
    <row r="9891" spans="7:8" x14ac:dyDescent="0.35">
      <c r="G9891">
        <v>9885</v>
      </c>
      <c r="H9891">
        <f t="shared" ca="1" si="239"/>
        <v>-2.2269761247254789E-2</v>
      </c>
    </row>
    <row r="9892" spans="7:8" x14ac:dyDescent="0.35">
      <c r="G9892">
        <v>9886</v>
      </c>
      <c r="H9892">
        <f t="shared" ca="1" si="239"/>
        <v>3.5971591272209082E-3</v>
      </c>
    </row>
    <row r="9893" spans="7:8" x14ac:dyDescent="0.35">
      <c r="G9893">
        <v>9887</v>
      </c>
      <c r="H9893">
        <f t="shared" ca="1" si="239"/>
        <v>3.7835808289938287E-2</v>
      </c>
    </row>
    <row r="9894" spans="7:8" x14ac:dyDescent="0.35">
      <c r="G9894">
        <v>9888</v>
      </c>
      <c r="H9894">
        <f t="shared" ca="1" si="239"/>
        <v>3.8332169288373748E-2</v>
      </c>
    </row>
    <row r="9895" spans="7:8" x14ac:dyDescent="0.35">
      <c r="G9895">
        <v>9889</v>
      </c>
      <c r="H9895">
        <f t="shared" ca="1" si="239"/>
        <v>-1.1707124323988814E-2</v>
      </c>
    </row>
    <row r="9896" spans="7:8" x14ac:dyDescent="0.35">
      <c r="G9896">
        <v>9890</v>
      </c>
      <c r="H9896">
        <f t="shared" ca="1" si="239"/>
        <v>-8.1025953151196133E-3</v>
      </c>
    </row>
    <row r="9897" spans="7:8" x14ac:dyDescent="0.35">
      <c r="G9897">
        <v>9891</v>
      </c>
      <c r="H9897">
        <f t="shared" ca="1" si="239"/>
        <v>-4.1773291964378742E-3</v>
      </c>
    </row>
    <row r="9898" spans="7:8" x14ac:dyDescent="0.35">
      <c r="G9898">
        <v>9892</v>
      </c>
      <c r="H9898">
        <f t="shared" ca="1" si="239"/>
        <v>-1.6098790483336303E-2</v>
      </c>
    </row>
    <row r="9899" spans="7:8" x14ac:dyDescent="0.35">
      <c r="G9899">
        <v>9893</v>
      </c>
      <c r="H9899">
        <f t="shared" ca="1" si="239"/>
        <v>-1.3231234631590667E-3</v>
      </c>
    </row>
    <row r="9900" spans="7:8" x14ac:dyDescent="0.35">
      <c r="G9900">
        <v>9894</v>
      </c>
      <c r="H9900">
        <f t="shared" ca="1" si="239"/>
        <v>3.8421352842841405E-3</v>
      </c>
    </row>
    <row r="9901" spans="7:8" x14ac:dyDescent="0.35">
      <c r="G9901">
        <v>9895</v>
      </c>
      <c r="H9901">
        <f t="shared" ca="1" si="239"/>
        <v>-3.2060973942358857E-2</v>
      </c>
    </row>
    <row r="9902" spans="7:8" x14ac:dyDescent="0.35">
      <c r="G9902">
        <v>9896</v>
      </c>
      <c r="H9902">
        <f t="shared" ca="1" si="239"/>
        <v>-2.4058840267721926E-2</v>
      </c>
    </row>
    <row r="9903" spans="7:8" x14ac:dyDescent="0.35">
      <c r="G9903">
        <v>9897</v>
      </c>
      <c r="H9903">
        <f t="shared" ca="1" si="239"/>
        <v>-2.112338856307041E-2</v>
      </c>
    </row>
    <row r="9904" spans="7:8" x14ac:dyDescent="0.35">
      <c r="G9904">
        <v>9898</v>
      </c>
      <c r="H9904">
        <f t="shared" ca="1" si="239"/>
        <v>2.4482293407343987E-2</v>
      </c>
    </row>
    <row r="9905" spans="7:8" x14ac:dyDescent="0.35">
      <c r="G9905">
        <v>9899</v>
      </c>
      <c r="H9905">
        <f t="shared" ca="1" si="239"/>
        <v>6.4537389075742038E-3</v>
      </c>
    </row>
    <row r="9906" spans="7:8" x14ac:dyDescent="0.35">
      <c r="G9906">
        <v>9900</v>
      </c>
      <c r="H9906">
        <f t="shared" ca="1" si="239"/>
        <v>4.0202589101073827E-2</v>
      </c>
    </row>
    <row r="9907" spans="7:8" x14ac:dyDescent="0.35">
      <c r="G9907">
        <v>9901</v>
      </c>
      <c r="H9907">
        <f t="shared" ca="1" si="239"/>
        <v>-1.4028906281503323E-2</v>
      </c>
    </row>
    <row r="9908" spans="7:8" x14ac:dyDescent="0.35">
      <c r="G9908">
        <v>9902</v>
      </c>
      <c r="H9908">
        <f t="shared" ca="1" si="239"/>
        <v>-1.0758404646687026E-2</v>
      </c>
    </row>
    <row r="9909" spans="7:8" x14ac:dyDescent="0.35">
      <c r="G9909">
        <v>9903</v>
      </c>
      <c r="H9909">
        <f t="shared" ca="1" si="239"/>
        <v>-6.8371357351094432E-3</v>
      </c>
    </row>
    <row r="9910" spans="7:8" x14ac:dyDescent="0.35">
      <c r="G9910">
        <v>9904</v>
      </c>
      <c r="H9910">
        <f t="shared" ca="1" si="239"/>
        <v>2.5263422894457221E-2</v>
      </c>
    </row>
    <row r="9911" spans="7:8" x14ac:dyDescent="0.35">
      <c r="G9911">
        <v>9905</v>
      </c>
      <c r="H9911">
        <f t="shared" ca="1" si="239"/>
        <v>1.2794776145253759E-2</v>
      </c>
    </row>
    <row r="9912" spans="7:8" x14ac:dyDescent="0.35">
      <c r="G9912">
        <v>9906</v>
      </c>
      <c r="H9912">
        <f t="shared" ca="1" si="239"/>
        <v>-2.763464687902762E-2</v>
      </c>
    </row>
    <row r="9913" spans="7:8" x14ac:dyDescent="0.35">
      <c r="G9913">
        <v>9907</v>
      </c>
      <c r="H9913">
        <f t="shared" ca="1" si="239"/>
        <v>2.2341886702665532E-2</v>
      </c>
    </row>
    <row r="9914" spans="7:8" x14ac:dyDescent="0.35">
      <c r="G9914">
        <v>9908</v>
      </c>
      <c r="H9914">
        <f t="shared" ca="1" si="239"/>
        <v>-1.1189145368923301E-2</v>
      </c>
    </row>
    <row r="9915" spans="7:8" x14ac:dyDescent="0.35">
      <c r="G9915">
        <v>9909</v>
      </c>
      <c r="H9915">
        <f t="shared" ca="1" si="239"/>
        <v>-3.3473624805091501E-2</v>
      </c>
    </row>
    <row r="9916" spans="7:8" x14ac:dyDescent="0.35">
      <c r="G9916">
        <v>9910</v>
      </c>
      <c r="H9916">
        <f t="shared" ca="1" si="239"/>
        <v>4.1128600725929818E-2</v>
      </c>
    </row>
    <row r="9917" spans="7:8" x14ac:dyDescent="0.35">
      <c r="G9917">
        <v>9911</v>
      </c>
      <c r="H9917">
        <f t="shared" ca="1" si="239"/>
        <v>3.4032655992462441E-2</v>
      </c>
    </row>
    <row r="9918" spans="7:8" x14ac:dyDescent="0.35">
      <c r="G9918">
        <v>9912</v>
      </c>
      <c r="H9918">
        <f t="shared" ca="1" si="239"/>
        <v>1.1535447693756133E-2</v>
      </c>
    </row>
    <row r="9919" spans="7:8" x14ac:dyDescent="0.35">
      <c r="G9919">
        <v>9913</v>
      </c>
      <c r="H9919">
        <f t="shared" ca="1" si="239"/>
        <v>1.7741347893539344E-2</v>
      </c>
    </row>
    <row r="9920" spans="7:8" x14ac:dyDescent="0.35">
      <c r="G9920">
        <v>9914</v>
      </c>
      <c r="H9920">
        <f t="shared" ca="1" si="239"/>
        <v>9.2514871500194787E-3</v>
      </c>
    </row>
    <row r="9921" spans="7:8" x14ac:dyDescent="0.35">
      <c r="G9921">
        <v>9915</v>
      </c>
      <c r="H9921">
        <f t="shared" ca="1" si="239"/>
        <v>-1.5485069644292774E-3</v>
      </c>
    </row>
    <row r="9922" spans="7:8" x14ac:dyDescent="0.35">
      <c r="G9922">
        <v>9916</v>
      </c>
      <c r="H9922">
        <f t="shared" ca="1" si="239"/>
        <v>-8.8302237887074773E-4</v>
      </c>
    </row>
    <row r="9923" spans="7:8" x14ac:dyDescent="0.35">
      <c r="G9923">
        <v>9917</v>
      </c>
      <c r="H9923">
        <f t="shared" ca="1" si="239"/>
        <v>2.2732100748428529E-2</v>
      </c>
    </row>
    <row r="9924" spans="7:8" x14ac:dyDescent="0.35">
      <c r="G9924">
        <v>9918</v>
      </c>
      <c r="H9924">
        <f t="shared" ca="1" si="239"/>
        <v>4.8442779223859624E-2</v>
      </c>
    </row>
    <row r="9925" spans="7:8" x14ac:dyDescent="0.35">
      <c r="G9925">
        <v>9919</v>
      </c>
      <c r="H9925">
        <f t="shared" ca="1" si="239"/>
        <v>-2.698079984996413E-2</v>
      </c>
    </row>
    <row r="9926" spans="7:8" x14ac:dyDescent="0.35">
      <c r="G9926">
        <v>9920</v>
      </c>
      <c r="H9926">
        <f t="shared" ca="1" si="239"/>
        <v>-3.6824022974811875E-2</v>
      </c>
    </row>
    <row r="9927" spans="7:8" x14ac:dyDescent="0.35">
      <c r="G9927">
        <v>9921</v>
      </c>
      <c r="H9927">
        <f t="shared" ref="H9927:H9990" ca="1" si="240">_xlfn.NORM.INV(RAND(),K$9,K$10)</f>
        <v>-1.0270416005169324E-2</v>
      </c>
    </row>
    <row r="9928" spans="7:8" x14ac:dyDescent="0.35">
      <c r="G9928">
        <v>9922</v>
      </c>
      <c r="H9928">
        <f t="shared" ca="1" si="240"/>
        <v>-4.6678774018685167E-3</v>
      </c>
    </row>
    <row r="9929" spans="7:8" x14ac:dyDescent="0.35">
      <c r="G9929">
        <v>9923</v>
      </c>
      <c r="H9929">
        <f t="shared" ca="1" si="240"/>
        <v>-3.399067950154642E-3</v>
      </c>
    </row>
    <row r="9930" spans="7:8" x14ac:dyDescent="0.35">
      <c r="G9930">
        <v>9924</v>
      </c>
      <c r="H9930">
        <f t="shared" ca="1" si="240"/>
        <v>4.0390443458567481E-2</v>
      </c>
    </row>
    <row r="9931" spans="7:8" x14ac:dyDescent="0.35">
      <c r="G9931">
        <v>9925</v>
      </c>
      <c r="H9931">
        <f t="shared" ca="1" si="240"/>
        <v>5.2624751128287142E-2</v>
      </c>
    </row>
    <row r="9932" spans="7:8" x14ac:dyDescent="0.35">
      <c r="G9932">
        <v>9926</v>
      </c>
      <c r="H9932">
        <f t="shared" ca="1" si="240"/>
        <v>-4.2954225475575397E-2</v>
      </c>
    </row>
    <row r="9933" spans="7:8" x14ac:dyDescent="0.35">
      <c r="G9933">
        <v>9927</v>
      </c>
      <c r="H9933">
        <f t="shared" ca="1" si="240"/>
        <v>-2.0662084411894963E-3</v>
      </c>
    </row>
    <row r="9934" spans="7:8" x14ac:dyDescent="0.35">
      <c r="G9934">
        <v>9928</v>
      </c>
      <c r="H9934">
        <f t="shared" ca="1" si="240"/>
        <v>-1.7041929773547397E-2</v>
      </c>
    </row>
    <row r="9935" spans="7:8" x14ac:dyDescent="0.35">
      <c r="G9935">
        <v>9929</v>
      </c>
      <c r="H9935">
        <f t="shared" ca="1" si="240"/>
        <v>1.2108780598633798E-2</v>
      </c>
    </row>
    <row r="9936" spans="7:8" x14ac:dyDescent="0.35">
      <c r="G9936">
        <v>9930</v>
      </c>
      <c r="H9936">
        <f t="shared" ca="1" si="240"/>
        <v>9.5362131597217213E-4</v>
      </c>
    </row>
    <row r="9937" spans="7:8" x14ac:dyDescent="0.35">
      <c r="G9937">
        <v>9931</v>
      </c>
      <c r="H9937">
        <f t="shared" ca="1" si="240"/>
        <v>-2.0441451940980309E-3</v>
      </c>
    </row>
    <row r="9938" spans="7:8" x14ac:dyDescent="0.35">
      <c r="G9938">
        <v>9932</v>
      </c>
      <c r="H9938">
        <f t="shared" ca="1" si="240"/>
        <v>3.5669157647340119E-2</v>
      </c>
    </row>
    <row r="9939" spans="7:8" x14ac:dyDescent="0.35">
      <c r="G9939">
        <v>9933</v>
      </c>
      <c r="H9939">
        <f t="shared" ca="1" si="240"/>
        <v>-1.1752333927403495E-3</v>
      </c>
    </row>
    <row r="9940" spans="7:8" x14ac:dyDescent="0.35">
      <c r="G9940">
        <v>9934</v>
      </c>
      <c r="H9940">
        <f t="shared" ca="1" si="240"/>
        <v>-1.7545528372006628E-2</v>
      </c>
    </row>
    <row r="9941" spans="7:8" x14ac:dyDescent="0.35">
      <c r="G9941">
        <v>9935</v>
      </c>
      <c r="H9941">
        <f t="shared" ca="1" si="240"/>
        <v>-3.6241466989346729E-2</v>
      </c>
    </row>
    <row r="9942" spans="7:8" x14ac:dyDescent="0.35">
      <c r="G9942">
        <v>9936</v>
      </c>
      <c r="H9942">
        <f t="shared" ca="1" si="240"/>
        <v>6.2079045418125334E-4</v>
      </c>
    </row>
    <row r="9943" spans="7:8" x14ac:dyDescent="0.35">
      <c r="G9943">
        <v>9937</v>
      </c>
      <c r="H9943">
        <f t="shared" ca="1" si="240"/>
        <v>3.1156720446346708E-3</v>
      </c>
    </row>
    <row r="9944" spans="7:8" x14ac:dyDescent="0.35">
      <c r="G9944">
        <v>9938</v>
      </c>
      <c r="H9944">
        <f t="shared" ca="1" si="240"/>
        <v>4.3144727316132333E-3</v>
      </c>
    </row>
    <row r="9945" spans="7:8" x14ac:dyDescent="0.35">
      <c r="G9945">
        <v>9939</v>
      </c>
      <c r="H9945">
        <f t="shared" ca="1" si="240"/>
        <v>-5.5394892354799783E-3</v>
      </c>
    </row>
    <row r="9946" spans="7:8" x14ac:dyDescent="0.35">
      <c r="G9946">
        <v>9940</v>
      </c>
      <c r="H9946">
        <f t="shared" ca="1" si="240"/>
        <v>2.8230120640765629E-2</v>
      </c>
    </row>
    <row r="9947" spans="7:8" x14ac:dyDescent="0.35">
      <c r="G9947">
        <v>9941</v>
      </c>
      <c r="H9947">
        <f t="shared" ca="1" si="240"/>
        <v>-6.3405133054318125E-3</v>
      </c>
    </row>
    <row r="9948" spans="7:8" x14ac:dyDescent="0.35">
      <c r="G9948">
        <v>9942</v>
      </c>
      <c r="H9948">
        <f t="shared" ca="1" si="240"/>
        <v>-1.3561290108780337E-2</v>
      </c>
    </row>
    <row r="9949" spans="7:8" x14ac:dyDescent="0.35">
      <c r="G9949">
        <v>9943</v>
      </c>
      <c r="H9949">
        <f t="shared" ca="1" si="240"/>
        <v>-3.0493136205096565E-2</v>
      </c>
    </row>
    <row r="9950" spans="7:8" x14ac:dyDescent="0.35">
      <c r="G9950">
        <v>9944</v>
      </c>
      <c r="H9950">
        <f t="shared" ca="1" si="240"/>
        <v>-1.735173747806568E-2</v>
      </c>
    </row>
    <row r="9951" spans="7:8" x14ac:dyDescent="0.35">
      <c r="G9951">
        <v>9945</v>
      </c>
      <c r="H9951">
        <f t="shared" ca="1" si="240"/>
        <v>-4.4542199129820577E-3</v>
      </c>
    </row>
    <row r="9952" spans="7:8" x14ac:dyDescent="0.35">
      <c r="G9952">
        <v>9946</v>
      </c>
      <c r="H9952">
        <f t="shared" ca="1" si="240"/>
        <v>4.0738131307792601E-2</v>
      </c>
    </row>
    <row r="9953" spans="7:8" x14ac:dyDescent="0.35">
      <c r="G9953">
        <v>9947</v>
      </c>
      <c r="H9953">
        <f t="shared" ca="1" si="240"/>
        <v>-4.5611723740407319E-2</v>
      </c>
    </row>
    <row r="9954" spans="7:8" x14ac:dyDescent="0.35">
      <c r="G9954">
        <v>9948</v>
      </c>
      <c r="H9954">
        <f t="shared" ca="1" si="240"/>
        <v>-7.0697193562428897E-3</v>
      </c>
    </row>
    <row r="9955" spans="7:8" x14ac:dyDescent="0.35">
      <c r="G9955">
        <v>9949</v>
      </c>
      <c r="H9955">
        <f t="shared" ca="1" si="240"/>
        <v>-1.4361164434458478E-3</v>
      </c>
    </row>
    <row r="9956" spans="7:8" x14ac:dyDescent="0.35">
      <c r="G9956">
        <v>9950</v>
      </c>
      <c r="H9956">
        <f t="shared" ca="1" si="240"/>
        <v>2.8702709959076096E-2</v>
      </c>
    </row>
    <row r="9957" spans="7:8" x14ac:dyDescent="0.35">
      <c r="G9957">
        <v>9951</v>
      </c>
      <c r="H9957">
        <f t="shared" ca="1" si="240"/>
        <v>-6.6247367678849657E-3</v>
      </c>
    </row>
    <row r="9958" spans="7:8" x14ac:dyDescent="0.35">
      <c r="G9958">
        <v>9952</v>
      </c>
      <c r="H9958">
        <f t="shared" ca="1" si="240"/>
        <v>-4.026293542885321E-2</v>
      </c>
    </row>
    <row r="9959" spans="7:8" x14ac:dyDescent="0.35">
      <c r="G9959">
        <v>9953</v>
      </c>
      <c r="H9959">
        <f t="shared" ca="1" si="240"/>
        <v>3.5732989517206484E-3</v>
      </c>
    </row>
    <row r="9960" spans="7:8" x14ac:dyDescent="0.35">
      <c r="G9960">
        <v>9954</v>
      </c>
      <c r="H9960">
        <f t="shared" ca="1" si="240"/>
        <v>-1.280820284659488E-2</v>
      </c>
    </row>
    <row r="9961" spans="7:8" x14ac:dyDescent="0.35">
      <c r="G9961">
        <v>9955</v>
      </c>
      <c r="H9961">
        <f t="shared" ca="1" si="240"/>
        <v>-2.8464781860574407E-3</v>
      </c>
    </row>
    <row r="9962" spans="7:8" x14ac:dyDescent="0.35">
      <c r="G9962">
        <v>9956</v>
      </c>
      <c r="H9962">
        <f t="shared" ca="1" si="240"/>
        <v>5.0316633392591327E-2</v>
      </c>
    </row>
    <row r="9963" spans="7:8" x14ac:dyDescent="0.35">
      <c r="G9963">
        <v>9957</v>
      </c>
      <c r="H9963">
        <f t="shared" ca="1" si="240"/>
        <v>2.0093204005322957E-2</v>
      </c>
    </row>
    <row r="9964" spans="7:8" x14ac:dyDescent="0.35">
      <c r="G9964">
        <v>9958</v>
      </c>
      <c r="H9964">
        <f t="shared" ca="1" si="240"/>
        <v>-6.861955963194992E-3</v>
      </c>
    </row>
    <row r="9965" spans="7:8" x14ac:dyDescent="0.35">
      <c r="G9965">
        <v>9959</v>
      </c>
      <c r="H9965">
        <f t="shared" ca="1" si="240"/>
        <v>5.8674251807385733E-3</v>
      </c>
    </row>
    <row r="9966" spans="7:8" x14ac:dyDescent="0.35">
      <c r="G9966">
        <v>9960</v>
      </c>
      <c r="H9966">
        <f t="shared" ca="1" si="240"/>
        <v>2.1615403499764412E-2</v>
      </c>
    </row>
    <row r="9967" spans="7:8" x14ac:dyDescent="0.35">
      <c r="G9967">
        <v>9961</v>
      </c>
      <c r="H9967">
        <f t="shared" ca="1" si="240"/>
        <v>-5.6316432129408043E-3</v>
      </c>
    </row>
    <row r="9968" spans="7:8" x14ac:dyDescent="0.35">
      <c r="G9968">
        <v>9962</v>
      </c>
      <c r="H9968">
        <f t="shared" ca="1" si="240"/>
        <v>9.1505794389466176E-3</v>
      </c>
    </row>
    <row r="9969" spans="7:8" x14ac:dyDescent="0.35">
      <c r="G9969">
        <v>9963</v>
      </c>
      <c r="H9969">
        <f t="shared" ca="1" si="240"/>
        <v>3.0747423179227528E-2</v>
      </c>
    </row>
    <row r="9970" spans="7:8" x14ac:dyDescent="0.35">
      <c r="G9970">
        <v>9964</v>
      </c>
      <c r="H9970">
        <f t="shared" ca="1" si="240"/>
        <v>-1.7360662373578171E-2</v>
      </c>
    </row>
    <row r="9971" spans="7:8" x14ac:dyDescent="0.35">
      <c r="G9971">
        <v>9965</v>
      </c>
      <c r="H9971">
        <f t="shared" ca="1" si="240"/>
        <v>-3.6305024779313778E-2</v>
      </c>
    </row>
    <row r="9972" spans="7:8" x14ac:dyDescent="0.35">
      <c r="G9972">
        <v>9966</v>
      </c>
      <c r="H9972">
        <f t="shared" ca="1" si="240"/>
        <v>-1.0752097185044491E-2</v>
      </c>
    </row>
    <row r="9973" spans="7:8" x14ac:dyDescent="0.35">
      <c r="G9973">
        <v>9967</v>
      </c>
      <c r="H9973">
        <f t="shared" ca="1" si="240"/>
        <v>3.6928425161288886E-2</v>
      </c>
    </row>
    <row r="9974" spans="7:8" x14ac:dyDescent="0.35">
      <c r="G9974">
        <v>9968</v>
      </c>
      <c r="H9974">
        <f t="shared" ca="1" si="240"/>
        <v>6.6193549256229084E-2</v>
      </c>
    </row>
    <row r="9975" spans="7:8" x14ac:dyDescent="0.35">
      <c r="G9975">
        <v>9969</v>
      </c>
      <c r="H9975">
        <f t="shared" ca="1" si="240"/>
        <v>6.482656838318209E-4</v>
      </c>
    </row>
    <row r="9976" spans="7:8" x14ac:dyDescent="0.35">
      <c r="G9976">
        <v>9970</v>
      </c>
      <c r="H9976">
        <f t="shared" ca="1" si="240"/>
        <v>4.9814109375598253E-3</v>
      </c>
    </row>
    <row r="9977" spans="7:8" x14ac:dyDescent="0.35">
      <c r="G9977">
        <v>9971</v>
      </c>
      <c r="H9977">
        <f t="shared" ca="1" si="240"/>
        <v>1.5165858722755299E-2</v>
      </c>
    </row>
    <row r="9978" spans="7:8" x14ac:dyDescent="0.35">
      <c r="G9978">
        <v>9972</v>
      </c>
      <c r="H9978">
        <f t="shared" ca="1" si="240"/>
        <v>-2.6149706228204513E-2</v>
      </c>
    </row>
    <row r="9979" spans="7:8" x14ac:dyDescent="0.35">
      <c r="G9979">
        <v>9973</v>
      </c>
      <c r="H9979">
        <f t="shared" ca="1" si="240"/>
        <v>3.3382923706990805E-3</v>
      </c>
    </row>
    <row r="9980" spans="7:8" x14ac:dyDescent="0.35">
      <c r="G9980">
        <v>9974</v>
      </c>
      <c r="H9980">
        <f t="shared" ca="1" si="240"/>
        <v>4.1294801137026903E-2</v>
      </c>
    </row>
    <row r="9981" spans="7:8" x14ac:dyDescent="0.35">
      <c r="G9981">
        <v>9975</v>
      </c>
      <c r="H9981">
        <f t="shared" ca="1" si="240"/>
        <v>-2.0727066314339168E-2</v>
      </c>
    </row>
    <row r="9982" spans="7:8" x14ac:dyDescent="0.35">
      <c r="G9982">
        <v>9976</v>
      </c>
      <c r="H9982">
        <f t="shared" ca="1" si="240"/>
        <v>-2.3572670107061586E-2</v>
      </c>
    </row>
    <row r="9983" spans="7:8" x14ac:dyDescent="0.35">
      <c r="G9983">
        <v>9977</v>
      </c>
      <c r="H9983">
        <f t="shared" ca="1" si="240"/>
        <v>1.3721568490404575E-2</v>
      </c>
    </row>
    <row r="9984" spans="7:8" x14ac:dyDescent="0.35">
      <c r="G9984">
        <v>9978</v>
      </c>
      <c r="H9984">
        <f t="shared" ca="1" si="240"/>
        <v>-1.4071717203407405E-2</v>
      </c>
    </row>
    <row r="9985" spans="7:8" x14ac:dyDescent="0.35">
      <c r="G9985">
        <v>9979</v>
      </c>
      <c r="H9985">
        <f t="shared" ca="1" si="240"/>
        <v>-1.4272681060464965E-2</v>
      </c>
    </row>
    <row r="9986" spans="7:8" x14ac:dyDescent="0.35">
      <c r="G9986">
        <v>9980</v>
      </c>
      <c r="H9986">
        <f t="shared" ca="1" si="240"/>
        <v>-2.5878545965891949E-2</v>
      </c>
    </row>
    <row r="9987" spans="7:8" x14ac:dyDescent="0.35">
      <c r="G9987">
        <v>9981</v>
      </c>
      <c r="H9987">
        <f t="shared" ca="1" si="240"/>
        <v>-3.2565551671225497E-2</v>
      </c>
    </row>
    <row r="9988" spans="7:8" x14ac:dyDescent="0.35">
      <c r="G9988">
        <v>9982</v>
      </c>
      <c r="H9988">
        <f t="shared" ca="1" si="240"/>
        <v>9.7256936061225121E-3</v>
      </c>
    </row>
    <row r="9989" spans="7:8" x14ac:dyDescent="0.35">
      <c r="G9989">
        <v>9983</v>
      </c>
      <c r="H9989">
        <f t="shared" ca="1" si="240"/>
        <v>2.6505129456904867E-2</v>
      </c>
    </row>
    <row r="9990" spans="7:8" x14ac:dyDescent="0.35">
      <c r="G9990">
        <v>9984</v>
      </c>
      <c r="H9990">
        <f t="shared" ca="1" si="240"/>
        <v>2.9687785856317945E-2</v>
      </c>
    </row>
    <row r="9991" spans="7:8" x14ac:dyDescent="0.35">
      <c r="G9991">
        <v>9985</v>
      </c>
      <c r="H9991">
        <f t="shared" ref="H9991:H10006" ca="1" si="241">_xlfn.NORM.INV(RAND(),K$9,K$10)</f>
        <v>3.4997389768745106E-2</v>
      </c>
    </row>
    <row r="9992" spans="7:8" x14ac:dyDescent="0.35">
      <c r="G9992">
        <v>9986</v>
      </c>
      <c r="H9992">
        <f t="shared" ca="1" si="241"/>
        <v>2.2253852602276379E-2</v>
      </c>
    </row>
    <row r="9993" spans="7:8" x14ac:dyDescent="0.35">
      <c r="G9993">
        <v>9987</v>
      </c>
      <c r="H9993">
        <f t="shared" ca="1" si="241"/>
        <v>-9.586830692936291E-3</v>
      </c>
    </row>
    <row r="9994" spans="7:8" x14ac:dyDescent="0.35">
      <c r="G9994">
        <v>9988</v>
      </c>
      <c r="H9994">
        <f t="shared" ca="1" si="241"/>
        <v>-4.5698694559072078E-2</v>
      </c>
    </row>
    <row r="9995" spans="7:8" x14ac:dyDescent="0.35">
      <c r="G9995">
        <v>9989</v>
      </c>
      <c r="H9995">
        <f t="shared" ca="1" si="241"/>
        <v>8.6148400251553955E-3</v>
      </c>
    </row>
    <row r="9996" spans="7:8" x14ac:dyDescent="0.35">
      <c r="G9996">
        <v>9990</v>
      </c>
      <c r="H9996">
        <f t="shared" ca="1" si="241"/>
        <v>-1.1319293878084391E-2</v>
      </c>
    </row>
    <row r="9997" spans="7:8" x14ac:dyDescent="0.35">
      <c r="G9997">
        <v>9991</v>
      </c>
      <c r="H9997">
        <f t="shared" ca="1" si="241"/>
        <v>3.2498381965894883E-3</v>
      </c>
    </row>
    <row r="9998" spans="7:8" x14ac:dyDescent="0.35">
      <c r="G9998">
        <v>9992</v>
      </c>
      <c r="H9998">
        <f t="shared" ca="1" si="241"/>
        <v>2.9289577723055175E-2</v>
      </c>
    </row>
    <row r="9999" spans="7:8" x14ac:dyDescent="0.35">
      <c r="G9999">
        <v>9993</v>
      </c>
      <c r="H9999">
        <f t="shared" ca="1" si="241"/>
        <v>4.7500379603205876E-2</v>
      </c>
    </row>
    <row r="10000" spans="7:8" x14ac:dyDescent="0.35">
      <c r="G10000">
        <v>9994</v>
      </c>
      <c r="H10000">
        <f t="shared" ca="1" si="241"/>
        <v>8.0444792822387267E-4</v>
      </c>
    </row>
    <row r="10001" spans="7:8" x14ac:dyDescent="0.35">
      <c r="G10001">
        <v>9995</v>
      </c>
      <c r="H10001">
        <f t="shared" ca="1" si="241"/>
        <v>-2.1877002967029425E-3</v>
      </c>
    </row>
    <row r="10002" spans="7:8" x14ac:dyDescent="0.35">
      <c r="G10002">
        <v>9996</v>
      </c>
      <c r="H10002">
        <f t="shared" ca="1" si="241"/>
        <v>-6.8071497486205754E-3</v>
      </c>
    </row>
    <row r="10003" spans="7:8" x14ac:dyDescent="0.35">
      <c r="G10003">
        <v>9997</v>
      </c>
      <c r="H10003">
        <f t="shared" ca="1" si="241"/>
        <v>3.3350221202751149E-2</v>
      </c>
    </row>
    <row r="10004" spans="7:8" x14ac:dyDescent="0.35">
      <c r="G10004">
        <v>9998</v>
      </c>
      <c r="H10004">
        <f t="shared" ca="1" si="241"/>
        <v>9.2919166495591867E-4</v>
      </c>
    </row>
    <row r="10005" spans="7:8" x14ac:dyDescent="0.35">
      <c r="G10005">
        <v>9999</v>
      </c>
      <c r="H10005">
        <f t="shared" ca="1" si="241"/>
        <v>3.7381409499914725E-2</v>
      </c>
    </row>
    <row r="10006" spans="7:8" x14ac:dyDescent="0.35">
      <c r="G10006">
        <v>10000</v>
      </c>
      <c r="H10006">
        <f t="shared" ca="1" si="241"/>
        <v>-1.0772340174504199E-2</v>
      </c>
    </row>
  </sheetData>
  <autoFilter ref="B6:E6" xr:uid="{8890AEFF-91E3-4ED1-85C2-804536F6BF8E}">
    <sortState xmlns:xlrd2="http://schemas.microsoft.com/office/spreadsheetml/2017/richdata2" ref="B7:E5246">
      <sortCondition descending="1" ref="E6"/>
    </sortState>
  </autoFilter>
  <mergeCells count="1">
    <mergeCell ref="J6:M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71D45-9AE3-4982-9A79-24BCA812A310}">
  <sheetPr>
    <tabColor rgb="FF1C5C28"/>
  </sheetPr>
  <dimension ref="A2:I44"/>
  <sheetViews>
    <sheetView showGridLines="0" topLeftCell="A23" workbookViewId="0">
      <selection activeCell="D46" sqref="D46"/>
    </sheetView>
  </sheetViews>
  <sheetFormatPr defaultRowHeight="14.5" x14ac:dyDescent="0.35"/>
  <cols>
    <col min="1" max="1" width="1.81640625" customWidth="1"/>
    <col min="2" max="2" width="23.453125" bestFit="1" customWidth="1"/>
    <col min="4" max="4" width="10.26953125" bestFit="1" customWidth="1"/>
  </cols>
  <sheetData>
    <row r="2" spans="1:9" x14ac:dyDescent="0.35">
      <c r="A2" t="s">
        <v>61</v>
      </c>
      <c r="B2" s="87" t="s">
        <v>8592</v>
      </c>
      <c r="C2" s="85"/>
      <c r="D2" s="85"/>
      <c r="E2" s="210">
        <f>'Intrinsic Growth'!J58</f>
        <v>44986</v>
      </c>
      <c r="F2" s="211">
        <f>E2+366</f>
        <v>45352</v>
      </c>
      <c r="G2" s="211">
        <f t="shared" ref="G2:I2" si="0">F2+366</f>
        <v>45718</v>
      </c>
      <c r="H2" s="211">
        <f t="shared" si="0"/>
        <v>46084</v>
      </c>
      <c r="I2" s="211">
        <f t="shared" si="0"/>
        <v>46450</v>
      </c>
    </row>
    <row r="4" spans="1:9" x14ac:dyDescent="0.35">
      <c r="B4" t="s">
        <v>8578</v>
      </c>
      <c r="E4">
        <f>SUM('Data sheet'!K27:K29)</f>
        <v>2814.2699999999995</v>
      </c>
      <c r="F4">
        <f>E4*(1+$E$19)</f>
        <v>3266.4115000832567</v>
      </c>
      <c r="G4">
        <f t="shared" ref="G4:I4" si="1">F4*(1+$E$19)</f>
        <v>3791.1941952535303</v>
      </c>
      <c r="H4">
        <f t="shared" si="1"/>
        <v>4400.2886426764389</v>
      </c>
      <c r="I4">
        <f t="shared" si="1"/>
        <v>5107.2403948889287</v>
      </c>
    </row>
    <row r="6" spans="1:9" x14ac:dyDescent="0.35">
      <c r="B6" t="s">
        <v>8495</v>
      </c>
      <c r="E6" s="158">
        <v>0.25</v>
      </c>
      <c r="F6" s="156">
        <f>$E$6</f>
        <v>0.25</v>
      </c>
      <c r="G6" s="156">
        <f t="shared" ref="G6:I6" si="2">$E$6</f>
        <v>0.25</v>
      </c>
      <c r="H6" s="156">
        <f t="shared" si="2"/>
        <v>0.25</v>
      </c>
      <c r="I6" s="156">
        <f t="shared" si="2"/>
        <v>0.25</v>
      </c>
    </row>
    <row r="8" spans="1:9" x14ac:dyDescent="0.35">
      <c r="B8" t="s">
        <v>8585</v>
      </c>
      <c r="E8">
        <f>E4*(1-E6)</f>
        <v>2110.7024999999994</v>
      </c>
      <c r="F8">
        <f t="shared" ref="F8:I8" si="3">F4*(1-F6)</f>
        <v>2449.8086250624424</v>
      </c>
      <c r="G8">
        <f t="shared" si="3"/>
        <v>2843.3956464401476</v>
      </c>
      <c r="H8">
        <f t="shared" si="3"/>
        <v>3300.2164820073294</v>
      </c>
      <c r="I8">
        <f t="shared" si="3"/>
        <v>3830.4302961666963</v>
      </c>
    </row>
    <row r="10" spans="1:9" x14ac:dyDescent="0.35">
      <c r="B10" t="s">
        <v>8593</v>
      </c>
      <c r="E10" s="140">
        <f>'Intrinsic Growth'!J56</f>
        <v>0.3651177671373147</v>
      </c>
      <c r="F10" s="140">
        <f>E10+(($I$10-E10)/4)</f>
        <v>0.37806332535298603</v>
      </c>
      <c r="G10" s="140">
        <f t="shared" ref="G10:H10" si="4">F10+(($I$10-F10)/4)</f>
        <v>0.38777249401473951</v>
      </c>
      <c r="H10" s="140">
        <f t="shared" si="4"/>
        <v>0.39505437051105463</v>
      </c>
      <c r="I10" s="212">
        <v>0.41689999999999999</v>
      </c>
    </row>
    <row r="12" spans="1:9" x14ac:dyDescent="0.35">
      <c r="B12" t="s">
        <v>8594</v>
      </c>
      <c r="E12">
        <f>E8*(1-E10)</f>
        <v>1340.0475161088516</v>
      </c>
      <c r="F12">
        <f t="shared" ref="F12:I12" si="5">F8*(1-F10)</f>
        <v>1523.6258297929089</v>
      </c>
      <c r="G12">
        <f t="shared" si="5"/>
        <v>1740.8050251493989</v>
      </c>
      <c r="H12">
        <f t="shared" si="5"/>
        <v>1996.4515371577168</v>
      </c>
      <c r="I12">
        <f t="shared" si="5"/>
        <v>2233.5239056948003</v>
      </c>
    </row>
    <row r="14" spans="1:9" x14ac:dyDescent="0.35">
      <c r="B14" t="s">
        <v>8595</v>
      </c>
      <c r="F14">
        <v>0.5</v>
      </c>
      <c r="G14">
        <v>1.5</v>
      </c>
      <c r="H14">
        <v>2.5</v>
      </c>
      <c r="I14">
        <v>3.5</v>
      </c>
    </row>
    <row r="15" spans="1:9" x14ac:dyDescent="0.35">
      <c r="B15" t="s">
        <v>8596</v>
      </c>
      <c r="F15" s="5">
        <f>1/(1+$E$21)^F14</f>
        <v>0.96034801956231508</v>
      </c>
      <c r="G15" s="5">
        <f t="shared" ref="G15:I15" si="6">1/(1+$E$21)^G14</f>
        <v>0.88569855334677361</v>
      </c>
      <c r="H15" s="5">
        <f t="shared" si="6"/>
        <v>0.81685171565001102</v>
      </c>
      <c r="I15" s="5">
        <f t="shared" si="6"/>
        <v>0.7533564584011716</v>
      </c>
    </row>
    <row r="17" spans="2:9" x14ac:dyDescent="0.35">
      <c r="B17" t="s">
        <v>8597</v>
      </c>
      <c r="F17">
        <f>F12*F15</f>
        <v>1463.211048195609</v>
      </c>
      <c r="G17">
        <f t="shared" ref="G17:I17" si="7">G12*G15</f>
        <v>1541.8284924336165</v>
      </c>
      <c r="H17">
        <f t="shared" si="7"/>
        <v>1630.8048633393826</v>
      </c>
      <c r="I17">
        <f t="shared" si="7"/>
        <v>1682.6396593485872</v>
      </c>
    </row>
    <row r="19" spans="2:9" x14ac:dyDescent="0.35">
      <c r="B19" t="s">
        <v>8598</v>
      </c>
      <c r="E19" s="140">
        <f>'Intrinsic Growth'!J66</f>
        <v>0.16066031336128272</v>
      </c>
    </row>
    <row r="20" spans="2:9" x14ac:dyDescent="0.35">
      <c r="B20" t="s">
        <v>8599</v>
      </c>
      <c r="E20" s="6">
        <v>5.3800000000000001E-2</v>
      </c>
    </row>
    <row r="21" spans="2:9" x14ac:dyDescent="0.35">
      <c r="B21" t="s">
        <v>8489</v>
      </c>
      <c r="E21" s="140">
        <f>WACC!J48</f>
        <v>8.4283152471532272E-2</v>
      </c>
    </row>
    <row r="23" spans="2:9" x14ac:dyDescent="0.35">
      <c r="B23" s="126" t="s">
        <v>8600</v>
      </c>
      <c r="C23" s="126"/>
      <c r="D23" s="126"/>
      <c r="E23" s="126"/>
    </row>
    <row r="25" spans="2:9" x14ac:dyDescent="0.35">
      <c r="B25" t="s">
        <v>8601</v>
      </c>
      <c r="D25">
        <f>I12*(1+E19)</f>
        <v>2592.3625562836428</v>
      </c>
    </row>
    <row r="26" spans="2:9" x14ac:dyDescent="0.35">
      <c r="B26" t="s">
        <v>8602</v>
      </c>
      <c r="D26" s="140">
        <f>E21</f>
        <v>8.4283152471532272E-2</v>
      </c>
    </row>
    <row r="27" spans="2:9" x14ac:dyDescent="0.35">
      <c r="B27" t="s">
        <v>8603</v>
      </c>
      <c r="D27" s="140">
        <f>E20</f>
        <v>5.3800000000000001E-2</v>
      </c>
    </row>
    <row r="29" spans="2:9" x14ac:dyDescent="0.35">
      <c r="B29" t="s">
        <v>8604</v>
      </c>
      <c r="D29">
        <f>D25/(D26-D27)</f>
        <v>85042.469236231671</v>
      </c>
    </row>
    <row r="31" spans="2:9" x14ac:dyDescent="0.35">
      <c r="B31" s="126" t="s">
        <v>8605</v>
      </c>
      <c r="C31" s="126"/>
      <c r="D31" s="126"/>
      <c r="E31" s="126"/>
    </row>
    <row r="33" spans="2:4" x14ac:dyDescent="0.35">
      <c r="B33" t="s">
        <v>8606</v>
      </c>
      <c r="D33">
        <f>SUM(F17:I17)</f>
        <v>6318.4840633171953</v>
      </c>
    </row>
    <row r="34" spans="2:4" x14ac:dyDescent="0.35">
      <c r="B34" t="s">
        <v>8607</v>
      </c>
      <c r="D34">
        <f>D29*I15</f>
        <v>64067.293437498083</v>
      </c>
    </row>
    <row r="36" spans="2:4" x14ac:dyDescent="0.35">
      <c r="B36" s="139" t="s">
        <v>8608</v>
      </c>
      <c r="D36">
        <f>SUM(D33:D34)</f>
        <v>70385.777500815282</v>
      </c>
    </row>
    <row r="37" spans="2:4" x14ac:dyDescent="0.35">
      <c r="B37" t="s">
        <v>8609</v>
      </c>
      <c r="D37">
        <f>'Data sheet'!K69</f>
        <v>325.92</v>
      </c>
    </row>
    <row r="38" spans="2:4" x14ac:dyDescent="0.35">
      <c r="B38" t="s">
        <v>8610</v>
      </c>
      <c r="D38" s="190">
        <f>SUM('RAW FS'!N9:N10)</f>
        <v>999</v>
      </c>
    </row>
    <row r="39" spans="2:4" x14ac:dyDescent="0.35">
      <c r="B39" t="s">
        <v>8611</v>
      </c>
      <c r="D39" s="190">
        <f>D36+D37-D38</f>
        <v>69712.69750081528</v>
      </c>
    </row>
    <row r="40" spans="2:4" x14ac:dyDescent="0.35">
      <c r="B40" t="s">
        <v>8612</v>
      </c>
      <c r="D40" s="102">
        <f>'Data sheet'!B6</f>
        <v>177.20340350877194</v>
      </c>
    </row>
    <row r="41" spans="2:4" x14ac:dyDescent="0.35">
      <c r="B41" s="97" t="s">
        <v>8613</v>
      </c>
      <c r="C41" s="97"/>
      <c r="D41" s="97">
        <f>D39/D40</f>
        <v>393.40495792093719</v>
      </c>
    </row>
    <row r="43" spans="2:4" x14ac:dyDescent="0.35">
      <c r="B43" t="s">
        <v>8614</v>
      </c>
      <c r="D43">
        <v>558</v>
      </c>
    </row>
    <row r="44" spans="2:4" x14ac:dyDescent="0.35">
      <c r="B44" t="s">
        <v>8615</v>
      </c>
      <c r="D44" s="213">
        <f>D43/D41</f>
        <v>1.4183857848383841</v>
      </c>
    </row>
  </sheetData>
  <mergeCells count="2">
    <mergeCell ref="B23:E23"/>
    <mergeCell ref="B31:E3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0AEFF-91E3-4ED1-85C2-804536F6BF8E}">
  <sheetPr>
    <tabColor rgb="FF1C5C28"/>
  </sheetPr>
  <dimension ref="A1:Q5245"/>
  <sheetViews>
    <sheetView showGridLines="0" tabSelected="1" topLeftCell="A6" zoomScale="82" workbookViewId="0">
      <selection activeCell="M20" sqref="M20"/>
    </sheetView>
  </sheetViews>
  <sheetFormatPr defaultRowHeight="14.5" x14ac:dyDescent="0.35"/>
  <cols>
    <col min="1" max="1" width="1.81640625" customWidth="1"/>
    <col min="2" max="2" width="11.26953125" bestFit="1" customWidth="1"/>
    <col min="3" max="3" width="8.54296875" bestFit="1" customWidth="1"/>
    <col min="4" max="4" width="9.81640625" bestFit="1" customWidth="1"/>
    <col min="5" max="5" width="13.08984375" bestFit="1" customWidth="1"/>
    <col min="7" max="7" width="26.81640625" customWidth="1"/>
    <col min="8" max="8" width="14.7265625" customWidth="1"/>
    <col min="9" max="9" width="15.54296875" customWidth="1"/>
    <col min="10" max="10" width="15.81640625" customWidth="1"/>
  </cols>
  <sheetData>
    <row r="1" spans="1:17" x14ac:dyDescent="0.35">
      <c r="B1" s="1"/>
      <c r="C1" s="1"/>
      <c r="D1" s="1"/>
      <c r="E1" s="1"/>
      <c r="F1" s="1"/>
      <c r="G1" s="1"/>
      <c r="H1" s="1"/>
      <c r="I1" s="1"/>
      <c r="J1" s="1"/>
      <c r="K1" s="1"/>
      <c r="L1" s="1"/>
      <c r="M1" s="1"/>
      <c r="N1" s="1"/>
      <c r="O1" s="1"/>
      <c r="P1" s="1"/>
      <c r="Q1" s="1"/>
    </row>
    <row r="2" spans="1:17" x14ac:dyDescent="0.35">
      <c r="B2" s="1"/>
      <c r="C2" s="1"/>
      <c r="D2" s="1"/>
      <c r="E2" s="1"/>
      <c r="F2" s="1"/>
      <c r="G2" s="1"/>
      <c r="H2" s="1"/>
      <c r="I2" s="1"/>
      <c r="J2" s="1"/>
      <c r="K2" s="1"/>
      <c r="L2" s="1"/>
      <c r="M2" s="1"/>
      <c r="N2" s="1"/>
      <c r="O2" s="1"/>
      <c r="P2" s="1"/>
      <c r="Q2" s="1"/>
    </row>
    <row r="3" spans="1:17" x14ac:dyDescent="0.35">
      <c r="B3" s="1"/>
      <c r="C3" s="1"/>
      <c r="D3" s="1"/>
      <c r="E3" s="1"/>
      <c r="F3" s="1"/>
      <c r="G3" s="1"/>
      <c r="H3" s="1"/>
      <c r="I3" s="1"/>
      <c r="J3" s="1"/>
      <c r="K3" s="1"/>
      <c r="L3" s="1"/>
      <c r="M3" s="1"/>
      <c r="N3" s="1"/>
      <c r="O3" s="1"/>
      <c r="P3" s="1"/>
      <c r="Q3" s="1"/>
    </row>
    <row r="4" spans="1:17" x14ac:dyDescent="0.35">
      <c r="B4" s="1"/>
      <c r="C4" s="1"/>
      <c r="D4" s="1"/>
      <c r="E4" s="1"/>
      <c r="F4" s="1"/>
      <c r="G4" s="1"/>
      <c r="H4" s="1"/>
      <c r="I4" s="1"/>
      <c r="J4" s="1"/>
      <c r="K4" s="1"/>
      <c r="L4" s="1"/>
      <c r="M4" s="1"/>
      <c r="N4" s="1"/>
      <c r="O4" s="1"/>
      <c r="P4" s="1"/>
      <c r="Q4" s="1"/>
    </row>
    <row r="5" spans="1:17" ht="10" customHeight="1" x14ac:dyDescent="0.35"/>
    <row r="6" spans="1:17" ht="28" customHeight="1" x14ac:dyDescent="0.35">
      <c r="A6" t="s">
        <v>61</v>
      </c>
      <c r="B6" s="3" t="s">
        <v>71</v>
      </c>
      <c r="C6" s="4" t="s">
        <v>72</v>
      </c>
      <c r="D6" s="4" t="s">
        <v>73</v>
      </c>
      <c r="E6" s="4" t="s">
        <v>74</v>
      </c>
      <c r="F6" s="4"/>
      <c r="G6" s="131" t="s">
        <v>75</v>
      </c>
      <c r="H6" s="131"/>
      <c r="I6" s="131"/>
      <c r="J6" s="131"/>
    </row>
    <row r="7" spans="1:17" x14ac:dyDescent="0.35">
      <c r="B7" s="40">
        <v>39111</v>
      </c>
      <c r="C7" s="41">
        <v>42.139468999999998</v>
      </c>
      <c r="D7" s="6">
        <f t="shared" ref="D7:D70" si="0">(C7-C8)/C8</f>
        <v>0.22227342647499057</v>
      </c>
      <c r="E7">
        <v>0.98734164380220302</v>
      </c>
    </row>
    <row r="8" spans="1:17" x14ac:dyDescent="0.35">
      <c r="B8" s="40">
        <v>39752</v>
      </c>
      <c r="C8" s="41">
        <v>34.476303000000001</v>
      </c>
      <c r="D8" s="6">
        <f t="shared" si="0"/>
        <v>-0.34564204201162851</v>
      </c>
      <c r="E8">
        <v>0.20176722646859649</v>
      </c>
      <c r="G8" s="42" t="s">
        <v>76</v>
      </c>
      <c r="H8" s="43">
        <f>AVERAGE(E7:E5245)</f>
        <v>1.137682953677537E-3</v>
      </c>
    </row>
    <row r="9" spans="1:17" x14ac:dyDescent="0.35">
      <c r="B9" s="40">
        <v>39405</v>
      </c>
      <c r="C9" s="41">
        <v>52.687221999999998</v>
      </c>
      <c r="D9" s="6">
        <f t="shared" si="0"/>
        <v>0.25274161943830609</v>
      </c>
      <c r="E9">
        <v>0.13864974866801313</v>
      </c>
      <c r="G9" s="42" t="s">
        <v>77</v>
      </c>
      <c r="H9" s="43">
        <f>_xlfn.STDEV.S(E7:E5245)</f>
        <v>2.4577817707663461E-2</v>
      </c>
    </row>
    <row r="10" spans="1:17" x14ac:dyDescent="0.35">
      <c r="B10" s="40">
        <v>39470</v>
      </c>
      <c r="C10" s="41">
        <v>42.057532999999999</v>
      </c>
      <c r="D10" s="6">
        <f t="shared" si="0"/>
        <v>-5.5245335835101403E-3</v>
      </c>
      <c r="E10">
        <v>0.13269350979180217</v>
      </c>
      <c r="G10" s="42" t="s">
        <v>78</v>
      </c>
      <c r="H10" s="43">
        <f>MIN(E7:E5245)</f>
        <v>-0.52976182357851276</v>
      </c>
    </row>
    <row r="11" spans="1:17" x14ac:dyDescent="0.35">
      <c r="B11" s="40">
        <v>38835</v>
      </c>
      <c r="C11" s="41">
        <v>42.291172000000003</v>
      </c>
      <c r="D11" s="6">
        <f t="shared" si="0"/>
        <v>-0.90876217883289256</v>
      </c>
      <c r="E11">
        <v>0.11925019672347993</v>
      </c>
      <c r="G11" s="42" t="s">
        <v>79</v>
      </c>
      <c r="H11" s="43">
        <f>MAX(E7:E5245)</f>
        <v>0.98734164380220302</v>
      </c>
    </row>
    <row r="12" spans="1:17" x14ac:dyDescent="0.35">
      <c r="B12" s="40">
        <v>43928</v>
      </c>
      <c r="C12" s="41">
        <v>463.52676400000001</v>
      </c>
      <c r="D12" s="6">
        <f t="shared" si="0"/>
        <v>12.731846243959966</v>
      </c>
      <c r="E12">
        <v>0.11629257864521314</v>
      </c>
      <c r="G12" s="42" t="s">
        <v>82</v>
      </c>
      <c r="H12" s="44">
        <v>555.04999999999995</v>
      </c>
    </row>
    <row r="13" spans="1:17" ht="15" thickBot="1" x14ac:dyDescent="0.4">
      <c r="B13" s="40">
        <v>38877</v>
      </c>
      <c r="C13" s="41">
        <v>33.755603999999998</v>
      </c>
      <c r="D13" s="6">
        <f t="shared" si="0"/>
        <v>4.0807378083665178</v>
      </c>
      <c r="E13">
        <v>0.10720959146812768</v>
      </c>
    </row>
    <row r="14" spans="1:17" ht="15.5" thickTop="1" thickBot="1" x14ac:dyDescent="0.4">
      <c r="B14" s="40">
        <v>37803</v>
      </c>
      <c r="C14" s="41">
        <v>6.6438389999999998</v>
      </c>
      <c r="D14" s="6">
        <f t="shared" si="0"/>
        <v>-0.85919735759339988</v>
      </c>
      <c r="E14">
        <v>0.10678409790578849</v>
      </c>
      <c r="G14" s="55" t="s">
        <v>81</v>
      </c>
      <c r="H14" s="56" t="s">
        <v>85</v>
      </c>
      <c r="I14" s="56" t="s">
        <v>80</v>
      </c>
      <c r="J14" s="56" t="s">
        <v>83</v>
      </c>
      <c r="K14" s="56" t="s">
        <v>84</v>
      </c>
    </row>
    <row r="15" spans="1:17" ht="15" thickTop="1" x14ac:dyDescent="0.35">
      <c r="B15" s="40">
        <v>39100</v>
      </c>
      <c r="C15" s="41">
        <v>47.185471</v>
      </c>
      <c r="D15" s="6">
        <f t="shared" si="0"/>
        <v>3.3798225718495827</v>
      </c>
      <c r="E15">
        <v>0.10480530134542805</v>
      </c>
      <c r="G15" s="50">
        <v>0.05</v>
      </c>
      <c r="H15" s="51">
        <f>100%-G15</f>
        <v>0.95</v>
      </c>
      <c r="I15" s="52">
        <f>_xlfn.PERCENTILE.INC(E7:E5245,G15)</f>
        <v>-2.6628991685276059E-2</v>
      </c>
      <c r="J15" s="53">
        <f>-$H$12*(1-I15)</f>
        <v>-569.83042183491239</v>
      </c>
      <c r="K15" s="54">
        <f>$H$12+J15</f>
        <v>-14.780421834912431</v>
      </c>
    </row>
    <row r="16" spans="1:17" x14ac:dyDescent="0.35">
      <c r="B16" s="40">
        <v>37970</v>
      </c>
      <c r="C16" s="41">
        <v>10.773375</v>
      </c>
      <c r="D16" s="6">
        <f t="shared" si="0"/>
        <v>-0.6857676330635728</v>
      </c>
      <c r="E16">
        <v>9.4302360057739176E-2</v>
      </c>
      <c r="G16" s="45">
        <v>0.01</v>
      </c>
      <c r="H16" s="46">
        <f t="shared" ref="H16:H17" si="1">100%-G16</f>
        <v>0.99</v>
      </c>
      <c r="I16" s="43">
        <f>_xlfn.PERCENTILE.INC(E8:E5246,G16)</f>
        <v>-4.5288823717543232E-2</v>
      </c>
      <c r="J16" s="47">
        <f t="shared" ref="J16:J17" si="2">-$H$12*(1-I16)</f>
        <v>-580.1875616044224</v>
      </c>
      <c r="K16" s="48">
        <f t="shared" ref="K16:K17" si="3">$H$12+J16</f>
        <v>-25.137561604422444</v>
      </c>
    </row>
    <row r="17" spans="2:11" x14ac:dyDescent="0.35">
      <c r="B17" s="40">
        <v>38883</v>
      </c>
      <c r="C17" s="41">
        <v>34.284739999999999</v>
      </c>
      <c r="D17" s="6">
        <f t="shared" si="0"/>
        <v>0.42562463810752449</v>
      </c>
      <c r="E17">
        <v>8.9650277928876407E-2</v>
      </c>
      <c r="G17" s="49">
        <v>5.0000000000000001E-3</v>
      </c>
      <c r="H17" s="46">
        <f t="shared" si="1"/>
        <v>0.995</v>
      </c>
      <c r="I17" s="43">
        <f>_xlfn.PERCENTILE.INC(E9:E5247,G17)</f>
        <v>-5.8218930482495913E-2</v>
      </c>
      <c r="J17" s="47">
        <f t="shared" si="2"/>
        <v>-587.36441736430925</v>
      </c>
      <c r="K17" s="48">
        <f t="shared" si="3"/>
        <v>-32.314417364309293</v>
      </c>
    </row>
    <row r="18" spans="2:11" x14ac:dyDescent="0.35">
      <c r="B18" s="40">
        <v>38642</v>
      </c>
      <c r="C18" s="41">
        <v>24.048925000000001</v>
      </c>
      <c r="D18" s="6">
        <f t="shared" si="0"/>
        <v>0.22247261297486223</v>
      </c>
      <c r="E18">
        <v>8.8353253350954231E-2</v>
      </c>
    </row>
    <row r="19" spans="2:11" x14ac:dyDescent="0.35">
      <c r="B19" s="40">
        <v>38546</v>
      </c>
      <c r="C19" s="41">
        <v>19.672363000000001</v>
      </c>
      <c r="D19" s="6">
        <f t="shared" si="0"/>
        <v>-0.10677671623452845</v>
      </c>
      <c r="E19">
        <v>8.8130229394771359E-2</v>
      </c>
    </row>
    <row r="20" spans="2:11" x14ac:dyDescent="0.35">
      <c r="B20" s="40">
        <v>38621</v>
      </c>
      <c r="C20" s="41">
        <v>22.024014999999999</v>
      </c>
      <c r="D20" s="6">
        <f t="shared" si="0"/>
        <v>-0.45908124579909604</v>
      </c>
      <c r="E20">
        <v>8.6134650423579415E-2</v>
      </c>
    </row>
    <row r="21" spans="2:11" x14ac:dyDescent="0.35">
      <c r="B21" s="40">
        <v>38863</v>
      </c>
      <c r="C21" s="41">
        <v>40.715938999999999</v>
      </c>
      <c r="D21" s="6">
        <f t="shared" si="0"/>
        <v>2.5013632772176448</v>
      </c>
      <c r="E21">
        <v>8.3396367019242745E-2</v>
      </c>
    </row>
    <row r="22" spans="2:11" x14ac:dyDescent="0.35">
      <c r="B22" s="40">
        <v>38293</v>
      </c>
      <c r="C22" s="41">
        <v>11.628596</v>
      </c>
      <c r="D22" s="6">
        <f t="shared" si="0"/>
        <v>-0.76270988401234074</v>
      </c>
      <c r="E22">
        <v>8.2508662511242892E-2</v>
      </c>
    </row>
    <row r="23" spans="2:11" x14ac:dyDescent="0.35">
      <c r="B23" s="40">
        <v>39951</v>
      </c>
      <c r="C23" s="41">
        <v>49.005817</v>
      </c>
      <c r="D23" s="6">
        <f t="shared" si="0"/>
        <v>4.1707661226716768</v>
      </c>
      <c r="E23">
        <v>8.1335077591917881E-2</v>
      </c>
    </row>
    <row r="24" spans="2:11" x14ac:dyDescent="0.35">
      <c r="B24" s="40">
        <v>38125</v>
      </c>
      <c r="C24" s="41">
        <v>9.4774770000000004</v>
      </c>
      <c r="D24" s="6">
        <f t="shared" si="0"/>
        <v>0.29241289402324921</v>
      </c>
      <c r="E24">
        <v>7.834559595307955E-2</v>
      </c>
    </row>
    <row r="25" spans="2:11" x14ac:dyDescent="0.35">
      <c r="B25" s="40">
        <v>37880</v>
      </c>
      <c r="C25" s="41">
        <v>7.3331650000000002</v>
      </c>
      <c r="D25" s="6">
        <f t="shared" si="0"/>
        <v>2.5205392965121493E-2</v>
      </c>
      <c r="E25">
        <v>7.7183064413304622E-2</v>
      </c>
    </row>
    <row r="26" spans="2:11" x14ac:dyDescent="0.35">
      <c r="B26" s="40">
        <v>37804</v>
      </c>
      <c r="C26" s="41">
        <v>7.1528739999999997</v>
      </c>
      <c r="D26" s="6">
        <f t="shared" si="0"/>
        <v>-0.81303440546429051</v>
      </c>
      <c r="E26">
        <v>7.6617600155572688E-2</v>
      </c>
    </row>
    <row r="27" spans="2:11" x14ac:dyDescent="0.35">
      <c r="B27" s="40">
        <v>39639</v>
      </c>
      <c r="C27" s="41">
        <v>38.257702000000002</v>
      </c>
      <c r="D27" s="6">
        <f t="shared" si="0"/>
        <v>2.7504403552015635</v>
      </c>
      <c r="E27">
        <v>7.6054630631765874E-2</v>
      </c>
    </row>
    <row r="28" spans="2:11" x14ac:dyDescent="0.35">
      <c r="B28" s="40">
        <v>38090</v>
      </c>
      <c r="C28" s="41">
        <v>10.200856</v>
      </c>
      <c r="D28" s="6">
        <f t="shared" si="0"/>
        <v>-0.70081994558723426</v>
      </c>
      <c r="E28">
        <v>7.5009898218805313E-2</v>
      </c>
    </row>
    <row r="29" spans="2:11" x14ac:dyDescent="0.35">
      <c r="B29" s="40">
        <v>39777</v>
      </c>
      <c r="C29" s="41">
        <v>34.096043000000002</v>
      </c>
      <c r="D29" s="6">
        <f t="shared" si="0"/>
        <v>-0.87479089350939632</v>
      </c>
      <c r="E29">
        <v>7.456726629436311E-2</v>
      </c>
    </row>
    <row r="30" spans="2:11" x14ac:dyDescent="0.35">
      <c r="B30" s="40">
        <v>42492</v>
      </c>
      <c r="C30" s="41">
        <v>272.31280500000003</v>
      </c>
      <c r="D30" s="6">
        <f t="shared" si="0"/>
        <v>-0.32557830340361027</v>
      </c>
      <c r="E30">
        <v>7.3785407172799272E-2</v>
      </c>
    </row>
    <row r="31" spans="2:11" x14ac:dyDescent="0.35">
      <c r="B31" s="40">
        <v>43312</v>
      </c>
      <c r="C31" s="41">
        <v>403.77230800000001</v>
      </c>
      <c r="D31" s="6">
        <f t="shared" si="0"/>
        <v>32.052015144722169</v>
      </c>
      <c r="E31">
        <v>7.1419368819013035E-2</v>
      </c>
    </row>
    <row r="32" spans="2:11" x14ac:dyDescent="0.35">
      <c r="B32" s="40">
        <v>37988</v>
      </c>
      <c r="C32" s="41">
        <v>12.216269</v>
      </c>
      <c r="D32" s="6">
        <f t="shared" si="0"/>
        <v>-7.1951710341053299E-2</v>
      </c>
      <c r="E32">
        <v>6.797386843683928E-2</v>
      </c>
    </row>
    <row r="33" spans="2:5" x14ac:dyDescent="0.35">
      <c r="B33" s="40">
        <v>38377</v>
      </c>
      <c r="C33" s="41">
        <v>13.163398000000001</v>
      </c>
      <c r="D33" s="6">
        <f t="shared" si="0"/>
        <v>-0.90855967602525878</v>
      </c>
      <c r="E33">
        <v>6.7572290090271853E-2</v>
      </c>
    </row>
    <row r="34" spans="2:5" x14ac:dyDescent="0.35">
      <c r="B34" s="40">
        <v>41397</v>
      </c>
      <c r="C34" s="41">
        <v>143.95616100000001</v>
      </c>
      <c r="D34" s="6">
        <f t="shared" si="0"/>
        <v>-0.37178023986520442</v>
      </c>
      <c r="E34">
        <v>6.6556271641849268E-2</v>
      </c>
    </row>
    <row r="35" spans="2:5" x14ac:dyDescent="0.35">
      <c r="B35" s="40">
        <v>42018</v>
      </c>
      <c r="C35" s="41">
        <v>229.14936800000001</v>
      </c>
      <c r="D35" s="6">
        <f t="shared" si="0"/>
        <v>21.161190392374554</v>
      </c>
      <c r="E35">
        <v>6.4899400630303222E-2</v>
      </c>
    </row>
    <row r="36" spans="2:5" x14ac:dyDescent="0.35">
      <c r="B36" s="40">
        <v>38106</v>
      </c>
      <c r="C36" s="41">
        <v>10.340120000000001</v>
      </c>
      <c r="D36" s="6">
        <f t="shared" si="0"/>
        <v>-0.72030348613043282</v>
      </c>
      <c r="E36">
        <v>6.4092511993799089E-2</v>
      </c>
    </row>
    <row r="37" spans="2:5" x14ac:dyDescent="0.35">
      <c r="B37" s="40">
        <v>39756</v>
      </c>
      <c r="C37" s="41">
        <v>36.969070000000002</v>
      </c>
      <c r="D37" s="6">
        <f t="shared" si="0"/>
        <v>5.5801999170913117</v>
      </c>
      <c r="E37">
        <v>6.253798338323549E-2</v>
      </c>
    </row>
    <row r="38" spans="2:5" x14ac:dyDescent="0.35">
      <c r="B38" s="40">
        <v>37771</v>
      </c>
      <c r="C38" s="41">
        <v>5.6182290000000004</v>
      </c>
      <c r="D38" s="6">
        <f t="shared" si="0"/>
        <v>-0.9904829308819536</v>
      </c>
      <c r="E38">
        <v>6.2009728958490322E-2</v>
      </c>
    </row>
    <row r="39" spans="2:5" x14ac:dyDescent="0.35">
      <c r="B39" s="40">
        <v>44894</v>
      </c>
      <c r="C39" s="41">
        <v>590.33184800000004</v>
      </c>
      <c r="D39" s="6">
        <f t="shared" si="0"/>
        <v>0.36872136628759905</v>
      </c>
      <c r="E39">
        <v>6.1761564818946867E-2</v>
      </c>
    </row>
    <row r="40" spans="2:5" x14ac:dyDescent="0.35">
      <c r="B40" s="40">
        <v>43910</v>
      </c>
      <c r="C40" s="41">
        <v>431.30169699999999</v>
      </c>
      <c r="D40" s="6">
        <f t="shared" si="0"/>
        <v>39.747442619125337</v>
      </c>
      <c r="E40">
        <v>6.0880971918207467E-2</v>
      </c>
    </row>
    <row r="41" spans="2:5" x14ac:dyDescent="0.35">
      <c r="B41" s="40">
        <v>38289</v>
      </c>
      <c r="C41" s="41">
        <v>10.584754999999999</v>
      </c>
      <c r="D41" s="6">
        <f t="shared" si="0"/>
        <v>0.17379967472188002</v>
      </c>
      <c r="E41">
        <v>6.0355297872067545E-2</v>
      </c>
    </row>
    <row r="42" spans="2:5" x14ac:dyDescent="0.35">
      <c r="B42" s="40">
        <v>38177</v>
      </c>
      <c r="C42" s="41">
        <v>9.0175140000000003</v>
      </c>
      <c r="D42" s="6">
        <f t="shared" si="0"/>
        <v>0.17148302310354507</v>
      </c>
      <c r="E42">
        <v>5.9204226708702054E-2</v>
      </c>
    </row>
    <row r="43" spans="2:5" x14ac:dyDescent="0.35">
      <c r="B43" s="40">
        <v>37837</v>
      </c>
      <c r="C43" s="41">
        <v>7.6975199999999999</v>
      </c>
      <c r="D43" s="6">
        <f t="shared" si="0"/>
        <v>-0.34920769254376993</v>
      </c>
      <c r="E43">
        <v>5.9102805008776182E-2</v>
      </c>
    </row>
    <row r="44" spans="2:5" x14ac:dyDescent="0.35">
      <c r="B44" s="40">
        <v>38316</v>
      </c>
      <c r="C44" s="41">
        <v>11.827921</v>
      </c>
      <c r="D44" s="6">
        <f t="shared" si="0"/>
        <v>1.2846760530624772</v>
      </c>
      <c r="E44">
        <v>5.888649660031426E-2</v>
      </c>
    </row>
    <row r="45" spans="2:5" x14ac:dyDescent="0.35">
      <c r="B45" s="40">
        <v>37757</v>
      </c>
      <c r="C45" s="41">
        <v>5.1770670000000001</v>
      </c>
      <c r="D45" s="6">
        <f t="shared" si="0"/>
        <v>-0.52457860963863301</v>
      </c>
      <c r="E45">
        <v>5.7781242146428463E-2</v>
      </c>
    </row>
    <row r="46" spans="2:5" x14ac:dyDescent="0.35">
      <c r="B46" s="40">
        <v>38111</v>
      </c>
      <c r="C46" s="41">
        <v>10.889428000000001</v>
      </c>
      <c r="D46" s="6">
        <f t="shared" si="0"/>
        <v>-0.71930553004369624</v>
      </c>
      <c r="E46">
        <v>5.747601496081841E-2</v>
      </c>
    </row>
    <row r="47" spans="2:5" x14ac:dyDescent="0.35">
      <c r="B47" s="40">
        <v>38897</v>
      </c>
      <c r="C47" s="41">
        <v>38.794593999999996</v>
      </c>
      <c r="D47" s="6">
        <f t="shared" si="0"/>
        <v>-0.46133847854540566</v>
      </c>
      <c r="E47">
        <v>5.7475015988360835E-2</v>
      </c>
    </row>
    <row r="48" spans="2:5" x14ac:dyDescent="0.35">
      <c r="B48" s="40">
        <v>40148</v>
      </c>
      <c r="C48" s="41">
        <v>72.020354999999995</v>
      </c>
      <c r="D48" s="6">
        <f t="shared" si="0"/>
        <v>12.517607901961973</v>
      </c>
      <c r="E48">
        <v>5.7369344984795033E-2</v>
      </c>
    </row>
    <row r="49" spans="2:5" x14ac:dyDescent="0.35">
      <c r="B49" s="40">
        <v>37767</v>
      </c>
      <c r="C49" s="41">
        <v>5.3278920000000003</v>
      </c>
      <c r="D49" s="6">
        <f t="shared" si="0"/>
        <v>-0.46366789739662256</v>
      </c>
      <c r="E49">
        <v>5.6843797383385776E-2</v>
      </c>
    </row>
    <row r="50" spans="2:5" x14ac:dyDescent="0.35">
      <c r="B50" s="40">
        <v>37963</v>
      </c>
      <c r="C50" s="41">
        <v>9.933942</v>
      </c>
      <c r="D50" s="6">
        <f t="shared" si="0"/>
        <v>-0.84688924728995152</v>
      </c>
      <c r="E50">
        <v>5.6790311003906642E-2</v>
      </c>
    </row>
    <row r="51" spans="2:5" x14ac:dyDescent="0.35">
      <c r="B51" s="40">
        <v>40109</v>
      </c>
      <c r="C51" s="41">
        <v>64.880759999999995</v>
      </c>
      <c r="D51" s="6">
        <f t="shared" si="0"/>
        <v>-0.61861835418818334</v>
      </c>
      <c r="E51">
        <v>5.631331110130277E-2</v>
      </c>
    </row>
    <row r="52" spans="2:5" x14ac:dyDescent="0.35">
      <c r="B52" s="40">
        <v>41789</v>
      </c>
      <c r="C52" s="41">
        <v>170.12029999999999</v>
      </c>
      <c r="D52" s="6">
        <f t="shared" si="0"/>
        <v>-0.63299819424082548</v>
      </c>
      <c r="E52">
        <v>5.5150698320660274E-2</v>
      </c>
    </row>
    <row r="53" spans="2:5" x14ac:dyDescent="0.35">
      <c r="B53" s="40">
        <v>43335</v>
      </c>
      <c r="C53" s="41">
        <v>463.54077100000001</v>
      </c>
      <c r="D53" s="6">
        <f t="shared" si="0"/>
        <v>9.5966008728590833</v>
      </c>
      <c r="E53">
        <v>5.4817025197248577E-2</v>
      </c>
    </row>
    <row r="54" spans="2:5" x14ac:dyDescent="0.35">
      <c r="B54" s="40">
        <v>38853</v>
      </c>
      <c r="C54" s="41">
        <v>43.744289000000002</v>
      </c>
      <c r="D54" s="6">
        <f t="shared" si="0"/>
        <v>-0.79311420872002236</v>
      </c>
      <c r="E54">
        <v>5.4661222698790465E-2</v>
      </c>
    </row>
    <row r="55" spans="2:5" x14ac:dyDescent="0.35">
      <c r="B55" s="40">
        <v>41991</v>
      </c>
      <c r="C55" s="41">
        <v>211.44172699999999</v>
      </c>
      <c r="D55" s="6">
        <f t="shared" si="0"/>
        <v>4.3618413818790707</v>
      </c>
      <c r="E55">
        <v>5.4392458183437825E-2</v>
      </c>
    </row>
    <row r="56" spans="2:5" x14ac:dyDescent="0.35">
      <c r="B56" s="40">
        <v>38964</v>
      </c>
      <c r="C56" s="41">
        <v>39.434536000000001</v>
      </c>
      <c r="D56" s="6">
        <f t="shared" si="0"/>
        <v>0.66520916746965175</v>
      </c>
      <c r="E56">
        <v>5.4056902528806745E-2</v>
      </c>
    </row>
    <row r="57" spans="2:5" x14ac:dyDescent="0.35">
      <c r="B57" s="40">
        <v>38673</v>
      </c>
      <c r="C57" s="41">
        <v>23.681431</v>
      </c>
      <c r="D57" s="6">
        <f t="shared" si="0"/>
        <v>1.6534327608330379</v>
      </c>
      <c r="E57">
        <v>5.3985779350906767E-2</v>
      </c>
    </row>
    <row r="58" spans="2:5" x14ac:dyDescent="0.35">
      <c r="B58" s="40">
        <v>37930</v>
      </c>
      <c r="C58" s="41">
        <v>8.9248279999999998</v>
      </c>
      <c r="D58" s="6">
        <f t="shared" si="0"/>
        <v>-0.89817585691288415</v>
      </c>
      <c r="E58">
        <v>5.3895171248571662E-2</v>
      </c>
    </row>
    <row r="59" spans="2:5" x14ac:dyDescent="0.35">
      <c r="B59" s="40">
        <v>40514</v>
      </c>
      <c r="C59" s="41">
        <v>87.649428999999998</v>
      </c>
      <c r="D59" s="6">
        <f t="shared" si="0"/>
        <v>14.094372560817886</v>
      </c>
      <c r="E59">
        <v>5.354319281175237E-2</v>
      </c>
    </row>
    <row r="60" spans="2:5" x14ac:dyDescent="0.35">
      <c r="B60" s="40">
        <v>37637</v>
      </c>
      <c r="C60" s="41">
        <v>5.806762</v>
      </c>
      <c r="D60" s="6">
        <f t="shared" si="0"/>
        <v>-0.85924327566999936</v>
      </c>
      <c r="E60">
        <v>5.3351816875072081E-2</v>
      </c>
    </row>
    <row r="61" spans="2:5" x14ac:dyDescent="0.35">
      <c r="B61" s="40">
        <v>39190</v>
      </c>
      <c r="C61" s="41">
        <v>41.253886999999999</v>
      </c>
      <c r="D61" s="6">
        <f t="shared" si="0"/>
        <v>4.1025916373125222</v>
      </c>
      <c r="E61">
        <v>5.3163106472569617E-2</v>
      </c>
    </row>
    <row r="62" spans="2:5" x14ac:dyDescent="0.35">
      <c r="B62" s="40">
        <v>37841</v>
      </c>
      <c r="C62" s="41">
        <v>8.0848890000000004</v>
      </c>
      <c r="D62" s="6">
        <f t="shared" si="0"/>
        <v>-0.90846784273234882</v>
      </c>
      <c r="E62">
        <v>5.2946552168064411E-2</v>
      </c>
    </row>
    <row r="63" spans="2:5" x14ac:dyDescent="0.35">
      <c r="B63" s="40">
        <v>40844</v>
      </c>
      <c r="C63" s="41">
        <v>88.328400000000002</v>
      </c>
      <c r="D63" s="6">
        <f t="shared" si="0"/>
        <v>-0.79779885426584618</v>
      </c>
      <c r="E63">
        <v>5.2879240013635663E-2</v>
      </c>
    </row>
    <row r="64" spans="2:5" x14ac:dyDescent="0.35">
      <c r="B64" s="40">
        <v>43921</v>
      </c>
      <c r="C64" s="41">
        <v>436.83431999999999</v>
      </c>
      <c r="D64" s="6">
        <f t="shared" si="0"/>
        <v>6.045492451149566</v>
      </c>
      <c r="E64">
        <v>5.2625514194454256E-2</v>
      </c>
    </row>
    <row r="65" spans="2:5" x14ac:dyDescent="0.35">
      <c r="B65" s="40">
        <v>40098</v>
      </c>
      <c r="C65" s="41">
        <v>62.001956999999997</v>
      </c>
      <c r="D65" s="6">
        <f t="shared" si="0"/>
        <v>1.3920386285069843</v>
      </c>
      <c r="E65">
        <v>5.2516523223943685E-2</v>
      </c>
    </row>
    <row r="66" spans="2:5" x14ac:dyDescent="0.35">
      <c r="B66" s="40">
        <v>38694</v>
      </c>
      <c r="C66" s="41">
        <v>25.920131999999999</v>
      </c>
      <c r="D66" s="6">
        <f t="shared" si="0"/>
        <v>-0.41597949034961723</v>
      </c>
      <c r="E66">
        <v>5.2040552547392434E-2</v>
      </c>
    </row>
    <row r="67" spans="2:5" x14ac:dyDescent="0.35">
      <c r="B67" s="40">
        <v>39924</v>
      </c>
      <c r="C67" s="41">
        <v>44.382229000000002</v>
      </c>
      <c r="D67" s="6">
        <f t="shared" si="0"/>
        <v>3.5149321186760889E-2</v>
      </c>
      <c r="E67">
        <v>5.202016363946764E-2</v>
      </c>
    </row>
    <row r="68" spans="2:5" x14ac:dyDescent="0.35">
      <c r="B68" s="40">
        <v>39532</v>
      </c>
      <c r="C68" s="41">
        <v>42.875194999999998</v>
      </c>
      <c r="D68" s="6">
        <f t="shared" si="0"/>
        <v>0.89043111112972739</v>
      </c>
      <c r="E68">
        <v>5.1954592669331522E-2</v>
      </c>
    </row>
    <row r="69" spans="2:5" x14ac:dyDescent="0.35">
      <c r="B69" s="40">
        <v>38656</v>
      </c>
      <c r="C69" s="41">
        <v>22.680115000000001</v>
      </c>
      <c r="D69" s="6">
        <f t="shared" si="0"/>
        <v>-0.55464641441323403</v>
      </c>
      <c r="E69">
        <v>5.1916207785235063E-2</v>
      </c>
    </row>
    <row r="70" spans="2:5" x14ac:dyDescent="0.35">
      <c r="B70" s="40">
        <v>39423</v>
      </c>
      <c r="C70" s="41">
        <v>50.926085999999998</v>
      </c>
      <c r="D70" s="6">
        <f t="shared" si="0"/>
        <v>3.4475621983876983</v>
      </c>
      <c r="E70">
        <v>5.1515066170633332E-2</v>
      </c>
    </row>
    <row r="71" spans="2:5" x14ac:dyDescent="0.35">
      <c r="B71" s="40">
        <v>38009</v>
      </c>
      <c r="C71" s="41">
        <v>11.450336999999999</v>
      </c>
      <c r="D71" s="6">
        <f t="shared" ref="D71:D134" si="4">(C71-C72)/C72</f>
        <v>-2.1487502028537782E-2</v>
      </c>
      <c r="E71">
        <v>5.1509500774512558E-2</v>
      </c>
    </row>
    <row r="72" spans="2:5" x14ac:dyDescent="0.35">
      <c r="B72" s="40">
        <v>37974</v>
      </c>
      <c r="C72" s="41">
        <v>11.701779</v>
      </c>
      <c r="D72" s="6">
        <f t="shared" si="4"/>
        <v>-5.09673106320837E-2</v>
      </c>
      <c r="E72">
        <v>5.144221114332348E-2</v>
      </c>
    </row>
    <row r="73" spans="2:5" x14ac:dyDescent="0.35">
      <c r="B73" s="40">
        <v>38376</v>
      </c>
      <c r="C73" s="41">
        <v>12.330216999999999</v>
      </c>
      <c r="D73" s="6">
        <f t="shared" si="4"/>
        <v>-0.97017666947836301</v>
      </c>
      <c r="E73">
        <v>5.1325614709841379E-2</v>
      </c>
    </row>
    <row r="74" spans="2:5" x14ac:dyDescent="0.35">
      <c r="B74" s="40">
        <v>43916</v>
      </c>
      <c r="C74" s="41">
        <v>413.44198599999999</v>
      </c>
      <c r="D74" s="6">
        <f t="shared" si="4"/>
        <v>41.546945436459644</v>
      </c>
      <c r="E74">
        <v>5.1209221562486855E-2</v>
      </c>
    </row>
    <row r="75" spans="2:5" x14ac:dyDescent="0.35">
      <c r="B75" s="40">
        <v>38145</v>
      </c>
      <c r="C75" s="41">
        <v>9.7173130000000008</v>
      </c>
      <c r="D75" s="6">
        <f t="shared" si="4"/>
        <v>-0.86442524083242367</v>
      </c>
      <c r="E75">
        <v>5.1045847247948466E-2</v>
      </c>
    </row>
    <row r="76" spans="2:5" x14ac:dyDescent="0.35">
      <c r="B76" s="40">
        <v>40140</v>
      </c>
      <c r="C76" s="41">
        <v>71.674942000000001</v>
      </c>
      <c r="D76" s="6">
        <f t="shared" si="4"/>
        <v>1.2750569034487287</v>
      </c>
      <c r="E76">
        <v>5.0965450562413334E-2</v>
      </c>
    </row>
    <row r="77" spans="2:5" x14ac:dyDescent="0.35">
      <c r="B77" s="40">
        <v>38747</v>
      </c>
      <c r="C77" s="41">
        <v>31.504681000000001</v>
      </c>
      <c r="D77" s="6">
        <f t="shared" si="4"/>
        <v>-0.16621794243582375</v>
      </c>
      <c r="E77">
        <v>5.0631303914180657E-2</v>
      </c>
    </row>
    <row r="78" spans="2:5" x14ac:dyDescent="0.35">
      <c r="B78" s="40">
        <v>38834</v>
      </c>
      <c r="C78" s="41">
        <v>37.785271000000002</v>
      </c>
      <c r="D78" s="6">
        <f t="shared" si="4"/>
        <v>5.6928292188437195E-2</v>
      </c>
      <c r="E78">
        <v>5.0469666526299195E-2</v>
      </c>
    </row>
    <row r="79" spans="2:5" x14ac:dyDescent="0.35">
      <c r="B79" s="40">
        <v>38811</v>
      </c>
      <c r="C79" s="41">
        <v>35.750079999999997</v>
      </c>
      <c r="D79" s="6">
        <f t="shared" si="4"/>
        <v>-0.88997154830647396</v>
      </c>
      <c r="E79">
        <v>5.0221108503989961E-2</v>
      </c>
    </row>
    <row r="80" spans="2:5" x14ac:dyDescent="0.35">
      <c r="B80" s="40">
        <v>43040</v>
      </c>
      <c r="C80" s="41">
        <v>324.91668700000002</v>
      </c>
      <c r="D80" s="6">
        <f t="shared" si="4"/>
        <v>7.5069346676883884</v>
      </c>
      <c r="E80">
        <v>5.017266922324861E-2</v>
      </c>
    </row>
    <row r="81" spans="2:5" x14ac:dyDescent="0.35">
      <c r="B81" s="40">
        <v>39762</v>
      </c>
      <c r="C81" s="41">
        <v>38.194332000000003</v>
      </c>
      <c r="D81" s="6">
        <f t="shared" si="4"/>
        <v>-0.17306465002485827</v>
      </c>
      <c r="E81">
        <v>4.994190513070882E-2</v>
      </c>
    </row>
    <row r="82" spans="2:5" x14ac:dyDescent="0.35">
      <c r="B82" s="40">
        <v>39545</v>
      </c>
      <c r="C82" s="41">
        <v>46.187809000000001</v>
      </c>
      <c r="D82" s="6">
        <f t="shared" si="4"/>
        <v>-0.83543292027756633</v>
      </c>
      <c r="E82">
        <v>4.9547323468286983E-2</v>
      </c>
    </row>
    <row r="83" spans="2:5" x14ac:dyDescent="0.35">
      <c r="B83" s="40">
        <v>42221</v>
      </c>
      <c r="C83" s="41">
        <v>280.66250600000001</v>
      </c>
      <c r="D83" s="6">
        <f t="shared" si="4"/>
        <v>33.76392808318397</v>
      </c>
      <c r="E83">
        <v>4.9452386567319456E-2</v>
      </c>
    </row>
    <row r="84" spans="2:5" x14ac:dyDescent="0.35">
      <c r="B84" s="40">
        <v>37916</v>
      </c>
      <c r="C84" s="41">
        <v>8.0733829999999998</v>
      </c>
      <c r="D84" s="6">
        <f t="shared" si="4"/>
        <v>-0.81605762406800852</v>
      </c>
      <c r="E84">
        <v>4.8829103399536451E-2</v>
      </c>
    </row>
    <row r="85" spans="2:5" x14ac:dyDescent="0.35">
      <c r="B85" s="40">
        <v>38847</v>
      </c>
      <c r="C85" s="41">
        <v>43.890827000000002</v>
      </c>
      <c r="D85" s="6">
        <f t="shared" si="4"/>
        <v>-0.74186426210631295</v>
      </c>
      <c r="E85">
        <v>4.8624136206469611E-2</v>
      </c>
    </row>
    <row r="86" spans="2:5" x14ac:dyDescent="0.35">
      <c r="B86" s="40">
        <v>41730</v>
      </c>
      <c r="C86" s="41">
        <v>170.03002900000001</v>
      </c>
      <c r="D86" s="6">
        <f t="shared" si="4"/>
        <v>13.571762597634994</v>
      </c>
      <c r="E86">
        <v>4.8427203767801227E-2</v>
      </c>
    </row>
    <row r="87" spans="2:5" x14ac:dyDescent="0.35">
      <c r="B87" s="40">
        <v>38371</v>
      </c>
      <c r="C87" s="41">
        <v>11.66846</v>
      </c>
      <c r="D87" s="6">
        <f t="shared" si="4"/>
        <v>-0.87181066342067914</v>
      </c>
      <c r="E87">
        <v>4.8352310834807816E-2</v>
      </c>
    </row>
    <row r="88" spans="2:5" x14ac:dyDescent="0.35">
      <c r="B88" s="40">
        <v>40949</v>
      </c>
      <c r="C88" s="41">
        <v>91.025199999999998</v>
      </c>
      <c r="D88" s="6">
        <f t="shared" si="4"/>
        <v>-0.43333909092338657</v>
      </c>
      <c r="E88">
        <v>4.8321436931410625E-2</v>
      </c>
    </row>
    <row r="89" spans="2:5" x14ac:dyDescent="0.35">
      <c r="B89" s="40">
        <v>41569</v>
      </c>
      <c r="C89" s="41">
        <v>160.63433800000001</v>
      </c>
      <c r="D89" s="6">
        <f t="shared" si="4"/>
        <v>-0.67088781174788015</v>
      </c>
      <c r="E89">
        <v>4.8093707160334835E-2</v>
      </c>
    </row>
    <row r="90" spans="2:5" x14ac:dyDescent="0.35">
      <c r="B90" s="40">
        <v>43936</v>
      </c>
      <c r="C90" s="41">
        <v>488.08383199999997</v>
      </c>
      <c r="D90" s="6">
        <f t="shared" si="4"/>
        <v>19.83358404749378</v>
      </c>
      <c r="E90">
        <v>4.8040853122519954E-2</v>
      </c>
    </row>
    <row r="91" spans="2:5" x14ac:dyDescent="0.35">
      <c r="B91" s="40">
        <v>38646</v>
      </c>
      <c r="C91" s="41">
        <v>23.427741999999999</v>
      </c>
      <c r="D91" s="6">
        <f t="shared" si="4"/>
        <v>-0.40789798183186177</v>
      </c>
      <c r="E91">
        <v>4.799707695598672E-2</v>
      </c>
    </row>
    <row r="92" spans="2:5" x14ac:dyDescent="0.35">
      <c r="B92" s="40">
        <v>39171</v>
      </c>
      <c r="C92" s="41">
        <v>39.567070000000001</v>
      </c>
      <c r="D92" s="6">
        <f t="shared" si="4"/>
        <v>-0.58155961983341076</v>
      </c>
      <c r="E92">
        <v>4.7986670381110243E-2</v>
      </c>
    </row>
    <row r="93" spans="2:5" x14ac:dyDescent="0.35">
      <c r="B93" s="40">
        <v>41066</v>
      </c>
      <c r="C93" s="41">
        <v>94.558441000000002</v>
      </c>
      <c r="D93" s="6">
        <f t="shared" si="4"/>
        <v>-0.32848458209339243</v>
      </c>
      <c r="E93">
        <v>4.7968582589703143E-2</v>
      </c>
    </row>
    <row r="94" spans="2:5" x14ac:dyDescent="0.35">
      <c r="B94" s="40">
        <v>41512</v>
      </c>
      <c r="C94" s="41">
        <v>140.81350699999999</v>
      </c>
      <c r="D94" s="6">
        <f t="shared" si="4"/>
        <v>1.5209365720155328</v>
      </c>
      <c r="E94">
        <v>4.7826301231717008E-2</v>
      </c>
    </row>
    <row r="95" spans="2:5" x14ac:dyDescent="0.35">
      <c r="B95" s="40">
        <v>39996</v>
      </c>
      <c r="C95" s="41">
        <v>55.857616</v>
      </c>
      <c r="D95" s="6">
        <f t="shared" si="4"/>
        <v>4.3223824404574733</v>
      </c>
      <c r="E95">
        <v>4.7542296372228399E-2</v>
      </c>
    </row>
    <row r="96" spans="2:5" x14ac:dyDescent="0.35">
      <c r="B96" s="40">
        <v>38096</v>
      </c>
      <c r="C96" s="41">
        <v>10.494852</v>
      </c>
      <c r="D96" s="6">
        <f t="shared" si="4"/>
        <v>0.2314840043285013</v>
      </c>
      <c r="E96">
        <v>4.7490045709936216E-2</v>
      </c>
    </row>
    <row r="97" spans="2:5" x14ac:dyDescent="0.35">
      <c r="B97" s="40">
        <v>37847</v>
      </c>
      <c r="C97" s="41">
        <v>8.5221180000000007</v>
      </c>
      <c r="D97" s="6">
        <f t="shared" si="4"/>
        <v>3.4450286260306558E-2</v>
      </c>
      <c r="E97">
        <v>4.7125139428397099E-2</v>
      </c>
    </row>
    <row r="98" spans="2:5" x14ac:dyDescent="0.35">
      <c r="B98" s="40">
        <v>37859</v>
      </c>
      <c r="C98" s="41">
        <v>8.2383059999999997</v>
      </c>
      <c r="D98" s="6">
        <f t="shared" si="4"/>
        <v>-0.94629462939253428</v>
      </c>
      <c r="E98">
        <v>4.6274129896242563E-2</v>
      </c>
    </row>
    <row r="99" spans="2:5" x14ac:dyDescent="0.35">
      <c r="B99" s="40">
        <v>41527</v>
      </c>
      <c r="C99" s="41">
        <v>153.398178</v>
      </c>
      <c r="D99" s="6">
        <f t="shared" si="4"/>
        <v>-0.61911451186576172</v>
      </c>
      <c r="E99">
        <v>4.5970085773020461E-2</v>
      </c>
    </row>
    <row r="100" spans="2:5" x14ac:dyDescent="0.35">
      <c r="B100" s="40">
        <v>43430</v>
      </c>
      <c r="C100" s="41">
        <v>402.74093599999998</v>
      </c>
      <c r="D100" s="6">
        <f t="shared" si="4"/>
        <v>-0.13546178909054404</v>
      </c>
      <c r="E100">
        <v>4.55338703445946E-2</v>
      </c>
    </row>
    <row r="101" spans="2:5" x14ac:dyDescent="0.35">
      <c r="B101" s="40">
        <v>43774</v>
      </c>
      <c r="C101" s="41">
        <v>465.84515399999998</v>
      </c>
      <c r="D101" s="6">
        <f t="shared" si="4"/>
        <v>4.5097835720069614</v>
      </c>
      <c r="E101">
        <v>4.550376881490395E-2</v>
      </c>
    </row>
    <row r="102" spans="2:5" x14ac:dyDescent="0.35">
      <c r="B102" s="40">
        <v>40590</v>
      </c>
      <c r="C102" s="41">
        <v>84.548721</v>
      </c>
      <c r="D102" s="6">
        <f t="shared" si="4"/>
        <v>-0.80573906847333399</v>
      </c>
      <c r="E102">
        <v>4.5356432989598967E-2</v>
      </c>
    </row>
    <row r="103" spans="2:5" x14ac:dyDescent="0.35">
      <c r="B103" s="40">
        <v>43979</v>
      </c>
      <c r="C103" s="41">
        <v>435.23275799999999</v>
      </c>
      <c r="D103" s="6">
        <f t="shared" si="4"/>
        <v>9.8835488161318068</v>
      </c>
      <c r="E103">
        <v>4.5343265562976173E-2</v>
      </c>
    </row>
    <row r="104" spans="2:5" x14ac:dyDescent="0.35">
      <c r="B104" s="40">
        <v>39640</v>
      </c>
      <c r="C104" s="41">
        <v>39.989967</v>
      </c>
      <c r="D104" s="6">
        <f t="shared" si="4"/>
        <v>2.938176292966681</v>
      </c>
      <c r="E104">
        <v>4.5278856529333569E-2</v>
      </c>
    </row>
    <row r="105" spans="2:5" x14ac:dyDescent="0.35">
      <c r="B105" s="40">
        <v>38146</v>
      </c>
      <c r="C105" s="41">
        <v>10.154438000000001</v>
      </c>
      <c r="D105" s="6">
        <f t="shared" si="4"/>
        <v>5.5987599076461482E-2</v>
      </c>
      <c r="E105">
        <v>4.4984143250299743E-2</v>
      </c>
    </row>
    <row r="106" spans="2:5" x14ac:dyDescent="0.35">
      <c r="B106" s="40">
        <v>38240</v>
      </c>
      <c r="C106" s="41">
        <v>9.6160580000000007</v>
      </c>
      <c r="D106" s="6">
        <f t="shared" si="4"/>
        <v>-0.77252399802937322</v>
      </c>
      <c r="E106">
        <v>4.4929298180338917E-2</v>
      </c>
    </row>
    <row r="107" spans="2:5" x14ac:dyDescent="0.35">
      <c r="B107" s="40">
        <v>39903</v>
      </c>
      <c r="C107" s="41">
        <v>42.272846000000001</v>
      </c>
      <c r="D107" s="6">
        <f t="shared" si="4"/>
        <v>4.1098459509947158</v>
      </c>
      <c r="E107">
        <v>4.4760409711282673E-2</v>
      </c>
    </row>
    <row r="108" spans="2:5" x14ac:dyDescent="0.35">
      <c r="B108" s="40">
        <v>37921</v>
      </c>
      <c r="C108" s="41">
        <v>8.2728219999999997</v>
      </c>
      <c r="D108" s="6">
        <f t="shared" si="4"/>
        <v>-0.81181501825806657</v>
      </c>
      <c r="E108">
        <v>4.4551925183573898E-2</v>
      </c>
    </row>
    <row r="109" spans="2:5" x14ac:dyDescent="0.35">
      <c r="B109" s="40">
        <v>39273</v>
      </c>
      <c r="C109" s="41">
        <v>43.961117000000002</v>
      </c>
      <c r="D109" s="6">
        <f t="shared" si="4"/>
        <v>-0.82999421016603459</v>
      </c>
      <c r="E109">
        <v>4.4532571670791485E-2</v>
      </c>
    </row>
    <row r="110" spans="2:5" x14ac:dyDescent="0.35">
      <c r="B110" s="40">
        <v>42080</v>
      </c>
      <c r="C110" s="41">
        <v>258.58599900000002</v>
      </c>
      <c r="D110" s="6">
        <f t="shared" si="4"/>
        <v>25.288212382032121</v>
      </c>
      <c r="E110">
        <v>4.4423986735436544E-2</v>
      </c>
    </row>
    <row r="111" spans="2:5" x14ac:dyDescent="0.35">
      <c r="B111" s="40">
        <v>38278</v>
      </c>
      <c r="C111" s="41">
        <v>9.8365760000000009</v>
      </c>
      <c r="D111" s="6">
        <f t="shared" si="4"/>
        <v>-0.74307590808245627</v>
      </c>
      <c r="E111">
        <v>4.43146311527058E-2</v>
      </c>
    </row>
    <row r="112" spans="2:5" x14ac:dyDescent="0.35">
      <c r="B112" s="40">
        <v>38918</v>
      </c>
      <c r="C112" s="41">
        <v>38.285922999999997</v>
      </c>
      <c r="D112" s="6">
        <f t="shared" si="4"/>
        <v>-7.9582983852954869E-2</v>
      </c>
      <c r="E112">
        <v>4.4310027755855588E-2</v>
      </c>
    </row>
    <row r="113" spans="2:5" x14ac:dyDescent="0.35">
      <c r="B113" s="40">
        <v>39497</v>
      </c>
      <c r="C113" s="41">
        <v>41.596279000000003</v>
      </c>
      <c r="D113" s="6">
        <f t="shared" si="4"/>
        <v>0.68830052034748512</v>
      </c>
      <c r="E113">
        <v>4.4210689356181498E-2</v>
      </c>
    </row>
    <row r="114" spans="2:5" x14ac:dyDescent="0.35">
      <c r="B114" s="40">
        <v>38693</v>
      </c>
      <c r="C114" s="41">
        <v>24.637958999999999</v>
      </c>
      <c r="D114" s="6">
        <f t="shared" si="4"/>
        <v>1.5908125583217716</v>
      </c>
      <c r="E114">
        <v>4.4160634875133421E-2</v>
      </c>
    </row>
    <row r="115" spans="2:5" x14ac:dyDescent="0.35">
      <c r="B115" s="40">
        <v>38187</v>
      </c>
      <c r="C115" s="41">
        <v>9.5097419999999993</v>
      </c>
      <c r="D115" s="6">
        <f t="shared" si="4"/>
        <v>-0.98092212377189236</v>
      </c>
      <c r="E115">
        <v>4.4098837011420304E-2</v>
      </c>
    </row>
    <row r="116" spans="2:5" x14ac:dyDescent="0.35">
      <c r="B116" s="40">
        <v>44043</v>
      </c>
      <c r="C116" s="41">
        <v>498.46963499999998</v>
      </c>
      <c r="D116" s="6">
        <f t="shared" si="4"/>
        <v>0.20463427715673566</v>
      </c>
      <c r="E116">
        <v>4.401301723306783E-2</v>
      </c>
    </row>
    <row r="117" spans="2:5" x14ac:dyDescent="0.35">
      <c r="B117" s="40">
        <v>43446</v>
      </c>
      <c r="C117" s="41">
        <v>413.79333500000001</v>
      </c>
      <c r="D117" s="6">
        <f t="shared" si="4"/>
        <v>9.242098469982075</v>
      </c>
      <c r="E117">
        <v>4.3883882440151907E-2</v>
      </c>
    </row>
    <row r="118" spans="2:5" x14ac:dyDescent="0.35">
      <c r="B118" s="40">
        <v>39479</v>
      </c>
      <c r="C118" s="41">
        <v>40.401226000000001</v>
      </c>
      <c r="D118" s="6">
        <f t="shared" si="4"/>
        <v>0.178353669963011</v>
      </c>
      <c r="E118">
        <v>4.3878650102262225E-2</v>
      </c>
    </row>
    <row r="119" spans="2:5" x14ac:dyDescent="0.35">
      <c r="B119" s="40">
        <v>39636</v>
      </c>
      <c r="C119" s="41">
        <v>34.286163000000002</v>
      </c>
      <c r="D119" s="6">
        <f t="shared" si="4"/>
        <v>-0.25935576268312655</v>
      </c>
      <c r="E119">
        <v>4.3729647239260511E-2</v>
      </c>
    </row>
    <row r="120" spans="2:5" x14ac:dyDescent="0.35">
      <c r="B120" s="40">
        <v>38849</v>
      </c>
      <c r="C120" s="41">
        <v>46.292350999999996</v>
      </c>
      <c r="D120" s="6">
        <f t="shared" si="4"/>
        <v>5.7480764439953402</v>
      </c>
      <c r="E120">
        <v>4.3682159032219121E-2</v>
      </c>
    </row>
    <row r="121" spans="2:5" x14ac:dyDescent="0.35">
      <c r="B121" s="40">
        <v>37445</v>
      </c>
      <c r="C121" s="41">
        <v>6.8600810000000001</v>
      </c>
      <c r="D121" s="6">
        <f t="shared" si="4"/>
        <v>-0.66342942914772696</v>
      </c>
      <c r="E121">
        <v>4.3675636136370655E-2</v>
      </c>
    </row>
    <row r="122" spans="2:5" x14ac:dyDescent="0.35">
      <c r="B122" s="40">
        <v>38589</v>
      </c>
      <c r="C122" s="41">
        <v>20.382296</v>
      </c>
      <c r="D122" s="6">
        <f t="shared" si="4"/>
        <v>-0.58186418985281063</v>
      </c>
      <c r="E122">
        <v>4.3577135087004289E-2</v>
      </c>
    </row>
    <row r="123" spans="2:5" x14ac:dyDescent="0.35">
      <c r="B123" s="40">
        <v>39421</v>
      </c>
      <c r="C123" s="41">
        <v>48.745635999999998</v>
      </c>
      <c r="D123" s="6">
        <f t="shared" si="4"/>
        <v>4.4175557841023116E-2</v>
      </c>
      <c r="E123">
        <v>4.3536851227239576E-2</v>
      </c>
    </row>
    <row r="124" spans="2:5" x14ac:dyDescent="0.35">
      <c r="B124" s="40">
        <v>39940</v>
      </c>
      <c r="C124" s="41">
        <v>46.683371999999999</v>
      </c>
      <c r="D124" s="6">
        <f t="shared" si="4"/>
        <v>3.1728937034795734</v>
      </c>
      <c r="E124">
        <v>4.3333520023203689E-2</v>
      </c>
    </row>
    <row r="125" spans="2:5" x14ac:dyDescent="0.35">
      <c r="B125" s="40">
        <v>38021</v>
      </c>
      <c r="C125" s="41">
        <v>11.187290000000001</v>
      </c>
      <c r="D125" s="6">
        <f t="shared" si="4"/>
        <v>-0.69024370490711628</v>
      </c>
      <c r="E125">
        <v>4.329005257534526E-2</v>
      </c>
    </row>
    <row r="126" spans="2:5" x14ac:dyDescent="0.35">
      <c r="B126" s="40">
        <v>38825</v>
      </c>
      <c r="C126" s="41">
        <v>36.116425</v>
      </c>
      <c r="D126" s="6">
        <f t="shared" si="4"/>
        <v>-0.12055618979827971</v>
      </c>
      <c r="E126">
        <v>4.302400278536913E-2</v>
      </c>
    </row>
    <row r="127" spans="2:5" x14ac:dyDescent="0.35">
      <c r="B127" s="40">
        <v>39693</v>
      </c>
      <c r="C127" s="41">
        <v>41.067348000000003</v>
      </c>
      <c r="D127" s="6">
        <f t="shared" si="4"/>
        <v>-0.85871177865094817</v>
      </c>
      <c r="E127">
        <v>4.2918525889934098E-2</v>
      </c>
    </row>
    <row r="128" spans="2:5" x14ac:dyDescent="0.35">
      <c r="B128" s="40">
        <v>42975</v>
      </c>
      <c r="C128" s="41">
        <v>290.663635</v>
      </c>
      <c r="D128" s="6">
        <f t="shared" si="4"/>
        <v>61.266833803445692</v>
      </c>
      <c r="E128">
        <v>4.2159892355329263E-2</v>
      </c>
    </row>
    <row r="129" spans="2:5" x14ac:dyDescent="0.35">
      <c r="B129" s="40">
        <v>37712</v>
      </c>
      <c r="C129" s="41">
        <v>4.6680330000000003</v>
      </c>
      <c r="D129" s="6">
        <f t="shared" si="4"/>
        <v>-0.71001416870197831</v>
      </c>
      <c r="E129">
        <v>4.2087490975559388E-2</v>
      </c>
    </row>
    <row r="130" spans="2:5" x14ac:dyDescent="0.35">
      <c r="B130" s="40">
        <v>38474</v>
      </c>
      <c r="C130" s="41">
        <v>16.097452000000001</v>
      </c>
      <c r="D130" s="6">
        <f t="shared" si="4"/>
        <v>-0.63970283984841403</v>
      </c>
      <c r="E130">
        <v>4.2064510248611249E-2</v>
      </c>
    </row>
    <row r="131" spans="2:5" x14ac:dyDescent="0.35">
      <c r="B131" s="40">
        <v>39533</v>
      </c>
      <c r="C131" s="41">
        <v>44.678265000000003</v>
      </c>
      <c r="D131" s="6">
        <f t="shared" si="4"/>
        <v>8.1853021645918762</v>
      </c>
      <c r="E131">
        <v>4.2053919521532333E-2</v>
      </c>
    </row>
    <row r="132" spans="2:5" x14ac:dyDescent="0.35">
      <c r="B132" s="40">
        <v>37713</v>
      </c>
      <c r="C132" s="41">
        <v>4.8641040000000002</v>
      </c>
      <c r="D132" s="6">
        <f t="shared" si="4"/>
        <v>-0.95940556394606136</v>
      </c>
      <c r="E132">
        <v>4.2002916431824681E-2</v>
      </c>
    </row>
    <row r="133" spans="2:5" x14ac:dyDescent="0.35">
      <c r="B133" s="40">
        <v>41338</v>
      </c>
      <c r="C133" s="41">
        <v>119.821938</v>
      </c>
      <c r="D133" s="6">
        <f t="shared" si="4"/>
        <v>0.21455826144888904</v>
      </c>
      <c r="E133">
        <v>4.197427469563008E-2</v>
      </c>
    </row>
    <row r="134" spans="2:5" x14ac:dyDescent="0.35">
      <c r="B134" s="40">
        <v>40693</v>
      </c>
      <c r="C134" s="41">
        <v>98.654747</v>
      </c>
      <c r="D134" s="6">
        <f t="shared" si="4"/>
        <v>-0.33745920247921923</v>
      </c>
      <c r="E134">
        <v>4.197412709979239E-2</v>
      </c>
    </row>
    <row r="135" spans="2:5" x14ac:dyDescent="0.35">
      <c r="B135" s="40">
        <v>41472</v>
      </c>
      <c r="C135" s="41">
        <v>148.90365600000001</v>
      </c>
      <c r="D135" s="6">
        <f t="shared" ref="D135:D198" si="5">(C135-C136)/C136</f>
        <v>3.3005699371606569</v>
      </c>
      <c r="E135">
        <v>4.1824140163032639E-2</v>
      </c>
    </row>
    <row r="136" spans="2:5" x14ac:dyDescent="0.35">
      <c r="B136" s="40">
        <v>39780</v>
      </c>
      <c r="C136" s="41">
        <v>34.624167999999997</v>
      </c>
      <c r="D136" s="6">
        <f t="shared" si="5"/>
        <v>9.6607851495490712E-2</v>
      </c>
      <c r="E136">
        <v>4.129585368131955E-2</v>
      </c>
    </row>
    <row r="137" spans="2:5" x14ac:dyDescent="0.35">
      <c r="B137" s="40">
        <v>38778</v>
      </c>
      <c r="C137" s="41">
        <v>31.573882999999999</v>
      </c>
      <c r="D137" s="6">
        <f t="shared" si="5"/>
        <v>1.633927369271245</v>
      </c>
      <c r="E137">
        <v>4.1208139643630647E-2</v>
      </c>
    </row>
    <row r="138" spans="2:5" x14ac:dyDescent="0.35">
      <c r="B138" s="40">
        <v>38323</v>
      </c>
      <c r="C138" s="41">
        <v>11.987378</v>
      </c>
      <c r="D138" s="6">
        <f t="shared" si="5"/>
        <v>-0.88329616686094958</v>
      </c>
      <c r="E138">
        <v>4.1204858478516383E-2</v>
      </c>
    </row>
    <row r="139" spans="2:5" x14ac:dyDescent="0.35">
      <c r="B139" s="40">
        <v>40694</v>
      </c>
      <c r="C139" s="41">
        <v>102.71623200000001</v>
      </c>
      <c r="D139" s="6">
        <f t="shared" si="5"/>
        <v>1.6310020976556636</v>
      </c>
      <c r="E139">
        <v>4.1168672805982715E-2</v>
      </c>
    </row>
    <row r="140" spans="2:5" x14ac:dyDescent="0.35">
      <c r="B140" s="40">
        <v>38908</v>
      </c>
      <c r="C140" s="41">
        <v>39.040725999999999</v>
      </c>
      <c r="D140" s="6">
        <f t="shared" si="5"/>
        <v>0.92036364636236312</v>
      </c>
      <c r="E140">
        <v>4.0905158986241266E-2</v>
      </c>
    </row>
    <row r="141" spans="2:5" x14ac:dyDescent="0.35">
      <c r="B141" s="40">
        <v>38554</v>
      </c>
      <c r="C141" s="41">
        <v>20.329861000000001</v>
      </c>
      <c r="D141" s="6">
        <f t="shared" si="5"/>
        <v>-0.92572019105949765</v>
      </c>
      <c r="E141">
        <v>4.0892453877473908E-2</v>
      </c>
    </row>
    <row r="142" spans="2:5" x14ac:dyDescent="0.35">
      <c r="B142" s="40">
        <v>42669</v>
      </c>
      <c r="C142" s="41">
        <v>273.69296300000002</v>
      </c>
      <c r="D142" s="6">
        <f t="shared" si="5"/>
        <v>9.2209188474571921E-2</v>
      </c>
      <c r="E142">
        <v>4.0687240374510623E-2</v>
      </c>
    </row>
    <row r="143" spans="2:5" x14ac:dyDescent="0.35">
      <c r="B143" s="40">
        <v>42731</v>
      </c>
      <c r="C143" s="41">
        <v>250.586578</v>
      </c>
      <c r="D143" s="6">
        <f t="shared" si="5"/>
        <v>-0.4465265789720792</v>
      </c>
      <c r="E143">
        <v>4.058468577276951E-2</v>
      </c>
    </row>
    <row r="144" spans="2:5" x14ac:dyDescent="0.35">
      <c r="B144" s="40">
        <v>43980</v>
      </c>
      <c r="C144" s="41">
        <v>452.75268599999998</v>
      </c>
      <c r="D144" s="6">
        <f t="shared" si="5"/>
        <v>9.3676954008168476</v>
      </c>
      <c r="E144">
        <v>4.0254157523685274E-2</v>
      </c>
    </row>
    <row r="145" spans="2:5" x14ac:dyDescent="0.35">
      <c r="B145" s="40">
        <v>39289</v>
      </c>
      <c r="C145" s="41">
        <v>43.669559</v>
      </c>
      <c r="D145" s="6">
        <f t="shared" si="5"/>
        <v>0.22827113817753886</v>
      </c>
      <c r="E145">
        <v>4.0178720086580348E-2</v>
      </c>
    </row>
    <row r="146" spans="2:5" x14ac:dyDescent="0.35">
      <c r="B146" s="40">
        <v>39638</v>
      </c>
      <c r="C146" s="41">
        <v>35.55368</v>
      </c>
      <c r="D146" s="6">
        <f t="shared" si="5"/>
        <v>-0.1581005455890977</v>
      </c>
      <c r="E146">
        <v>4.0172846838333595E-2</v>
      </c>
    </row>
    <row r="147" spans="2:5" x14ac:dyDescent="0.35">
      <c r="B147" s="40">
        <v>39085</v>
      </c>
      <c r="C147" s="41">
        <v>42.230316000000002</v>
      </c>
      <c r="D147" s="6">
        <f t="shared" si="5"/>
        <v>-0.44679932641804915</v>
      </c>
      <c r="E147">
        <v>4.0069133171051242E-2</v>
      </c>
    </row>
    <row r="148" spans="2:5" x14ac:dyDescent="0.35">
      <c r="B148" s="40">
        <v>40277</v>
      </c>
      <c r="C148" s="41">
        <v>76.338149999999999</v>
      </c>
      <c r="D148" s="6">
        <f t="shared" si="5"/>
        <v>8.1746772770522824</v>
      </c>
      <c r="E148">
        <v>4.0000188550581864E-2</v>
      </c>
    </row>
    <row r="149" spans="2:5" x14ac:dyDescent="0.35">
      <c r="B149" s="40">
        <v>38166</v>
      </c>
      <c r="C149" s="41">
        <v>8.3205270000000002</v>
      </c>
      <c r="D149" s="6">
        <f t="shared" si="5"/>
        <v>-0.71370190272950063</v>
      </c>
      <c r="E149">
        <v>3.986219199314342E-2</v>
      </c>
    </row>
    <row r="150" spans="2:5" x14ac:dyDescent="0.35">
      <c r="B150" s="40">
        <v>38723</v>
      </c>
      <c r="C150" s="41">
        <v>29.062460000000002</v>
      </c>
      <c r="D150" s="6">
        <f t="shared" si="5"/>
        <v>5.012170615345088</v>
      </c>
      <c r="E150">
        <v>3.9755362622806746E-2</v>
      </c>
    </row>
    <row r="151" spans="2:5" x14ac:dyDescent="0.35">
      <c r="B151" s="40">
        <v>37743</v>
      </c>
      <c r="C151" s="41">
        <v>4.8339379999999998</v>
      </c>
      <c r="D151" s="6">
        <f t="shared" si="5"/>
        <v>-0.98372071210694489</v>
      </c>
      <c r="E151">
        <v>3.9740358403141329E-2</v>
      </c>
    </row>
    <row r="152" spans="2:5" x14ac:dyDescent="0.35">
      <c r="B152" s="40">
        <v>42954</v>
      </c>
      <c r="C152" s="41">
        <v>296.937927</v>
      </c>
      <c r="D152" s="6">
        <f t="shared" si="5"/>
        <v>6.0708541970113181</v>
      </c>
      <c r="E152">
        <v>3.9537979661301279E-2</v>
      </c>
    </row>
    <row r="153" spans="2:5" x14ac:dyDescent="0.35">
      <c r="B153" s="40">
        <v>39482</v>
      </c>
      <c r="C153" s="41">
        <v>41.994633</v>
      </c>
      <c r="D153" s="6">
        <f t="shared" si="5"/>
        <v>-0.72210655304083671</v>
      </c>
      <c r="E153">
        <v>3.9439570472440594E-2</v>
      </c>
    </row>
    <row r="154" spans="2:5" x14ac:dyDescent="0.35">
      <c r="B154" s="40">
        <v>41603</v>
      </c>
      <c r="C154" s="41">
        <v>151.117752</v>
      </c>
      <c r="D154" s="6">
        <f t="shared" si="5"/>
        <v>4.4159404120139758</v>
      </c>
      <c r="E154">
        <v>3.9428727746104814E-2</v>
      </c>
    </row>
    <row r="155" spans="2:5" x14ac:dyDescent="0.35">
      <c r="B155" s="40">
        <v>38715</v>
      </c>
      <c r="C155" s="41">
        <v>27.902403</v>
      </c>
      <c r="D155" s="6">
        <f t="shared" si="5"/>
        <v>1.9772350761071531</v>
      </c>
      <c r="E155">
        <v>3.9423657554673967E-2</v>
      </c>
    </row>
    <row r="156" spans="2:5" x14ac:dyDescent="0.35">
      <c r="B156" s="40">
        <v>38180</v>
      </c>
      <c r="C156" s="41">
        <v>9.3719180000000009</v>
      </c>
      <c r="D156" s="6">
        <f t="shared" si="5"/>
        <v>-0.70743684746522184</v>
      </c>
      <c r="E156">
        <v>3.9301741034169793E-2</v>
      </c>
    </row>
    <row r="157" spans="2:5" x14ac:dyDescent="0.35">
      <c r="B157" s="40">
        <v>38754</v>
      </c>
      <c r="C157" s="41">
        <v>32.033828999999997</v>
      </c>
      <c r="D157" s="6">
        <f t="shared" si="5"/>
        <v>2.9360435584264879</v>
      </c>
      <c r="E157">
        <v>3.9218156263896922E-2</v>
      </c>
    </row>
    <row r="158" spans="2:5" x14ac:dyDescent="0.35">
      <c r="B158" s="40">
        <v>37846</v>
      </c>
      <c r="C158" s="41">
        <v>8.1385860000000001</v>
      </c>
      <c r="D158" s="6">
        <f t="shared" si="5"/>
        <v>-0.81229166289954691</v>
      </c>
      <c r="E158">
        <v>3.9177543429909853E-2</v>
      </c>
    </row>
    <row r="159" spans="2:5" x14ac:dyDescent="0.35">
      <c r="B159" s="40">
        <v>39128</v>
      </c>
      <c r="C159" s="41">
        <v>43.357616</v>
      </c>
      <c r="D159" s="6">
        <f t="shared" si="5"/>
        <v>2.0986143943984032</v>
      </c>
      <c r="E159">
        <v>3.9089753340655863E-2</v>
      </c>
    </row>
    <row r="160" spans="2:5" x14ac:dyDescent="0.35">
      <c r="B160" s="40">
        <v>38384</v>
      </c>
      <c r="C160" s="41">
        <v>13.992582000000001</v>
      </c>
      <c r="D160" s="6">
        <f t="shared" si="5"/>
        <v>-0.67633920821549787</v>
      </c>
      <c r="E160">
        <v>3.9076009347730756E-2</v>
      </c>
    </row>
    <row r="161" spans="2:5" x14ac:dyDescent="0.35">
      <c r="B161" s="40">
        <v>39336</v>
      </c>
      <c r="C161" s="41">
        <v>43.232242999999997</v>
      </c>
      <c r="D161" s="6">
        <f t="shared" si="5"/>
        <v>0.14443209332532897</v>
      </c>
      <c r="E161">
        <v>3.9039143185912721E-2</v>
      </c>
    </row>
    <row r="162" spans="2:5" x14ac:dyDescent="0.35">
      <c r="B162" s="40">
        <v>39163</v>
      </c>
      <c r="C162" s="41">
        <v>37.776153999999998</v>
      </c>
      <c r="D162" s="6">
        <f t="shared" si="5"/>
        <v>-0.61015002310442001</v>
      </c>
      <c r="E162">
        <v>3.8946158215486207E-2</v>
      </c>
    </row>
    <row r="163" spans="2:5" x14ac:dyDescent="0.35">
      <c r="B163" s="40">
        <v>41011</v>
      </c>
      <c r="C163" s="41">
        <v>96.899208000000002</v>
      </c>
      <c r="D163" s="6">
        <f t="shared" si="5"/>
        <v>7.189653990629572</v>
      </c>
      <c r="E163">
        <v>3.8825748946419408E-2</v>
      </c>
    </row>
    <row r="164" spans="2:5" x14ac:dyDescent="0.35">
      <c r="B164" s="40">
        <v>38350</v>
      </c>
      <c r="C164" s="41">
        <v>11.831905000000001</v>
      </c>
      <c r="D164" s="6">
        <f t="shared" si="5"/>
        <v>1.0050589507655112</v>
      </c>
      <c r="E164">
        <v>3.848845352538164E-2</v>
      </c>
    </row>
    <row r="165" spans="2:5" x14ac:dyDescent="0.35">
      <c r="B165" s="40">
        <v>37789</v>
      </c>
      <c r="C165" s="41">
        <v>5.9010259999999999</v>
      </c>
      <c r="D165" s="6">
        <f t="shared" si="5"/>
        <v>-0.81515354013554664</v>
      </c>
      <c r="E165">
        <v>3.8487029088419632E-2</v>
      </c>
    </row>
    <row r="166" spans="2:5" x14ac:dyDescent="0.35">
      <c r="B166" s="40">
        <v>38789</v>
      </c>
      <c r="C166" s="41">
        <v>31.923933000000002</v>
      </c>
      <c r="D166" s="6">
        <f t="shared" si="5"/>
        <v>-0.44656973584415022</v>
      </c>
      <c r="E166">
        <v>3.8395472008557523E-2</v>
      </c>
    </row>
    <row r="167" spans="2:5" x14ac:dyDescent="0.35">
      <c r="B167" s="40">
        <v>40058</v>
      </c>
      <c r="C167" s="41">
        <v>57.683750000000003</v>
      </c>
      <c r="D167" s="6">
        <f t="shared" si="5"/>
        <v>4.8638186164747754</v>
      </c>
      <c r="E167">
        <v>3.8283513574269533E-2</v>
      </c>
    </row>
    <row r="168" spans="2:5" x14ac:dyDescent="0.35">
      <c r="B168" s="40">
        <v>38126</v>
      </c>
      <c r="C168" s="41">
        <v>9.8372329999999994</v>
      </c>
      <c r="D168" s="6">
        <f t="shared" si="5"/>
        <v>-0.95877829849713436</v>
      </c>
      <c r="E168">
        <v>3.79590475397618E-2</v>
      </c>
    </row>
    <row r="169" spans="2:5" x14ac:dyDescent="0.35">
      <c r="B169" s="40">
        <v>42128</v>
      </c>
      <c r="C169" s="41">
        <v>238.64209</v>
      </c>
      <c r="D169" s="6">
        <f t="shared" si="5"/>
        <v>4.488360828138191</v>
      </c>
      <c r="E169">
        <v>3.7911846818392082E-2</v>
      </c>
    </row>
    <row r="170" spans="2:5" x14ac:dyDescent="0.35">
      <c r="B170" s="40">
        <v>39119</v>
      </c>
      <c r="C170" s="41">
        <v>43.481487000000001</v>
      </c>
      <c r="D170" s="6">
        <f t="shared" si="5"/>
        <v>0.19585820917996602</v>
      </c>
      <c r="E170">
        <v>3.7438164131277249E-2</v>
      </c>
    </row>
    <row r="171" spans="2:5" x14ac:dyDescent="0.35">
      <c r="B171" s="40">
        <v>39162</v>
      </c>
      <c r="C171" s="41">
        <v>36.360069000000003</v>
      </c>
      <c r="D171" s="6">
        <f t="shared" si="5"/>
        <v>-0.85819464615994578</v>
      </c>
      <c r="E171">
        <v>3.7433502807114022E-2</v>
      </c>
    </row>
    <row r="172" spans="2:5" x14ac:dyDescent="0.35">
      <c r="B172" s="40">
        <v>42249</v>
      </c>
      <c r="C172" s="41">
        <v>256.40829500000001</v>
      </c>
      <c r="D172" s="6">
        <f t="shared" si="5"/>
        <v>27.409654294278379</v>
      </c>
      <c r="E172">
        <v>3.7208333730094488E-2</v>
      </c>
    </row>
    <row r="173" spans="2:5" x14ac:dyDescent="0.35">
      <c r="B173" s="40">
        <v>38216</v>
      </c>
      <c r="C173" s="41">
        <v>9.0253929999999993</v>
      </c>
      <c r="D173" s="6">
        <f t="shared" si="5"/>
        <v>-0.96265053547944068</v>
      </c>
      <c r="E173">
        <v>3.7104191051438772E-2</v>
      </c>
    </row>
    <row r="174" spans="2:5" x14ac:dyDescent="0.35">
      <c r="B174" s="40">
        <v>42472</v>
      </c>
      <c r="C174" s="41">
        <v>241.647186</v>
      </c>
      <c r="D174" s="6">
        <f t="shared" si="5"/>
        <v>0.41743980407955827</v>
      </c>
      <c r="E174">
        <v>3.7095543478384063E-2</v>
      </c>
    </row>
    <row r="175" spans="2:5" x14ac:dyDescent="0.35">
      <c r="B175" s="40">
        <v>41772</v>
      </c>
      <c r="C175" s="41">
        <v>170.48144500000001</v>
      </c>
      <c r="D175" s="6">
        <f t="shared" si="5"/>
        <v>17.8479691120579</v>
      </c>
      <c r="E175">
        <v>3.7067550891873406E-2</v>
      </c>
    </row>
    <row r="176" spans="2:5" x14ac:dyDescent="0.35">
      <c r="B176" s="40">
        <v>38223</v>
      </c>
      <c r="C176" s="41">
        <v>9.045083</v>
      </c>
      <c r="D176" s="6">
        <f t="shared" si="5"/>
        <v>-0.98430257595853055</v>
      </c>
      <c r="E176">
        <v>3.7020429745577434E-2</v>
      </c>
    </row>
    <row r="177" spans="2:5" x14ac:dyDescent="0.35">
      <c r="B177" s="40">
        <v>44378</v>
      </c>
      <c r="C177" s="41">
        <v>576.21447799999999</v>
      </c>
      <c r="D177" s="6">
        <f t="shared" si="5"/>
        <v>13.159719142319048</v>
      </c>
      <c r="E177">
        <v>3.6923045284332871E-2</v>
      </c>
    </row>
    <row r="178" spans="2:5" x14ac:dyDescent="0.35">
      <c r="B178" s="40">
        <v>39009</v>
      </c>
      <c r="C178" s="41">
        <v>40.693919999999999</v>
      </c>
      <c r="D178" s="6">
        <f t="shared" si="5"/>
        <v>-0.89583026259743903</v>
      </c>
      <c r="E178">
        <v>3.6897615803477862E-2</v>
      </c>
    </row>
    <row r="179" spans="2:5" x14ac:dyDescent="0.35">
      <c r="B179" s="40">
        <v>43385</v>
      </c>
      <c r="C179" s="41">
        <v>390.65011600000003</v>
      </c>
      <c r="D179" s="6">
        <f t="shared" si="5"/>
        <v>5.3981549079565951</v>
      </c>
      <c r="E179">
        <v>3.68629691915019E-2</v>
      </c>
    </row>
    <row r="180" spans="2:5" x14ac:dyDescent="0.35">
      <c r="B180" s="40">
        <v>40081</v>
      </c>
      <c r="C180" s="41">
        <v>61.056683</v>
      </c>
      <c r="D180" s="6">
        <f t="shared" si="5"/>
        <v>3.5340119868977315</v>
      </c>
      <c r="E180">
        <v>3.6848059951210162E-2</v>
      </c>
    </row>
    <row r="181" spans="2:5" x14ac:dyDescent="0.35">
      <c r="B181" s="40">
        <v>38383</v>
      </c>
      <c r="C181" s="41">
        <v>13.46637</v>
      </c>
      <c r="D181" s="6">
        <f t="shared" si="5"/>
        <v>-0.15549999849491739</v>
      </c>
      <c r="E181">
        <v>3.6832568921947716E-2</v>
      </c>
    </row>
    <row r="182" spans="2:5" x14ac:dyDescent="0.35">
      <c r="B182" s="40">
        <v>38414</v>
      </c>
      <c r="C182" s="41">
        <v>15.945968000000001</v>
      </c>
      <c r="D182" s="6">
        <f t="shared" si="5"/>
        <v>2.2580891532342928</v>
      </c>
      <c r="E182">
        <v>3.6806779556984956E-2</v>
      </c>
    </row>
    <row r="183" spans="2:5" x14ac:dyDescent="0.35">
      <c r="B183" s="40">
        <v>37756</v>
      </c>
      <c r="C183" s="41">
        <v>4.8942699999999997</v>
      </c>
      <c r="D183" s="6">
        <f t="shared" si="5"/>
        <v>-0.98114284128870233</v>
      </c>
      <c r="E183">
        <v>3.6741498299024296E-2</v>
      </c>
    </row>
    <row r="184" spans="2:5" x14ac:dyDescent="0.35">
      <c r="B184" s="40">
        <v>42102</v>
      </c>
      <c r="C184" s="41">
        <v>259.54440299999999</v>
      </c>
      <c r="D184" s="6">
        <f t="shared" si="5"/>
        <v>0.69993499958108196</v>
      </c>
      <c r="E184">
        <v>3.6638978522849489E-2</v>
      </c>
    </row>
    <row r="185" spans="2:5" x14ac:dyDescent="0.35">
      <c r="B185" s="40">
        <v>41521</v>
      </c>
      <c r="C185" s="41">
        <v>152.67901599999999</v>
      </c>
      <c r="D185" s="6">
        <f t="shared" si="5"/>
        <v>3.2538826471925177</v>
      </c>
      <c r="E185">
        <v>3.6618879391610161E-2</v>
      </c>
    </row>
    <row r="186" spans="2:5" x14ac:dyDescent="0.35">
      <c r="B186" s="40">
        <v>39783</v>
      </c>
      <c r="C186" s="41">
        <v>35.891685000000003</v>
      </c>
      <c r="D186" s="6">
        <f t="shared" si="5"/>
        <v>-6.7508125080962281E-2</v>
      </c>
      <c r="E186">
        <v>3.6607868815793788E-2</v>
      </c>
    </row>
    <row r="187" spans="2:5" x14ac:dyDescent="0.35">
      <c r="B187" s="40">
        <v>39721</v>
      </c>
      <c r="C187" s="41">
        <v>38.490077999999997</v>
      </c>
      <c r="D187" s="6">
        <f t="shared" si="5"/>
        <v>-0.68007149161656022</v>
      </c>
      <c r="E187">
        <v>3.6404712069501986E-2</v>
      </c>
    </row>
    <row r="188" spans="2:5" x14ac:dyDescent="0.35">
      <c r="B188" s="40">
        <v>41194</v>
      </c>
      <c r="C188" s="41">
        <v>120.30837200000001</v>
      </c>
      <c r="D188" s="6">
        <f t="shared" si="5"/>
        <v>1.5918233770508827</v>
      </c>
      <c r="E188">
        <v>3.6384586117518672E-2</v>
      </c>
    </row>
    <row r="189" spans="2:5" x14ac:dyDescent="0.35">
      <c r="B189" s="40">
        <v>39381</v>
      </c>
      <c r="C189" s="41">
        <v>46.418430000000001</v>
      </c>
      <c r="D189" s="6">
        <f t="shared" si="5"/>
        <v>-0.8119970353173489</v>
      </c>
      <c r="E189">
        <v>3.6262187933776516E-2</v>
      </c>
    </row>
    <row r="190" spans="2:5" x14ac:dyDescent="0.35">
      <c r="B190" s="40">
        <v>42045</v>
      </c>
      <c r="C190" s="41">
        <v>246.902649</v>
      </c>
      <c r="D190" s="6">
        <f t="shared" si="5"/>
        <v>4.6435024064170944</v>
      </c>
      <c r="E190">
        <v>3.6200255902205096E-2</v>
      </c>
    </row>
    <row r="191" spans="2:5" x14ac:dyDescent="0.35">
      <c r="B191" s="40">
        <v>39134</v>
      </c>
      <c r="C191" s="41">
        <v>43.749896999999997</v>
      </c>
      <c r="D191" s="6">
        <f t="shared" si="5"/>
        <v>-0.80799198741435641</v>
      </c>
      <c r="E191">
        <v>3.6185727646028475E-2</v>
      </c>
    </row>
    <row r="192" spans="2:5" x14ac:dyDescent="0.35">
      <c r="B192" s="40">
        <v>42412</v>
      </c>
      <c r="C192" s="41">
        <v>227.85453799999999</v>
      </c>
      <c r="D192" s="6">
        <f t="shared" si="5"/>
        <v>30.718773604158145</v>
      </c>
      <c r="E192">
        <v>3.6169866391137492E-2</v>
      </c>
    </row>
    <row r="193" spans="2:5" x14ac:dyDescent="0.35">
      <c r="B193" s="40">
        <v>37830</v>
      </c>
      <c r="C193" s="41">
        <v>7.183586</v>
      </c>
      <c r="D193" s="6">
        <f t="shared" si="5"/>
        <v>-0.94334445593709704</v>
      </c>
      <c r="E193">
        <v>3.5951193272851324E-2</v>
      </c>
    </row>
    <row r="194" spans="2:5" x14ac:dyDescent="0.35">
      <c r="B194" s="40">
        <v>41365</v>
      </c>
      <c r="C194" s="41">
        <v>126.79405199999999</v>
      </c>
      <c r="D194" s="6">
        <f t="shared" si="5"/>
        <v>1.7402092948153345</v>
      </c>
      <c r="E194">
        <v>3.5779537576425685E-2</v>
      </c>
    </row>
    <row r="195" spans="2:5" x14ac:dyDescent="0.35">
      <c r="B195" s="40">
        <v>39402</v>
      </c>
      <c r="C195" s="41">
        <v>46.271667000000001</v>
      </c>
      <c r="D195" s="6">
        <f t="shared" si="5"/>
        <v>-0.1671292349804134</v>
      </c>
      <c r="E195">
        <v>3.5663918462366377E-2</v>
      </c>
    </row>
    <row r="196" spans="2:5" x14ac:dyDescent="0.35">
      <c r="B196" s="40">
        <v>40057</v>
      </c>
      <c r="C196" s="41">
        <v>55.556838999999997</v>
      </c>
      <c r="D196" s="6">
        <f t="shared" si="5"/>
        <v>-0.13713718755514534</v>
      </c>
      <c r="E196">
        <v>3.5642694424364817E-2</v>
      </c>
    </row>
    <row r="197" spans="2:5" x14ac:dyDescent="0.35">
      <c r="B197" s="40">
        <v>40106</v>
      </c>
      <c r="C197" s="41">
        <v>64.386641999999995</v>
      </c>
      <c r="D197" s="6">
        <f t="shared" si="5"/>
        <v>-0.86619354665055026</v>
      </c>
      <c r="E197">
        <v>3.5590696741999071E-2</v>
      </c>
    </row>
    <row r="198" spans="2:5" x14ac:dyDescent="0.35">
      <c r="B198" s="40">
        <v>43861</v>
      </c>
      <c r="C198" s="41">
        <v>481.19235200000003</v>
      </c>
      <c r="D198" s="6">
        <f t="shared" si="5"/>
        <v>1.5580380969161416</v>
      </c>
      <c r="E198">
        <v>3.5509335057361917E-2</v>
      </c>
    </row>
    <row r="199" spans="2:5" x14ac:dyDescent="0.35">
      <c r="B199" s="40">
        <v>41851</v>
      </c>
      <c r="C199" s="41">
        <v>188.10992400000001</v>
      </c>
      <c r="D199" s="6">
        <f t="shared" ref="D199:D262" si="6">(C199-C200)/C200</f>
        <v>3.7542040388636306</v>
      </c>
      <c r="E199">
        <v>3.5473272109907826E-2</v>
      </c>
    </row>
    <row r="200" spans="2:5" x14ac:dyDescent="0.35">
      <c r="B200" s="40">
        <v>39220</v>
      </c>
      <c r="C200" s="41">
        <v>39.567070000000001</v>
      </c>
      <c r="D200" s="6">
        <f t="shared" si="6"/>
        <v>-0.33750894897965639</v>
      </c>
      <c r="E200">
        <v>3.5422254193502534E-2</v>
      </c>
    </row>
    <row r="201" spans="2:5" x14ac:dyDescent="0.35">
      <c r="B201" s="40">
        <v>40059</v>
      </c>
      <c r="C201" s="41">
        <v>59.724685999999998</v>
      </c>
      <c r="D201" s="6">
        <f t="shared" si="6"/>
        <v>3.8752903557801126</v>
      </c>
      <c r="E201">
        <v>3.5381472251717248E-2</v>
      </c>
    </row>
    <row r="202" spans="2:5" x14ac:dyDescent="0.35">
      <c r="B202" s="40">
        <v>38351</v>
      </c>
      <c r="C202" s="41">
        <v>12.250488000000001</v>
      </c>
      <c r="D202" s="6">
        <f t="shared" si="6"/>
        <v>-0.3976531831089406</v>
      </c>
      <c r="E202">
        <v>3.5377481479102468E-2</v>
      </c>
    </row>
    <row r="203" spans="2:5" x14ac:dyDescent="0.35">
      <c r="B203" s="40">
        <v>38574</v>
      </c>
      <c r="C203" s="41">
        <v>20.337931000000001</v>
      </c>
      <c r="D203" s="6">
        <f t="shared" si="6"/>
        <v>-0.92245097998206982</v>
      </c>
      <c r="E203">
        <v>3.5318173321544986E-2</v>
      </c>
    </row>
    <row r="204" spans="2:5" x14ac:dyDescent="0.35">
      <c r="B204" s="40">
        <v>42865</v>
      </c>
      <c r="C204" s="41">
        <v>262.25903299999999</v>
      </c>
      <c r="D204" s="6">
        <f t="shared" si="6"/>
        <v>-0.31617777595234464</v>
      </c>
      <c r="E204">
        <v>3.5289790211641914E-2</v>
      </c>
    </row>
    <row r="205" spans="2:5" x14ac:dyDescent="0.35">
      <c r="B205" s="40">
        <v>43609</v>
      </c>
      <c r="C205" s="41">
        <v>383.519318</v>
      </c>
      <c r="D205" s="6">
        <f t="shared" si="6"/>
        <v>0.15523346223292095</v>
      </c>
      <c r="E205">
        <v>3.5283377029764126E-2</v>
      </c>
    </row>
    <row r="206" spans="2:5" x14ac:dyDescent="0.35">
      <c r="B206" s="40">
        <v>43208</v>
      </c>
      <c r="C206" s="41">
        <v>331.98425300000002</v>
      </c>
      <c r="D206" s="6">
        <f t="shared" si="6"/>
        <v>6.3770439102924916</v>
      </c>
      <c r="E206">
        <v>3.5200071569394788E-2</v>
      </c>
    </row>
    <row r="207" spans="2:5" x14ac:dyDescent="0.35">
      <c r="B207" s="40">
        <v>39378</v>
      </c>
      <c r="C207" s="41">
        <v>45.002341999999999</v>
      </c>
      <c r="D207" s="6">
        <f t="shared" si="6"/>
        <v>0.34387668178160574</v>
      </c>
      <c r="E207">
        <v>3.49614553266153E-2</v>
      </c>
    </row>
    <row r="208" spans="2:5" x14ac:dyDescent="0.35">
      <c r="B208" s="40">
        <v>38792</v>
      </c>
      <c r="C208" s="41">
        <v>33.486958000000001</v>
      </c>
      <c r="D208" s="6">
        <f t="shared" si="6"/>
        <v>-0.91801643062275506</v>
      </c>
      <c r="E208">
        <v>3.4843077548741302E-2</v>
      </c>
    </row>
    <row r="209" spans="2:5" x14ac:dyDescent="0.35">
      <c r="B209" s="40">
        <v>43662</v>
      </c>
      <c r="C209" s="41">
        <v>408.45938100000001</v>
      </c>
      <c r="D209" s="6">
        <f t="shared" si="6"/>
        <v>4.3780379719602163</v>
      </c>
      <c r="E209">
        <v>3.4818715591531983E-2</v>
      </c>
    </row>
    <row r="210" spans="2:5" x14ac:dyDescent="0.35">
      <c r="B210" s="40">
        <v>40217</v>
      </c>
      <c r="C210" s="41">
        <v>75.949516000000003</v>
      </c>
      <c r="D210" s="6">
        <f t="shared" si="6"/>
        <v>3.9140371871082538</v>
      </c>
      <c r="E210">
        <v>3.4705595568211151E-2</v>
      </c>
    </row>
    <row r="211" spans="2:5" x14ac:dyDescent="0.35">
      <c r="B211" s="40">
        <v>38408</v>
      </c>
      <c r="C211" s="41">
        <v>15.455625</v>
      </c>
      <c r="D211" s="6">
        <f t="shared" si="6"/>
        <v>-0.93621104496813179</v>
      </c>
      <c r="E211">
        <v>3.4694227583625066E-2</v>
      </c>
    </row>
    <row r="212" spans="2:5" x14ac:dyDescent="0.35">
      <c r="B212" s="40">
        <v>42172</v>
      </c>
      <c r="C212" s="41">
        <v>242.29312100000001</v>
      </c>
      <c r="D212" s="6">
        <f t="shared" si="6"/>
        <v>1.7698641451095176</v>
      </c>
      <c r="E212">
        <v>3.4690952738536229E-2</v>
      </c>
    </row>
    <row r="213" spans="2:5" x14ac:dyDescent="0.35">
      <c r="B213" s="40">
        <v>40591</v>
      </c>
      <c r="C213" s="41">
        <v>87.474731000000006</v>
      </c>
      <c r="D213" s="6">
        <f t="shared" si="6"/>
        <v>1.9092453991210945</v>
      </c>
      <c r="E213">
        <v>3.4607383357106079E-2</v>
      </c>
    </row>
    <row r="214" spans="2:5" x14ac:dyDescent="0.35">
      <c r="B214" s="40">
        <v>38726</v>
      </c>
      <c r="C214" s="41">
        <v>30.067841999999999</v>
      </c>
      <c r="D214" s="6">
        <f t="shared" si="6"/>
        <v>-0.64785097904571143</v>
      </c>
      <c r="E214">
        <v>3.4593836860334508E-2</v>
      </c>
    </row>
    <row r="215" spans="2:5" x14ac:dyDescent="0.35">
      <c r="B215" s="40">
        <v>40351</v>
      </c>
      <c r="C215" s="41">
        <v>85.383858000000004</v>
      </c>
      <c r="D215" s="6">
        <f t="shared" si="6"/>
        <v>-5.6863106275524634E-2</v>
      </c>
      <c r="E215">
        <v>3.4528011379148536E-2</v>
      </c>
    </row>
    <row r="216" spans="2:5" x14ac:dyDescent="0.35">
      <c r="B216" s="40">
        <v>40680</v>
      </c>
      <c r="C216" s="41">
        <v>90.531775999999994</v>
      </c>
      <c r="D216" s="6">
        <f t="shared" si="6"/>
        <v>-0.65232194936574284</v>
      </c>
      <c r="E216">
        <v>3.4431046948114073E-2</v>
      </c>
    </row>
    <row r="217" spans="2:5" x14ac:dyDescent="0.35">
      <c r="B217" s="40">
        <v>42243</v>
      </c>
      <c r="C217" s="41">
        <v>260.389679</v>
      </c>
      <c r="D217" s="6">
        <f t="shared" si="6"/>
        <v>37.206107966758779</v>
      </c>
      <c r="E217">
        <v>3.4357543605996056E-2</v>
      </c>
    </row>
    <row r="218" spans="2:5" x14ac:dyDescent="0.35">
      <c r="B218" s="40">
        <v>37826</v>
      </c>
      <c r="C218" s="41">
        <v>6.8153940000000004</v>
      </c>
      <c r="D218" s="6">
        <f t="shared" si="6"/>
        <v>-0.86062386020835313</v>
      </c>
      <c r="E218">
        <v>3.4342119041873731E-2</v>
      </c>
    </row>
    <row r="219" spans="2:5" x14ac:dyDescent="0.35">
      <c r="B219" s="40">
        <v>39958</v>
      </c>
      <c r="C219" s="41">
        <v>48.899287999999999</v>
      </c>
      <c r="D219" s="6">
        <f t="shared" si="6"/>
        <v>2.0765602146652387</v>
      </c>
      <c r="E219">
        <v>3.4249840794059842E-2</v>
      </c>
    </row>
    <row r="220" spans="2:5" x14ac:dyDescent="0.35">
      <c r="B220" s="40">
        <v>38455</v>
      </c>
      <c r="C220" s="41">
        <v>15.894143</v>
      </c>
      <c r="D220" s="6">
        <f t="shared" si="6"/>
        <v>-0.66544745032689723</v>
      </c>
      <c r="E220">
        <v>3.4241452146786547E-2</v>
      </c>
    </row>
    <row r="221" spans="2:5" x14ac:dyDescent="0.35">
      <c r="B221" s="40">
        <v>39559</v>
      </c>
      <c r="C221" s="41">
        <v>47.508659000000002</v>
      </c>
      <c r="D221" s="6">
        <f t="shared" si="6"/>
        <v>-0.5345079688243809</v>
      </c>
      <c r="E221">
        <v>3.4230873405305312E-2</v>
      </c>
    </row>
    <row r="222" spans="2:5" x14ac:dyDescent="0.35">
      <c r="B222" s="40">
        <v>40709</v>
      </c>
      <c r="C222" s="41">
        <v>102.061165</v>
      </c>
      <c r="D222" s="6">
        <f t="shared" si="6"/>
        <v>-0.77071771813760748</v>
      </c>
      <c r="E222">
        <v>3.40708577669806E-2</v>
      </c>
    </row>
    <row r="223" spans="2:5" x14ac:dyDescent="0.35">
      <c r="B223" s="40">
        <v>44005</v>
      </c>
      <c r="C223" s="41">
        <v>445.13324</v>
      </c>
      <c r="D223" s="6">
        <f t="shared" si="6"/>
        <v>0.20396905133162976</v>
      </c>
      <c r="E223">
        <v>3.4047414384108313E-2</v>
      </c>
    </row>
    <row r="224" spans="2:5" x14ac:dyDescent="0.35">
      <c r="B224" s="40">
        <v>43308</v>
      </c>
      <c r="C224" s="41">
        <v>369.721497</v>
      </c>
      <c r="D224" s="6">
        <f t="shared" si="6"/>
        <v>20.164670222147425</v>
      </c>
      <c r="E224">
        <v>3.4020944035708399E-2</v>
      </c>
    </row>
    <row r="225" spans="2:5" x14ac:dyDescent="0.35">
      <c r="B225" s="40">
        <v>38517</v>
      </c>
      <c r="C225" s="41">
        <v>17.468805</v>
      </c>
      <c r="D225" s="6">
        <f t="shared" si="6"/>
        <v>-0.96855456798663986</v>
      </c>
      <c r="E225">
        <v>3.3978368071641597E-2</v>
      </c>
    </row>
    <row r="226" spans="2:5" x14ac:dyDescent="0.35">
      <c r="B226" s="40">
        <v>44620</v>
      </c>
      <c r="C226" s="41">
        <v>555.52758800000004</v>
      </c>
      <c r="D226" s="6">
        <f t="shared" si="6"/>
        <v>4.7304342235193886</v>
      </c>
      <c r="E226">
        <v>3.3954388374378211E-2</v>
      </c>
    </row>
    <row r="227" spans="2:5" x14ac:dyDescent="0.35">
      <c r="B227" s="40">
        <v>41073</v>
      </c>
      <c r="C227" s="41">
        <v>96.943366999999995</v>
      </c>
      <c r="D227" s="6">
        <f t="shared" si="6"/>
        <v>-0.64234451181773111</v>
      </c>
      <c r="E227">
        <v>3.391416088770953E-2</v>
      </c>
    </row>
    <row r="228" spans="2:5" x14ac:dyDescent="0.35">
      <c r="B228" s="40">
        <v>42199</v>
      </c>
      <c r="C228" s="41">
        <v>271.052368</v>
      </c>
      <c r="D228" s="6">
        <f t="shared" si="6"/>
        <v>45.983841894383055</v>
      </c>
      <c r="E228">
        <v>3.3862683439794351E-2</v>
      </c>
    </row>
    <row r="229" spans="2:5" x14ac:dyDescent="0.35">
      <c r="B229" s="40">
        <v>37781</v>
      </c>
      <c r="C229" s="41">
        <v>5.7690549999999998</v>
      </c>
      <c r="D229" s="6">
        <f t="shared" si="6"/>
        <v>-0.96152356634416725</v>
      </c>
      <c r="E229">
        <v>3.378430078481915E-2</v>
      </c>
    </row>
    <row r="230" spans="2:5" x14ac:dyDescent="0.35">
      <c r="B230" s="40">
        <v>41498</v>
      </c>
      <c r="C230" s="41">
        <v>149.937363</v>
      </c>
      <c r="D230" s="6">
        <f t="shared" si="6"/>
        <v>-1.067633872810351E-2</v>
      </c>
      <c r="E230">
        <v>3.3777505573871422E-2</v>
      </c>
    </row>
    <row r="231" spans="2:5" x14ac:dyDescent="0.35">
      <c r="B231" s="40">
        <v>41519</v>
      </c>
      <c r="C231" s="41">
        <v>151.55542</v>
      </c>
      <c r="D231" s="6">
        <f t="shared" si="6"/>
        <v>-7.6670221597801597E-2</v>
      </c>
      <c r="E231">
        <v>3.3721476011442819E-2</v>
      </c>
    </row>
    <row r="232" spans="2:5" x14ac:dyDescent="0.35">
      <c r="B232" s="40">
        <v>41572</v>
      </c>
      <c r="C232" s="41">
        <v>164.14007599999999</v>
      </c>
      <c r="D232" s="6">
        <f t="shared" si="6"/>
        <v>20.377006795863746</v>
      </c>
      <c r="E232">
        <v>3.3682289425226657E-2</v>
      </c>
    </row>
    <row r="233" spans="2:5" x14ac:dyDescent="0.35">
      <c r="B233" s="40">
        <v>37840</v>
      </c>
      <c r="C233" s="41">
        <v>7.6783469999999996</v>
      </c>
      <c r="D233" s="6">
        <f t="shared" si="6"/>
        <v>-0.8291417582903946</v>
      </c>
      <c r="E233">
        <v>3.35571888138037E-2</v>
      </c>
    </row>
    <row r="234" spans="2:5" x14ac:dyDescent="0.35">
      <c r="B234" s="40">
        <v>39343</v>
      </c>
      <c r="C234" s="41">
        <v>44.939869000000002</v>
      </c>
      <c r="D234" s="6">
        <f t="shared" si="6"/>
        <v>3.9232435176556968</v>
      </c>
      <c r="E234">
        <v>3.3524704612649864E-2</v>
      </c>
    </row>
    <row r="235" spans="2:5" x14ac:dyDescent="0.35">
      <c r="B235" s="40">
        <v>37942</v>
      </c>
      <c r="C235" s="41">
        <v>9.1281020000000002</v>
      </c>
      <c r="D235" s="6">
        <f t="shared" si="6"/>
        <v>-0.98151630346885577</v>
      </c>
      <c r="E235">
        <v>3.3434656650040286E-2</v>
      </c>
    </row>
    <row r="236" spans="2:5" x14ac:dyDescent="0.35">
      <c r="B236" s="40">
        <v>44732</v>
      </c>
      <c r="C236" s="41">
        <v>493.84613000000002</v>
      </c>
      <c r="D236" s="6">
        <f t="shared" si="6"/>
        <v>0.34373572609722808</v>
      </c>
      <c r="E236">
        <v>3.3429592625663161E-2</v>
      </c>
    </row>
    <row r="237" spans="2:5" x14ac:dyDescent="0.35">
      <c r="B237" s="40">
        <v>43605</v>
      </c>
      <c r="C237" s="41">
        <v>367.51730300000003</v>
      </c>
      <c r="D237" s="6">
        <f t="shared" si="6"/>
        <v>-0.31703807333108863</v>
      </c>
      <c r="E237">
        <v>3.3373972870062052E-2</v>
      </c>
    </row>
    <row r="238" spans="2:5" x14ac:dyDescent="0.35">
      <c r="B238" s="40">
        <v>44630</v>
      </c>
      <c r="C238" s="41">
        <v>538.12268100000006</v>
      </c>
      <c r="D238" s="6">
        <f t="shared" si="6"/>
        <v>0.18259964403383064</v>
      </c>
      <c r="E238">
        <v>3.3326973484441962E-2</v>
      </c>
    </row>
    <row r="239" spans="2:5" x14ac:dyDescent="0.35">
      <c r="B239" s="40">
        <v>43789</v>
      </c>
      <c r="C239" s="41">
        <v>455.03369099999998</v>
      </c>
      <c r="D239" s="6">
        <f t="shared" si="6"/>
        <v>24.767009582239545</v>
      </c>
      <c r="E239">
        <v>3.3281825512394378E-2</v>
      </c>
    </row>
    <row r="240" spans="2:5" x14ac:dyDescent="0.35">
      <c r="B240" s="40">
        <v>38533</v>
      </c>
      <c r="C240" s="41">
        <v>17.659545999999999</v>
      </c>
      <c r="D240" s="6">
        <f t="shared" si="6"/>
        <v>-0.57135461588915215</v>
      </c>
      <c r="E240">
        <v>3.3278387566825364E-2</v>
      </c>
    </row>
    <row r="241" spans="2:5" x14ac:dyDescent="0.35">
      <c r="B241" s="40">
        <v>39020</v>
      </c>
      <c r="C241" s="41">
        <v>41.198498000000001</v>
      </c>
      <c r="D241" s="6">
        <f t="shared" si="6"/>
        <v>-0.86684113699383902</v>
      </c>
      <c r="E241">
        <v>3.2911826429185886E-2</v>
      </c>
    </row>
    <row r="242" spans="2:5" x14ac:dyDescent="0.35">
      <c r="B242" s="40">
        <v>43039</v>
      </c>
      <c r="C242" s="41">
        <v>309.39358499999997</v>
      </c>
      <c r="D242" s="6">
        <f t="shared" si="6"/>
        <v>33.734997571643255</v>
      </c>
      <c r="E242">
        <v>3.289369586201106E-2</v>
      </c>
    </row>
    <row r="243" spans="2:5" x14ac:dyDescent="0.35">
      <c r="B243" s="40">
        <v>38203</v>
      </c>
      <c r="C243" s="41">
        <v>8.9072580000000006</v>
      </c>
      <c r="D243" s="6">
        <f t="shared" si="6"/>
        <v>-0.96548782371528241</v>
      </c>
      <c r="E243">
        <v>3.2876574766467312E-2</v>
      </c>
    </row>
    <row r="244" spans="2:5" x14ac:dyDescent="0.35">
      <c r="B244" s="40">
        <v>42884</v>
      </c>
      <c r="C244" s="41">
        <v>258.09030200000001</v>
      </c>
      <c r="D244" s="6">
        <f t="shared" si="6"/>
        <v>-0.42019539587742311</v>
      </c>
      <c r="E244">
        <v>3.2808145396839031E-2</v>
      </c>
    </row>
    <row r="245" spans="2:5" x14ac:dyDescent="0.35">
      <c r="B245" s="40">
        <v>43965</v>
      </c>
      <c r="C245" s="41">
        <v>445.13324</v>
      </c>
      <c r="D245" s="6">
        <f t="shared" si="6"/>
        <v>0.14677861275541287</v>
      </c>
      <c r="E245">
        <v>3.2766656609370323E-2</v>
      </c>
    </row>
    <row r="246" spans="2:5" x14ac:dyDescent="0.35">
      <c r="B246" s="40">
        <v>43383</v>
      </c>
      <c r="C246" s="41">
        <v>388.15969799999999</v>
      </c>
      <c r="D246" s="6">
        <f t="shared" si="6"/>
        <v>3.1123075062542545</v>
      </c>
      <c r="E246">
        <v>3.2747079516643539E-2</v>
      </c>
    </row>
    <row r="247" spans="2:5" x14ac:dyDescent="0.35">
      <c r="B247" s="40">
        <v>40756</v>
      </c>
      <c r="C247" s="41">
        <v>94.389754999999994</v>
      </c>
      <c r="D247" s="6">
        <f t="shared" si="6"/>
        <v>-0.39039044892354169</v>
      </c>
      <c r="E247">
        <v>3.2676681712706809E-2</v>
      </c>
    </row>
    <row r="248" spans="2:5" x14ac:dyDescent="0.35">
      <c r="B248" s="40">
        <v>41499</v>
      </c>
      <c r="C248" s="41">
        <v>154.836411</v>
      </c>
      <c r="D248" s="6">
        <f t="shared" si="6"/>
        <v>16.036711090337374</v>
      </c>
      <c r="E248">
        <v>3.2673963993884524E-2</v>
      </c>
    </row>
    <row r="249" spans="2:5" x14ac:dyDescent="0.35">
      <c r="B249" s="40">
        <v>38155</v>
      </c>
      <c r="C249" s="41">
        <v>9.0883979999999998</v>
      </c>
      <c r="D249" s="6">
        <f t="shared" si="6"/>
        <v>-0.94089143659979191</v>
      </c>
      <c r="E249">
        <v>3.2662075566692227E-2</v>
      </c>
    </row>
    <row r="250" spans="2:5" x14ac:dyDescent="0.35">
      <c r="B250" s="40">
        <v>41473</v>
      </c>
      <c r="C250" s="41">
        <v>153.757721</v>
      </c>
      <c r="D250" s="6">
        <f t="shared" si="6"/>
        <v>1.2028241877571488E-2</v>
      </c>
      <c r="E250">
        <v>3.2598695897701736E-2</v>
      </c>
    </row>
    <row r="251" spans="2:5" x14ac:dyDescent="0.35">
      <c r="B251" s="40">
        <v>41667</v>
      </c>
      <c r="C251" s="41">
        <v>151.93026699999999</v>
      </c>
      <c r="D251" s="6">
        <f t="shared" si="6"/>
        <v>-0.61301659159983701</v>
      </c>
      <c r="E251">
        <v>3.2515586910954748E-2</v>
      </c>
    </row>
    <row r="252" spans="2:5" x14ac:dyDescent="0.35">
      <c r="B252" s="40">
        <v>43423</v>
      </c>
      <c r="C252" s="41">
        <v>392.60150099999998</v>
      </c>
      <c r="D252" s="6">
        <f t="shared" si="6"/>
        <v>-7.338723899579765E-4</v>
      </c>
      <c r="E252">
        <v>3.2478023673573261E-2</v>
      </c>
    </row>
    <row r="253" spans="2:5" x14ac:dyDescent="0.35">
      <c r="B253" s="40">
        <v>43619</v>
      </c>
      <c r="C253" s="41">
        <v>392.88983200000001</v>
      </c>
      <c r="D253" s="6">
        <f t="shared" si="6"/>
        <v>31.176065039755546</v>
      </c>
      <c r="E253">
        <v>3.2453580931271986E-2</v>
      </c>
    </row>
    <row r="254" spans="2:5" x14ac:dyDescent="0.35">
      <c r="B254" s="40">
        <v>38320</v>
      </c>
      <c r="C254" s="41">
        <v>12.210623999999999</v>
      </c>
      <c r="D254" s="6">
        <f t="shared" si="6"/>
        <v>-0.44333392477031069</v>
      </c>
      <c r="E254">
        <v>3.2355897541080918E-2</v>
      </c>
    </row>
    <row r="255" spans="2:5" x14ac:dyDescent="0.35">
      <c r="B255" s="40">
        <v>38608</v>
      </c>
      <c r="C255" s="41">
        <v>21.935276000000002</v>
      </c>
      <c r="D255" s="6">
        <f t="shared" si="6"/>
        <v>-0.26849322405145337</v>
      </c>
      <c r="E255">
        <v>3.2270239348149946E-2</v>
      </c>
    </row>
    <row r="256" spans="2:5" x14ac:dyDescent="0.35">
      <c r="B256" s="40">
        <v>38744</v>
      </c>
      <c r="C256" s="41">
        <v>29.986429000000001</v>
      </c>
      <c r="D256" s="6">
        <f t="shared" si="6"/>
        <v>-0.29895810758335245</v>
      </c>
      <c r="E256">
        <v>3.2226371929049161E-2</v>
      </c>
    </row>
    <row r="257" spans="2:5" x14ac:dyDescent="0.35">
      <c r="B257" s="40">
        <v>39255</v>
      </c>
      <c r="C257" s="41">
        <v>42.774090000000001</v>
      </c>
      <c r="D257" s="6">
        <f t="shared" si="6"/>
        <v>5.9255403169738692</v>
      </c>
      <c r="E257">
        <v>3.2160837220779552E-2</v>
      </c>
    </row>
    <row r="258" spans="2:5" x14ac:dyDescent="0.35">
      <c r="B258" s="40">
        <v>37641</v>
      </c>
      <c r="C258" s="41">
        <v>6.1762819999999996</v>
      </c>
      <c r="D258" s="6">
        <f t="shared" si="6"/>
        <v>-0.60597587873542669</v>
      </c>
      <c r="E258">
        <v>3.2136136818639062E-2</v>
      </c>
    </row>
    <row r="259" spans="2:5" x14ac:dyDescent="0.35">
      <c r="B259" s="40">
        <v>38460</v>
      </c>
      <c r="C259" s="41">
        <v>15.674882999999999</v>
      </c>
      <c r="D259" s="6">
        <f t="shared" si="6"/>
        <v>1.6081214596670763</v>
      </c>
      <c r="E259">
        <v>3.2021342953226666E-2</v>
      </c>
    </row>
    <row r="260" spans="2:5" x14ac:dyDescent="0.35">
      <c r="B260" s="40">
        <v>37477</v>
      </c>
      <c r="C260" s="41">
        <v>6.0100280000000001</v>
      </c>
      <c r="D260" s="6">
        <f t="shared" si="6"/>
        <v>-0.96961199891076966</v>
      </c>
      <c r="E260">
        <v>3.2010197106160765E-2</v>
      </c>
    </row>
    <row r="261" spans="2:5" x14ac:dyDescent="0.35">
      <c r="B261" s="40">
        <v>41865</v>
      </c>
      <c r="C261" s="41">
        <v>197.776352</v>
      </c>
      <c r="D261" s="6">
        <f t="shared" si="6"/>
        <v>-0.21797409110418761</v>
      </c>
      <c r="E261">
        <v>3.1967620727319963E-2</v>
      </c>
    </row>
    <row r="262" spans="2:5" x14ac:dyDescent="0.35">
      <c r="B262" s="40">
        <v>42787</v>
      </c>
      <c r="C262" s="41">
        <v>252.902557</v>
      </c>
      <c r="D262" s="6">
        <f t="shared" si="6"/>
        <v>2.0901661533405584</v>
      </c>
      <c r="E262">
        <v>3.1940988620727501E-2</v>
      </c>
    </row>
    <row r="263" spans="2:5" x14ac:dyDescent="0.35">
      <c r="B263" s="40">
        <v>40574</v>
      </c>
      <c r="C263" s="41">
        <v>81.841087000000002</v>
      </c>
      <c r="D263" s="6">
        <f t="shared" ref="D263:D326" si="7">(C263-C264)/C264</f>
        <v>3.7888043057472847</v>
      </c>
      <c r="E263">
        <v>3.1938397021247948E-2</v>
      </c>
    </row>
    <row r="264" spans="2:5" x14ac:dyDescent="0.35">
      <c r="B264" s="40">
        <v>38498</v>
      </c>
      <c r="C264" s="41">
        <v>17.090088000000002</v>
      </c>
      <c r="D264" s="6">
        <f t="shared" si="7"/>
        <v>-0.30138857401347291</v>
      </c>
      <c r="E264">
        <v>3.1769149573034644E-2</v>
      </c>
    </row>
    <row r="265" spans="2:5" x14ac:dyDescent="0.35">
      <c r="B265" s="40">
        <v>38684</v>
      </c>
      <c r="C265" s="41">
        <v>24.462938000000001</v>
      </c>
      <c r="D265" s="6">
        <f t="shared" si="7"/>
        <v>-0.95503611617371431</v>
      </c>
      <c r="E265">
        <v>3.1760009558871788E-2</v>
      </c>
    </row>
    <row r="266" spans="2:5" x14ac:dyDescent="0.35">
      <c r="B266" s="40">
        <v>44861</v>
      </c>
      <c r="C266" s="41">
        <v>544.05749500000002</v>
      </c>
      <c r="D266" s="6">
        <f t="shared" si="7"/>
        <v>0.97688637254941502</v>
      </c>
      <c r="E266">
        <v>3.1757742849266843E-2</v>
      </c>
    </row>
    <row r="267" spans="2:5" x14ac:dyDescent="0.35">
      <c r="B267" s="40">
        <v>42523</v>
      </c>
      <c r="C267" s="41">
        <v>275.20929000000001</v>
      </c>
      <c r="D267" s="6">
        <f t="shared" si="7"/>
        <v>2.9115546893068305</v>
      </c>
      <c r="E267">
        <v>3.1713255057681806E-2</v>
      </c>
    </row>
    <row r="268" spans="2:5" x14ac:dyDescent="0.35">
      <c r="B268" s="40">
        <v>40127</v>
      </c>
      <c r="C268" s="41">
        <v>70.358031999999994</v>
      </c>
      <c r="D268" s="6">
        <f t="shared" si="7"/>
        <v>2.3204912557872479</v>
      </c>
      <c r="E268">
        <v>3.1655676841213044E-2</v>
      </c>
    </row>
    <row r="269" spans="2:5" x14ac:dyDescent="0.35">
      <c r="B269" s="40">
        <v>38576</v>
      </c>
      <c r="C269" s="41">
        <v>21.189043000000002</v>
      </c>
      <c r="D269" s="6">
        <f t="shared" si="7"/>
        <v>-0.47384389417800221</v>
      </c>
      <c r="E269">
        <v>3.1618364395747715E-2</v>
      </c>
    </row>
    <row r="270" spans="2:5" x14ac:dyDescent="0.35">
      <c r="B270" s="40">
        <v>38909</v>
      </c>
      <c r="C270" s="41">
        <v>40.2714</v>
      </c>
      <c r="D270" s="6">
        <f t="shared" si="7"/>
        <v>-0.57785729573610445</v>
      </c>
      <c r="E270">
        <v>3.152282567696104E-2</v>
      </c>
    </row>
    <row r="271" spans="2:5" x14ac:dyDescent="0.35">
      <c r="B271" s="40">
        <v>41043</v>
      </c>
      <c r="C271" s="41">
        <v>95.397598000000002</v>
      </c>
      <c r="D271" s="6">
        <f t="shared" si="7"/>
        <v>1.600377167764695</v>
      </c>
      <c r="E271">
        <v>3.1518774038696004E-2</v>
      </c>
    </row>
    <row r="272" spans="2:5" x14ac:dyDescent="0.35">
      <c r="B272" s="40">
        <v>38896</v>
      </c>
      <c r="C272" s="41">
        <v>36.686062</v>
      </c>
      <c r="D272" s="6">
        <f t="shared" si="7"/>
        <v>-0.67767567353378755</v>
      </c>
      <c r="E272">
        <v>3.148779449410373E-2</v>
      </c>
    </row>
    <row r="273" spans="2:5" x14ac:dyDescent="0.35">
      <c r="B273" s="40">
        <v>41180</v>
      </c>
      <c r="C273" s="41">
        <v>113.81723</v>
      </c>
      <c r="D273" s="6">
        <f t="shared" si="7"/>
        <v>-0.74074805295842128</v>
      </c>
      <c r="E273">
        <v>3.1426299734340093E-2</v>
      </c>
    </row>
    <row r="274" spans="2:5" x14ac:dyDescent="0.35">
      <c r="B274" s="40">
        <v>43453</v>
      </c>
      <c r="C274" s="41">
        <v>439.02169800000001</v>
      </c>
      <c r="D274" s="6">
        <f t="shared" si="7"/>
        <v>-2.1244091061615403E-2</v>
      </c>
      <c r="E274">
        <v>3.1383878434276896E-2</v>
      </c>
    </row>
    <row r="275" spans="2:5" x14ac:dyDescent="0.35">
      <c r="B275" s="40">
        <v>43350</v>
      </c>
      <c r="C275" s="41">
        <v>448.55075099999999</v>
      </c>
      <c r="D275" s="6">
        <f t="shared" si="7"/>
        <v>9.8674481961204918</v>
      </c>
      <c r="E275">
        <v>3.1270672438967792E-2</v>
      </c>
    </row>
    <row r="276" spans="2:5" x14ac:dyDescent="0.35">
      <c r="B276" s="40">
        <v>39230</v>
      </c>
      <c r="C276" s="41">
        <v>41.274707999999997</v>
      </c>
      <c r="D276" s="6">
        <f t="shared" si="7"/>
        <v>-0.41604950927863221</v>
      </c>
      <c r="E276">
        <v>3.1217646176291466E-2</v>
      </c>
    </row>
    <row r="277" spans="2:5" x14ac:dyDescent="0.35">
      <c r="B277" s="40">
        <v>40273</v>
      </c>
      <c r="C277" s="41">
        <v>70.681861999999995</v>
      </c>
      <c r="D277" s="6">
        <f t="shared" si="7"/>
        <v>-0.84240488325616492</v>
      </c>
      <c r="E277">
        <v>3.1181265511443318E-2</v>
      </c>
    </row>
    <row r="278" spans="2:5" x14ac:dyDescent="0.35">
      <c r="B278" s="40">
        <v>43357</v>
      </c>
      <c r="C278" s="41">
        <v>448.50286899999998</v>
      </c>
      <c r="D278" s="6">
        <f t="shared" si="7"/>
        <v>5.2877587345347541</v>
      </c>
      <c r="E278">
        <v>3.0933458187732566E-2</v>
      </c>
    </row>
    <row r="279" spans="2:5" x14ac:dyDescent="0.35">
      <c r="B279" s="40">
        <v>40263</v>
      </c>
      <c r="C279" s="41">
        <v>71.329528999999994</v>
      </c>
      <c r="D279" s="6">
        <f t="shared" si="7"/>
        <v>-0.85851555463743567</v>
      </c>
      <c r="E279">
        <v>3.0889292049121685E-2</v>
      </c>
    </row>
    <row r="280" spans="2:5" x14ac:dyDescent="0.35">
      <c r="B280" s="40">
        <v>44743</v>
      </c>
      <c r="C280" s="41">
        <v>504.15103099999999</v>
      </c>
      <c r="D280" s="6">
        <f t="shared" si="7"/>
        <v>-1.9748890025138331E-2</v>
      </c>
      <c r="E280">
        <v>3.0849825808000785E-2</v>
      </c>
    </row>
    <row r="281" spans="2:5" x14ac:dyDescent="0.35">
      <c r="B281" s="40">
        <v>44628</v>
      </c>
      <c r="C281" s="41">
        <v>514.308044</v>
      </c>
      <c r="D281" s="6">
        <f t="shared" si="7"/>
        <v>4.772863994596424</v>
      </c>
      <c r="E281">
        <v>3.0833158600859743E-2</v>
      </c>
    </row>
    <row r="282" spans="2:5" x14ac:dyDescent="0.35">
      <c r="B282" s="40">
        <v>40491</v>
      </c>
      <c r="C282" s="41">
        <v>89.090621999999996</v>
      </c>
      <c r="D282" s="6">
        <f t="shared" si="7"/>
        <v>1.4768115592702926</v>
      </c>
      <c r="E282">
        <v>3.0823859593259534E-2</v>
      </c>
    </row>
    <row r="283" spans="2:5" x14ac:dyDescent="0.35">
      <c r="B283" s="40">
        <v>38887</v>
      </c>
      <c r="C283" s="41">
        <v>35.969883000000003</v>
      </c>
      <c r="D283" s="6">
        <f t="shared" si="7"/>
        <v>0.59323490856808392</v>
      </c>
      <c r="E283">
        <v>3.07943137108471E-2</v>
      </c>
    </row>
    <row r="284" spans="2:5" x14ac:dyDescent="0.35">
      <c r="B284" s="40">
        <v>38610</v>
      </c>
      <c r="C284" s="41">
        <v>22.576635</v>
      </c>
      <c r="D284" s="6">
        <f t="shared" si="7"/>
        <v>-0.80443313259996208</v>
      </c>
      <c r="E284">
        <v>3.0754952435987162E-2</v>
      </c>
    </row>
    <row r="285" spans="2:5" x14ac:dyDescent="0.35">
      <c r="B285" s="40">
        <v>41228</v>
      </c>
      <c r="C285" s="41">
        <v>115.442024</v>
      </c>
      <c r="D285" s="6">
        <f t="shared" si="7"/>
        <v>-0.56040836813496486</v>
      </c>
      <c r="E285">
        <v>3.0726246408682031E-2</v>
      </c>
    </row>
    <row r="286" spans="2:5" x14ac:dyDescent="0.35">
      <c r="B286" s="40">
        <v>42513</v>
      </c>
      <c r="C286" s="41">
        <v>262.61196899999999</v>
      </c>
      <c r="D286" s="6">
        <f t="shared" si="7"/>
        <v>1.2222426261696269</v>
      </c>
      <c r="E286">
        <v>3.0674638664531302E-2</v>
      </c>
    </row>
    <row r="287" spans="2:5" x14ac:dyDescent="0.35">
      <c r="B287" s="40">
        <v>41187</v>
      </c>
      <c r="C287" s="41">
        <v>118.174301</v>
      </c>
      <c r="D287" s="6">
        <f t="shared" si="7"/>
        <v>14.00826917024831</v>
      </c>
      <c r="E287">
        <v>3.0632237029217014E-2</v>
      </c>
    </row>
    <row r="288" spans="2:5" x14ac:dyDescent="0.35">
      <c r="B288" s="40">
        <v>37908</v>
      </c>
      <c r="C288" s="41">
        <v>7.8739460000000001</v>
      </c>
      <c r="D288" s="6">
        <f t="shared" si="7"/>
        <v>-0.98343104890506339</v>
      </c>
      <c r="E288">
        <v>3.0622688069315309E-2</v>
      </c>
    </row>
    <row r="289" spans="2:5" x14ac:dyDescent="0.35">
      <c r="B289" s="40">
        <v>44041</v>
      </c>
      <c r="C289" s="41">
        <v>475.222961</v>
      </c>
      <c r="D289" s="6">
        <f t="shared" si="7"/>
        <v>78.415867198754015</v>
      </c>
      <c r="E289">
        <v>3.0519978986735214E-2</v>
      </c>
    </row>
    <row r="290" spans="2:5" x14ac:dyDescent="0.35">
      <c r="B290" s="40">
        <v>37638</v>
      </c>
      <c r="C290" s="41">
        <v>5.9839799999999999</v>
      </c>
      <c r="D290" s="6">
        <f t="shared" si="7"/>
        <v>-0.33666185937051402</v>
      </c>
      <c r="E290">
        <v>3.0519246354508738E-2</v>
      </c>
    </row>
    <row r="291" spans="2:5" x14ac:dyDescent="0.35">
      <c r="B291" s="40">
        <v>37956</v>
      </c>
      <c r="C291" s="41">
        <v>9.0210100000000004</v>
      </c>
      <c r="D291" s="6">
        <f t="shared" si="7"/>
        <v>-0.87391210701007926</v>
      </c>
      <c r="E291">
        <v>3.0490537397763674E-2</v>
      </c>
    </row>
    <row r="292" spans="2:5" x14ac:dyDescent="0.35">
      <c r="B292" s="40">
        <v>40210</v>
      </c>
      <c r="C292" s="41">
        <v>71.545410000000004</v>
      </c>
      <c r="D292" s="6">
        <f t="shared" si="7"/>
        <v>0.79603761904690173</v>
      </c>
      <c r="E292">
        <v>3.0472545542823151E-2</v>
      </c>
    </row>
    <row r="293" spans="2:5" x14ac:dyDescent="0.35">
      <c r="B293" s="40">
        <v>39596</v>
      </c>
      <c r="C293" s="41">
        <v>39.835140000000003</v>
      </c>
      <c r="D293" s="6">
        <f t="shared" si="7"/>
        <v>-0.41589968976442537</v>
      </c>
      <c r="E293">
        <v>3.0368541369533156E-2</v>
      </c>
    </row>
    <row r="294" spans="2:5" x14ac:dyDescent="0.35">
      <c r="B294" s="40">
        <v>40126</v>
      </c>
      <c r="C294" s="41">
        <v>68.199141999999995</v>
      </c>
      <c r="D294" s="6">
        <f t="shared" si="7"/>
        <v>4.6516544846566834</v>
      </c>
      <c r="E294">
        <v>3.0332634083200721E-2</v>
      </c>
    </row>
    <row r="295" spans="2:5" x14ac:dyDescent="0.35">
      <c r="B295" s="40">
        <v>38295</v>
      </c>
      <c r="C295" s="41">
        <v>12.067111000000001</v>
      </c>
      <c r="D295" s="6">
        <f t="shared" si="7"/>
        <v>-0.65659430341092606</v>
      </c>
      <c r="E295">
        <v>3.029299941685288E-2</v>
      </c>
    </row>
    <row r="296" spans="2:5" x14ac:dyDescent="0.35">
      <c r="B296" s="40">
        <v>38870</v>
      </c>
      <c r="C296" s="41">
        <v>35.139519</v>
      </c>
      <c r="D296" s="6">
        <f t="shared" si="7"/>
        <v>-0.89190518930361307</v>
      </c>
      <c r="E296">
        <v>3.019083886885254E-2</v>
      </c>
    </row>
    <row r="297" spans="2:5" x14ac:dyDescent="0.35">
      <c r="B297" s="40">
        <v>43048</v>
      </c>
      <c r="C297" s="41">
        <v>325.080536</v>
      </c>
      <c r="D297" s="6">
        <f t="shared" si="7"/>
        <v>4.7512337895856875</v>
      </c>
      <c r="E297">
        <v>3.0155251314844759E-2</v>
      </c>
    </row>
    <row r="298" spans="2:5" x14ac:dyDescent="0.35">
      <c r="B298" s="40">
        <v>40072</v>
      </c>
      <c r="C298" s="41">
        <v>56.523617000000002</v>
      </c>
      <c r="D298" s="6">
        <f t="shared" si="7"/>
        <v>3.6313116941248786</v>
      </c>
      <c r="E298">
        <v>3.0148692958551389E-2</v>
      </c>
    </row>
    <row r="299" spans="2:5" x14ac:dyDescent="0.35">
      <c r="B299" s="40">
        <v>38001</v>
      </c>
      <c r="C299" s="41">
        <v>12.204667000000001</v>
      </c>
      <c r="D299" s="6">
        <f t="shared" si="7"/>
        <v>2.1696896911779371E-2</v>
      </c>
      <c r="E299">
        <v>3.003592437971251E-2</v>
      </c>
    </row>
    <row r="300" spans="2:5" x14ac:dyDescent="0.35">
      <c r="B300" s="40">
        <v>37981</v>
      </c>
      <c r="C300" s="41">
        <v>11.945487</v>
      </c>
      <c r="D300" s="6">
        <f t="shared" si="7"/>
        <v>-0.20029591526869764</v>
      </c>
      <c r="E300">
        <v>3.0020000284548192E-2</v>
      </c>
    </row>
    <row r="301" spans="2:5" x14ac:dyDescent="0.35">
      <c r="B301" s="40">
        <v>38407</v>
      </c>
      <c r="C301" s="41">
        <v>14.937384</v>
      </c>
      <c r="D301" s="6">
        <f t="shared" si="7"/>
        <v>-0.53233289940794681</v>
      </c>
      <c r="E301">
        <v>2.9961688919987788E-2</v>
      </c>
    </row>
    <row r="302" spans="2:5" x14ac:dyDescent="0.35">
      <c r="B302" s="40">
        <v>38799</v>
      </c>
      <c r="C302" s="41">
        <v>31.940207000000001</v>
      </c>
      <c r="D302" s="6">
        <f t="shared" si="7"/>
        <v>3.8593035357822103</v>
      </c>
      <c r="E302">
        <v>2.9790046708446153E-2</v>
      </c>
    </row>
    <row r="303" spans="2:5" x14ac:dyDescent="0.35">
      <c r="B303" s="40">
        <v>37442</v>
      </c>
      <c r="C303" s="41">
        <v>6.5730009999999996</v>
      </c>
      <c r="D303" s="6">
        <f t="shared" si="7"/>
        <v>-0.83103122299854681</v>
      </c>
      <c r="E303">
        <v>2.9789633421266767E-2</v>
      </c>
    </row>
    <row r="304" spans="2:5" x14ac:dyDescent="0.35">
      <c r="B304" s="40">
        <v>39164</v>
      </c>
      <c r="C304" s="41">
        <v>38.900683999999998</v>
      </c>
      <c r="D304" s="6">
        <f t="shared" si="7"/>
        <v>-0.77677706419040249</v>
      </c>
      <c r="E304">
        <v>2.9768250097667436E-2</v>
      </c>
    </row>
    <row r="305" spans="2:5" x14ac:dyDescent="0.35">
      <c r="B305" s="40">
        <v>41823</v>
      </c>
      <c r="C305" s="41">
        <v>174.26831100000001</v>
      </c>
      <c r="D305" s="6">
        <f t="shared" si="7"/>
        <v>11.016139099242125</v>
      </c>
      <c r="E305">
        <v>2.9766800793117849E-2</v>
      </c>
    </row>
    <row r="306" spans="2:5" x14ac:dyDescent="0.35">
      <c r="B306" s="40">
        <v>38406</v>
      </c>
      <c r="C306" s="41">
        <v>14.502853999999999</v>
      </c>
      <c r="D306" s="6">
        <f t="shared" si="7"/>
        <v>-0.94662371975456439</v>
      </c>
      <c r="E306">
        <v>2.9719891075654533E-2</v>
      </c>
    </row>
    <row r="307" spans="2:5" x14ac:dyDescent="0.35">
      <c r="B307" s="40">
        <v>42593</v>
      </c>
      <c r="C307" s="41">
        <v>271.70971700000001</v>
      </c>
      <c r="D307" s="6">
        <f t="shared" si="7"/>
        <v>1.483279176721402</v>
      </c>
      <c r="E307">
        <v>2.9715074157961936E-2</v>
      </c>
    </row>
    <row r="308" spans="2:5" x14ac:dyDescent="0.35">
      <c r="B308" s="40">
        <v>41145</v>
      </c>
      <c r="C308" s="41">
        <v>109.415695</v>
      </c>
      <c r="D308" s="6">
        <f t="shared" si="7"/>
        <v>-0.80067120046825557</v>
      </c>
      <c r="E308">
        <v>2.9707156871479797E-2</v>
      </c>
    </row>
    <row r="309" spans="2:5" x14ac:dyDescent="0.35">
      <c r="B309" s="40">
        <v>44635</v>
      </c>
      <c r="C309" s="41">
        <v>548.92065400000001</v>
      </c>
      <c r="D309" s="6">
        <f t="shared" si="7"/>
        <v>10.409478939411919</v>
      </c>
      <c r="E309">
        <v>2.9689370875682103E-2</v>
      </c>
    </row>
    <row r="310" spans="2:5" x14ac:dyDescent="0.35">
      <c r="B310" s="40">
        <v>39967</v>
      </c>
      <c r="C310" s="41">
        <v>48.110931000000001</v>
      </c>
      <c r="D310" s="6">
        <f t="shared" si="7"/>
        <v>5.3290207546030537</v>
      </c>
      <c r="E310">
        <v>2.9639871215967423E-2</v>
      </c>
    </row>
    <row r="311" spans="2:5" x14ac:dyDescent="0.35">
      <c r="B311" s="40">
        <v>37887</v>
      </c>
      <c r="C311" s="41">
        <v>7.6016389999999996</v>
      </c>
      <c r="D311" s="6">
        <f t="shared" si="7"/>
        <v>-0.98658729951491486</v>
      </c>
      <c r="E311">
        <v>2.9610774558168615E-2</v>
      </c>
    </row>
    <row r="312" spans="2:5" x14ac:dyDescent="0.35">
      <c r="B312" s="40">
        <v>44763</v>
      </c>
      <c r="C312" s="41">
        <v>566.74932899999999</v>
      </c>
      <c r="D312" s="6">
        <f t="shared" si="7"/>
        <v>11.491683493448949</v>
      </c>
      <c r="E312">
        <v>2.9520368481062199E-2</v>
      </c>
    </row>
    <row r="313" spans="2:5" x14ac:dyDescent="0.35">
      <c r="B313" s="40">
        <v>39535</v>
      </c>
      <c r="C313" s="41">
        <v>45.370131999999998</v>
      </c>
      <c r="D313" s="6">
        <f t="shared" si="7"/>
        <v>-0.85029487764741862</v>
      </c>
      <c r="E313">
        <v>2.9495726913086551E-2</v>
      </c>
    </row>
    <row r="314" spans="2:5" x14ac:dyDescent="0.35">
      <c r="B314" s="40">
        <v>43186</v>
      </c>
      <c r="C314" s="41">
        <v>303.06332400000002</v>
      </c>
      <c r="D314" s="6">
        <f t="shared" si="7"/>
        <v>2.6481199730788894</v>
      </c>
      <c r="E314">
        <v>2.9472426746635499E-2</v>
      </c>
    </row>
    <row r="315" spans="2:5" x14ac:dyDescent="0.35">
      <c r="B315" s="40">
        <v>40333</v>
      </c>
      <c r="C315" s="41">
        <v>83.073836999999997</v>
      </c>
      <c r="D315" s="6">
        <f t="shared" si="7"/>
        <v>-0.63955395736505993</v>
      </c>
      <c r="E315">
        <v>2.9427490523867963E-2</v>
      </c>
    </row>
    <row r="316" spans="2:5" x14ac:dyDescent="0.35">
      <c r="B316" s="40">
        <v>42398</v>
      </c>
      <c r="C316" s="41">
        <v>230.475098</v>
      </c>
      <c r="D316" s="6">
        <f t="shared" si="7"/>
        <v>1.4520076218120379</v>
      </c>
      <c r="E316">
        <v>2.9363306629300132E-2</v>
      </c>
    </row>
    <row r="317" spans="2:5" x14ac:dyDescent="0.35">
      <c r="B317" s="40">
        <v>40777</v>
      </c>
      <c r="C317" s="41">
        <v>93.994445999999996</v>
      </c>
      <c r="D317" s="6">
        <f t="shared" si="7"/>
        <v>9.0116542541446698</v>
      </c>
      <c r="E317">
        <v>2.934114277087951E-2</v>
      </c>
    </row>
    <row r="318" spans="2:5" x14ac:dyDescent="0.35">
      <c r="B318" s="40">
        <v>38070</v>
      </c>
      <c r="C318" s="41">
        <v>9.388503</v>
      </c>
      <c r="D318" s="6">
        <f t="shared" si="7"/>
        <v>-0.88268743489301538</v>
      </c>
      <c r="E318">
        <v>2.9261561935850836E-2</v>
      </c>
    </row>
    <row r="319" spans="2:5" x14ac:dyDescent="0.35">
      <c r="B319" s="40">
        <v>40326</v>
      </c>
      <c r="C319" s="41">
        <v>80.029815999999997</v>
      </c>
      <c r="D319" s="6">
        <f t="shared" si="7"/>
        <v>3.0975406354033956</v>
      </c>
      <c r="E319">
        <v>2.9150209827274138E-2</v>
      </c>
    </row>
    <row r="320" spans="2:5" x14ac:dyDescent="0.35">
      <c r="B320" s="40">
        <v>38553</v>
      </c>
      <c r="C320" s="41">
        <v>19.531182999999999</v>
      </c>
      <c r="D320" s="6">
        <f t="shared" si="7"/>
        <v>-0.95419338756564032</v>
      </c>
      <c r="E320">
        <v>2.9118116055467286E-2</v>
      </c>
    </row>
    <row r="321" spans="2:5" x14ac:dyDescent="0.35">
      <c r="B321" s="40">
        <v>43496</v>
      </c>
      <c r="C321" s="41">
        <v>426.38348400000001</v>
      </c>
      <c r="D321" s="6">
        <f t="shared" si="7"/>
        <v>8.8723469065918934</v>
      </c>
      <c r="E321">
        <v>2.8992101856324941E-2</v>
      </c>
    </row>
    <row r="322" spans="2:5" x14ac:dyDescent="0.35">
      <c r="B322" s="40">
        <v>39500</v>
      </c>
      <c r="C322" s="41">
        <v>43.189678000000001</v>
      </c>
      <c r="D322" s="6">
        <f t="shared" si="7"/>
        <v>5.442211041784442</v>
      </c>
      <c r="E322">
        <v>2.8970708804574124E-2</v>
      </c>
    </row>
    <row r="323" spans="2:5" x14ac:dyDescent="0.35">
      <c r="B323" s="40">
        <v>37813</v>
      </c>
      <c r="C323" s="41">
        <v>6.7041700000000004</v>
      </c>
      <c r="D323" s="6">
        <f t="shared" si="7"/>
        <v>-0.98406522959138953</v>
      </c>
      <c r="E323">
        <v>2.893530917463499E-2</v>
      </c>
    </row>
    <row r="324" spans="2:5" x14ac:dyDescent="0.35">
      <c r="B324" s="40">
        <v>43374</v>
      </c>
      <c r="C324" s="41">
        <v>420.72586100000001</v>
      </c>
      <c r="D324" s="6">
        <f t="shared" si="7"/>
        <v>6.3346413482344612</v>
      </c>
      <c r="E324">
        <v>2.8929387693879097E-2</v>
      </c>
    </row>
    <row r="325" spans="2:5" x14ac:dyDescent="0.35">
      <c r="B325" s="40">
        <v>40021</v>
      </c>
      <c r="C325" s="41">
        <v>57.361477000000001</v>
      </c>
      <c r="D325" s="6">
        <f t="shared" si="7"/>
        <v>0.42593111264533406</v>
      </c>
      <c r="E325">
        <v>2.8901541357422653E-2</v>
      </c>
    </row>
    <row r="326" spans="2:5" x14ac:dyDescent="0.35">
      <c r="B326" s="40">
        <v>39888</v>
      </c>
      <c r="C326" s="41">
        <v>40.227383000000003</v>
      </c>
      <c r="D326" s="6">
        <f t="shared" si="7"/>
        <v>2.524598355395852</v>
      </c>
      <c r="E326">
        <v>2.8882848018413669E-2</v>
      </c>
    </row>
    <row r="327" spans="2:5" x14ac:dyDescent="0.35">
      <c r="B327" s="40">
        <v>38331</v>
      </c>
      <c r="C327" s="41">
        <v>11.413323999999999</v>
      </c>
      <c r="D327" s="6">
        <f t="shared" ref="D327:D390" si="8">(C327-C328)/C328</f>
        <v>-0.96846409786436938</v>
      </c>
      <c r="E327">
        <v>2.8746023671032579E-2</v>
      </c>
    </row>
    <row r="328" spans="2:5" x14ac:dyDescent="0.35">
      <c r="B328" s="40">
        <v>43298</v>
      </c>
      <c r="C328" s="41">
        <v>361.91525300000001</v>
      </c>
      <c r="D328" s="6">
        <f t="shared" si="8"/>
        <v>0.44525178883003458</v>
      </c>
      <c r="E328">
        <v>2.8723170721481416E-2</v>
      </c>
    </row>
    <row r="329" spans="2:5" x14ac:dyDescent="0.35">
      <c r="B329" s="40">
        <v>42072</v>
      </c>
      <c r="C329" s="41">
        <v>250.41674800000001</v>
      </c>
      <c r="D329" s="6">
        <f t="shared" si="8"/>
        <v>0.21125829725973519</v>
      </c>
      <c r="E329">
        <v>2.868375370007159E-2</v>
      </c>
    </row>
    <row r="330" spans="2:5" x14ac:dyDescent="0.35">
      <c r="B330" s="40">
        <v>41943</v>
      </c>
      <c r="C330" s="41">
        <v>206.74099699999999</v>
      </c>
      <c r="D330" s="6">
        <f t="shared" si="8"/>
        <v>4.5181727681542379</v>
      </c>
      <c r="E330">
        <v>2.8610355057178339E-2</v>
      </c>
    </row>
    <row r="331" spans="2:5" x14ac:dyDescent="0.35">
      <c r="B331" s="40">
        <v>38924</v>
      </c>
      <c r="C331" s="41">
        <v>37.465480999999997</v>
      </c>
      <c r="D331" s="6">
        <f t="shared" si="8"/>
        <v>0.14051354383922202</v>
      </c>
      <c r="E331">
        <v>2.8491159015182232E-2</v>
      </c>
    </row>
    <row r="332" spans="2:5" x14ac:dyDescent="0.35">
      <c r="B332" s="40">
        <v>39633</v>
      </c>
      <c r="C332" s="41">
        <v>32.849659000000003</v>
      </c>
      <c r="D332" s="6">
        <f t="shared" si="8"/>
        <v>-0.60843693541994781</v>
      </c>
      <c r="E332">
        <v>2.8439447940496625E-2</v>
      </c>
    </row>
    <row r="333" spans="2:5" x14ac:dyDescent="0.35">
      <c r="B333" s="40">
        <v>40500</v>
      </c>
      <c r="C333" s="41">
        <v>83.893660999999994</v>
      </c>
      <c r="D333" s="6">
        <f t="shared" si="8"/>
        <v>-0.84187778278198799</v>
      </c>
      <c r="E333">
        <v>2.837245139724134E-2</v>
      </c>
    </row>
    <row r="334" spans="2:5" x14ac:dyDescent="0.35">
      <c r="B334" s="40">
        <v>45061</v>
      </c>
      <c r="C334" s="41">
        <v>530.56213400000001</v>
      </c>
      <c r="D334" s="6">
        <f t="shared" si="8"/>
        <v>3.8352959252360685</v>
      </c>
      <c r="E334">
        <v>2.8359251137834367E-2</v>
      </c>
    </row>
    <row r="335" spans="2:5" x14ac:dyDescent="0.35">
      <c r="B335" s="40">
        <v>41134</v>
      </c>
      <c r="C335" s="41">
        <v>109.726921</v>
      </c>
      <c r="D335" s="6">
        <f t="shared" si="8"/>
        <v>8.1856381409983534</v>
      </c>
      <c r="E335">
        <v>2.8333255188559208E-2</v>
      </c>
    </row>
    <row r="336" spans="2:5" x14ac:dyDescent="0.35">
      <c r="B336" s="40">
        <v>37994</v>
      </c>
      <c r="C336" s="41">
        <v>11.945487</v>
      </c>
      <c r="D336" s="6">
        <f t="shared" si="8"/>
        <v>-0.97740797635870336</v>
      </c>
      <c r="E336">
        <v>2.8304819303348269E-2</v>
      </c>
    </row>
    <row r="337" spans="2:5" x14ac:dyDescent="0.35">
      <c r="B337" s="40">
        <v>44846</v>
      </c>
      <c r="C337" s="41">
        <v>528.74798599999997</v>
      </c>
      <c r="D337" s="6">
        <f t="shared" si="8"/>
        <v>0.26911110934508303</v>
      </c>
      <c r="E337">
        <v>2.8230074277425868E-2</v>
      </c>
    </row>
    <row r="338" spans="2:5" x14ac:dyDescent="0.35">
      <c r="B338" s="40">
        <v>43479</v>
      </c>
      <c r="C338" s="41">
        <v>416.628601</v>
      </c>
      <c r="D338" s="6">
        <f t="shared" si="8"/>
        <v>2.3959958968491497</v>
      </c>
      <c r="E338">
        <v>2.8104069148049686E-2</v>
      </c>
    </row>
    <row r="339" spans="2:5" x14ac:dyDescent="0.35">
      <c r="B339" s="40">
        <v>41348</v>
      </c>
      <c r="C339" s="41">
        <v>122.682304</v>
      </c>
      <c r="D339" s="6">
        <f t="shared" si="8"/>
        <v>-0.45206808368363938</v>
      </c>
      <c r="E339">
        <v>2.8089943476394933E-2</v>
      </c>
    </row>
    <row r="340" spans="2:5" x14ac:dyDescent="0.35">
      <c r="B340" s="40">
        <v>42397</v>
      </c>
      <c r="C340" s="41">
        <v>223.90063499999999</v>
      </c>
      <c r="D340" s="6">
        <f t="shared" si="8"/>
        <v>4.6647553885105424</v>
      </c>
      <c r="E340">
        <v>2.807686957165529E-2</v>
      </c>
    </row>
    <row r="341" spans="2:5" x14ac:dyDescent="0.35">
      <c r="B341" s="40">
        <v>39678</v>
      </c>
      <c r="C341" s="41">
        <v>39.525207999999999</v>
      </c>
      <c r="D341" s="6">
        <f t="shared" si="8"/>
        <v>-0.89920501648879936</v>
      </c>
      <c r="E341">
        <v>2.8021708583115475E-2</v>
      </c>
    </row>
    <row r="342" spans="2:5" x14ac:dyDescent="0.35">
      <c r="B342" s="40">
        <v>43402</v>
      </c>
      <c r="C342" s="41">
        <v>392.13467400000002</v>
      </c>
      <c r="D342" s="6">
        <f t="shared" si="8"/>
        <v>41.290293472567285</v>
      </c>
      <c r="E342">
        <v>2.7997324014319629E-2</v>
      </c>
    </row>
    <row r="343" spans="2:5" x14ac:dyDescent="0.35">
      <c r="B343" s="40">
        <v>37957</v>
      </c>
      <c r="C343" s="41">
        <v>9.2724510000000002</v>
      </c>
      <c r="D343" s="6">
        <f t="shared" si="8"/>
        <v>-0.53859007209776599</v>
      </c>
      <c r="E343">
        <v>2.7872821335970119E-2</v>
      </c>
    </row>
    <row r="344" spans="2:5" x14ac:dyDescent="0.35">
      <c r="B344" s="40">
        <v>38565</v>
      </c>
      <c r="C344" s="41">
        <v>20.095907</v>
      </c>
      <c r="D344" s="6">
        <f t="shared" si="8"/>
        <v>0.82117090158526695</v>
      </c>
      <c r="E344">
        <v>2.7852286672480124E-2</v>
      </c>
    </row>
    <row r="345" spans="2:5" x14ac:dyDescent="0.35">
      <c r="B345" s="40">
        <v>38314</v>
      </c>
      <c r="C345" s="41">
        <v>11.034608</v>
      </c>
      <c r="D345" s="6">
        <f t="shared" si="8"/>
        <v>-0.38048332438787219</v>
      </c>
      <c r="E345">
        <v>2.7849612854398301E-2</v>
      </c>
    </row>
    <row r="346" spans="2:5" x14ac:dyDescent="0.35">
      <c r="B346" s="40">
        <v>38530</v>
      </c>
      <c r="C346" s="41">
        <v>17.811640000000001</v>
      </c>
      <c r="D346" s="6">
        <f t="shared" si="8"/>
        <v>-0.77433286787596389</v>
      </c>
      <c r="E346">
        <v>2.7835148575442552E-2</v>
      </c>
    </row>
    <row r="347" spans="2:5" x14ac:dyDescent="0.35">
      <c r="B347" s="40">
        <v>40312</v>
      </c>
      <c r="C347" s="41">
        <v>78.928818000000007</v>
      </c>
      <c r="D347" s="6">
        <f t="shared" si="8"/>
        <v>-0.71529511028964554</v>
      </c>
      <c r="E347">
        <v>2.7832487595407678E-2</v>
      </c>
    </row>
    <row r="348" spans="2:5" x14ac:dyDescent="0.35">
      <c r="B348" s="40">
        <v>42233</v>
      </c>
      <c r="C348" s="41">
        <v>277.23028599999998</v>
      </c>
      <c r="D348" s="6">
        <f t="shared" si="8"/>
        <v>6.5907791965276799</v>
      </c>
      <c r="E348">
        <v>2.7824743882895506E-2</v>
      </c>
    </row>
    <row r="349" spans="2:5" x14ac:dyDescent="0.35">
      <c r="B349" s="40">
        <v>38890</v>
      </c>
      <c r="C349" s="41">
        <v>36.521979999999999</v>
      </c>
      <c r="D349" s="6">
        <f t="shared" si="8"/>
        <v>3.6633188440346145</v>
      </c>
      <c r="E349">
        <v>2.7704389599058656E-2</v>
      </c>
    </row>
    <row r="350" spans="2:5" x14ac:dyDescent="0.35">
      <c r="B350" s="40">
        <v>37894</v>
      </c>
      <c r="C350" s="41">
        <v>7.8317569999999996</v>
      </c>
      <c r="D350" s="6">
        <f t="shared" si="8"/>
        <v>-0.98672386199404705</v>
      </c>
      <c r="E350">
        <v>2.7679446967431433E-2</v>
      </c>
    </row>
    <row r="351" spans="2:5" x14ac:dyDescent="0.35">
      <c r="B351" s="40">
        <v>44407</v>
      </c>
      <c r="C351" s="41">
        <v>589.91229199999998</v>
      </c>
      <c r="D351" s="6">
        <f t="shared" si="8"/>
        <v>0.24246957441497455</v>
      </c>
      <c r="E351">
        <v>2.7540280477187339E-2</v>
      </c>
    </row>
    <row r="352" spans="2:5" x14ac:dyDescent="0.35">
      <c r="B352" s="40">
        <v>44075</v>
      </c>
      <c r="C352" s="41">
        <v>474.79013099999997</v>
      </c>
      <c r="D352" s="6">
        <f t="shared" si="8"/>
        <v>17.491660995006796</v>
      </c>
      <c r="E352">
        <v>2.7391566379329008E-2</v>
      </c>
    </row>
    <row r="353" spans="2:5" x14ac:dyDescent="0.35">
      <c r="B353" s="40">
        <v>38702</v>
      </c>
      <c r="C353" s="41">
        <v>25.675905</v>
      </c>
      <c r="D353" s="6">
        <f t="shared" si="8"/>
        <v>-0.50856634841071369</v>
      </c>
      <c r="E353">
        <v>2.7361544854024342E-2</v>
      </c>
    </row>
    <row r="354" spans="2:5" x14ac:dyDescent="0.35">
      <c r="B354" s="40">
        <v>39454</v>
      </c>
      <c r="C354" s="41">
        <v>52.246941</v>
      </c>
      <c r="D354" s="6">
        <f t="shared" si="8"/>
        <v>7.8135820781467213</v>
      </c>
      <c r="E354">
        <v>2.7205271458178571E-2</v>
      </c>
    </row>
    <row r="355" spans="2:5" x14ac:dyDescent="0.35">
      <c r="B355" s="40">
        <v>37469</v>
      </c>
      <c r="C355" s="41">
        <v>5.9280030000000004</v>
      </c>
      <c r="D355" s="6">
        <f t="shared" si="8"/>
        <v>-0.86894954469385299</v>
      </c>
      <c r="E355">
        <v>2.7131469989340577E-2</v>
      </c>
    </row>
    <row r="356" spans="2:5" x14ac:dyDescent="0.35">
      <c r="B356" s="40">
        <v>39926</v>
      </c>
      <c r="C356" s="41">
        <v>45.234509000000003</v>
      </c>
      <c r="D356" s="6">
        <f t="shared" si="8"/>
        <v>-0.88560874288756075</v>
      </c>
      <c r="E356">
        <v>2.7092652755379937E-2</v>
      </c>
    </row>
    <row r="357" spans="2:5" x14ac:dyDescent="0.35">
      <c r="B357" s="40">
        <v>43441</v>
      </c>
      <c r="C357" s="41">
        <v>395.43676799999997</v>
      </c>
      <c r="D357" s="6">
        <f t="shared" si="8"/>
        <v>-0.14867808770790719</v>
      </c>
      <c r="E357">
        <v>2.7084390510910387E-2</v>
      </c>
    </row>
    <row r="358" spans="2:5" x14ac:dyDescent="0.35">
      <c r="B358" s="40">
        <v>44019</v>
      </c>
      <c r="C358" s="41">
        <v>464.497345</v>
      </c>
      <c r="D358" s="6">
        <f t="shared" si="8"/>
        <v>0.10119826418298966</v>
      </c>
      <c r="E358">
        <v>2.704141429430254E-2</v>
      </c>
    </row>
    <row r="359" spans="2:5" x14ac:dyDescent="0.35">
      <c r="B359" s="40">
        <v>43703</v>
      </c>
      <c r="C359" s="41">
        <v>421.81082199999997</v>
      </c>
      <c r="D359" s="6">
        <f t="shared" si="8"/>
        <v>3.7744138504705074</v>
      </c>
      <c r="E359">
        <v>2.6979400636502445E-2</v>
      </c>
    </row>
    <row r="360" spans="2:5" x14ac:dyDescent="0.35">
      <c r="B360" s="40">
        <v>40662</v>
      </c>
      <c r="C360" s="41">
        <v>88.348190000000002</v>
      </c>
      <c r="D360" s="6">
        <f t="shared" si="8"/>
        <v>-0.82934813730487078</v>
      </c>
      <c r="E360">
        <v>2.690324258984049E-2</v>
      </c>
    </row>
    <row r="361" spans="2:5" x14ac:dyDescent="0.35">
      <c r="B361" s="40">
        <v>44746</v>
      </c>
      <c r="C361" s="41">
        <v>517.71008300000005</v>
      </c>
      <c r="D361" s="6">
        <f t="shared" si="8"/>
        <v>0.940138872413249</v>
      </c>
      <c r="E361">
        <v>2.6894821524227064E-2</v>
      </c>
    </row>
    <row r="362" spans="2:5" x14ac:dyDescent="0.35">
      <c r="B362" s="40">
        <v>42496</v>
      </c>
      <c r="C362" s="41">
        <v>266.84176600000001</v>
      </c>
      <c r="D362" s="6">
        <f t="shared" si="8"/>
        <v>2.2331085523551781</v>
      </c>
      <c r="E362">
        <v>2.6893277212727499E-2</v>
      </c>
    </row>
    <row r="363" spans="2:5" x14ac:dyDescent="0.35">
      <c r="B363" s="40">
        <v>40350</v>
      </c>
      <c r="C363" s="41">
        <v>82.534119000000004</v>
      </c>
      <c r="D363" s="6">
        <f t="shared" si="8"/>
        <v>1.2210956907000479</v>
      </c>
      <c r="E363">
        <v>2.6860141200966275E-2</v>
      </c>
    </row>
    <row r="364" spans="2:5" x14ac:dyDescent="0.35">
      <c r="B364" s="40">
        <v>39843</v>
      </c>
      <c r="C364" s="41">
        <v>37.159191</v>
      </c>
      <c r="D364" s="6">
        <f t="shared" si="8"/>
        <v>-0.92525364684202638</v>
      </c>
      <c r="E364">
        <v>2.6853182193613347E-2</v>
      </c>
    </row>
    <row r="365" spans="2:5" x14ac:dyDescent="0.35">
      <c r="B365" s="40">
        <v>44104</v>
      </c>
      <c r="C365" s="41">
        <v>497.13717700000001</v>
      </c>
      <c r="D365" s="6">
        <f t="shared" si="8"/>
        <v>12.016934810483047</v>
      </c>
      <c r="E365">
        <v>2.6850277478460517E-2</v>
      </c>
    </row>
    <row r="366" spans="2:5" x14ac:dyDescent="0.35">
      <c r="B366" s="40">
        <v>38945</v>
      </c>
      <c r="C366" s="41">
        <v>38.191569999999999</v>
      </c>
      <c r="D366" s="6">
        <f t="shared" si="8"/>
        <v>-0.56676525764456875</v>
      </c>
      <c r="E366">
        <v>2.6800708971500675E-2</v>
      </c>
    </row>
    <row r="367" spans="2:5" x14ac:dyDescent="0.35">
      <c r="B367" s="40">
        <v>40898</v>
      </c>
      <c r="C367" s="41">
        <v>88.154449</v>
      </c>
      <c r="D367" s="6">
        <f t="shared" si="8"/>
        <v>-0.7968305051876845</v>
      </c>
      <c r="E367">
        <v>2.6749139909505705E-2</v>
      </c>
    </row>
    <row r="368" spans="2:5" x14ac:dyDescent="0.35">
      <c r="B368" s="40">
        <v>43326</v>
      </c>
      <c r="C368" s="41">
        <v>433.89608800000002</v>
      </c>
      <c r="D368" s="6">
        <f t="shared" si="8"/>
        <v>4.2707517892049562</v>
      </c>
      <c r="E368">
        <v>2.6745533013837954E-2</v>
      </c>
    </row>
    <row r="369" spans="2:5" x14ac:dyDescent="0.35">
      <c r="B369" s="40">
        <v>40588</v>
      </c>
      <c r="C369" s="41">
        <v>82.321479999999994</v>
      </c>
      <c r="D369" s="6">
        <f t="shared" si="8"/>
        <v>-0.44243686039456531</v>
      </c>
      <c r="E369">
        <v>2.6688276952215293E-2</v>
      </c>
    </row>
    <row r="370" spans="2:5" x14ac:dyDescent="0.35">
      <c r="B370" s="40">
        <v>41491</v>
      </c>
      <c r="C370" s="41">
        <v>147.645126</v>
      </c>
      <c r="D370" s="6">
        <f t="shared" si="8"/>
        <v>-0.37400873247003352</v>
      </c>
      <c r="E370">
        <v>2.6562152213648806E-2</v>
      </c>
    </row>
    <row r="371" spans="2:5" x14ac:dyDescent="0.35">
      <c r="B371" s="40">
        <v>42033</v>
      </c>
      <c r="C371" s="41">
        <v>235.858124</v>
      </c>
      <c r="D371" s="6">
        <f t="shared" si="8"/>
        <v>6.3812007470540125E-2</v>
      </c>
      <c r="E371">
        <v>2.6414852279250126E-2</v>
      </c>
    </row>
    <row r="372" spans="2:5" x14ac:dyDescent="0.35">
      <c r="B372" s="40">
        <v>41968</v>
      </c>
      <c r="C372" s="41">
        <v>221.710342</v>
      </c>
      <c r="D372" s="6">
        <f t="shared" si="8"/>
        <v>7.3902188613463879</v>
      </c>
      <c r="E372">
        <v>2.641037646652367E-2</v>
      </c>
    </row>
    <row r="373" spans="2:5" x14ac:dyDescent="0.35">
      <c r="B373" s="40">
        <v>38699</v>
      </c>
      <c r="C373" s="41">
        <v>26.424858</v>
      </c>
      <c r="D373" s="6">
        <f t="shared" si="8"/>
        <v>-0.92929166492436921</v>
      </c>
      <c r="E373">
        <v>2.6402994588098479E-2</v>
      </c>
    </row>
    <row r="374" spans="2:5" x14ac:dyDescent="0.35">
      <c r="B374" s="40">
        <v>43419</v>
      </c>
      <c r="C374" s="41">
        <v>373.71630900000002</v>
      </c>
      <c r="D374" s="6">
        <f t="shared" si="8"/>
        <v>0.42994199705095848</v>
      </c>
      <c r="E374">
        <v>2.639575842240369E-2</v>
      </c>
    </row>
    <row r="375" spans="2:5" x14ac:dyDescent="0.35">
      <c r="B375" s="40">
        <v>42188</v>
      </c>
      <c r="C375" s="41">
        <v>261.35067700000002</v>
      </c>
      <c r="D375" s="6">
        <f t="shared" si="8"/>
        <v>-0.23553357287118168</v>
      </c>
      <c r="E375">
        <v>2.6235453920730064E-2</v>
      </c>
    </row>
    <row r="376" spans="2:5" x14ac:dyDescent="0.35">
      <c r="B376" s="40">
        <v>43217</v>
      </c>
      <c r="C376" s="41">
        <v>341.87332199999997</v>
      </c>
      <c r="D376" s="6">
        <f t="shared" si="8"/>
        <v>0.58270616504610795</v>
      </c>
      <c r="E376">
        <v>2.6183258514263636E-2</v>
      </c>
    </row>
    <row r="377" spans="2:5" x14ac:dyDescent="0.35">
      <c r="B377" s="40">
        <v>41967</v>
      </c>
      <c r="C377" s="41">
        <v>216.00555399999999</v>
      </c>
      <c r="D377" s="6">
        <f t="shared" si="8"/>
        <v>-0.49708221120746759</v>
      </c>
      <c r="E377">
        <v>2.6013562999550661E-2</v>
      </c>
    </row>
    <row r="378" spans="2:5" x14ac:dyDescent="0.35">
      <c r="B378" s="40">
        <v>43747</v>
      </c>
      <c r="C378" s="41">
        <v>429.50470000000001</v>
      </c>
      <c r="D378" s="6">
        <f t="shared" si="8"/>
        <v>3.0813298752415252</v>
      </c>
      <c r="E378">
        <v>2.600857898614331E-2</v>
      </c>
    </row>
    <row r="379" spans="2:5" x14ac:dyDescent="0.35">
      <c r="B379" s="40">
        <v>41110</v>
      </c>
      <c r="C379" s="41">
        <v>105.236458</v>
      </c>
      <c r="D379" s="6">
        <f t="shared" si="8"/>
        <v>1.7197598157261937</v>
      </c>
      <c r="E379">
        <v>2.6007614043892343E-2</v>
      </c>
    </row>
    <row r="380" spans="2:5" x14ac:dyDescent="0.35">
      <c r="B380" s="40">
        <v>39849</v>
      </c>
      <c r="C380" s="41">
        <v>38.693291000000002</v>
      </c>
      <c r="D380" s="6">
        <f t="shared" si="8"/>
        <v>-0.90065923665578773</v>
      </c>
      <c r="E380">
        <v>2.5988852859328834E-2</v>
      </c>
    </row>
    <row r="381" spans="2:5" x14ac:dyDescent="0.35">
      <c r="B381" s="40">
        <v>43389</v>
      </c>
      <c r="C381" s="41">
        <v>389.50064099999997</v>
      </c>
      <c r="D381" s="6">
        <f t="shared" si="8"/>
        <v>1.6906527313143955</v>
      </c>
      <c r="E381">
        <v>2.5986982641021571E-2</v>
      </c>
    </row>
    <row r="382" spans="2:5" x14ac:dyDescent="0.35">
      <c r="B382" s="40">
        <v>41401</v>
      </c>
      <c r="C382" s="41">
        <v>144.760651</v>
      </c>
      <c r="D382" s="6">
        <f t="shared" si="8"/>
        <v>2.5493540785722346</v>
      </c>
      <c r="E382">
        <v>2.5974239700056162E-2</v>
      </c>
    </row>
    <row r="383" spans="2:5" x14ac:dyDescent="0.35">
      <c r="B383" s="40">
        <v>39051</v>
      </c>
      <c r="C383" s="41">
        <v>40.785069</v>
      </c>
      <c r="D383" s="6">
        <f t="shared" si="8"/>
        <v>-0.86091179592803158</v>
      </c>
      <c r="E383">
        <v>2.5968983112128897E-2</v>
      </c>
    </row>
    <row r="384" spans="2:5" x14ac:dyDescent="0.35">
      <c r="B384" s="40">
        <v>42548</v>
      </c>
      <c r="C384" s="41">
        <v>293.23168900000002</v>
      </c>
      <c r="D384" s="6">
        <f t="shared" si="8"/>
        <v>1.6413400548953834</v>
      </c>
      <c r="E384">
        <v>2.5896787743691647E-2</v>
      </c>
    </row>
    <row r="385" spans="2:5" x14ac:dyDescent="0.35">
      <c r="B385" s="40">
        <v>41150</v>
      </c>
      <c r="C385" s="41">
        <v>111.01625799999999</v>
      </c>
      <c r="D385" s="6">
        <f t="shared" si="8"/>
        <v>2.3881022148778648</v>
      </c>
      <c r="E385">
        <v>2.5883472583088499E-2</v>
      </c>
    </row>
    <row r="386" spans="2:5" x14ac:dyDescent="0.35">
      <c r="B386" s="40">
        <v>38800</v>
      </c>
      <c r="C386" s="41">
        <v>32.766502000000003</v>
      </c>
      <c r="D386" s="6">
        <f t="shared" si="8"/>
        <v>1.2991280764382769</v>
      </c>
      <c r="E386">
        <v>2.5870057761366472E-2</v>
      </c>
    </row>
    <row r="387" spans="2:5" x14ac:dyDescent="0.35">
      <c r="B387" s="40">
        <v>38397</v>
      </c>
      <c r="C387" s="41">
        <v>14.251708000000001</v>
      </c>
      <c r="D387" s="6">
        <f t="shared" si="8"/>
        <v>-0.92732699440609845</v>
      </c>
      <c r="E387">
        <v>2.5825092806250567E-2</v>
      </c>
    </row>
    <row r="388" spans="2:5" x14ac:dyDescent="0.35">
      <c r="B388" s="40">
        <v>41934</v>
      </c>
      <c r="C388" s="41">
        <v>196.107315</v>
      </c>
      <c r="D388" s="6">
        <f t="shared" si="8"/>
        <v>0.28428614019775361</v>
      </c>
      <c r="E388">
        <v>2.5781805015818941E-2</v>
      </c>
    </row>
    <row r="389" spans="2:5" x14ac:dyDescent="0.35">
      <c r="B389" s="40">
        <v>41619</v>
      </c>
      <c r="C389" s="41">
        <v>152.69752500000001</v>
      </c>
      <c r="D389" s="6">
        <f t="shared" si="8"/>
        <v>2.3466414714029349</v>
      </c>
      <c r="E389">
        <v>2.5773008231421174E-2</v>
      </c>
    </row>
    <row r="390" spans="2:5" x14ac:dyDescent="0.35">
      <c r="B390" s="40">
        <v>39364</v>
      </c>
      <c r="C390" s="41">
        <v>45.627094</v>
      </c>
      <c r="D390" s="6">
        <f t="shared" si="8"/>
        <v>-0.90780498845939139</v>
      </c>
      <c r="E390">
        <v>2.574922680604735E-2</v>
      </c>
    </row>
    <row r="391" spans="2:5" x14ac:dyDescent="0.35">
      <c r="B391" s="40">
        <v>44085</v>
      </c>
      <c r="C391" s="41">
        <v>494.89764400000001</v>
      </c>
      <c r="D391" s="6">
        <f t="shared" ref="D391:D454" si="9">(C391-C392)/C392</f>
        <v>5.1130079573733198</v>
      </c>
      <c r="E391">
        <v>2.5731644351574063E-2</v>
      </c>
    </row>
    <row r="392" spans="2:5" x14ac:dyDescent="0.35">
      <c r="B392" s="40">
        <v>40315</v>
      </c>
      <c r="C392" s="41">
        <v>80.958122000000003</v>
      </c>
      <c r="D392" s="6">
        <f t="shared" si="9"/>
        <v>-0.60091472703035853</v>
      </c>
      <c r="E392">
        <v>2.5710558594707399E-2</v>
      </c>
    </row>
    <row r="393" spans="2:5" x14ac:dyDescent="0.35">
      <c r="B393" s="40">
        <v>41869</v>
      </c>
      <c r="C393" s="41">
        <v>202.859207</v>
      </c>
      <c r="D393" s="6">
        <f t="shared" si="9"/>
        <v>1.7982385429195202</v>
      </c>
      <c r="E393">
        <v>2.5700013922796971E-2</v>
      </c>
    </row>
    <row r="394" spans="2:5" x14ac:dyDescent="0.35">
      <c r="B394" s="40">
        <v>40274</v>
      </c>
      <c r="C394" s="41">
        <v>72.495322999999999</v>
      </c>
      <c r="D394" s="6">
        <f t="shared" si="9"/>
        <v>-9.7069025256259975E-2</v>
      </c>
      <c r="E394">
        <v>2.5656667052715784E-2</v>
      </c>
    </row>
    <row r="395" spans="2:5" x14ac:dyDescent="0.35">
      <c r="B395" s="40">
        <v>40318</v>
      </c>
      <c r="C395" s="41">
        <v>80.288887000000003</v>
      </c>
      <c r="D395" s="6">
        <f t="shared" si="9"/>
        <v>-8.1689448114357091E-2</v>
      </c>
      <c r="E395">
        <v>2.5648059133741755E-2</v>
      </c>
    </row>
    <row r="396" spans="2:5" x14ac:dyDescent="0.35">
      <c r="B396" s="40">
        <v>40639</v>
      </c>
      <c r="C396" s="41">
        <v>87.431083999999998</v>
      </c>
      <c r="D396" s="6">
        <f t="shared" si="9"/>
        <v>-0.27114057924156743</v>
      </c>
      <c r="E396">
        <v>2.5614663787551929E-2</v>
      </c>
    </row>
    <row r="397" spans="2:5" x14ac:dyDescent="0.35">
      <c r="B397" s="40">
        <v>41359</v>
      </c>
      <c r="C397" s="41">
        <v>119.95603199999999</v>
      </c>
      <c r="D397" s="6">
        <f t="shared" si="9"/>
        <v>3.1921093825873315</v>
      </c>
      <c r="E397">
        <v>2.5601961314033451E-2</v>
      </c>
    </row>
    <row r="398" spans="2:5" x14ac:dyDescent="0.35">
      <c r="B398" s="40">
        <v>38716</v>
      </c>
      <c r="C398" s="41">
        <v>28.614719000000001</v>
      </c>
      <c r="D398" s="6">
        <f t="shared" si="9"/>
        <v>-0.25081242420995875</v>
      </c>
      <c r="E398">
        <v>2.5528840652183301E-2</v>
      </c>
    </row>
    <row r="399" spans="2:5" x14ac:dyDescent="0.35">
      <c r="B399" s="40">
        <v>39825</v>
      </c>
      <c r="C399" s="41">
        <v>38.194332000000003</v>
      </c>
      <c r="D399" s="6">
        <f t="shared" si="9"/>
        <v>3.5061246968385085</v>
      </c>
      <c r="E399">
        <v>2.5524473853380747E-2</v>
      </c>
    </row>
    <row r="400" spans="2:5" x14ac:dyDescent="0.35">
      <c r="B400" s="40">
        <v>37861</v>
      </c>
      <c r="C400" s="41">
        <v>8.4760930000000005</v>
      </c>
      <c r="D400" s="6">
        <f t="shared" si="9"/>
        <v>-0.94607176055885178</v>
      </c>
      <c r="E400">
        <v>2.5521856769465081E-2</v>
      </c>
    </row>
    <row r="401" spans="2:5" x14ac:dyDescent="0.35">
      <c r="B401" s="40">
        <v>41479</v>
      </c>
      <c r="C401" s="41">
        <v>157.173553</v>
      </c>
      <c r="D401" s="6">
        <f t="shared" si="9"/>
        <v>26.279909461282131</v>
      </c>
      <c r="E401">
        <v>2.5513062041139366E-2</v>
      </c>
    </row>
    <row r="402" spans="2:5" x14ac:dyDescent="0.35">
      <c r="B402" s="40">
        <v>37774</v>
      </c>
      <c r="C402" s="41">
        <v>5.7615129999999999</v>
      </c>
      <c r="D402" s="6">
        <f t="shared" si="9"/>
        <v>-0.97551527460306586</v>
      </c>
      <c r="E402">
        <v>2.5503410416342857E-2</v>
      </c>
    </row>
    <row r="403" spans="2:5" x14ac:dyDescent="0.35">
      <c r="B403" s="40">
        <v>42023</v>
      </c>
      <c r="C403" s="41">
        <v>235.31050099999999</v>
      </c>
      <c r="D403" s="6">
        <f t="shared" si="9"/>
        <v>0.62240216775799873</v>
      </c>
      <c r="E403">
        <v>2.5457379557081886E-2</v>
      </c>
    </row>
    <row r="404" spans="2:5" x14ac:dyDescent="0.35">
      <c r="B404" s="40">
        <v>41494</v>
      </c>
      <c r="C404" s="41">
        <v>145.03833</v>
      </c>
      <c r="D404" s="6">
        <f t="shared" si="9"/>
        <v>-0.66807495376762271</v>
      </c>
      <c r="E404">
        <v>2.5420860431049082E-2</v>
      </c>
    </row>
    <row r="405" spans="2:5" x14ac:dyDescent="0.35">
      <c r="B405" s="40">
        <v>43329</v>
      </c>
      <c r="C405" s="41">
        <v>436.96109000000001</v>
      </c>
      <c r="D405" s="6">
        <f t="shared" si="9"/>
        <v>-5.9576738920238348E-2</v>
      </c>
      <c r="E405">
        <v>2.5399114477990512E-2</v>
      </c>
    </row>
    <row r="406" spans="2:5" x14ac:dyDescent="0.35">
      <c r="B406" s="40">
        <v>43843</v>
      </c>
      <c r="C406" s="41">
        <v>464.64300500000002</v>
      </c>
      <c r="D406" s="6">
        <f t="shared" si="9"/>
        <v>0.12226885247916271</v>
      </c>
      <c r="E406">
        <v>2.5382927146151354E-2</v>
      </c>
    </row>
    <row r="407" spans="2:5" x14ac:dyDescent="0.35">
      <c r="B407" s="40">
        <v>43313</v>
      </c>
      <c r="C407" s="41">
        <v>414.021118</v>
      </c>
      <c r="D407" s="6">
        <f t="shared" si="9"/>
        <v>-0.31364701047936105</v>
      </c>
      <c r="E407">
        <v>2.5382647093272162E-2</v>
      </c>
    </row>
    <row r="408" spans="2:5" x14ac:dyDescent="0.35">
      <c r="B408" s="40">
        <v>44411</v>
      </c>
      <c r="C408" s="41">
        <v>603.21893299999999</v>
      </c>
      <c r="D408" s="6">
        <f t="shared" si="9"/>
        <v>21.912411623141097</v>
      </c>
      <c r="E408">
        <v>2.5373566695728728E-2</v>
      </c>
    </row>
    <row r="409" spans="2:5" x14ac:dyDescent="0.35">
      <c r="B409" s="40">
        <v>38705</v>
      </c>
      <c r="C409" s="41">
        <v>26.327169000000001</v>
      </c>
      <c r="D409" s="6">
        <f t="shared" si="9"/>
        <v>-0.42687561462934409</v>
      </c>
      <c r="E409">
        <v>2.5364792399722665E-2</v>
      </c>
    </row>
    <row r="410" spans="2:5" x14ac:dyDescent="0.35">
      <c r="B410" s="40">
        <v>39555</v>
      </c>
      <c r="C410" s="41">
        <v>45.936222000000001</v>
      </c>
      <c r="D410" s="6">
        <f t="shared" si="9"/>
        <v>-0.91946886946714701</v>
      </c>
      <c r="E410">
        <v>2.5269663746163545E-2</v>
      </c>
    </row>
    <row r="411" spans="2:5" x14ac:dyDescent="0.35">
      <c r="B411" s="40">
        <v>44826</v>
      </c>
      <c r="C411" s="41">
        <v>570.41570999999999</v>
      </c>
      <c r="D411" s="6">
        <f t="shared" si="9"/>
        <v>0.3042729670638919</v>
      </c>
      <c r="E411">
        <v>2.520051576302405E-2</v>
      </c>
    </row>
    <row r="412" spans="2:5" x14ac:dyDescent="0.35">
      <c r="B412" s="40">
        <v>43732</v>
      </c>
      <c r="C412" s="41">
        <v>437.34381100000002</v>
      </c>
      <c r="D412" s="6">
        <f t="shared" si="9"/>
        <v>9.4508001815528146</v>
      </c>
      <c r="E412">
        <v>2.5181574802354514E-2</v>
      </c>
    </row>
    <row r="413" spans="2:5" x14ac:dyDescent="0.35">
      <c r="B413" s="40">
        <v>39507</v>
      </c>
      <c r="C413" s="41">
        <v>41.847878000000001</v>
      </c>
      <c r="D413" s="6">
        <f t="shared" si="9"/>
        <v>-0.88506660414924998</v>
      </c>
      <c r="E413">
        <v>2.5167157877696987E-2</v>
      </c>
    </row>
    <row r="414" spans="2:5" x14ac:dyDescent="0.35">
      <c r="B414" s="40">
        <v>43418</v>
      </c>
      <c r="C414" s="41">
        <v>364.10546900000003</v>
      </c>
      <c r="D414" s="6">
        <f t="shared" si="9"/>
        <v>0.20267069015682546</v>
      </c>
      <c r="E414">
        <v>2.5165823994049222E-2</v>
      </c>
    </row>
    <row r="415" spans="2:5" x14ac:dyDescent="0.35">
      <c r="B415" s="40">
        <v>43020</v>
      </c>
      <c r="C415" s="41">
        <v>302.74743699999999</v>
      </c>
      <c r="D415" s="6">
        <f t="shared" si="9"/>
        <v>0.20803064793514728</v>
      </c>
      <c r="E415">
        <v>2.5019524882787237E-2</v>
      </c>
    </row>
    <row r="416" spans="2:5" x14ac:dyDescent="0.35">
      <c r="B416" s="40">
        <v>42353</v>
      </c>
      <c r="C416" s="41">
        <v>250.612381</v>
      </c>
      <c r="D416" s="6">
        <f t="shared" si="9"/>
        <v>1.5141279637744296</v>
      </c>
      <c r="E416">
        <v>2.5009365120687278E-2</v>
      </c>
    </row>
    <row r="417" spans="2:5" x14ac:dyDescent="0.35">
      <c r="B417" s="40">
        <v>41081</v>
      </c>
      <c r="C417" s="41">
        <v>99.681633000000005</v>
      </c>
      <c r="D417" s="6">
        <f t="shared" si="9"/>
        <v>0.37133240796509315</v>
      </c>
      <c r="E417">
        <v>2.4977157152120184E-2</v>
      </c>
    </row>
    <row r="418" spans="2:5" x14ac:dyDescent="0.35">
      <c r="B418" s="40">
        <v>40212</v>
      </c>
      <c r="C418" s="41">
        <v>72.689621000000002</v>
      </c>
      <c r="D418" s="6">
        <f t="shared" si="9"/>
        <v>-0.79561353485664577</v>
      </c>
      <c r="E418">
        <v>2.4961748803394395E-2</v>
      </c>
    </row>
    <row r="419" spans="2:5" x14ac:dyDescent="0.35">
      <c r="B419" s="40">
        <v>43602</v>
      </c>
      <c r="C419" s="41">
        <v>355.647919</v>
      </c>
      <c r="D419" s="6">
        <f t="shared" si="9"/>
        <v>5.9922450996687306</v>
      </c>
      <c r="E419">
        <v>2.4927184787080971E-2</v>
      </c>
    </row>
    <row r="420" spans="2:5" x14ac:dyDescent="0.35">
      <c r="B420" s="40">
        <v>39451</v>
      </c>
      <c r="C420" s="41">
        <v>50.863194</v>
      </c>
      <c r="D420" s="6">
        <f t="shared" si="9"/>
        <v>-0.89888374706574026</v>
      </c>
      <c r="E420">
        <v>2.4926042607848548E-2</v>
      </c>
    </row>
    <row r="421" spans="2:5" x14ac:dyDescent="0.35">
      <c r="B421" s="40">
        <v>44711</v>
      </c>
      <c r="C421" s="41">
        <v>503.016998</v>
      </c>
      <c r="D421" s="6">
        <f t="shared" si="9"/>
        <v>30.608322774541367</v>
      </c>
      <c r="E421">
        <v>2.4914530772645417E-2</v>
      </c>
    </row>
    <row r="422" spans="2:5" x14ac:dyDescent="0.35">
      <c r="B422" s="40">
        <v>38470</v>
      </c>
      <c r="C422" s="41">
        <v>15.914068</v>
      </c>
      <c r="D422" s="6">
        <f t="shared" si="9"/>
        <v>-0.9561015101098751</v>
      </c>
      <c r="E422">
        <v>2.4903357835421646E-2</v>
      </c>
    </row>
    <row r="423" spans="2:5" x14ac:dyDescent="0.35">
      <c r="B423" s="40">
        <v>43413</v>
      </c>
      <c r="C423" s="41">
        <v>362.51971400000002</v>
      </c>
      <c r="D423" s="6">
        <f t="shared" si="9"/>
        <v>29.211642842296801</v>
      </c>
      <c r="E423">
        <v>2.4860821574225089E-2</v>
      </c>
    </row>
    <row r="424" spans="2:5" x14ac:dyDescent="0.35">
      <c r="B424" s="40">
        <v>38357</v>
      </c>
      <c r="C424" s="41">
        <v>11.999338</v>
      </c>
      <c r="D424" s="6">
        <f t="shared" si="9"/>
        <v>1.4108499860263441</v>
      </c>
      <c r="E424">
        <v>2.4854957941048458E-2</v>
      </c>
    </row>
    <row r="425" spans="2:5" x14ac:dyDescent="0.35">
      <c r="B425" s="40">
        <v>37718</v>
      </c>
      <c r="C425" s="41">
        <v>4.9772230000000004</v>
      </c>
      <c r="D425" s="6">
        <f t="shared" si="9"/>
        <v>-0.94187998871001932</v>
      </c>
      <c r="E425">
        <v>2.4844519705701552E-2</v>
      </c>
    </row>
    <row r="426" spans="2:5" x14ac:dyDescent="0.35">
      <c r="B426" s="40">
        <v>40865</v>
      </c>
      <c r="C426" s="41">
        <v>85.636993000000004</v>
      </c>
      <c r="D426" s="6">
        <f t="shared" si="9"/>
        <v>1.3137692911614529</v>
      </c>
      <c r="E426">
        <v>2.4841454248431174E-2</v>
      </c>
    </row>
    <row r="427" spans="2:5" x14ac:dyDescent="0.35">
      <c r="B427" s="40">
        <v>38831</v>
      </c>
      <c r="C427" s="41">
        <v>37.011898000000002</v>
      </c>
      <c r="D427" s="6">
        <f t="shared" si="9"/>
        <v>-0.87248064293582039</v>
      </c>
      <c r="E427">
        <v>2.4794065304082635E-2</v>
      </c>
    </row>
    <row r="428" spans="2:5" x14ac:dyDescent="0.35">
      <c r="B428" s="40">
        <v>43003</v>
      </c>
      <c r="C428" s="41">
        <v>290.24533100000002</v>
      </c>
      <c r="D428" s="6">
        <f t="shared" si="9"/>
        <v>7.4915348348695403</v>
      </c>
      <c r="E428">
        <v>2.4778370944222604E-2</v>
      </c>
    </row>
    <row r="429" spans="2:5" x14ac:dyDescent="0.35">
      <c r="B429" s="40">
        <v>39631</v>
      </c>
      <c r="C429" s="41">
        <v>34.180549999999997</v>
      </c>
      <c r="D429" s="6">
        <f t="shared" si="9"/>
        <v>1.9132656031287523</v>
      </c>
      <c r="E429">
        <v>2.4699323190692044E-2</v>
      </c>
    </row>
    <row r="430" spans="2:5" x14ac:dyDescent="0.35">
      <c r="B430" s="40">
        <v>38013</v>
      </c>
      <c r="C430" s="41">
        <v>11.732727000000001</v>
      </c>
      <c r="D430" s="6">
        <f t="shared" si="9"/>
        <v>-0.50515516485911738</v>
      </c>
      <c r="E430">
        <v>2.4662156231733727E-2</v>
      </c>
    </row>
    <row r="431" spans="2:5" x14ac:dyDescent="0.35">
      <c r="B431" s="40">
        <v>38681</v>
      </c>
      <c r="C431" s="41">
        <v>23.709911000000002</v>
      </c>
      <c r="D431" s="6">
        <f t="shared" si="9"/>
        <v>-0.73925723113014208</v>
      </c>
      <c r="E431">
        <v>2.4625813545578273E-2</v>
      </c>
    </row>
    <row r="432" spans="2:5" x14ac:dyDescent="0.35">
      <c r="B432" s="40">
        <v>40359</v>
      </c>
      <c r="C432" s="41">
        <v>90.932190000000006</v>
      </c>
      <c r="D432" s="6">
        <f t="shared" si="9"/>
        <v>-0.21444186505721749</v>
      </c>
      <c r="E432">
        <v>2.4568061387241449E-2</v>
      </c>
    </row>
    <row r="433" spans="2:5" x14ac:dyDescent="0.35">
      <c r="B433" s="40">
        <v>41334</v>
      </c>
      <c r="C433" s="41">
        <v>115.75488300000001</v>
      </c>
      <c r="D433" s="6">
        <f t="shared" si="9"/>
        <v>-0.3960082184290703</v>
      </c>
      <c r="E433">
        <v>2.4525177615521566E-2</v>
      </c>
    </row>
    <row r="434" spans="2:5" x14ac:dyDescent="0.35">
      <c r="B434" s="40">
        <v>41864</v>
      </c>
      <c r="C434" s="41">
        <v>191.649765</v>
      </c>
      <c r="D434" s="6">
        <f t="shared" si="9"/>
        <v>-0.30014952096499709</v>
      </c>
      <c r="E434">
        <v>2.4502658944485563E-2</v>
      </c>
    </row>
    <row r="435" spans="2:5" x14ac:dyDescent="0.35">
      <c r="B435" s="40">
        <v>42205</v>
      </c>
      <c r="C435" s="41">
        <v>273.84387199999998</v>
      </c>
      <c r="D435" s="6">
        <f t="shared" si="9"/>
        <v>45.855226515056629</v>
      </c>
      <c r="E435">
        <v>2.4482357903043862E-2</v>
      </c>
    </row>
    <row r="436" spans="2:5" x14ac:dyDescent="0.35">
      <c r="B436" s="40">
        <v>37655</v>
      </c>
      <c r="C436" s="41">
        <v>5.844468</v>
      </c>
      <c r="D436" s="6">
        <f t="shared" si="9"/>
        <v>-0.89178917820684145</v>
      </c>
      <c r="E436">
        <v>2.4454886051666701E-2</v>
      </c>
    </row>
    <row r="437" spans="2:5" x14ac:dyDescent="0.35">
      <c r="B437" s="40">
        <v>39994</v>
      </c>
      <c r="C437" s="41">
        <v>54.010013999999998</v>
      </c>
      <c r="D437" s="6">
        <f t="shared" si="9"/>
        <v>7.1968602739975509</v>
      </c>
      <c r="E437">
        <v>2.444970648413897E-2</v>
      </c>
    </row>
    <row r="438" spans="2:5" x14ac:dyDescent="0.35">
      <c r="B438" s="40">
        <v>37825</v>
      </c>
      <c r="C438" s="41">
        <v>6.5891099999999998</v>
      </c>
      <c r="D438" s="6">
        <f t="shared" si="9"/>
        <v>-0.98688979320944925</v>
      </c>
      <c r="E438">
        <v>2.4448445014592233E-2</v>
      </c>
    </row>
    <row r="439" spans="2:5" x14ac:dyDescent="0.35">
      <c r="B439" s="40">
        <v>44175</v>
      </c>
      <c r="C439" s="41">
        <v>502.59390300000001</v>
      </c>
      <c r="D439" s="6">
        <f t="shared" si="9"/>
        <v>10.727123990850773</v>
      </c>
      <c r="E439">
        <v>2.4395151579618517E-2</v>
      </c>
    </row>
    <row r="440" spans="2:5" x14ac:dyDescent="0.35">
      <c r="B440" s="40">
        <v>39282</v>
      </c>
      <c r="C440" s="41">
        <v>42.857388</v>
      </c>
      <c r="D440" s="6">
        <f t="shared" si="9"/>
        <v>-0.68108813348074215</v>
      </c>
      <c r="E440">
        <v>2.4390219417154271E-2</v>
      </c>
    </row>
    <row r="441" spans="2:5" x14ac:dyDescent="0.35">
      <c r="B441" s="40">
        <v>41509</v>
      </c>
      <c r="C441" s="41">
        <v>134.38630699999999</v>
      </c>
      <c r="D441" s="6">
        <f t="shared" si="9"/>
        <v>0.36325539157774722</v>
      </c>
      <c r="E441">
        <v>2.4323304923199514E-2</v>
      </c>
    </row>
    <row r="442" spans="2:5" x14ac:dyDescent="0.35">
      <c r="B442" s="40">
        <v>41015</v>
      </c>
      <c r="C442" s="41">
        <v>98.577499000000003</v>
      </c>
      <c r="D442" s="6">
        <f t="shared" si="9"/>
        <v>1.1037176844237138</v>
      </c>
      <c r="E442">
        <v>2.4323169710787251E-2</v>
      </c>
    </row>
    <row r="443" spans="2:5" x14ac:dyDescent="0.35">
      <c r="B443" s="40">
        <v>39409</v>
      </c>
      <c r="C443" s="41">
        <v>46.858711</v>
      </c>
      <c r="D443" s="6">
        <f t="shared" si="9"/>
        <v>0.99601327338483758</v>
      </c>
      <c r="E443">
        <v>2.4289711723589229E-2</v>
      </c>
    </row>
    <row r="444" spans="2:5" x14ac:dyDescent="0.35">
      <c r="B444" s="40">
        <v>38650</v>
      </c>
      <c r="C444" s="41">
        <v>23.476151999999999</v>
      </c>
      <c r="D444" s="6">
        <f t="shared" si="9"/>
        <v>-0.95587234024372281</v>
      </c>
      <c r="E444">
        <v>2.42874003735771E-2</v>
      </c>
    </row>
    <row r="445" spans="2:5" x14ac:dyDescent="0.35">
      <c r="B445" s="40">
        <v>45001</v>
      </c>
      <c r="C445" s="41">
        <v>532.00537099999997</v>
      </c>
      <c r="D445" s="6">
        <f t="shared" si="9"/>
        <v>37.458801569334589</v>
      </c>
      <c r="E445">
        <v>2.4240767633135634E-2</v>
      </c>
    </row>
    <row r="446" spans="2:5" x14ac:dyDescent="0.35">
      <c r="B446" s="40">
        <v>38392</v>
      </c>
      <c r="C446" s="41">
        <v>13.833124</v>
      </c>
      <c r="D446" s="6">
        <f t="shared" si="9"/>
        <v>-0.80618467250449133</v>
      </c>
      <c r="E446">
        <v>2.4203125209394102E-2</v>
      </c>
    </row>
    <row r="447" spans="2:5" x14ac:dyDescent="0.35">
      <c r="B447" s="40">
        <v>40183</v>
      </c>
      <c r="C447" s="41">
        <v>71.372703999999999</v>
      </c>
      <c r="D447" s="6">
        <f t="shared" si="9"/>
        <v>-0.58134620456789299</v>
      </c>
      <c r="E447">
        <v>2.4163576188038605E-2</v>
      </c>
    </row>
    <row r="448" spans="2:5" x14ac:dyDescent="0.35">
      <c r="B448" s="40">
        <v>41795</v>
      </c>
      <c r="C448" s="41">
        <v>170.48144500000001</v>
      </c>
      <c r="D448" s="6">
        <f t="shared" si="9"/>
        <v>-0.67065663505480122</v>
      </c>
      <c r="E448">
        <v>2.4132485047885645E-2</v>
      </c>
    </row>
    <row r="449" spans="2:5" x14ac:dyDescent="0.35">
      <c r="B449" s="40">
        <v>44281</v>
      </c>
      <c r="C449" s="41">
        <v>517.64044200000001</v>
      </c>
      <c r="D449" s="6">
        <f t="shared" si="9"/>
        <v>10.141548230062487</v>
      </c>
      <c r="E449">
        <v>2.4064984302345979E-2</v>
      </c>
    </row>
    <row r="450" spans="2:5" x14ac:dyDescent="0.35">
      <c r="B450" s="40">
        <v>39538</v>
      </c>
      <c r="C450" s="41">
        <v>46.460369</v>
      </c>
      <c r="D450" s="6">
        <f t="shared" si="9"/>
        <v>-0.81351621117272577</v>
      </c>
      <c r="E450">
        <v>2.4029839719223255E-2</v>
      </c>
    </row>
    <row r="451" spans="2:5" x14ac:dyDescent="0.35">
      <c r="B451" s="40">
        <v>42100</v>
      </c>
      <c r="C451" s="41">
        <v>249.13891599999999</v>
      </c>
      <c r="D451" s="6">
        <f t="shared" si="9"/>
        <v>-0.53549273088639915</v>
      </c>
      <c r="E451">
        <v>2.4010571169268316E-2</v>
      </c>
    </row>
    <row r="452" spans="2:5" x14ac:dyDescent="0.35">
      <c r="B452" s="40">
        <v>44210</v>
      </c>
      <c r="C452" s="41">
        <v>536.35095200000001</v>
      </c>
      <c r="D452" s="6">
        <f t="shared" si="9"/>
        <v>-0.10714522747431325</v>
      </c>
      <c r="E452">
        <v>2.3969601465438237E-2</v>
      </c>
    </row>
    <row r="453" spans="2:5" x14ac:dyDescent="0.35">
      <c r="B453" s="40">
        <v>44428</v>
      </c>
      <c r="C453" s="41">
        <v>600.71466099999998</v>
      </c>
      <c r="D453" s="6">
        <f t="shared" si="9"/>
        <v>1.4811577704152479</v>
      </c>
      <c r="E453">
        <v>2.3936993333691894E-2</v>
      </c>
    </row>
    <row r="454" spans="2:5" x14ac:dyDescent="0.35">
      <c r="B454" s="40">
        <v>42146</v>
      </c>
      <c r="C454" s="41">
        <v>242.110626</v>
      </c>
      <c r="D454" s="6">
        <f t="shared" si="9"/>
        <v>23.353092269424511</v>
      </c>
      <c r="E454">
        <v>2.3933858112281766E-2</v>
      </c>
    </row>
    <row r="455" spans="2:5" x14ac:dyDescent="0.35">
      <c r="B455" s="40">
        <v>38075</v>
      </c>
      <c r="C455" s="41">
        <v>9.9416790000000006</v>
      </c>
      <c r="D455" s="6">
        <f t="shared" ref="D455:D518" si="10">(C455-C456)/C456</f>
        <v>-0.94512405920560028</v>
      </c>
      <c r="E455">
        <v>2.3904439915353796E-2</v>
      </c>
    </row>
    <row r="456" spans="2:5" x14ac:dyDescent="0.35">
      <c r="B456" s="40">
        <v>41845</v>
      </c>
      <c r="C456" s="41">
        <v>181.16644299999999</v>
      </c>
      <c r="D456" s="6">
        <f t="shared" si="10"/>
        <v>-0.48667663693929486</v>
      </c>
      <c r="E456">
        <v>2.3852385991371652E-2</v>
      </c>
    </row>
    <row r="457" spans="2:5" x14ac:dyDescent="0.35">
      <c r="B457" s="40">
        <v>43245</v>
      </c>
      <c r="C457" s="41">
        <v>352.92849699999999</v>
      </c>
      <c r="D457" s="6">
        <f t="shared" si="10"/>
        <v>6.8715880095931503</v>
      </c>
      <c r="E457">
        <v>2.381578315655877E-2</v>
      </c>
    </row>
    <row r="458" spans="2:5" x14ac:dyDescent="0.35">
      <c r="B458" s="40">
        <v>39358</v>
      </c>
      <c r="C458" s="41">
        <v>44.835743000000001</v>
      </c>
      <c r="D458" s="6">
        <f t="shared" si="10"/>
        <v>4.110253938894582E-2</v>
      </c>
      <c r="E458">
        <v>2.377577364460997E-2</v>
      </c>
    </row>
    <row r="459" spans="2:5" x14ac:dyDescent="0.35">
      <c r="B459" s="40">
        <v>39300</v>
      </c>
      <c r="C459" s="41">
        <v>43.065635999999998</v>
      </c>
      <c r="D459" s="6">
        <f t="shared" si="10"/>
        <v>3.3693666921496122</v>
      </c>
      <c r="E459">
        <v>2.3762273287787249E-2</v>
      </c>
    </row>
    <row r="460" spans="2:5" x14ac:dyDescent="0.35">
      <c r="B460" s="40">
        <v>38286</v>
      </c>
      <c r="C460" s="41">
        <v>9.8562650000000005</v>
      </c>
      <c r="D460" s="6">
        <f t="shared" si="10"/>
        <v>-0.98050238410895874</v>
      </c>
      <c r="E460">
        <v>2.3722277097634348E-2</v>
      </c>
    </row>
    <row r="461" spans="2:5" x14ac:dyDescent="0.35">
      <c r="B461" s="40">
        <v>44127</v>
      </c>
      <c r="C461" s="41">
        <v>505.51129200000003</v>
      </c>
      <c r="D461" s="6">
        <f t="shared" si="10"/>
        <v>51.906273110000939</v>
      </c>
      <c r="E461">
        <v>2.3661783124682506E-2</v>
      </c>
    </row>
    <row r="462" spans="2:5" x14ac:dyDescent="0.35">
      <c r="B462" s="40">
        <v>38139</v>
      </c>
      <c r="C462" s="41">
        <v>9.5548459999999995</v>
      </c>
      <c r="D462" s="6">
        <f t="shared" si="10"/>
        <v>-0.9160181450490299</v>
      </c>
      <c r="E462">
        <v>2.3622436965589178E-2</v>
      </c>
    </row>
    <row r="463" spans="2:5" x14ac:dyDescent="0.35">
      <c r="B463" s="40">
        <v>41156</v>
      </c>
      <c r="C463" s="41">
        <v>113.77274300000001</v>
      </c>
      <c r="D463" s="6">
        <f t="shared" si="10"/>
        <v>-0.26469527802337434</v>
      </c>
      <c r="E463">
        <v>2.3599715925313482E-2</v>
      </c>
    </row>
    <row r="464" spans="2:5" x14ac:dyDescent="0.35">
      <c r="B464" s="40">
        <v>41632</v>
      </c>
      <c r="C464" s="41">
        <v>154.72869900000001</v>
      </c>
      <c r="D464" s="6">
        <f t="shared" si="10"/>
        <v>-0.64433896912048794</v>
      </c>
      <c r="E464">
        <v>2.3588992903669771E-2</v>
      </c>
    </row>
    <row r="465" spans="2:5" x14ac:dyDescent="0.35">
      <c r="B465" s="40">
        <v>43355</v>
      </c>
      <c r="C465" s="41">
        <v>435.04541</v>
      </c>
      <c r="D465" s="6">
        <f t="shared" si="10"/>
        <v>3.6284161300338962</v>
      </c>
      <c r="E465">
        <v>2.3549312524045251E-2</v>
      </c>
    </row>
    <row r="466" spans="2:5" x14ac:dyDescent="0.35">
      <c r="B466" s="40">
        <v>40807</v>
      </c>
      <c r="C466" s="41">
        <v>93.994445999999996</v>
      </c>
      <c r="D466" s="6">
        <f t="shared" si="10"/>
        <v>1.3644777009156932</v>
      </c>
      <c r="E466">
        <v>2.3433738369553359E-2</v>
      </c>
    </row>
    <row r="467" spans="2:5" x14ac:dyDescent="0.35">
      <c r="B467" s="40">
        <v>39050</v>
      </c>
      <c r="C467" s="41">
        <v>39.752730999999997</v>
      </c>
      <c r="D467" s="6">
        <f t="shared" si="10"/>
        <v>-0.90648308555558899</v>
      </c>
      <c r="E467">
        <v>2.3386573925808753E-2</v>
      </c>
    </row>
    <row r="468" spans="2:5" x14ac:dyDescent="0.35">
      <c r="B468" s="40">
        <v>43535</v>
      </c>
      <c r="C468" s="41">
        <v>425.08599900000002</v>
      </c>
      <c r="D468" s="6">
        <f t="shared" si="10"/>
        <v>3.7273603249773037</v>
      </c>
      <c r="E468">
        <v>2.3368497370466663E-2</v>
      </c>
    </row>
    <row r="469" spans="2:5" x14ac:dyDescent="0.35">
      <c r="B469" s="40">
        <v>40547</v>
      </c>
      <c r="C469" s="41">
        <v>89.920372</v>
      </c>
      <c r="D469" s="6">
        <f t="shared" si="10"/>
        <v>-0.85711982194076375</v>
      </c>
      <c r="E469">
        <v>2.3359797863604221E-2</v>
      </c>
    </row>
    <row r="470" spans="2:5" x14ac:dyDescent="0.35">
      <c r="B470" s="40">
        <v>44441</v>
      </c>
      <c r="C470" s="41">
        <v>629.34112500000003</v>
      </c>
      <c r="D470" s="6">
        <f t="shared" si="10"/>
        <v>5.8971894940080949</v>
      </c>
      <c r="E470">
        <v>2.3313316645847158E-2</v>
      </c>
    </row>
    <row r="471" spans="2:5" x14ac:dyDescent="0.35">
      <c r="B471" s="40">
        <v>40953</v>
      </c>
      <c r="C471" s="41">
        <v>91.246025000000003</v>
      </c>
      <c r="D471" s="6">
        <f t="shared" si="10"/>
        <v>8.8309408539446412</v>
      </c>
      <c r="E471">
        <v>2.3278875928137564E-2</v>
      </c>
    </row>
    <row r="472" spans="2:5" x14ac:dyDescent="0.35">
      <c r="B472" s="40">
        <v>37932</v>
      </c>
      <c r="C472" s="41">
        <v>9.2815150000000006</v>
      </c>
      <c r="D472" s="6">
        <f t="shared" si="10"/>
        <v>-0.90111025889455398</v>
      </c>
      <c r="E472">
        <v>2.3255754984360447E-2</v>
      </c>
    </row>
    <row r="473" spans="2:5" x14ac:dyDescent="0.35">
      <c r="B473" s="40">
        <v>40451</v>
      </c>
      <c r="C473" s="41">
        <v>93.857208</v>
      </c>
      <c r="D473" s="6">
        <f t="shared" si="10"/>
        <v>0.8165028288237911</v>
      </c>
      <c r="E473">
        <v>2.3211802149691686E-2</v>
      </c>
    </row>
    <row r="474" spans="2:5" x14ac:dyDescent="0.35">
      <c r="B474" s="40">
        <v>39989</v>
      </c>
      <c r="C474" s="41">
        <v>51.669178000000002</v>
      </c>
      <c r="D474" s="6">
        <f t="shared" si="10"/>
        <v>0.49410971057503861</v>
      </c>
      <c r="E474">
        <v>2.3206765969799772E-2</v>
      </c>
    </row>
    <row r="475" spans="2:5" x14ac:dyDescent="0.35">
      <c r="B475" s="40">
        <v>39799</v>
      </c>
      <c r="C475" s="41">
        <v>34.581916999999997</v>
      </c>
      <c r="D475" s="6">
        <f t="shared" si="10"/>
        <v>-0.92718549915717152</v>
      </c>
      <c r="E475">
        <v>2.3124527796364883E-2</v>
      </c>
    </row>
    <row r="476" spans="2:5" x14ac:dyDescent="0.35">
      <c r="B476" s="40">
        <v>43951</v>
      </c>
      <c r="C476" s="41">
        <v>474.93173200000001</v>
      </c>
      <c r="D476" s="6">
        <f t="shared" si="10"/>
        <v>1.2164971686992279</v>
      </c>
      <c r="E476">
        <v>2.3105153553353051E-2</v>
      </c>
    </row>
    <row r="477" spans="2:5" x14ac:dyDescent="0.35">
      <c r="B477" s="40">
        <v>42016</v>
      </c>
      <c r="C477" s="41">
        <v>214.27130099999999</v>
      </c>
      <c r="D477" s="6">
        <f t="shared" si="10"/>
        <v>-0.59980025546323923</v>
      </c>
      <c r="E477">
        <v>2.3098630702503505E-2</v>
      </c>
    </row>
    <row r="478" spans="2:5" x14ac:dyDescent="0.35">
      <c r="B478" s="40">
        <v>44748</v>
      </c>
      <c r="C478" s="41">
        <v>535.410889</v>
      </c>
      <c r="D478" s="6">
        <f t="shared" si="10"/>
        <v>2.8899039691980748E-2</v>
      </c>
      <c r="E478">
        <v>2.3082705091989956E-2</v>
      </c>
    </row>
    <row r="479" spans="2:5" x14ac:dyDescent="0.35">
      <c r="B479" s="40">
        <v>44650</v>
      </c>
      <c r="C479" s="41">
        <v>520.37261999999998</v>
      </c>
      <c r="D479" s="6">
        <f t="shared" si="10"/>
        <v>12.541954069905714</v>
      </c>
      <c r="E479">
        <v>2.3070916476259723E-2</v>
      </c>
    </row>
    <row r="480" spans="2:5" x14ac:dyDescent="0.35">
      <c r="B480" s="40">
        <v>39713</v>
      </c>
      <c r="C480" s="41">
        <v>38.426701000000001</v>
      </c>
      <c r="D480" s="6">
        <f t="shared" si="10"/>
        <v>-0.9325938222682727</v>
      </c>
      <c r="E480">
        <v>2.3059798732511086E-2</v>
      </c>
    </row>
    <row r="481" spans="2:5" x14ac:dyDescent="0.35">
      <c r="B481" s="40">
        <v>44931</v>
      </c>
      <c r="C481" s="41">
        <v>570.07684300000005</v>
      </c>
      <c r="D481" s="6">
        <f t="shared" si="10"/>
        <v>2.964927880693625</v>
      </c>
      <c r="E481">
        <v>2.3041866556682621E-2</v>
      </c>
    </row>
    <row r="482" spans="2:5" x14ac:dyDescent="0.35">
      <c r="B482" s="40">
        <v>41515</v>
      </c>
      <c r="C482" s="41">
        <v>143.779877</v>
      </c>
      <c r="D482" s="6">
        <f t="shared" si="10"/>
        <v>2.9658155399917039</v>
      </c>
      <c r="E482">
        <v>2.3025114604988184E-2</v>
      </c>
    </row>
    <row r="483" spans="2:5" x14ac:dyDescent="0.35">
      <c r="B483" s="40">
        <v>38860</v>
      </c>
      <c r="C483" s="41">
        <v>36.254807</v>
      </c>
      <c r="D483" s="6">
        <f t="shared" si="10"/>
        <v>-0.73818764500089229</v>
      </c>
      <c r="E483">
        <v>2.2969952513682435E-2</v>
      </c>
    </row>
    <row r="484" spans="2:5" x14ac:dyDescent="0.35">
      <c r="B484" s="40">
        <v>41446</v>
      </c>
      <c r="C484" s="41">
        <v>138.476303</v>
      </c>
      <c r="D484" s="6">
        <f t="shared" si="10"/>
        <v>-4.6930805384241367E-2</v>
      </c>
      <c r="E484">
        <v>2.2908056917577489E-2</v>
      </c>
    </row>
    <row r="485" spans="2:5" x14ac:dyDescent="0.35">
      <c r="B485" s="40">
        <v>41599</v>
      </c>
      <c r="C485" s="41">
        <v>145.29512</v>
      </c>
      <c r="D485" s="6">
        <f t="shared" si="10"/>
        <v>-0.17739556091430805</v>
      </c>
      <c r="E485">
        <v>2.2878620871695114E-2</v>
      </c>
    </row>
    <row r="486" spans="2:5" x14ac:dyDescent="0.35">
      <c r="B486" s="40">
        <v>41835</v>
      </c>
      <c r="C486" s="41">
        <v>176.628174</v>
      </c>
      <c r="D486" s="6">
        <f t="shared" si="10"/>
        <v>-0.64415360121225385</v>
      </c>
      <c r="E486">
        <v>2.2864604590148226E-2</v>
      </c>
    </row>
    <row r="487" spans="2:5" x14ac:dyDescent="0.35">
      <c r="B487" s="40">
        <v>44701</v>
      </c>
      <c r="C487" s="41">
        <v>496.36071800000002</v>
      </c>
      <c r="D487" s="6">
        <f t="shared" si="10"/>
        <v>30.966796081039796</v>
      </c>
      <c r="E487">
        <v>2.2861192787177329E-2</v>
      </c>
    </row>
    <row r="488" spans="2:5" x14ac:dyDescent="0.35">
      <c r="B488" s="40">
        <v>38469</v>
      </c>
      <c r="C488" s="41">
        <v>15.527384</v>
      </c>
      <c r="D488" s="6">
        <f t="shared" si="10"/>
        <v>-0.95045066410997958</v>
      </c>
      <c r="E488">
        <v>2.2846318489879509E-2</v>
      </c>
    </row>
    <row r="489" spans="2:5" x14ac:dyDescent="0.35">
      <c r="B489" s="40">
        <v>43192</v>
      </c>
      <c r="C489" s="41">
        <v>313.37219199999998</v>
      </c>
      <c r="D489" s="6">
        <f t="shared" si="10"/>
        <v>0.23569101637858192</v>
      </c>
      <c r="E489">
        <v>2.2837937536291545E-2</v>
      </c>
    </row>
    <row r="490" spans="2:5" x14ac:dyDescent="0.35">
      <c r="B490" s="40">
        <v>42489</v>
      </c>
      <c r="C490" s="41">
        <v>253.60076900000001</v>
      </c>
      <c r="D490" s="6">
        <f t="shared" si="10"/>
        <v>1.4759033051002459</v>
      </c>
      <c r="E490">
        <v>2.2807084968033475E-2</v>
      </c>
    </row>
    <row r="491" spans="2:5" x14ac:dyDescent="0.35">
      <c r="B491" s="40">
        <v>40725</v>
      </c>
      <c r="C491" s="41">
        <v>102.42757400000001</v>
      </c>
      <c r="D491" s="6">
        <f t="shared" si="10"/>
        <v>-0.59293374586446168</v>
      </c>
      <c r="E491">
        <v>2.2806907456340165E-2</v>
      </c>
    </row>
    <row r="492" spans="2:5" x14ac:dyDescent="0.35">
      <c r="B492" s="40">
        <v>42478</v>
      </c>
      <c r="C492" s="41">
        <v>251.62384</v>
      </c>
      <c r="D492" s="6">
        <f t="shared" si="10"/>
        <v>0.93008200913116901</v>
      </c>
      <c r="E492">
        <v>2.2799537406722713E-2</v>
      </c>
    </row>
    <row r="493" spans="2:5" x14ac:dyDescent="0.35">
      <c r="B493" s="40">
        <v>41389</v>
      </c>
      <c r="C493" s="41">
        <v>130.369507</v>
      </c>
      <c r="D493" s="6">
        <f t="shared" si="10"/>
        <v>2.028692749980944</v>
      </c>
      <c r="E493">
        <v>2.2791139555957841E-2</v>
      </c>
    </row>
    <row r="494" spans="2:5" x14ac:dyDescent="0.35">
      <c r="B494" s="40">
        <v>39373</v>
      </c>
      <c r="C494" s="41">
        <v>43.044811000000003</v>
      </c>
      <c r="D494" s="6">
        <f t="shared" si="10"/>
        <v>-0.52658560945251842</v>
      </c>
      <c r="E494">
        <v>2.2760798614675216E-2</v>
      </c>
    </row>
    <row r="495" spans="2:5" x14ac:dyDescent="0.35">
      <c r="B495" s="40">
        <v>40421</v>
      </c>
      <c r="C495" s="41">
        <v>90.924171000000001</v>
      </c>
      <c r="D495" s="6">
        <f t="shared" si="10"/>
        <v>1.2040146423050997</v>
      </c>
      <c r="E495">
        <v>2.2727110140632216E-2</v>
      </c>
    </row>
    <row r="496" spans="2:5" x14ac:dyDescent="0.35">
      <c r="B496" s="40">
        <v>39196</v>
      </c>
      <c r="C496" s="41">
        <v>41.253886999999999</v>
      </c>
      <c r="D496" s="6">
        <f t="shared" si="10"/>
        <v>-0.53443434221404085</v>
      </c>
      <c r="E496">
        <v>2.2715836855379461E-2</v>
      </c>
    </row>
    <row r="497" spans="2:5" x14ac:dyDescent="0.35">
      <c r="B497" s="40">
        <v>40561</v>
      </c>
      <c r="C497" s="41">
        <v>88.610245000000006</v>
      </c>
      <c r="D497" s="6">
        <f t="shared" si="10"/>
        <v>-0.37826725844383302</v>
      </c>
      <c r="E497">
        <v>2.2681609649083403E-2</v>
      </c>
    </row>
    <row r="498" spans="2:5" x14ac:dyDescent="0.35">
      <c r="B498" s="40">
        <v>41467</v>
      </c>
      <c r="C498" s="41">
        <v>142.52143899999999</v>
      </c>
      <c r="D498" s="6">
        <f t="shared" si="10"/>
        <v>-0.74599596815265734</v>
      </c>
      <c r="E498">
        <v>2.2573666946226124E-2</v>
      </c>
    </row>
    <row r="499" spans="2:5" x14ac:dyDescent="0.35">
      <c r="B499" s="40">
        <v>44596</v>
      </c>
      <c r="C499" s="41">
        <v>561.09912099999997</v>
      </c>
      <c r="D499" s="6">
        <f t="shared" si="10"/>
        <v>3.6932779624366536</v>
      </c>
      <c r="E499">
        <v>2.2553566828609223E-2</v>
      </c>
    </row>
    <row r="500" spans="2:5" x14ac:dyDescent="0.35">
      <c r="B500" s="40">
        <v>41317</v>
      </c>
      <c r="C500" s="41">
        <v>119.55378</v>
      </c>
      <c r="D500" s="6">
        <f t="shared" si="10"/>
        <v>-0.77842762666415299</v>
      </c>
      <c r="E500">
        <v>2.2553244729565488E-2</v>
      </c>
    </row>
    <row r="501" spans="2:5" x14ac:dyDescent="0.35">
      <c r="B501" s="40">
        <v>45072</v>
      </c>
      <c r="C501" s="41">
        <v>539.569885</v>
      </c>
      <c r="D501" s="6">
        <f t="shared" si="10"/>
        <v>0.13842654256702799</v>
      </c>
      <c r="E501">
        <v>2.2540671380521439E-2</v>
      </c>
    </row>
    <row r="502" spans="2:5" x14ac:dyDescent="0.35">
      <c r="B502" s="40">
        <v>43929</v>
      </c>
      <c r="C502" s="41">
        <v>473.96109000000001</v>
      </c>
      <c r="D502" s="6">
        <f t="shared" si="10"/>
        <v>1.2483805136844115</v>
      </c>
      <c r="E502">
        <v>2.2510730362055208E-2</v>
      </c>
    </row>
    <row r="503" spans="2:5" x14ac:dyDescent="0.35">
      <c r="B503" s="40">
        <v>41878</v>
      </c>
      <c r="C503" s="41">
        <v>210.80110199999999</v>
      </c>
      <c r="D503" s="6">
        <f t="shared" si="10"/>
        <v>-0.635124876058211</v>
      </c>
      <c r="E503">
        <v>2.2452260059489113E-2</v>
      </c>
    </row>
    <row r="504" spans="2:5" x14ac:dyDescent="0.35">
      <c r="B504" s="40">
        <v>44421</v>
      </c>
      <c r="C504" s="41">
        <v>577.73492399999998</v>
      </c>
      <c r="D504" s="6">
        <f t="shared" si="10"/>
        <v>1.3057158109215963</v>
      </c>
      <c r="E504">
        <v>2.2419189608111754E-2</v>
      </c>
    </row>
    <row r="505" spans="2:5" x14ac:dyDescent="0.35">
      <c r="B505" s="40">
        <v>42487</v>
      </c>
      <c r="C505" s="41">
        <v>250.566406</v>
      </c>
      <c r="D505" s="6">
        <f t="shared" si="10"/>
        <v>1.9456622558453636</v>
      </c>
      <c r="E505">
        <v>2.2322207623231935E-2</v>
      </c>
    </row>
    <row r="506" spans="2:5" x14ac:dyDescent="0.35">
      <c r="B506" s="40">
        <v>40940</v>
      </c>
      <c r="C506" s="41">
        <v>85.062843000000001</v>
      </c>
      <c r="D506" s="6">
        <f t="shared" si="10"/>
        <v>-0.68526981890462335</v>
      </c>
      <c r="E506">
        <v>2.229295723183379E-2</v>
      </c>
    </row>
    <row r="507" spans="2:5" x14ac:dyDescent="0.35">
      <c r="B507" s="40">
        <v>42899</v>
      </c>
      <c r="C507" s="41">
        <v>270.27227800000003</v>
      </c>
      <c r="D507" s="6">
        <f t="shared" si="10"/>
        <v>25.187207646712579</v>
      </c>
      <c r="E507">
        <v>2.2249730103874543E-2</v>
      </c>
    </row>
    <row r="508" spans="2:5" x14ac:dyDescent="0.35">
      <c r="B508" s="40">
        <v>38077</v>
      </c>
      <c r="C508" s="41">
        <v>10.320774999999999</v>
      </c>
      <c r="D508" s="6">
        <f t="shared" si="10"/>
        <v>-0.36962815556970807</v>
      </c>
      <c r="E508">
        <v>2.2222255237257481E-2</v>
      </c>
    </row>
    <row r="509" spans="2:5" x14ac:dyDescent="0.35">
      <c r="B509" s="40">
        <v>38478</v>
      </c>
      <c r="C509" s="41">
        <v>16.372519</v>
      </c>
      <c r="D509" s="6">
        <f t="shared" si="10"/>
        <v>-0.97098635037890635</v>
      </c>
      <c r="E509">
        <v>2.2150469739168285E-2</v>
      </c>
    </row>
    <row r="510" spans="2:5" x14ac:dyDescent="0.35">
      <c r="B510" s="40">
        <v>44679</v>
      </c>
      <c r="C510" s="41">
        <v>564.30401600000005</v>
      </c>
      <c r="D510" s="6">
        <f t="shared" si="10"/>
        <v>15.072438760613311</v>
      </c>
      <c r="E510">
        <v>2.214872198637112E-2</v>
      </c>
    </row>
    <row r="511" spans="2:5" x14ac:dyDescent="0.35">
      <c r="B511" s="40">
        <v>39808</v>
      </c>
      <c r="C511" s="41">
        <v>35.110042999999997</v>
      </c>
      <c r="D511" s="6">
        <f t="shared" si="10"/>
        <v>-0.94045965769683548</v>
      </c>
      <c r="E511">
        <v>2.2139973033121641E-2</v>
      </c>
    </row>
    <row r="512" spans="2:5" x14ac:dyDescent="0.35">
      <c r="B512" s="40">
        <v>45112</v>
      </c>
      <c r="C512" s="41">
        <v>589.68493699999999</v>
      </c>
      <c r="D512" s="6">
        <f t="shared" si="10"/>
        <v>13.468080616428111</v>
      </c>
      <c r="E512">
        <v>2.2082354344981157E-2</v>
      </c>
    </row>
    <row r="513" spans="2:5" x14ac:dyDescent="0.35">
      <c r="B513" s="40">
        <v>39531</v>
      </c>
      <c r="C513" s="41">
        <v>40.757648000000003</v>
      </c>
      <c r="D513" s="6">
        <f t="shared" si="10"/>
        <v>-0.85509838313882658</v>
      </c>
      <c r="E513">
        <v>2.2082186318831194E-2</v>
      </c>
    </row>
    <row r="514" spans="2:5" x14ac:dyDescent="0.35">
      <c r="B514" s="40">
        <v>42524</v>
      </c>
      <c r="C514" s="41">
        <v>281.278076</v>
      </c>
      <c r="D514" s="6">
        <f t="shared" si="10"/>
        <v>45.369972863291224</v>
      </c>
      <c r="E514">
        <v>2.2051530309896109E-2</v>
      </c>
    </row>
    <row r="515" spans="2:5" x14ac:dyDescent="0.35">
      <c r="B515" s="40">
        <v>37462</v>
      </c>
      <c r="C515" s="41">
        <v>6.0659530000000004</v>
      </c>
      <c r="D515" s="6">
        <f t="shared" si="10"/>
        <v>-0.89534786606072392</v>
      </c>
      <c r="E515">
        <v>2.1985149931909295E-2</v>
      </c>
    </row>
    <row r="516" spans="2:5" x14ac:dyDescent="0.35">
      <c r="B516" s="40">
        <v>40014</v>
      </c>
      <c r="C516" s="41">
        <v>57.963012999999997</v>
      </c>
      <c r="D516" s="6">
        <f t="shared" si="10"/>
        <v>-0.15357480255997316</v>
      </c>
      <c r="E516">
        <v>2.1969725914597213E-2</v>
      </c>
    </row>
    <row r="517" spans="2:5" x14ac:dyDescent="0.35">
      <c r="B517" s="40">
        <v>40206</v>
      </c>
      <c r="C517" s="41">
        <v>68.479782</v>
      </c>
      <c r="D517" s="6">
        <f t="shared" si="10"/>
        <v>0.39942176803811447</v>
      </c>
      <c r="E517">
        <v>2.190697671156417E-2</v>
      </c>
    </row>
    <row r="518" spans="2:5" x14ac:dyDescent="0.35">
      <c r="B518" s="40">
        <v>39448</v>
      </c>
      <c r="C518" s="41">
        <v>48.934341000000003</v>
      </c>
      <c r="D518" s="6">
        <f t="shared" si="10"/>
        <v>-0.80220922918110027</v>
      </c>
      <c r="E518">
        <v>2.1891578422437982E-2</v>
      </c>
    </row>
    <row r="519" spans="2:5" x14ac:dyDescent="0.35">
      <c r="B519" s="40">
        <v>42117</v>
      </c>
      <c r="C519" s="41">
        <v>247.404572</v>
      </c>
      <c r="D519" s="6">
        <f t="shared" ref="D519:D582" si="11">(C519-C520)/C520</f>
        <v>-0.49073054397060428</v>
      </c>
      <c r="E519">
        <v>2.1865814348850619E-2</v>
      </c>
    </row>
    <row r="520" spans="2:5" x14ac:dyDescent="0.35">
      <c r="B520" s="40">
        <v>43854</v>
      </c>
      <c r="C520" s="41">
        <v>485.802887</v>
      </c>
      <c r="D520" s="6">
        <f t="shared" si="11"/>
        <v>11.93385564891175</v>
      </c>
      <c r="E520">
        <v>2.1845797473684543E-2</v>
      </c>
    </row>
    <row r="521" spans="2:5" x14ac:dyDescent="0.35">
      <c r="B521" s="40">
        <v>39710</v>
      </c>
      <c r="C521" s="41">
        <v>37.560561999999997</v>
      </c>
      <c r="D521" s="6">
        <f t="shared" si="11"/>
        <v>-0.85332692797609022</v>
      </c>
      <c r="E521">
        <v>2.1838978487537044E-2</v>
      </c>
    </row>
    <row r="522" spans="2:5" x14ac:dyDescent="0.35">
      <c r="B522" s="40">
        <v>42339</v>
      </c>
      <c r="C522" s="41">
        <v>256.08355699999998</v>
      </c>
      <c r="D522" s="6">
        <f t="shared" si="11"/>
        <v>-0.4554573603858677</v>
      </c>
      <c r="E522">
        <v>2.1831227883350207E-2</v>
      </c>
    </row>
    <row r="523" spans="2:5" x14ac:dyDescent="0.35">
      <c r="B523" s="40">
        <v>44025</v>
      </c>
      <c r="C523" s="41">
        <v>470.27273600000001</v>
      </c>
      <c r="D523" s="6">
        <f t="shared" si="11"/>
        <v>1.2003776390715546</v>
      </c>
      <c r="E523">
        <v>2.1828688634687458E-2</v>
      </c>
    </row>
    <row r="524" spans="2:5" x14ac:dyDescent="0.35">
      <c r="B524" s="40">
        <v>41955</v>
      </c>
      <c r="C524" s="41">
        <v>213.723648</v>
      </c>
      <c r="D524" s="6">
        <f t="shared" si="11"/>
        <v>-0.33482030763045934</v>
      </c>
      <c r="E524">
        <v>2.1819807352005734E-2</v>
      </c>
    </row>
    <row r="525" spans="2:5" x14ac:dyDescent="0.35">
      <c r="B525" s="40">
        <v>43201</v>
      </c>
      <c r="C525" s="41">
        <v>321.30212399999999</v>
      </c>
      <c r="D525" s="6">
        <f t="shared" si="11"/>
        <v>6.2880675275708509</v>
      </c>
      <c r="E525">
        <v>2.1806747892737753E-2</v>
      </c>
    </row>
    <row r="526" spans="2:5" x14ac:dyDescent="0.35">
      <c r="B526" s="40">
        <v>39353</v>
      </c>
      <c r="C526" s="41">
        <v>44.086052000000002</v>
      </c>
      <c r="D526" s="6">
        <f t="shared" si="11"/>
        <v>-2.3628625069098724E-3</v>
      </c>
      <c r="E526">
        <v>2.1718242719930125E-2</v>
      </c>
    </row>
    <row r="527" spans="2:5" x14ac:dyDescent="0.35">
      <c r="B527" s="40">
        <v>39932</v>
      </c>
      <c r="C527" s="41">
        <v>44.190468000000003</v>
      </c>
      <c r="D527" s="6">
        <f t="shared" si="11"/>
        <v>0.18338538094014539</v>
      </c>
      <c r="E527">
        <v>2.1674813159642592E-2</v>
      </c>
    </row>
    <row r="528" spans="2:5" x14ac:dyDescent="0.35">
      <c r="B528" s="40">
        <v>38972</v>
      </c>
      <c r="C528" s="41">
        <v>37.342415000000003</v>
      </c>
      <c r="D528" s="6">
        <f t="shared" si="11"/>
        <v>-0.72333391888310594</v>
      </c>
      <c r="E528">
        <v>2.1661237401808281E-2</v>
      </c>
    </row>
    <row r="529" spans="2:5" x14ac:dyDescent="0.35">
      <c r="B529" s="40">
        <v>41396</v>
      </c>
      <c r="C529" s="41">
        <v>134.97287</v>
      </c>
      <c r="D529" s="6">
        <f t="shared" si="11"/>
        <v>-0.72456146023294887</v>
      </c>
      <c r="E529">
        <v>2.1650638199403743E-2</v>
      </c>
    </row>
    <row r="530" spans="2:5" x14ac:dyDescent="0.35">
      <c r="B530" s="40">
        <v>44102</v>
      </c>
      <c r="C530" s="41">
        <v>490.02899200000002</v>
      </c>
      <c r="D530" s="6">
        <f t="shared" si="11"/>
        <v>-2.8940203711813346E-2</v>
      </c>
      <c r="E530">
        <v>2.1620037071688882E-2</v>
      </c>
    </row>
    <row r="531" spans="2:5" x14ac:dyDescent="0.35">
      <c r="B531" s="40">
        <v>43873</v>
      </c>
      <c r="C531" s="41">
        <v>504.63317899999998</v>
      </c>
      <c r="D531" s="6">
        <f t="shared" si="11"/>
        <v>3.2543707244214515</v>
      </c>
      <c r="E531">
        <v>2.1615345990653987E-2</v>
      </c>
    </row>
    <row r="532" spans="2:5" x14ac:dyDescent="0.35">
      <c r="B532" s="40">
        <v>41305</v>
      </c>
      <c r="C532" s="41">
        <v>118.615234</v>
      </c>
      <c r="D532" s="6">
        <f t="shared" si="11"/>
        <v>0.3327063077595982</v>
      </c>
      <c r="E532">
        <v>2.1555304052118578E-2</v>
      </c>
    </row>
    <row r="533" spans="2:5" x14ac:dyDescent="0.35">
      <c r="B533" s="40">
        <v>40527</v>
      </c>
      <c r="C533" s="41">
        <v>89.003281000000001</v>
      </c>
      <c r="D533" s="6">
        <f t="shared" si="11"/>
        <v>14.082679012090439</v>
      </c>
      <c r="E533">
        <v>2.1553994696447833E-2</v>
      </c>
    </row>
    <row r="534" spans="2:5" x14ac:dyDescent="0.35">
      <c r="B534" s="40">
        <v>37649</v>
      </c>
      <c r="C534" s="41">
        <v>5.9010259999999999</v>
      </c>
      <c r="D534" s="6">
        <f t="shared" si="11"/>
        <v>-0.8610366661418376</v>
      </c>
      <c r="E534">
        <v>2.1540544213329741E-2</v>
      </c>
    </row>
    <row r="535" spans="2:5" x14ac:dyDescent="0.35">
      <c r="B535" s="40">
        <v>39920</v>
      </c>
      <c r="C535" s="41">
        <v>42.464626000000003</v>
      </c>
      <c r="D535" s="6">
        <f t="shared" si="11"/>
        <v>0.28361574085563468</v>
      </c>
      <c r="E535">
        <v>2.1527906961695351E-2</v>
      </c>
    </row>
    <row r="536" spans="2:5" x14ac:dyDescent="0.35">
      <c r="B536" s="40">
        <v>39794</v>
      </c>
      <c r="C536" s="41">
        <v>33.082039000000002</v>
      </c>
      <c r="D536" s="6">
        <f t="shared" si="11"/>
        <v>-0.9224823659071989</v>
      </c>
      <c r="E536">
        <v>2.1526699836241718E-2</v>
      </c>
    </row>
    <row r="537" spans="2:5" x14ac:dyDescent="0.35">
      <c r="B537" s="40">
        <v>43448</v>
      </c>
      <c r="C537" s="41">
        <v>426.76791400000002</v>
      </c>
      <c r="D537" s="6">
        <f t="shared" si="11"/>
        <v>0.68466592933437509</v>
      </c>
      <c r="E537">
        <v>2.1509034990822854E-2</v>
      </c>
    </row>
    <row r="538" spans="2:5" x14ac:dyDescent="0.35">
      <c r="B538" s="40">
        <v>42355</v>
      </c>
      <c r="C538" s="41">
        <v>253.324951</v>
      </c>
      <c r="D538" s="6">
        <f t="shared" si="11"/>
        <v>26.064330802307325</v>
      </c>
      <c r="E538">
        <v>2.1505327478440969E-2</v>
      </c>
    </row>
    <row r="539" spans="2:5" x14ac:dyDescent="0.35">
      <c r="B539" s="40">
        <v>38194</v>
      </c>
      <c r="C539" s="41">
        <v>9.3601039999999998</v>
      </c>
      <c r="D539" s="6">
        <f t="shared" si="11"/>
        <v>-0.19290906057296781</v>
      </c>
      <c r="E539">
        <v>2.1487002267981496E-2</v>
      </c>
    </row>
    <row r="540" spans="2:5" x14ac:dyDescent="0.35">
      <c r="B540" s="40">
        <v>37979</v>
      </c>
      <c r="C540" s="41">
        <v>11.597334999999999</v>
      </c>
      <c r="D540" s="6">
        <f t="shared" si="11"/>
        <v>-0.96003742886156251</v>
      </c>
      <c r="E540">
        <v>2.1464761232352785E-2</v>
      </c>
    </row>
    <row r="541" spans="2:5" x14ac:dyDescent="0.35">
      <c r="B541" s="40">
        <v>42558</v>
      </c>
      <c r="C541" s="41">
        <v>290.204926</v>
      </c>
      <c r="D541" s="6">
        <f t="shared" si="11"/>
        <v>1.5216684806383292</v>
      </c>
      <c r="E541">
        <v>2.1428394438962352E-2</v>
      </c>
    </row>
    <row r="542" spans="2:5" x14ac:dyDescent="0.35">
      <c r="B542" s="40">
        <v>41288</v>
      </c>
      <c r="C542" s="41">
        <v>115.08448799999999</v>
      </c>
      <c r="D542" s="6">
        <f t="shared" si="11"/>
        <v>9.7285307473498772</v>
      </c>
      <c r="E542">
        <v>2.1420132387324004E-2</v>
      </c>
    </row>
    <row r="543" spans="2:5" x14ac:dyDescent="0.35">
      <c r="B543" s="40">
        <v>38149</v>
      </c>
      <c r="C543" s="41">
        <v>10.726957000000001</v>
      </c>
      <c r="D543" s="6">
        <f t="shared" si="11"/>
        <v>-0.97950926320545173</v>
      </c>
      <c r="E543">
        <v>2.1362821672973736E-2</v>
      </c>
    </row>
    <row r="544" spans="2:5" x14ac:dyDescent="0.35">
      <c r="B544" s="40">
        <v>44238</v>
      </c>
      <c r="C544" s="41">
        <v>523.502747</v>
      </c>
      <c r="D544" s="6">
        <f t="shared" si="11"/>
        <v>12.92972539639573</v>
      </c>
      <c r="E544">
        <v>2.1252283098940977E-2</v>
      </c>
    </row>
    <row r="545" spans="2:5" x14ac:dyDescent="0.35">
      <c r="B545" s="40">
        <v>39835</v>
      </c>
      <c r="C545" s="41">
        <v>37.581699</v>
      </c>
      <c r="D545" s="6">
        <f t="shared" si="11"/>
        <v>-0.85229123898371606</v>
      </c>
      <c r="E545">
        <v>2.1239933578383531E-2</v>
      </c>
    </row>
    <row r="546" spans="2:5" x14ac:dyDescent="0.35">
      <c r="B546" s="40">
        <v>42724</v>
      </c>
      <c r="C546" s="41">
        <v>254.43107599999999</v>
      </c>
      <c r="D546" s="6">
        <f t="shared" si="11"/>
        <v>15.555983264622032</v>
      </c>
      <c r="E546">
        <v>2.1193396000780663E-2</v>
      </c>
    </row>
    <row r="547" spans="2:5" x14ac:dyDescent="0.35">
      <c r="B547" s="40">
        <v>38454</v>
      </c>
      <c r="C547" s="41">
        <v>15.367922999999999</v>
      </c>
      <c r="D547" s="6">
        <f t="shared" si="11"/>
        <v>-0.97607010117734305</v>
      </c>
      <c r="E547">
        <v>2.1192372994376509E-2</v>
      </c>
    </row>
    <row r="548" spans="2:5" x14ac:dyDescent="0.35">
      <c r="B548" s="40">
        <v>44456</v>
      </c>
      <c r="C548" s="41">
        <v>642.20593299999996</v>
      </c>
      <c r="D548" s="6">
        <f t="shared" si="11"/>
        <v>65.141494423495487</v>
      </c>
      <c r="E548">
        <v>2.1158718828199637E-2</v>
      </c>
    </row>
    <row r="549" spans="2:5" x14ac:dyDescent="0.35">
      <c r="B549" s="40">
        <v>38072</v>
      </c>
      <c r="C549" s="41">
        <v>9.7095769999999995</v>
      </c>
      <c r="D549" s="6">
        <f t="shared" si="11"/>
        <v>-0.75166126922017062</v>
      </c>
      <c r="E549">
        <v>2.1155348263323891E-2</v>
      </c>
    </row>
    <row r="550" spans="2:5" x14ac:dyDescent="0.35">
      <c r="B550" s="40">
        <v>39885</v>
      </c>
      <c r="C550" s="41">
        <v>39.098117999999999</v>
      </c>
      <c r="D550" s="6">
        <f t="shared" si="11"/>
        <v>-0.80816596807423857</v>
      </c>
      <c r="E550">
        <v>2.1146160368303149E-2</v>
      </c>
    </row>
    <row r="551" spans="2:5" x14ac:dyDescent="0.35">
      <c r="B551" s="40">
        <v>41872</v>
      </c>
      <c r="C551" s="41">
        <v>203.81220999999999</v>
      </c>
      <c r="D551" s="6">
        <f t="shared" si="11"/>
        <v>1.3306726262443609</v>
      </c>
      <c r="E551">
        <v>2.1145923632280041E-2</v>
      </c>
    </row>
    <row r="552" spans="2:5" x14ac:dyDescent="0.35">
      <c r="B552" s="40">
        <v>40868</v>
      </c>
      <c r="C552" s="41">
        <v>87.447806999999997</v>
      </c>
      <c r="D552" s="6">
        <f t="shared" si="11"/>
        <v>-0.80141022893639569</v>
      </c>
      <c r="E552">
        <v>2.114523101015461E-2</v>
      </c>
    </row>
    <row r="553" spans="2:5" x14ac:dyDescent="0.35">
      <c r="B553" s="40">
        <v>43752</v>
      </c>
      <c r="C553" s="41">
        <v>440.34396400000003</v>
      </c>
      <c r="D553" s="6">
        <f t="shared" si="11"/>
        <v>12.044123481835465</v>
      </c>
      <c r="E553">
        <v>2.1095112446814637E-2</v>
      </c>
    </row>
    <row r="554" spans="2:5" x14ac:dyDescent="0.35">
      <c r="B554" s="40">
        <v>39737</v>
      </c>
      <c r="C554" s="41">
        <v>33.758034000000002</v>
      </c>
      <c r="D554" s="6">
        <f t="shared" si="11"/>
        <v>-0.83030780909928237</v>
      </c>
      <c r="E554">
        <v>2.1086420580590411E-2</v>
      </c>
    </row>
    <row r="555" spans="2:5" x14ac:dyDescent="0.35">
      <c r="B555" s="40">
        <v>41941</v>
      </c>
      <c r="C555" s="41">
        <v>198.93687399999999</v>
      </c>
      <c r="D555" s="6">
        <f t="shared" si="11"/>
        <v>-0.16701693134825787</v>
      </c>
      <c r="E555">
        <v>2.1082376953495453E-2</v>
      </c>
    </row>
    <row r="556" spans="2:5" x14ac:dyDescent="0.35">
      <c r="B556" s="40">
        <v>42037</v>
      </c>
      <c r="C556" s="41">
        <v>238.82463100000001</v>
      </c>
      <c r="D556" s="6">
        <f t="shared" si="11"/>
        <v>-0.57270396583003391</v>
      </c>
      <c r="E556">
        <v>2.1073174383115956E-2</v>
      </c>
    </row>
    <row r="557" spans="2:5" x14ac:dyDescent="0.35">
      <c r="B557" s="40">
        <v>44301</v>
      </c>
      <c r="C557" s="41">
        <v>558.92077600000005</v>
      </c>
      <c r="D557" s="6">
        <f t="shared" si="11"/>
        <v>12.734470869260168</v>
      </c>
      <c r="E557">
        <v>2.1061908281200935E-2</v>
      </c>
    </row>
    <row r="558" spans="2:5" x14ac:dyDescent="0.35">
      <c r="B558" s="40">
        <v>39598</v>
      </c>
      <c r="C558" s="41">
        <v>40.694744</v>
      </c>
      <c r="D558" s="6">
        <f t="shared" si="11"/>
        <v>9.8217861455335786E-2</v>
      </c>
      <c r="E558">
        <v>2.1041644158614068E-2</v>
      </c>
    </row>
    <row r="559" spans="2:5" x14ac:dyDescent="0.35">
      <c r="B559" s="40">
        <v>38933</v>
      </c>
      <c r="C559" s="41">
        <v>37.055256</v>
      </c>
      <c r="D559" s="6">
        <f t="shared" si="11"/>
        <v>-8.3225026559199403E-2</v>
      </c>
      <c r="E559">
        <v>2.1023993884313787E-2</v>
      </c>
    </row>
    <row r="560" spans="2:5" x14ac:dyDescent="0.35">
      <c r="B560" s="40">
        <v>39898</v>
      </c>
      <c r="C560" s="41">
        <v>40.419139999999999</v>
      </c>
      <c r="D560" s="6">
        <f t="shared" si="11"/>
        <v>-0.92704764515707661</v>
      </c>
      <c r="E560">
        <v>2.0990180982569544E-2</v>
      </c>
    </row>
    <row r="561" spans="2:5" x14ac:dyDescent="0.35">
      <c r="B561" s="40">
        <v>44672</v>
      </c>
      <c r="C561" s="41">
        <v>554.04846199999997</v>
      </c>
      <c r="D561" s="6">
        <f t="shared" si="11"/>
        <v>11.711543499295624</v>
      </c>
      <c r="E561">
        <v>2.0988600437601229E-2</v>
      </c>
    </row>
    <row r="562" spans="2:5" x14ac:dyDescent="0.35">
      <c r="B562" s="40">
        <v>39294</v>
      </c>
      <c r="C562" s="41">
        <v>43.586246000000003</v>
      </c>
      <c r="D562" s="6">
        <f t="shared" si="11"/>
        <v>0.22197560991268778</v>
      </c>
      <c r="E562">
        <v>2.0975247217222277E-2</v>
      </c>
    </row>
    <row r="563" spans="2:5" x14ac:dyDescent="0.35">
      <c r="B563" s="40">
        <v>38817</v>
      </c>
      <c r="C563" s="41">
        <v>35.668671000000003</v>
      </c>
      <c r="D563" s="6">
        <f t="shared" si="11"/>
        <v>-0.18321430724775573</v>
      </c>
      <c r="E563">
        <v>2.0971454898744749E-2</v>
      </c>
    </row>
    <row r="564" spans="2:5" x14ac:dyDescent="0.35">
      <c r="B564" s="40">
        <v>39258</v>
      </c>
      <c r="C564" s="41">
        <v>43.669559</v>
      </c>
      <c r="D564" s="6">
        <f t="shared" si="11"/>
        <v>5.3080902688599645</v>
      </c>
      <c r="E564">
        <v>2.0934846305321716E-2</v>
      </c>
    </row>
    <row r="565" spans="2:5" x14ac:dyDescent="0.35">
      <c r="B565" s="40">
        <v>37817</v>
      </c>
      <c r="C565" s="41">
        <v>6.9227860000000003</v>
      </c>
      <c r="D565" s="6">
        <f t="shared" si="11"/>
        <v>-0.83395095350070414</v>
      </c>
      <c r="E565">
        <v>2.0928125057606922E-2</v>
      </c>
    </row>
    <row r="566" spans="2:5" x14ac:dyDescent="0.35">
      <c r="B566" s="40">
        <v>39237</v>
      </c>
      <c r="C566" s="41">
        <v>41.691212</v>
      </c>
      <c r="D566" s="6">
        <f t="shared" si="11"/>
        <v>-0.93046659062088766</v>
      </c>
      <c r="E566">
        <v>2.0907624405756164E-2</v>
      </c>
    </row>
    <row r="567" spans="2:5" x14ac:dyDescent="0.35">
      <c r="B567" s="40">
        <v>44503</v>
      </c>
      <c r="C567" s="41">
        <v>599.58532700000001</v>
      </c>
      <c r="D567" s="6">
        <f t="shared" si="11"/>
        <v>25.225108041254032</v>
      </c>
      <c r="E567">
        <v>2.0901256385271381E-2</v>
      </c>
    </row>
    <row r="568" spans="2:5" x14ac:dyDescent="0.35">
      <c r="B568" s="40">
        <v>38629</v>
      </c>
      <c r="C568" s="41">
        <v>22.863026000000001</v>
      </c>
      <c r="D568" s="6">
        <f t="shared" si="11"/>
        <v>-0.95744707090187298</v>
      </c>
      <c r="E568">
        <v>2.0893258035378167E-2</v>
      </c>
    </row>
    <row r="569" spans="2:5" x14ac:dyDescent="0.35">
      <c r="B569" s="40">
        <v>44617</v>
      </c>
      <c r="C569" s="41">
        <v>537.28442399999994</v>
      </c>
      <c r="D569" s="6">
        <f t="shared" si="11"/>
        <v>4.7819562695376696</v>
      </c>
      <c r="E569">
        <v>2.0891655177803208E-2</v>
      </c>
    </row>
    <row r="570" spans="2:5" x14ac:dyDescent="0.35">
      <c r="B570" s="40">
        <v>40970</v>
      </c>
      <c r="C570" s="41">
        <v>92.924332000000007</v>
      </c>
      <c r="D570" s="6">
        <f t="shared" si="11"/>
        <v>-1.2170634273610445E-2</v>
      </c>
      <c r="E570">
        <v>2.0863804748575215E-2</v>
      </c>
    </row>
    <row r="571" spans="2:5" x14ac:dyDescent="0.35">
      <c r="B571" s="40">
        <v>40688</v>
      </c>
      <c r="C571" s="41">
        <v>94.069214000000002</v>
      </c>
      <c r="D571" s="6">
        <f t="shared" si="11"/>
        <v>-0.66943979722416647</v>
      </c>
      <c r="E571">
        <v>2.0852998555286117E-2</v>
      </c>
    </row>
    <row r="572" spans="2:5" x14ac:dyDescent="0.35">
      <c r="B572" s="40">
        <v>42935</v>
      </c>
      <c r="C572" s="41">
        <v>284.57513399999999</v>
      </c>
      <c r="D572" s="6">
        <f t="shared" si="11"/>
        <v>2.0334053480070313</v>
      </c>
      <c r="E572">
        <v>2.0840343106367357E-2</v>
      </c>
    </row>
    <row r="573" spans="2:5" x14ac:dyDescent="0.35">
      <c r="B573" s="40">
        <v>40428</v>
      </c>
      <c r="C573" s="41">
        <v>93.813750999999996</v>
      </c>
      <c r="D573" s="6">
        <f t="shared" si="11"/>
        <v>9.3763189835770339E-2</v>
      </c>
      <c r="E573">
        <v>2.0803671481930356E-2</v>
      </c>
    </row>
    <row r="574" spans="2:5" x14ac:dyDescent="0.35">
      <c r="B574" s="40">
        <v>40597</v>
      </c>
      <c r="C574" s="41">
        <v>85.771538000000007</v>
      </c>
      <c r="D574" s="6">
        <f t="shared" si="11"/>
        <v>-0.82360233864512755</v>
      </c>
      <c r="E574">
        <v>2.0789808175528873E-2</v>
      </c>
    </row>
    <row r="575" spans="2:5" x14ac:dyDescent="0.35">
      <c r="B575" s="40">
        <v>44032</v>
      </c>
      <c r="C575" s="41">
        <v>486.23965500000003</v>
      </c>
      <c r="D575" s="6">
        <f t="shared" si="11"/>
        <v>10.301592664781424</v>
      </c>
      <c r="E575">
        <v>2.0784524099563259E-2</v>
      </c>
    </row>
    <row r="576" spans="2:5" x14ac:dyDescent="0.35">
      <c r="B576" s="40">
        <v>39252</v>
      </c>
      <c r="C576" s="41">
        <v>43.023994000000002</v>
      </c>
      <c r="D576" s="6">
        <f t="shared" si="11"/>
        <v>-0.89718360858341095</v>
      </c>
      <c r="E576">
        <v>2.0751188422975617E-2</v>
      </c>
    </row>
    <row r="577" spans="2:5" x14ac:dyDescent="0.35">
      <c r="B577" s="40">
        <v>43518</v>
      </c>
      <c r="C577" s="41">
        <v>418.45461999999998</v>
      </c>
      <c r="D577" s="6">
        <f t="shared" si="11"/>
        <v>-0.26653140857057211</v>
      </c>
      <c r="E577">
        <v>2.0747831146418469E-2</v>
      </c>
    </row>
    <row r="578" spans="2:5" x14ac:dyDescent="0.35">
      <c r="B578" s="40">
        <v>44833</v>
      </c>
      <c r="C578" s="41">
        <v>570.51470900000004</v>
      </c>
      <c r="D578" s="6">
        <f t="shared" si="11"/>
        <v>1.2857595263884136</v>
      </c>
      <c r="E578">
        <v>2.0742757981513697E-2</v>
      </c>
    </row>
    <row r="579" spans="2:5" x14ac:dyDescent="0.35">
      <c r="B579" s="40">
        <v>42041</v>
      </c>
      <c r="C579" s="41">
        <v>249.59524500000001</v>
      </c>
      <c r="D579" s="6">
        <f t="shared" si="11"/>
        <v>-0.51359798781319932</v>
      </c>
      <c r="E579">
        <v>2.0716694667934521E-2</v>
      </c>
    </row>
    <row r="580" spans="2:5" x14ac:dyDescent="0.35">
      <c r="B580" s="40">
        <v>44228</v>
      </c>
      <c r="C580" s="41">
        <v>513.14599599999997</v>
      </c>
      <c r="D580" s="6">
        <f t="shared" si="11"/>
        <v>0.77336868730856023</v>
      </c>
      <c r="E580">
        <v>2.0697717247587018E-2</v>
      </c>
    </row>
    <row r="581" spans="2:5" x14ac:dyDescent="0.35">
      <c r="B581" s="40">
        <v>43011</v>
      </c>
      <c r="C581" s="41">
        <v>289.36227400000001</v>
      </c>
      <c r="D581" s="6">
        <f t="shared" si="11"/>
        <v>-0.46627663235803152</v>
      </c>
      <c r="E581">
        <v>2.0655800342106019E-2</v>
      </c>
    </row>
    <row r="582" spans="2:5" x14ac:dyDescent="0.35">
      <c r="B582" s="40">
        <v>44963</v>
      </c>
      <c r="C582" s="41">
        <v>542.15777600000001</v>
      </c>
      <c r="D582" s="6">
        <f t="shared" si="11"/>
        <v>87.939867406610375</v>
      </c>
      <c r="E582">
        <v>2.0610847736484382E-2</v>
      </c>
    </row>
    <row r="583" spans="2:5" x14ac:dyDescent="0.35">
      <c r="B583" s="40">
        <v>37481</v>
      </c>
      <c r="C583" s="41">
        <v>6.0957790000000003</v>
      </c>
      <c r="D583" s="6">
        <f t="shared" ref="D583:D646" si="12">(C583-C584)/C584</f>
        <v>-0.85594607442602255</v>
      </c>
      <c r="E583">
        <v>2.0599238708500119E-2</v>
      </c>
    </row>
    <row r="584" spans="2:5" x14ac:dyDescent="0.35">
      <c r="B584" s="40">
        <v>39246</v>
      </c>
      <c r="C584" s="41">
        <v>42.315952000000003</v>
      </c>
      <c r="D584" s="6">
        <f t="shared" si="12"/>
        <v>0.88951672906940127</v>
      </c>
      <c r="E584">
        <v>2.0592766430824302E-2</v>
      </c>
    </row>
    <row r="585" spans="2:5" x14ac:dyDescent="0.35">
      <c r="B585" s="40">
        <v>38628</v>
      </c>
      <c r="C585" s="41">
        <v>22.395119000000001</v>
      </c>
      <c r="D585" s="6">
        <f t="shared" si="12"/>
        <v>-0.74813153845139935</v>
      </c>
      <c r="E585">
        <v>2.0588154605045324E-2</v>
      </c>
    </row>
    <row r="586" spans="2:5" x14ac:dyDescent="0.35">
      <c r="B586" s="40">
        <v>40641</v>
      </c>
      <c r="C586" s="41">
        <v>88.915931999999998</v>
      </c>
      <c r="D586" s="6">
        <f t="shared" si="12"/>
        <v>1.3331673468944352</v>
      </c>
      <c r="E586">
        <v>2.0551428062047655E-2</v>
      </c>
    </row>
    <row r="587" spans="2:5" x14ac:dyDescent="0.35">
      <c r="B587" s="40">
        <v>38973</v>
      </c>
      <c r="C587" s="41">
        <v>38.109538999999998</v>
      </c>
      <c r="D587" s="6">
        <f t="shared" si="12"/>
        <v>-0.61426944015456131</v>
      </c>
      <c r="E587">
        <v>2.0542967025565847E-2</v>
      </c>
    </row>
    <row r="588" spans="2:5" x14ac:dyDescent="0.35">
      <c r="B588" s="40">
        <v>41029</v>
      </c>
      <c r="C588" s="41">
        <v>98.798339999999996</v>
      </c>
      <c r="D588" s="6">
        <f t="shared" si="12"/>
        <v>-0.23349525604338051</v>
      </c>
      <c r="E588">
        <v>2.0529272519908656E-2</v>
      </c>
    </row>
    <row r="589" spans="2:5" x14ac:dyDescent="0.35">
      <c r="B589" s="40">
        <v>41367</v>
      </c>
      <c r="C589" s="41">
        <v>128.894623</v>
      </c>
      <c r="D589" s="6">
        <f t="shared" si="12"/>
        <v>-0.64165311540900782</v>
      </c>
      <c r="E589">
        <v>2.0523892474383985E-2</v>
      </c>
    </row>
    <row r="590" spans="2:5" x14ac:dyDescent="0.35">
      <c r="B590" s="40">
        <v>43249</v>
      </c>
      <c r="C590" s="41">
        <v>359.69232199999999</v>
      </c>
      <c r="D590" s="6">
        <f t="shared" si="12"/>
        <v>58.920437886650831</v>
      </c>
      <c r="E590">
        <v>2.0513569194951127E-2</v>
      </c>
    </row>
    <row r="591" spans="2:5" x14ac:dyDescent="0.35">
      <c r="B591" s="40">
        <v>37799</v>
      </c>
      <c r="C591" s="41">
        <v>6.0028319999999997</v>
      </c>
      <c r="D591" s="6">
        <f t="shared" si="12"/>
        <v>-0.95096291620123496</v>
      </c>
      <c r="E591">
        <v>2.051283097468078E-2</v>
      </c>
    </row>
    <row r="592" spans="2:5" x14ac:dyDescent="0.35">
      <c r="B592" s="40">
        <v>41361</v>
      </c>
      <c r="C592" s="41">
        <v>122.414131</v>
      </c>
      <c r="D592" s="6">
        <f t="shared" si="12"/>
        <v>4.4270081835067518</v>
      </c>
      <c r="E592">
        <v>2.0491666479931617E-2</v>
      </c>
    </row>
    <row r="593" spans="2:5" x14ac:dyDescent="0.35">
      <c r="B593" s="40">
        <v>38632</v>
      </c>
      <c r="C593" s="41">
        <v>22.556467000000001</v>
      </c>
      <c r="D593" s="6">
        <f t="shared" si="12"/>
        <v>-0.63795373039818692</v>
      </c>
      <c r="E593">
        <v>2.0438107045975672E-2</v>
      </c>
    </row>
    <row r="594" spans="2:5" x14ac:dyDescent="0.35">
      <c r="B594" s="40">
        <v>40085</v>
      </c>
      <c r="C594" s="41">
        <v>62.302719000000003</v>
      </c>
      <c r="D594" s="6">
        <f t="shared" si="12"/>
        <v>-0.87855207470777585</v>
      </c>
      <c r="E594">
        <v>2.04078560900533E-2</v>
      </c>
    </row>
    <row r="595" spans="2:5" x14ac:dyDescent="0.35">
      <c r="B595" s="40">
        <v>44193</v>
      </c>
      <c r="C595" s="41">
        <v>512.99945100000002</v>
      </c>
      <c r="D595" s="6">
        <f t="shared" si="12"/>
        <v>27.10570578214428</v>
      </c>
      <c r="E595">
        <v>2.0406224868926827E-2</v>
      </c>
    </row>
    <row r="596" spans="2:5" x14ac:dyDescent="0.35">
      <c r="B596" s="40">
        <v>38541</v>
      </c>
      <c r="C596" s="41">
        <v>18.252502</v>
      </c>
      <c r="D596" s="6">
        <f t="shared" si="12"/>
        <v>-0.91795722451745942</v>
      </c>
      <c r="E596">
        <v>2.0293340242427512E-2</v>
      </c>
    </row>
    <row r="597" spans="2:5" x14ac:dyDescent="0.35">
      <c r="B597" s="40">
        <v>42430</v>
      </c>
      <c r="C597" s="41">
        <v>222.47543300000001</v>
      </c>
      <c r="D597" s="6">
        <f t="shared" si="12"/>
        <v>4.734701927799529</v>
      </c>
      <c r="E597">
        <v>2.0240579850100048E-2</v>
      </c>
    </row>
    <row r="598" spans="2:5" x14ac:dyDescent="0.35">
      <c r="B598" s="40">
        <v>38903</v>
      </c>
      <c r="C598" s="41">
        <v>38.794593999999996</v>
      </c>
      <c r="D598" s="6">
        <f t="shared" si="12"/>
        <v>-8.5333878437136482E-2</v>
      </c>
      <c r="E598">
        <v>2.0172703016821204E-2</v>
      </c>
    </row>
    <row r="599" spans="2:5" x14ac:dyDescent="0.35">
      <c r="B599" s="40">
        <v>39512</v>
      </c>
      <c r="C599" s="41">
        <v>42.413939999999997</v>
      </c>
      <c r="D599" s="6">
        <f t="shared" si="12"/>
        <v>-0.83853124947820668</v>
      </c>
      <c r="E599">
        <v>2.0171346888333361E-2</v>
      </c>
    </row>
    <row r="600" spans="2:5" x14ac:dyDescent="0.35">
      <c r="B600" s="40">
        <v>42704</v>
      </c>
      <c r="C600" s="41">
        <v>262.67584199999999</v>
      </c>
      <c r="D600" s="6">
        <f t="shared" si="12"/>
        <v>30.361815632873263</v>
      </c>
      <c r="E600">
        <v>2.0147145389464327E-2</v>
      </c>
    </row>
    <row r="601" spans="2:5" x14ac:dyDescent="0.35">
      <c r="B601" s="40">
        <v>38169</v>
      </c>
      <c r="C601" s="41">
        <v>8.3756579999999996</v>
      </c>
      <c r="D601" s="6">
        <f t="shared" si="12"/>
        <v>-0.93510934591408101</v>
      </c>
      <c r="E601">
        <v>2.0143666355552217E-2</v>
      </c>
    </row>
    <row r="602" spans="2:5" x14ac:dyDescent="0.35">
      <c r="B602" s="40">
        <v>41386</v>
      </c>
      <c r="C602" s="41">
        <v>129.07341</v>
      </c>
      <c r="D602" s="6">
        <f t="shared" si="12"/>
        <v>-0.76519706860314352</v>
      </c>
      <c r="E602">
        <v>2.0134095048109663E-2</v>
      </c>
    </row>
    <row r="603" spans="2:5" x14ac:dyDescent="0.35">
      <c r="B603" s="40">
        <v>44594</v>
      </c>
      <c r="C603" s="41">
        <v>549.70953399999996</v>
      </c>
      <c r="D603" s="6">
        <f t="shared" si="12"/>
        <v>1.1079695227789323</v>
      </c>
      <c r="E603">
        <v>2.0129871581943314E-2</v>
      </c>
    </row>
    <row r="604" spans="2:5" x14ac:dyDescent="0.35">
      <c r="B604" s="40">
        <v>42697</v>
      </c>
      <c r="C604" s="41">
        <v>260.776794</v>
      </c>
      <c r="D604" s="6">
        <f t="shared" si="12"/>
        <v>2.5527179389285206</v>
      </c>
      <c r="E604">
        <v>2.0112126714583355E-2</v>
      </c>
    </row>
    <row r="605" spans="2:5" x14ac:dyDescent="0.35">
      <c r="B605" s="40">
        <v>40276</v>
      </c>
      <c r="C605" s="41">
        <v>73.402054000000007</v>
      </c>
      <c r="D605" s="6">
        <f t="shared" si="12"/>
        <v>11.100663160430027</v>
      </c>
      <c r="E605">
        <v>2.0102403741508731E-2</v>
      </c>
    </row>
    <row r="606" spans="2:5" x14ac:dyDescent="0.35">
      <c r="B606" s="40">
        <v>37473</v>
      </c>
      <c r="C606" s="41">
        <v>6.0659530000000004</v>
      </c>
      <c r="D606" s="6">
        <f t="shared" si="12"/>
        <v>-0.72623016512926064</v>
      </c>
      <c r="E606">
        <v>2.0063077584083159E-2</v>
      </c>
    </row>
    <row r="607" spans="2:5" x14ac:dyDescent="0.35">
      <c r="B607" s="40">
        <v>38623</v>
      </c>
      <c r="C607" s="41">
        <v>22.157126999999999</v>
      </c>
      <c r="D607" s="6">
        <f t="shared" si="12"/>
        <v>-0.9579694049144909</v>
      </c>
      <c r="E607">
        <v>2.0055529337281625E-2</v>
      </c>
    </row>
    <row r="608" spans="2:5" x14ac:dyDescent="0.35">
      <c r="B608" s="40">
        <v>44195</v>
      </c>
      <c r="C608" s="41">
        <v>527.16662599999995</v>
      </c>
      <c r="D608" s="6">
        <f t="shared" si="12"/>
        <v>5.0433840415901017</v>
      </c>
      <c r="E608">
        <v>2.0039527176484696E-2</v>
      </c>
    </row>
    <row r="609" spans="2:5" x14ac:dyDescent="0.35">
      <c r="B609" s="40">
        <v>40835</v>
      </c>
      <c r="C609" s="41">
        <v>87.230369999999994</v>
      </c>
      <c r="D609" s="6">
        <f t="shared" si="12"/>
        <v>-0.21519882884374181</v>
      </c>
      <c r="E609">
        <v>2.0031173320756268E-2</v>
      </c>
    </row>
    <row r="610" spans="2:5" x14ac:dyDescent="0.35">
      <c r="B610" s="40">
        <v>41155</v>
      </c>
      <c r="C610" s="41">
        <v>111.149643</v>
      </c>
      <c r="D610" s="6">
        <f t="shared" si="12"/>
        <v>-0.45854773296300966</v>
      </c>
      <c r="E610">
        <v>1.9992074044229213E-2</v>
      </c>
    </row>
    <row r="611" spans="2:5" x14ac:dyDescent="0.35">
      <c r="B611" s="40">
        <v>41906</v>
      </c>
      <c r="C611" s="41">
        <v>205.28059400000001</v>
      </c>
      <c r="D611" s="6">
        <f t="shared" si="12"/>
        <v>-8.4656148072813006E-2</v>
      </c>
      <c r="E611">
        <v>1.9954795384483359E-2</v>
      </c>
    </row>
    <row r="612" spans="2:5" x14ac:dyDescent="0.35">
      <c r="B612" s="40">
        <v>41974</v>
      </c>
      <c r="C612" s="41">
        <v>224.266098</v>
      </c>
      <c r="D612" s="6">
        <f t="shared" si="12"/>
        <v>-0.6019121698025035</v>
      </c>
      <c r="E612">
        <v>1.9925443139779456E-2</v>
      </c>
    </row>
    <row r="613" spans="2:5" x14ac:dyDescent="0.35">
      <c r="B613" s="40">
        <v>44946</v>
      </c>
      <c r="C613" s="41">
        <v>563.35833700000001</v>
      </c>
      <c r="D613" s="6">
        <f t="shared" si="12"/>
        <v>52.639933551641342</v>
      </c>
      <c r="E613">
        <v>1.9911678096327691E-2</v>
      </c>
    </row>
    <row r="614" spans="2:5" x14ac:dyDescent="0.35">
      <c r="B614" s="40">
        <v>38148</v>
      </c>
      <c r="C614" s="41">
        <v>10.502592</v>
      </c>
      <c r="D614" s="6">
        <f t="shared" si="12"/>
        <v>-0.98185418986446271</v>
      </c>
      <c r="E614">
        <v>1.9910240916177699E-2</v>
      </c>
    </row>
    <row r="615" spans="2:5" x14ac:dyDescent="0.35">
      <c r="B615" s="40">
        <v>44771</v>
      </c>
      <c r="C615" s="41">
        <v>578.78881799999999</v>
      </c>
      <c r="D615" s="6">
        <f t="shared" si="12"/>
        <v>7.7470268790538626</v>
      </c>
      <c r="E615">
        <v>1.9905681818420153E-2</v>
      </c>
    </row>
    <row r="616" spans="2:5" x14ac:dyDescent="0.35">
      <c r="B616" s="40">
        <v>40115</v>
      </c>
      <c r="C616" s="41">
        <v>66.169776999999996</v>
      </c>
      <c r="D616" s="6">
        <f t="shared" si="12"/>
        <v>-0.7507378130975948</v>
      </c>
      <c r="E616">
        <v>1.9867476891454437E-2</v>
      </c>
    </row>
    <row r="617" spans="2:5" x14ac:dyDescent="0.35">
      <c r="B617" s="40">
        <v>42515</v>
      </c>
      <c r="C617" s="41">
        <v>265.46255500000001</v>
      </c>
      <c r="D617" s="6">
        <f t="shared" si="12"/>
        <v>-9.207328368069248E-2</v>
      </c>
      <c r="E617">
        <v>1.9781135777165539E-2</v>
      </c>
    </row>
    <row r="618" spans="2:5" x14ac:dyDescent="0.35">
      <c r="B618" s="40">
        <v>42997</v>
      </c>
      <c r="C618" s="41">
        <v>292.38324</v>
      </c>
      <c r="D618" s="6">
        <f t="shared" si="12"/>
        <v>8.0085845149404158E-2</v>
      </c>
      <c r="E618">
        <v>1.9776340602834858E-2</v>
      </c>
    </row>
    <row r="619" spans="2:5" x14ac:dyDescent="0.35">
      <c r="B619" s="40">
        <v>42516</v>
      </c>
      <c r="C619" s="41">
        <v>270.70370500000001</v>
      </c>
      <c r="D619" s="6">
        <f t="shared" si="12"/>
        <v>0.63417278982588943</v>
      </c>
      <c r="E619">
        <v>1.9743462500765897E-2</v>
      </c>
    </row>
    <row r="620" spans="2:5" x14ac:dyDescent="0.35">
      <c r="B620" s="40">
        <v>41736</v>
      </c>
      <c r="C620" s="41">
        <v>165.651825</v>
      </c>
      <c r="D620" s="6">
        <f t="shared" si="12"/>
        <v>2.9778120257790115</v>
      </c>
      <c r="E620">
        <v>1.9727913489219196E-2</v>
      </c>
    </row>
    <row r="621" spans="2:5" x14ac:dyDescent="0.35">
      <c r="B621" s="40">
        <v>39114</v>
      </c>
      <c r="C621" s="41">
        <v>41.643954999999998</v>
      </c>
      <c r="D621" s="6">
        <f t="shared" si="12"/>
        <v>7.8923641406124228</v>
      </c>
      <c r="E621">
        <v>1.9716815489800074E-2</v>
      </c>
    </row>
    <row r="622" spans="2:5" x14ac:dyDescent="0.35">
      <c r="B622" s="40">
        <v>37736</v>
      </c>
      <c r="C622" s="41">
        <v>4.6831139999999998</v>
      </c>
      <c r="D622" s="6">
        <f t="shared" si="12"/>
        <v>-0.96805765497261764</v>
      </c>
      <c r="E622">
        <v>1.9704443151064736E-2</v>
      </c>
    </row>
    <row r="623" spans="2:5" x14ac:dyDescent="0.35">
      <c r="B623" s="40">
        <v>41516</v>
      </c>
      <c r="C623" s="41">
        <v>146.61146500000001</v>
      </c>
      <c r="D623" s="6">
        <f t="shared" si="12"/>
        <v>-4.591951121372076E-2</v>
      </c>
      <c r="E623">
        <v>1.9693910295945034E-2</v>
      </c>
    </row>
    <row r="624" spans="2:5" x14ac:dyDescent="0.35">
      <c r="B624" s="40">
        <v>41477</v>
      </c>
      <c r="C624" s="41">
        <v>153.66781599999999</v>
      </c>
      <c r="D624" s="6">
        <f t="shared" si="12"/>
        <v>5.3911915676164153</v>
      </c>
      <c r="E624">
        <v>1.9683542982130004E-2</v>
      </c>
    </row>
    <row r="625" spans="2:5" x14ac:dyDescent="0.35">
      <c r="B625" s="40">
        <v>38688</v>
      </c>
      <c r="C625" s="41">
        <v>24.043688</v>
      </c>
      <c r="D625" s="6">
        <f t="shared" si="12"/>
        <v>-0.38708336633457913</v>
      </c>
      <c r="E625">
        <v>1.9678904696953721E-2</v>
      </c>
    </row>
    <row r="626" spans="2:5" x14ac:dyDescent="0.35">
      <c r="B626" s="40">
        <v>39041</v>
      </c>
      <c r="C626" s="41">
        <v>39.228316999999997</v>
      </c>
      <c r="D626" s="6">
        <f t="shared" si="12"/>
        <v>-0.8552555816790528</v>
      </c>
      <c r="E626">
        <v>1.9641614516202329E-2</v>
      </c>
    </row>
    <row r="627" spans="2:5" x14ac:dyDescent="0.35">
      <c r="B627" s="40">
        <v>42612</v>
      </c>
      <c r="C627" s="41">
        <v>271.01782200000002</v>
      </c>
      <c r="D627" s="6">
        <f t="shared" si="12"/>
        <v>2.0536623443021935</v>
      </c>
      <c r="E627">
        <v>1.9607734994092699E-2</v>
      </c>
    </row>
    <row r="628" spans="2:5" x14ac:dyDescent="0.35">
      <c r="B628" s="40">
        <v>40358</v>
      </c>
      <c r="C628" s="41">
        <v>88.751732000000004</v>
      </c>
      <c r="D628" s="6">
        <f t="shared" si="12"/>
        <v>-0.30687332158745378</v>
      </c>
      <c r="E628">
        <v>1.9593282469239293E-2</v>
      </c>
    </row>
    <row r="629" spans="2:5" x14ac:dyDescent="0.35">
      <c r="B629" s="40">
        <v>41369</v>
      </c>
      <c r="C629" s="41">
        <v>128.04547099999999</v>
      </c>
      <c r="D629" s="6">
        <f t="shared" si="12"/>
        <v>8.271576398674077E-2</v>
      </c>
      <c r="E629">
        <v>1.9572884737034519E-2</v>
      </c>
    </row>
    <row r="630" spans="2:5" x14ac:dyDescent="0.35">
      <c r="B630" s="40">
        <v>41205</v>
      </c>
      <c r="C630" s="41">
        <v>118.263237</v>
      </c>
      <c r="D630" s="6">
        <f t="shared" si="12"/>
        <v>-0.53633052952454519</v>
      </c>
      <c r="E630">
        <v>1.9548017923070482E-2</v>
      </c>
    </row>
    <row r="631" spans="2:5" x14ac:dyDescent="0.35">
      <c r="B631" s="40">
        <v>42646</v>
      </c>
      <c r="C631" s="41">
        <v>255.05935700000001</v>
      </c>
      <c r="D631" s="6">
        <f t="shared" si="12"/>
        <v>2.8558708109193716</v>
      </c>
      <c r="E631">
        <v>1.9542776802624444E-2</v>
      </c>
    </row>
    <row r="632" spans="2:5" x14ac:dyDescent="0.35">
      <c r="B632" s="40">
        <v>40112</v>
      </c>
      <c r="C632" s="41">
        <v>66.148314999999997</v>
      </c>
      <c r="D632" s="6">
        <f t="shared" si="12"/>
        <v>9.5048315515689996</v>
      </c>
      <c r="E632">
        <v>1.9536685451896706E-2</v>
      </c>
    </row>
    <row r="633" spans="2:5" x14ac:dyDescent="0.35">
      <c r="B633" s="40">
        <v>37642</v>
      </c>
      <c r="C633" s="41">
        <v>6.2969419999999996</v>
      </c>
      <c r="D633" s="6">
        <f t="shared" si="12"/>
        <v>-0.89232062326498574</v>
      </c>
      <c r="E633">
        <v>1.9536025071394084E-2</v>
      </c>
    </row>
    <row r="634" spans="2:5" x14ac:dyDescent="0.35">
      <c r="B634" s="40">
        <v>40022</v>
      </c>
      <c r="C634" s="41">
        <v>58.478625999999998</v>
      </c>
      <c r="D634" s="6">
        <f t="shared" si="12"/>
        <v>0.53031474797246203</v>
      </c>
      <c r="E634">
        <v>1.9475596836531908E-2</v>
      </c>
    </row>
    <row r="635" spans="2:5" x14ac:dyDescent="0.35">
      <c r="B635" s="40">
        <v>39219</v>
      </c>
      <c r="C635" s="41">
        <v>38.213462999999997</v>
      </c>
      <c r="D635" s="6">
        <f t="shared" si="12"/>
        <v>-0.14596171707419825</v>
      </c>
      <c r="E635">
        <v>1.9444005449489481E-2</v>
      </c>
    </row>
    <row r="636" spans="2:5" x14ac:dyDescent="0.35">
      <c r="B636" s="40">
        <v>39937</v>
      </c>
      <c r="C636" s="41">
        <v>44.744438000000002</v>
      </c>
      <c r="D636" s="6">
        <f t="shared" si="12"/>
        <v>-0.48736762645056331</v>
      </c>
      <c r="E636">
        <v>1.9417568408972612E-2</v>
      </c>
    </row>
    <row r="637" spans="2:5" x14ac:dyDescent="0.35">
      <c r="B637" s="40">
        <v>40353</v>
      </c>
      <c r="C637" s="41">
        <v>87.283676</v>
      </c>
      <c r="D637" s="6">
        <f t="shared" si="12"/>
        <v>-0.66564233722589239</v>
      </c>
      <c r="E637">
        <v>1.9414901512994166E-2</v>
      </c>
    </row>
    <row r="638" spans="2:5" x14ac:dyDescent="0.35">
      <c r="B638" s="40">
        <v>42340</v>
      </c>
      <c r="C638" s="41">
        <v>261.04882800000001</v>
      </c>
      <c r="D638" s="6">
        <f t="shared" si="12"/>
        <v>5.8374524771346357</v>
      </c>
      <c r="E638">
        <v>1.9389261294898485E-2</v>
      </c>
    </row>
    <row r="639" spans="2:5" x14ac:dyDescent="0.35">
      <c r="B639" s="40">
        <v>38981</v>
      </c>
      <c r="C639" s="41">
        <v>38.179253000000003</v>
      </c>
      <c r="D639" s="6">
        <f t="shared" si="12"/>
        <v>3.3949683879555255</v>
      </c>
      <c r="E639">
        <v>1.9386722492487306E-2</v>
      </c>
    </row>
    <row r="640" spans="2:5" x14ac:dyDescent="0.35">
      <c r="B640" s="40">
        <v>37851</v>
      </c>
      <c r="C640" s="41">
        <v>8.6870370000000001</v>
      </c>
      <c r="D640" s="6">
        <f t="shared" si="12"/>
        <v>-0.78183584592306998</v>
      </c>
      <c r="E640">
        <v>1.9351879427156413E-2</v>
      </c>
    </row>
    <row r="641" spans="2:5" x14ac:dyDescent="0.35">
      <c r="B641" s="40">
        <v>39045</v>
      </c>
      <c r="C641" s="41">
        <v>39.818809999999999</v>
      </c>
      <c r="D641" s="6">
        <f t="shared" si="12"/>
        <v>-0.7956221773030393</v>
      </c>
      <c r="E641">
        <v>1.9344808959422834E-2</v>
      </c>
    </row>
    <row r="642" spans="2:5" x14ac:dyDescent="0.35">
      <c r="B642" s="40">
        <v>41940</v>
      </c>
      <c r="C642" s="41">
        <v>194.829407</v>
      </c>
      <c r="D642" s="6">
        <f t="shared" si="12"/>
        <v>-0.4830155606527563</v>
      </c>
      <c r="E642">
        <v>1.9340857444744626E-2</v>
      </c>
    </row>
    <row r="643" spans="2:5" x14ac:dyDescent="0.35">
      <c r="B643" s="40">
        <v>43311</v>
      </c>
      <c r="C643" s="41">
        <v>376.85739100000001</v>
      </c>
      <c r="D643" s="6">
        <f t="shared" si="12"/>
        <v>0.4256354682825596</v>
      </c>
      <c r="E643">
        <v>1.9300727866521667E-2</v>
      </c>
    </row>
    <row r="644" spans="2:5" x14ac:dyDescent="0.35">
      <c r="B644" s="40">
        <v>42887</v>
      </c>
      <c r="C644" s="41">
        <v>264.34344499999997</v>
      </c>
      <c r="D644" s="6">
        <f t="shared" si="12"/>
        <v>5.7130869027156761</v>
      </c>
      <c r="E644">
        <v>1.928929139156127E-2</v>
      </c>
    </row>
    <row r="645" spans="2:5" x14ac:dyDescent="0.35">
      <c r="B645" s="40">
        <v>39692</v>
      </c>
      <c r="C645" s="41">
        <v>39.377330999999998</v>
      </c>
      <c r="D645" s="6">
        <f t="shared" si="12"/>
        <v>-0.93284075264122024</v>
      </c>
      <c r="E645">
        <v>1.9136107916281508E-2</v>
      </c>
    </row>
    <row r="646" spans="2:5" x14ac:dyDescent="0.35">
      <c r="B646" s="40">
        <v>44501</v>
      </c>
      <c r="C646" s="41">
        <v>586.32775900000001</v>
      </c>
      <c r="D646" s="6">
        <f t="shared" si="12"/>
        <v>1.3594688590067121</v>
      </c>
      <c r="E646">
        <v>1.9117591384782643E-2</v>
      </c>
    </row>
    <row r="647" spans="2:5" x14ac:dyDescent="0.35">
      <c r="B647" s="40">
        <v>42048</v>
      </c>
      <c r="C647" s="41">
        <v>248.49989299999999</v>
      </c>
      <c r="D647" s="6">
        <f t="shared" ref="D647:D710" si="13">(C647-C648)/C648</f>
        <v>15.644983055935805</v>
      </c>
      <c r="E647">
        <v>1.9090125269154674E-2</v>
      </c>
    </row>
    <row r="648" spans="2:5" x14ac:dyDescent="0.35">
      <c r="B648" s="40">
        <v>38446</v>
      </c>
      <c r="C648" s="41">
        <v>14.929417000000001</v>
      </c>
      <c r="D648" s="6">
        <f t="shared" si="13"/>
        <v>-0.93062024410619426</v>
      </c>
      <c r="E648">
        <v>1.9048278222374572E-2</v>
      </c>
    </row>
    <row r="649" spans="2:5" x14ac:dyDescent="0.35">
      <c r="B649" s="40">
        <v>41960</v>
      </c>
      <c r="C649" s="41">
        <v>215.18405200000001</v>
      </c>
      <c r="D649" s="6">
        <f t="shared" si="13"/>
        <v>22.707608436744142</v>
      </c>
      <c r="E649">
        <v>1.9018650858255617E-2</v>
      </c>
    </row>
    <row r="650" spans="2:5" x14ac:dyDescent="0.35">
      <c r="B650" s="40">
        <v>38204</v>
      </c>
      <c r="C650" s="41">
        <v>9.0765820000000001</v>
      </c>
      <c r="D650" s="6">
        <f t="shared" si="13"/>
        <v>-0.901762568057069</v>
      </c>
      <c r="E650">
        <v>1.9009666049866251E-2</v>
      </c>
    </row>
    <row r="651" spans="2:5" x14ac:dyDescent="0.35">
      <c r="B651" s="40">
        <v>40905</v>
      </c>
      <c r="C651" s="41">
        <v>92.394333000000003</v>
      </c>
      <c r="D651" s="6">
        <f t="shared" si="13"/>
        <v>7.9055345315931662</v>
      </c>
      <c r="E651">
        <v>1.8997034327207982E-2</v>
      </c>
    </row>
    <row r="652" spans="2:5" x14ac:dyDescent="0.35">
      <c r="B652" s="40">
        <v>38051</v>
      </c>
      <c r="C652" s="41">
        <v>10.374934</v>
      </c>
      <c r="D652" s="6">
        <f t="shared" si="13"/>
        <v>-0.98035221630805536</v>
      </c>
      <c r="E652">
        <v>1.8996474102444968E-2</v>
      </c>
    </row>
    <row r="653" spans="2:5" x14ac:dyDescent="0.35">
      <c r="B653" s="40">
        <v>44347</v>
      </c>
      <c r="C653" s="41">
        <v>528.046021</v>
      </c>
      <c r="D653" s="6">
        <f t="shared" si="13"/>
        <v>1.1344322532140869</v>
      </c>
      <c r="E653">
        <v>1.8947955179112443E-2</v>
      </c>
    </row>
    <row r="654" spans="2:5" x14ac:dyDescent="0.35">
      <c r="B654" s="40">
        <v>42326</v>
      </c>
      <c r="C654" s="41">
        <v>247.39413500000001</v>
      </c>
      <c r="D654" s="6">
        <f t="shared" si="13"/>
        <v>2.0837871109825326</v>
      </c>
      <c r="E654">
        <v>1.893587294087393E-2</v>
      </c>
    </row>
    <row r="655" spans="2:5" x14ac:dyDescent="0.35">
      <c r="B655" s="40">
        <v>40303</v>
      </c>
      <c r="C655" s="41">
        <v>80.224129000000005</v>
      </c>
      <c r="D655" s="6">
        <f t="shared" si="13"/>
        <v>-0.80639495145336593</v>
      </c>
      <c r="E655">
        <v>1.8919686500315107E-2</v>
      </c>
    </row>
    <row r="656" spans="2:5" x14ac:dyDescent="0.35">
      <c r="B656" s="40">
        <v>43495</v>
      </c>
      <c r="C656" s="41">
        <v>414.370026</v>
      </c>
      <c r="D656" s="6">
        <f t="shared" si="13"/>
        <v>-0.18664030970800446</v>
      </c>
      <c r="E656">
        <v>1.8905782451872938E-2</v>
      </c>
    </row>
    <row r="657" spans="2:5" x14ac:dyDescent="0.35">
      <c r="B657" s="40">
        <v>44131</v>
      </c>
      <c r="C657" s="41">
        <v>509.45483400000001</v>
      </c>
      <c r="D657" s="6">
        <f t="shared" si="13"/>
        <v>11.506046061727707</v>
      </c>
      <c r="E657">
        <v>1.8889891347208969E-2</v>
      </c>
    </row>
    <row r="658" spans="2:5" x14ac:dyDescent="0.35">
      <c r="B658" s="40">
        <v>39525</v>
      </c>
      <c r="C658" s="41">
        <v>40.736682999999999</v>
      </c>
      <c r="D658" s="6">
        <f t="shared" si="13"/>
        <v>-0.6419961165982998</v>
      </c>
      <c r="E658">
        <v>1.8877938963741767E-2</v>
      </c>
    </row>
    <row r="659" spans="2:5" x14ac:dyDescent="0.35">
      <c r="B659" s="40">
        <v>41218</v>
      </c>
      <c r="C659" s="41">
        <v>113.788383</v>
      </c>
      <c r="D659" s="6">
        <f t="shared" si="13"/>
        <v>2.9664098973215425</v>
      </c>
      <c r="E659">
        <v>1.8807586020694014E-2</v>
      </c>
    </row>
    <row r="660" spans="2:5" x14ac:dyDescent="0.35">
      <c r="B660" s="40">
        <v>39750</v>
      </c>
      <c r="C660" s="41">
        <v>28.688003999999999</v>
      </c>
      <c r="D660" s="6">
        <f t="shared" si="13"/>
        <v>-0.94598142573239807</v>
      </c>
      <c r="E660">
        <v>1.8754700393900942E-2</v>
      </c>
    </row>
    <row r="661" spans="2:5" x14ac:dyDescent="0.35">
      <c r="B661" s="40">
        <v>44854</v>
      </c>
      <c r="C661" s="41">
        <v>531.07665999999995</v>
      </c>
      <c r="D661" s="6">
        <f t="shared" si="13"/>
        <v>54.002872475450346</v>
      </c>
      <c r="E661">
        <v>1.8722799543667294E-2</v>
      </c>
    </row>
    <row r="662" spans="2:5" x14ac:dyDescent="0.35">
      <c r="B662" s="40">
        <v>38264</v>
      </c>
      <c r="C662" s="41">
        <v>9.6554350000000007</v>
      </c>
      <c r="D662" s="6">
        <f t="shared" si="13"/>
        <v>-0.86764073850700441</v>
      </c>
      <c r="E662">
        <v>1.8695356393320432E-2</v>
      </c>
    </row>
    <row r="663" spans="2:5" x14ac:dyDescent="0.35">
      <c r="B663" s="40">
        <v>40156</v>
      </c>
      <c r="C663" s="41">
        <v>72.948691999999994</v>
      </c>
      <c r="D663" s="6">
        <f t="shared" si="13"/>
        <v>-0.18110536077238232</v>
      </c>
      <c r="E663">
        <v>1.8691701023050112E-2</v>
      </c>
    </row>
    <row r="664" spans="2:5" x14ac:dyDescent="0.35">
      <c r="B664" s="40">
        <v>40869</v>
      </c>
      <c r="C664" s="41">
        <v>89.081901999999999</v>
      </c>
      <c r="D664" s="6">
        <f t="shared" si="13"/>
        <v>7.9779153842486901</v>
      </c>
      <c r="E664">
        <v>1.8686517776254838E-2</v>
      </c>
    </row>
    <row r="665" spans="2:5" x14ac:dyDescent="0.35">
      <c r="B665" s="40">
        <v>38131</v>
      </c>
      <c r="C665" s="41">
        <v>9.9223370000000006</v>
      </c>
      <c r="D665" s="6">
        <f t="shared" si="13"/>
        <v>-0.81606760103574039</v>
      </c>
      <c r="E665">
        <v>1.8665628255728334E-2</v>
      </c>
    </row>
    <row r="666" spans="2:5" x14ac:dyDescent="0.35">
      <c r="B666" s="40">
        <v>40050</v>
      </c>
      <c r="C666" s="41">
        <v>53.945563999999997</v>
      </c>
      <c r="D666" s="6">
        <f t="shared" si="13"/>
        <v>-0.88301915933791009</v>
      </c>
      <c r="E666">
        <v>1.8661044529722757E-2</v>
      </c>
    </row>
    <row r="667" spans="2:5" x14ac:dyDescent="0.35">
      <c r="B667" s="40">
        <v>44040</v>
      </c>
      <c r="C667" s="41">
        <v>461.14871199999999</v>
      </c>
      <c r="D667" s="6">
        <f t="shared" si="13"/>
        <v>0.10197440336312956</v>
      </c>
      <c r="E667">
        <v>1.865357045545878E-2</v>
      </c>
    </row>
    <row r="668" spans="2:5" x14ac:dyDescent="0.35">
      <c r="B668" s="40">
        <v>43315</v>
      </c>
      <c r="C668" s="41">
        <v>418.47497600000003</v>
      </c>
      <c r="D668" s="6">
        <f t="shared" si="13"/>
        <v>10.33142255441026</v>
      </c>
      <c r="E668">
        <v>1.8652382422186638E-2</v>
      </c>
    </row>
    <row r="669" spans="2:5" x14ac:dyDescent="0.35">
      <c r="B669" s="40">
        <v>38861</v>
      </c>
      <c r="C669" s="41">
        <v>36.930489000000001</v>
      </c>
      <c r="D669" s="6">
        <f t="shared" si="13"/>
        <v>1.1102294891323765</v>
      </c>
      <c r="E669">
        <v>1.8637032049294924E-2</v>
      </c>
    </row>
    <row r="670" spans="2:5" x14ac:dyDescent="0.35">
      <c r="B670" s="40">
        <v>38509</v>
      </c>
      <c r="C670" s="41">
        <v>17.500698</v>
      </c>
      <c r="D670" s="6">
        <f t="shared" si="13"/>
        <v>-0.68462886532729983</v>
      </c>
      <c r="E670">
        <v>1.8561643452923646E-2</v>
      </c>
    </row>
    <row r="671" spans="2:5" x14ac:dyDescent="0.35">
      <c r="B671" s="40">
        <v>40003</v>
      </c>
      <c r="C671" s="41">
        <v>55.49239</v>
      </c>
      <c r="D671" s="6">
        <f t="shared" si="13"/>
        <v>-0.89615882610372721</v>
      </c>
      <c r="E671">
        <v>1.8533015145258555E-2</v>
      </c>
    </row>
    <row r="672" spans="2:5" x14ac:dyDescent="0.35">
      <c r="B672" s="40">
        <v>44292</v>
      </c>
      <c r="C672" s="41">
        <v>534.39679000000001</v>
      </c>
      <c r="D672" s="6">
        <f t="shared" si="13"/>
        <v>4.205612404721573</v>
      </c>
      <c r="E672">
        <v>1.8528833719101287E-2</v>
      </c>
    </row>
    <row r="673" spans="2:5" x14ac:dyDescent="0.35">
      <c r="B673" s="40">
        <v>41107</v>
      </c>
      <c r="C673" s="41">
        <v>102.657814</v>
      </c>
      <c r="D673" s="6">
        <f t="shared" si="13"/>
        <v>17.333788860119821</v>
      </c>
      <c r="E673">
        <v>1.8526716859030866E-2</v>
      </c>
    </row>
    <row r="674" spans="2:5" x14ac:dyDescent="0.35">
      <c r="B674" s="40">
        <v>37608</v>
      </c>
      <c r="C674" s="41">
        <v>5.5993779999999997</v>
      </c>
      <c r="D674" s="6">
        <f t="shared" si="13"/>
        <v>-0.98693520743899898</v>
      </c>
      <c r="E674">
        <v>1.8518727364999467E-2</v>
      </c>
    </row>
    <row r="675" spans="2:5" x14ac:dyDescent="0.35">
      <c r="B675" s="40">
        <v>43706</v>
      </c>
      <c r="C675" s="41">
        <v>428.58529700000003</v>
      </c>
      <c r="D675" s="6">
        <f t="shared" si="13"/>
        <v>-4.877667673982209E-2</v>
      </c>
      <c r="E675">
        <v>1.851421022336892E-2</v>
      </c>
    </row>
    <row r="676" spans="2:5" x14ac:dyDescent="0.35">
      <c r="B676" s="40">
        <v>43361</v>
      </c>
      <c r="C676" s="41">
        <v>450.56222500000001</v>
      </c>
      <c r="D676" s="6">
        <f t="shared" si="13"/>
        <v>6.9410388006905155</v>
      </c>
      <c r="E676">
        <v>1.851256116640021E-2</v>
      </c>
    </row>
    <row r="677" spans="2:5" x14ac:dyDescent="0.35">
      <c r="B677" s="40">
        <v>40010</v>
      </c>
      <c r="C677" s="41">
        <v>56.738449000000003</v>
      </c>
      <c r="D677" s="6">
        <f t="shared" si="13"/>
        <v>-0.87035110340225208</v>
      </c>
      <c r="E677">
        <v>1.8511403277456089E-2</v>
      </c>
    </row>
    <row r="678" spans="2:5" x14ac:dyDescent="0.35">
      <c r="B678" s="40">
        <v>43348</v>
      </c>
      <c r="C678" s="41">
        <v>437.63156099999998</v>
      </c>
      <c r="D678" s="6">
        <f t="shared" si="13"/>
        <v>7.7536305730400989E-3</v>
      </c>
      <c r="E678">
        <v>1.8502102355807598E-2</v>
      </c>
    </row>
    <row r="679" spans="2:5" x14ac:dyDescent="0.35">
      <c r="B679" s="40">
        <v>43497</v>
      </c>
      <c r="C679" s="41">
        <v>434.26443499999999</v>
      </c>
      <c r="D679" s="6">
        <f t="shared" si="13"/>
        <v>12.534078205952932</v>
      </c>
      <c r="E679">
        <v>1.8483246410172825E-2</v>
      </c>
    </row>
    <row r="680" spans="2:5" x14ac:dyDescent="0.35">
      <c r="B680" s="40">
        <v>38748</v>
      </c>
      <c r="C680" s="41">
        <v>32.086739000000001</v>
      </c>
      <c r="D680" s="6">
        <f t="shared" si="13"/>
        <v>2.7864466599001694</v>
      </c>
      <c r="E680">
        <v>1.8475286259841829E-2</v>
      </c>
    </row>
    <row r="681" spans="2:5" x14ac:dyDescent="0.35">
      <c r="B681" s="40">
        <v>38167</v>
      </c>
      <c r="C681" s="41">
        <v>8.4741029999999995</v>
      </c>
      <c r="D681" s="6">
        <f t="shared" si="13"/>
        <v>-0.97077088713094151</v>
      </c>
      <c r="E681">
        <v>1.8457484724224711E-2</v>
      </c>
    </row>
    <row r="682" spans="2:5" x14ac:dyDescent="0.35">
      <c r="B682" s="40">
        <v>42943</v>
      </c>
      <c r="C682" s="41">
        <v>289.91995200000002</v>
      </c>
      <c r="D682" s="6">
        <f t="shared" si="13"/>
        <v>-0.35978777879980417</v>
      </c>
      <c r="E682">
        <v>1.8448849873448445E-2</v>
      </c>
    </row>
    <row r="683" spans="2:5" x14ac:dyDescent="0.35">
      <c r="B683" s="40">
        <v>43991</v>
      </c>
      <c r="C683" s="41">
        <v>452.849762</v>
      </c>
      <c r="D683" s="6">
        <f t="shared" si="13"/>
        <v>-0.2169203160537895</v>
      </c>
      <c r="E683">
        <v>1.8445633266600349E-2</v>
      </c>
    </row>
    <row r="684" spans="2:5" x14ac:dyDescent="0.35">
      <c r="B684" s="40">
        <v>44803</v>
      </c>
      <c r="C684" s="41">
        <v>578.29333499999996</v>
      </c>
      <c r="D684" s="6">
        <f t="shared" si="13"/>
        <v>1.2953093239623303</v>
      </c>
      <c r="E684">
        <v>1.8410210618499328E-2</v>
      </c>
    </row>
    <row r="685" spans="2:5" x14ac:dyDescent="0.35">
      <c r="B685" s="40">
        <v>42327</v>
      </c>
      <c r="C685" s="41">
        <v>251.94570899999999</v>
      </c>
      <c r="D685" s="6">
        <f t="shared" si="13"/>
        <v>2.0279063670077551</v>
      </c>
      <c r="E685">
        <v>1.8398067520881155E-2</v>
      </c>
    </row>
    <row r="686" spans="2:5" x14ac:dyDescent="0.35">
      <c r="B686" s="40">
        <v>40939</v>
      </c>
      <c r="C686" s="41">
        <v>83.207892999999999</v>
      </c>
      <c r="D686" s="6">
        <f t="shared" si="13"/>
        <v>-4.4963797633206397E-2</v>
      </c>
      <c r="E686">
        <v>1.8378332981748773E-2</v>
      </c>
    </row>
    <row r="687" spans="2:5" x14ac:dyDescent="0.35">
      <c r="B687" s="40">
        <v>40526</v>
      </c>
      <c r="C687" s="41">
        <v>87.125381000000004</v>
      </c>
      <c r="D687" s="6">
        <f t="shared" si="13"/>
        <v>-0.80429307438707187</v>
      </c>
      <c r="E687">
        <v>1.8376921291888428E-2</v>
      </c>
    </row>
    <row r="688" spans="2:5" x14ac:dyDescent="0.35">
      <c r="B688" s="40">
        <v>43726</v>
      </c>
      <c r="C688" s="41">
        <v>445.18292200000002</v>
      </c>
      <c r="D688" s="6">
        <f t="shared" si="13"/>
        <v>-0.15153103911624932</v>
      </c>
      <c r="E688">
        <v>1.8375180551212268E-2</v>
      </c>
    </row>
    <row r="689" spans="2:5" x14ac:dyDescent="0.35">
      <c r="B689" s="40">
        <v>45029</v>
      </c>
      <c r="C689" s="41">
        <v>524.68969700000002</v>
      </c>
      <c r="D689" s="6">
        <f t="shared" si="13"/>
        <v>13.899322446609361</v>
      </c>
      <c r="E689">
        <v>1.8352220223878911E-2</v>
      </c>
    </row>
    <row r="690" spans="2:5" x14ac:dyDescent="0.35">
      <c r="B690" s="40">
        <v>39800</v>
      </c>
      <c r="C690" s="41">
        <v>35.215674999999997</v>
      </c>
      <c r="D690" s="6">
        <f t="shared" si="13"/>
        <v>-0.75969928151018817</v>
      </c>
      <c r="E690">
        <v>1.8326283068691662E-2</v>
      </c>
    </row>
    <row r="691" spans="2:5" x14ac:dyDescent="0.35">
      <c r="B691" s="40">
        <v>41407</v>
      </c>
      <c r="C691" s="41">
        <v>146.54835499999999</v>
      </c>
      <c r="D691" s="6">
        <f t="shared" si="13"/>
        <v>-0.44342039314695342</v>
      </c>
      <c r="E691">
        <v>1.8323086488467269E-2</v>
      </c>
    </row>
    <row r="692" spans="2:5" x14ac:dyDescent="0.35">
      <c r="B692" s="40">
        <v>42508</v>
      </c>
      <c r="C692" s="41">
        <v>263.30169699999999</v>
      </c>
      <c r="D692" s="6">
        <f t="shared" si="13"/>
        <v>3.9942469225878314</v>
      </c>
      <c r="E692">
        <v>1.8314837024981812E-2</v>
      </c>
    </row>
    <row r="693" spans="2:5" x14ac:dyDescent="0.35">
      <c r="B693" s="40">
        <v>39993</v>
      </c>
      <c r="C693" s="41">
        <v>52.721001000000001</v>
      </c>
      <c r="D693" s="6">
        <f t="shared" si="13"/>
        <v>-0.80934478848522251</v>
      </c>
      <c r="E693">
        <v>1.8257245254286063E-2</v>
      </c>
    </row>
    <row r="694" spans="2:5" x14ac:dyDescent="0.35">
      <c r="B694" s="40">
        <v>42678</v>
      </c>
      <c r="C694" s="41">
        <v>276.52535999999998</v>
      </c>
      <c r="D694" s="6">
        <f t="shared" si="13"/>
        <v>35.785392549945051</v>
      </c>
      <c r="E694">
        <v>1.8250145120479181E-2</v>
      </c>
    </row>
    <row r="695" spans="2:5" x14ac:dyDescent="0.35">
      <c r="B695" s="40">
        <v>37883</v>
      </c>
      <c r="C695" s="41">
        <v>7.5172600000000003</v>
      </c>
      <c r="D695" s="6">
        <f t="shared" si="13"/>
        <v>-0.96723986623171265</v>
      </c>
      <c r="E695">
        <v>1.818198564219365E-2</v>
      </c>
    </row>
    <row r="696" spans="2:5" x14ac:dyDescent="0.35">
      <c r="B696" s="40">
        <v>42433</v>
      </c>
      <c r="C696" s="41">
        <v>229.46365399999999</v>
      </c>
      <c r="D696" s="6">
        <f t="shared" si="13"/>
        <v>4.8652203238789236</v>
      </c>
      <c r="E696">
        <v>1.8155690697728221E-2</v>
      </c>
    </row>
    <row r="697" spans="2:5" x14ac:dyDescent="0.35">
      <c r="B697" s="40">
        <v>39006</v>
      </c>
      <c r="C697" s="41">
        <v>39.122768000000001</v>
      </c>
      <c r="D697" s="6">
        <f t="shared" si="13"/>
        <v>-0.913524211034766</v>
      </c>
      <c r="E697">
        <v>1.8148620443768894E-2</v>
      </c>
    </row>
    <row r="698" spans="2:5" x14ac:dyDescent="0.35">
      <c r="B698" s="40">
        <v>43804</v>
      </c>
      <c r="C698" s="41">
        <v>452.41296399999999</v>
      </c>
      <c r="D698" s="6">
        <f t="shared" si="13"/>
        <v>3.9544127040029662</v>
      </c>
      <c r="E698">
        <v>1.8130127524570782E-2</v>
      </c>
    </row>
    <row r="699" spans="2:5" x14ac:dyDescent="0.35">
      <c r="B699" s="40">
        <v>40772</v>
      </c>
      <c r="C699" s="41">
        <v>91.315155000000004</v>
      </c>
      <c r="D699" s="6">
        <f t="shared" si="13"/>
        <v>-0.75125882935338917</v>
      </c>
      <c r="E699">
        <v>1.8119406255043397E-2</v>
      </c>
    </row>
    <row r="700" spans="2:5" x14ac:dyDescent="0.35">
      <c r="B700" s="40">
        <v>43278</v>
      </c>
      <c r="C700" s="41">
        <v>367.10913099999999</v>
      </c>
      <c r="D700" s="6">
        <f t="shared" si="13"/>
        <v>0.49222366753716162</v>
      </c>
      <c r="E700">
        <v>1.811104613469185E-2</v>
      </c>
    </row>
    <row r="701" spans="2:5" x14ac:dyDescent="0.35">
      <c r="B701" s="40">
        <v>42473</v>
      </c>
      <c r="C701" s="41">
        <v>246.014816</v>
      </c>
      <c r="D701" s="6">
        <f t="shared" si="13"/>
        <v>-0.50979371185782152</v>
      </c>
      <c r="E701">
        <v>1.8074408695990325E-2</v>
      </c>
    </row>
    <row r="702" spans="2:5" x14ac:dyDescent="0.35">
      <c r="B702" s="40">
        <v>44138</v>
      </c>
      <c r="C702" s="41">
        <v>501.85977200000002</v>
      </c>
      <c r="D702" s="6">
        <f t="shared" si="13"/>
        <v>-6.8667881677119666E-2</v>
      </c>
      <c r="E702">
        <v>1.8074052171176358E-2</v>
      </c>
    </row>
    <row r="703" spans="2:5" x14ac:dyDescent="0.35">
      <c r="B703" s="40">
        <v>44593</v>
      </c>
      <c r="C703" s="41">
        <v>538.86230499999999</v>
      </c>
      <c r="D703" s="6">
        <f t="shared" si="13"/>
        <v>12.407347825163118</v>
      </c>
      <c r="E703">
        <v>1.807183898000126E-2</v>
      </c>
    </row>
    <row r="704" spans="2:5" x14ac:dyDescent="0.35">
      <c r="B704" s="40">
        <v>39492</v>
      </c>
      <c r="C704" s="41">
        <v>40.191566000000002</v>
      </c>
      <c r="D704" s="6">
        <f t="shared" si="13"/>
        <v>-0.29669411692590059</v>
      </c>
      <c r="E704">
        <v>1.8056229723099757E-2</v>
      </c>
    </row>
    <row r="705" spans="2:5" x14ac:dyDescent="0.35">
      <c r="B705" s="40">
        <v>40016</v>
      </c>
      <c r="C705" s="41">
        <v>57.146636999999998</v>
      </c>
      <c r="D705" s="6">
        <f t="shared" si="13"/>
        <v>-0.62150131136815823</v>
      </c>
      <c r="E705">
        <v>1.7987009685714383E-2</v>
      </c>
    </row>
    <row r="706" spans="2:5" x14ac:dyDescent="0.35">
      <c r="B706" s="40">
        <v>41627</v>
      </c>
      <c r="C706" s="41">
        <v>150.98239100000001</v>
      </c>
      <c r="D706" s="6">
        <f t="shared" si="13"/>
        <v>-3.3795355247912849E-2</v>
      </c>
      <c r="E706">
        <v>1.7954977018806637E-2</v>
      </c>
    </row>
    <row r="707" spans="2:5" x14ac:dyDescent="0.35">
      <c r="B707" s="40">
        <v>41675</v>
      </c>
      <c r="C707" s="41">
        <v>156.26336699999999</v>
      </c>
      <c r="D707" s="6">
        <f t="shared" si="13"/>
        <v>3.0710063190421062</v>
      </c>
      <c r="E707">
        <v>1.7935810582812593E-2</v>
      </c>
    </row>
    <row r="708" spans="2:5" x14ac:dyDescent="0.35">
      <c r="B708" s="40">
        <v>39659</v>
      </c>
      <c r="C708" s="41">
        <v>38.384456999999998</v>
      </c>
      <c r="D708" s="6">
        <f t="shared" si="13"/>
        <v>-0.75450228457131618</v>
      </c>
      <c r="E708">
        <v>1.7926986035864879E-2</v>
      </c>
    </row>
    <row r="709" spans="2:5" x14ac:dyDescent="0.35">
      <c r="B709" s="40">
        <v>41691</v>
      </c>
      <c r="C709" s="41">
        <v>156.353622</v>
      </c>
      <c r="D709" s="6">
        <f t="shared" si="13"/>
        <v>-0.24163530140185382</v>
      </c>
      <c r="E709">
        <v>1.7925463748871349E-2</v>
      </c>
    </row>
    <row r="710" spans="2:5" x14ac:dyDescent="0.35">
      <c r="B710" s="40">
        <v>41877</v>
      </c>
      <c r="C710" s="41">
        <v>206.17207300000001</v>
      </c>
      <c r="D710" s="6">
        <f t="shared" si="13"/>
        <v>1.2187092289240238</v>
      </c>
      <c r="E710">
        <v>1.7924911144397666E-2</v>
      </c>
    </row>
    <row r="711" spans="2:5" x14ac:dyDescent="0.35">
      <c r="B711" s="40">
        <v>40997</v>
      </c>
      <c r="C711" s="41">
        <v>92.924332000000007</v>
      </c>
      <c r="D711" s="6">
        <f t="shared" ref="D711:D774" si="14">(C711-C712)/C712</f>
        <v>-0.65753232125756411</v>
      </c>
      <c r="E711">
        <v>1.7900588304214728E-2</v>
      </c>
    </row>
    <row r="712" spans="2:5" x14ac:dyDescent="0.35">
      <c r="B712" s="40">
        <v>42842</v>
      </c>
      <c r="C712" s="41">
        <v>271.33752399999997</v>
      </c>
      <c r="D712" s="6">
        <f t="shared" si="14"/>
        <v>0.69767235259035676</v>
      </c>
      <c r="E712">
        <v>1.7897257246048161E-2</v>
      </c>
    </row>
    <row r="713" spans="2:5" x14ac:dyDescent="0.35">
      <c r="B713" s="40">
        <v>41716</v>
      </c>
      <c r="C713" s="41">
        <v>159.82914700000001</v>
      </c>
      <c r="D713" s="6">
        <f t="shared" si="14"/>
        <v>0.79910609063191362</v>
      </c>
      <c r="E713">
        <v>1.7821212887902851E-2</v>
      </c>
    </row>
    <row r="714" spans="2:5" x14ac:dyDescent="0.35">
      <c r="B714" s="40">
        <v>40365</v>
      </c>
      <c r="C714" s="41">
        <v>88.838088999999997</v>
      </c>
      <c r="D714" s="6">
        <f t="shared" si="14"/>
        <v>1.5458463955008734</v>
      </c>
      <c r="E714">
        <v>1.7808748110013112E-2</v>
      </c>
    </row>
    <row r="715" spans="2:5" x14ac:dyDescent="0.35">
      <c r="B715" s="40">
        <v>38884</v>
      </c>
      <c r="C715" s="41">
        <v>34.895305999999998</v>
      </c>
      <c r="D715" s="6">
        <f t="shared" si="14"/>
        <v>-0.6117425038337797</v>
      </c>
      <c r="E715">
        <v>1.780868106335351E-2</v>
      </c>
    </row>
    <row r="716" spans="2:5" x14ac:dyDescent="0.35">
      <c r="B716" s="40">
        <v>40606</v>
      </c>
      <c r="C716" s="41">
        <v>89.876709000000005</v>
      </c>
      <c r="D716" s="6">
        <f t="shared" si="14"/>
        <v>0.25357093900810951</v>
      </c>
      <c r="E716">
        <v>1.780426576617062E-2</v>
      </c>
    </row>
    <row r="717" spans="2:5" x14ac:dyDescent="0.35">
      <c r="B717" s="40">
        <v>40133</v>
      </c>
      <c r="C717" s="41">
        <v>71.696548000000007</v>
      </c>
      <c r="D717" s="6">
        <f t="shared" si="14"/>
        <v>0.84953158164026865</v>
      </c>
      <c r="E717">
        <v>1.777524288594089E-2</v>
      </c>
    </row>
    <row r="718" spans="2:5" x14ac:dyDescent="0.35">
      <c r="B718" s="40">
        <v>39652</v>
      </c>
      <c r="C718" s="41">
        <v>38.764705999999997</v>
      </c>
      <c r="D718" s="6">
        <f t="shared" si="14"/>
        <v>3.1478273507538769E-2</v>
      </c>
      <c r="E718">
        <v>1.7747909610277786E-2</v>
      </c>
    </row>
    <row r="719" spans="2:5" x14ac:dyDescent="0.35">
      <c r="B719" s="40">
        <v>39717</v>
      </c>
      <c r="C719" s="41">
        <v>37.581699</v>
      </c>
      <c r="D719" s="6">
        <f t="shared" si="14"/>
        <v>1.0796706388904289</v>
      </c>
      <c r="E719">
        <v>1.7734425731669404E-2</v>
      </c>
    </row>
    <row r="720" spans="2:5" x14ac:dyDescent="0.35">
      <c r="B720" s="40">
        <v>38537</v>
      </c>
      <c r="C720" s="41">
        <v>18.070986000000001</v>
      </c>
      <c r="D720" s="6">
        <f t="shared" si="14"/>
        <v>-0.96889808038824099</v>
      </c>
      <c r="E720">
        <v>1.7719002221232329E-2</v>
      </c>
    </row>
    <row r="721" spans="2:5" x14ac:dyDescent="0.35">
      <c r="B721" s="40">
        <v>44496</v>
      </c>
      <c r="C721" s="41">
        <v>581.02477999999996</v>
      </c>
      <c r="D721" s="6">
        <f t="shared" si="14"/>
        <v>51.279625582272111</v>
      </c>
      <c r="E721">
        <v>1.771753495686108E-2</v>
      </c>
    </row>
    <row r="722" spans="2:5" x14ac:dyDescent="0.35">
      <c r="B722" s="40">
        <v>37972</v>
      </c>
      <c r="C722" s="41">
        <v>11.11379</v>
      </c>
      <c r="D722" s="6">
        <f t="shared" si="14"/>
        <v>-0.92138175096038244</v>
      </c>
      <c r="E722">
        <v>1.7711481310072268E-2</v>
      </c>
    </row>
    <row r="723" spans="2:5" x14ac:dyDescent="0.35">
      <c r="B723" s="40">
        <v>41418</v>
      </c>
      <c r="C723" s="41">
        <v>141.36399800000001</v>
      </c>
      <c r="D723" s="6">
        <f t="shared" si="14"/>
        <v>2.2746077519559416</v>
      </c>
      <c r="E723">
        <v>1.7696592421119269E-2</v>
      </c>
    </row>
    <row r="724" spans="2:5" x14ac:dyDescent="0.35">
      <c r="B724" s="40">
        <v>39302</v>
      </c>
      <c r="C724" s="41">
        <v>43.169750000000001</v>
      </c>
      <c r="D724" s="6">
        <f t="shared" si="14"/>
        <v>-0.83455991242822603</v>
      </c>
      <c r="E724">
        <v>1.7672670726599886E-2</v>
      </c>
    </row>
    <row r="725" spans="2:5" x14ac:dyDescent="0.35">
      <c r="B725" s="40">
        <v>42250</v>
      </c>
      <c r="C725" s="41">
        <v>260.938873</v>
      </c>
      <c r="D725" s="6">
        <f t="shared" si="14"/>
        <v>11.759304897997243</v>
      </c>
      <c r="E725">
        <v>1.766938936199389E-2</v>
      </c>
    </row>
    <row r="726" spans="2:5" x14ac:dyDescent="0.35">
      <c r="B726" s="40">
        <v>38566</v>
      </c>
      <c r="C726" s="41">
        <v>20.450869000000001</v>
      </c>
      <c r="D726" s="6">
        <f t="shared" si="14"/>
        <v>-0.93606227218794913</v>
      </c>
      <c r="E726">
        <v>1.7663397825238764E-2</v>
      </c>
    </row>
    <row r="727" spans="2:5" x14ac:dyDescent="0.35">
      <c r="B727" s="40">
        <v>43196</v>
      </c>
      <c r="C727" s="41">
        <v>319.85604899999998</v>
      </c>
      <c r="D727" s="6">
        <f t="shared" si="14"/>
        <v>7.5109392038270055</v>
      </c>
      <c r="E727">
        <v>1.766077501695348E-2</v>
      </c>
    </row>
    <row r="728" spans="2:5" x14ac:dyDescent="0.35">
      <c r="B728" s="40">
        <v>38862</v>
      </c>
      <c r="C728" s="41">
        <v>37.581757000000003</v>
      </c>
      <c r="D728" s="6">
        <f t="shared" si="14"/>
        <v>-0.54826854306996764</v>
      </c>
      <c r="E728">
        <v>1.7634968223681026E-2</v>
      </c>
    </row>
    <row r="729" spans="2:5" x14ac:dyDescent="0.35">
      <c r="B729" s="40">
        <v>40513</v>
      </c>
      <c r="C729" s="41">
        <v>83.194907999999998</v>
      </c>
      <c r="D729" s="6">
        <f t="shared" si="14"/>
        <v>-0.83735159374676038</v>
      </c>
      <c r="E729">
        <v>1.7627898488975949E-2</v>
      </c>
    </row>
    <row r="730" spans="2:5" x14ac:dyDescent="0.35">
      <c r="B730" s="40">
        <v>45054</v>
      </c>
      <c r="C730" s="41">
        <v>511.50152600000001</v>
      </c>
      <c r="D730" s="6">
        <f t="shared" si="14"/>
        <v>10.099573554137299</v>
      </c>
      <c r="E730">
        <v>1.7623758486305343E-2</v>
      </c>
    </row>
    <row r="731" spans="2:5" x14ac:dyDescent="0.35">
      <c r="B731" s="40">
        <v>39574</v>
      </c>
      <c r="C731" s="41">
        <v>46.082988999999998</v>
      </c>
      <c r="D731" s="6">
        <f t="shared" si="14"/>
        <v>-0.87880924223035251</v>
      </c>
      <c r="E731">
        <v>1.7593105441268131E-2</v>
      </c>
    </row>
    <row r="732" spans="2:5" x14ac:dyDescent="0.35">
      <c r="B732" s="40">
        <v>43420</v>
      </c>
      <c r="C732" s="41">
        <v>380.25167800000003</v>
      </c>
      <c r="D732" s="6">
        <f t="shared" si="14"/>
        <v>-0.25702126557733768</v>
      </c>
      <c r="E732">
        <v>1.7487513503190472E-2</v>
      </c>
    </row>
    <row r="733" spans="2:5" x14ac:dyDescent="0.35">
      <c r="B733" s="40">
        <v>44712</v>
      </c>
      <c r="C733" s="41">
        <v>511.79348800000002</v>
      </c>
      <c r="D733" s="6">
        <f t="shared" si="14"/>
        <v>72.806184627409593</v>
      </c>
      <c r="E733">
        <v>1.7447700644104325E-2</v>
      </c>
    </row>
    <row r="734" spans="2:5" x14ac:dyDescent="0.35">
      <c r="B734" s="40">
        <v>37827</v>
      </c>
      <c r="C734" s="41">
        <v>6.9342899999999998</v>
      </c>
      <c r="D734" s="6">
        <f t="shared" si="14"/>
        <v>-0.94096126301309524</v>
      </c>
      <c r="E734">
        <v>1.7445212998690823E-2</v>
      </c>
    </row>
    <row r="735" spans="2:5" x14ac:dyDescent="0.35">
      <c r="B735" s="40">
        <v>41302</v>
      </c>
      <c r="C735" s="41">
        <v>117.45322400000001</v>
      </c>
      <c r="D735" s="6">
        <f t="shared" si="14"/>
        <v>-0.71575881313586398</v>
      </c>
      <c r="E735">
        <v>1.7421731968247561E-2</v>
      </c>
    </row>
    <row r="736" spans="2:5" x14ac:dyDescent="0.35">
      <c r="B736" s="40">
        <v>43461</v>
      </c>
      <c r="C736" s="41">
        <v>413.21676600000001</v>
      </c>
      <c r="D736" s="6">
        <f t="shared" si="14"/>
        <v>0.6569608243188384</v>
      </c>
      <c r="E736">
        <v>1.7392457972421501E-2</v>
      </c>
    </row>
    <row r="737" spans="2:5" x14ac:dyDescent="0.35">
      <c r="B737" s="40">
        <v>42779</v>
      </c>
      <c r="C737" s="41">
        <v>249.382339</v>
      </c>
      <c r="D737" s="6">
        <f t="shared" si="14"/>
        <v>0.73288736790114972</v>
      </c>
      <c r="E737">
        <v>1.7384879409385157E-2</v>
      </c>
    </row>
    <row r="738" spans="2:5" x14ac:dyDescent="0.35">
      <c r="B738" s="40">
        <v>41404</v>
      </c>
      <c r="C738" s="41">
        <v>143.91145299999999</v>
      </c>
      <c r="D738" s="6">
        <f t="shared" si="14"/>
        <v>1.8839565978032371</v>
      </c>
      <c r="E738">
        <v>1.737756080823228E-2</v>
      </c>
    </row>
    <row r="739" spans="2:5" x14ac:dyDescent="0.35">
      <c r="B739" s="40">
        <v>39986</v>
      </c>
      <c r="C739" s="41">
        <v>49.900700000000001</v>
      </c>
      <c r="D739" s="6">
        <f t="shared" si="14"/>
        <v>-0.87055238636155763</v>
      </c>
      <c r="E739">
        <v>1.7375904664366556E-2</v>
      </c>
    </row>
    <row r="740" spans="2:5" x14ac:dyDescent="0.35">
      <c r="B740" s="40">
        <v>43643</v>
      </c>
      <c r="C740" s="41">
        <v>385.489532</v>
      </c>
      <c r="D740" s="6">
        <f t="shared" si="14"/>
        <v>8.0298042697540719</v>
      </c>
      <c r="E740">
        <v>1.737468199184029E-2</v>
      </c>
    </row>
    <row r="741" spans="2:5" x14ac:dyDescent="0.35">
      <c r="B741" s="40">
        <v>39293</v>
      </c>
      <c r="C741" s="41">
        <v>42.690795999999999</v>
      </c>
      <c r="D741" s="6">
        <f t="shared" si="14"/>
        <v>3.6231700428498903</v>
      </c>
      <c r="E741">
        <v>1.7369890730934527E-2</v>
      </c>
    </row>
    <row r="742" spans="2:5" x14ac:dyDescent="0.35">
      <c r="B742" s="40">
        <v>38205</v>
      </c>
      <c r="C742" s="41">
        <v>9.2340959999999992</v>
      </c>
      <c r="D742" s="6">
        <f t="shared" si="14"/>
        <v>-0.89815916048993261</v>
      </c>
      <c r="E742">
        <v>1.7353889382589069E-2</v>
      </c>
    </row>
    <row r="743" spans="2:5" x14ac:dyDescent="0.35">
      <c r="B743" s="40">
        <v>40904</v>
      </c>
      <c r="C743" s="41">
        <v>90.671836999999996</v>
      </c>
      <c r="D743" s="6">
        <f t="shared" si="14"/>
        <v>18.502767370920189</v>
      </c>
      <c r="E743">
        <v>1.7343361328390292E-2</v>
      </c>
    </row>
    <row r="744" spans="2:5" x14ac:dyDescent="0.35">
      <c r="B744" s="40">
        <v>37753</v>
      </c>
      <c r="C744" s="41">
        <v>4.649178</v>
      </c>
      <c r="D744" s="6">
        <f t="shared" si="14"/>
        <v>-0.8882621490252357</v>
      </c>
      <c r="E744">
        <v>1.7326714799469244E-2</v>
      </c>
    </row>
    <row r="745" spans="2:5" x14ac:dyDescent="0.35">
      <c r="B745" s="40">
        <v>39233</v>
      </c>
      <c r="C745" s="41">
        <v>41.607906</v>
      </c>
      <c r="D745" s="6">
        <f t="shared" si="14"/>
        <v>-0.92328315898377111</v>
      </c>
      <c r="E745">
        <v>1.7311697399453277E-2</v>
      </c>
    </row>
    <row r="746" spans="2:5" x14ac:dyDescent="0.35">
      <c r="B746" s="40">
        <v>45016</v>
      </c>
      <c r="C746" s="41">
        <v>542.35687299999995</v>
      </c>
      <c r="D746" s="6">
        <f t="shared" si="14"/>
        <v>96.516892495079261</v>
      </c>
      <c r="E746">
        <v>1.7268777240081152E-2</v>
      </c>
    </row>
    <row r="747" spans="2:5" x14ac:dyDescent="0.35">
      <c r="B747" s="40">
        <v>37669</v>
      </c>
      <c r="C747" s="41">
        <v>5.5616709999999996</v>
      </c>
      <c r="D747" s="6">
        <f t="shared" si="14"/>
        <v>-0.73148967545213739</v>
      </c>
      <c r="E747">
        <v>1.724163789615683E-2</v>
      </c>
    </row>
    <row r="748" spans="2:5" x14ac:dyDescent="0.35">
      <c r="B748" s="40">
        <v>38568</v>
      </c>
      <c r="C748" s="41">
        <v>20.713062000000001</v>
      </c>
      <c r="D748" s="6">
        <f t="shared" si="14"/>
        <v>-0.96237195662787389</v>
      </c>
      <c r="E748">
        <v>1.7234492794491851E-2</v>
      </c>
    </row>
    <row r="749" spans="2:5" x14ac:dyDescent="0.35">
      <c r="B749" s="40">
        <v>44942</v>
      </c>
      <c r="C749" s="41">
        <v>550.46875</v>
      </c>
      <c r="D749" s="6">
        <f t="shared" si="14"/>
        <v>1.4081038796261527</v>
      </c>
      <c r="E749">
        <v>1.7196935230618316E-2</v>
      </c>
    </row>
    <row r="750" spans="2:5" x14ac:dyDescent="0.35">
      <c r="B750" s="40">
        <v>42422</v>
      </c>
      <c r="C750" s="41">
        <v>228.59011799999999</v>
      </c>
      <c r="D750" s="6">
        <f t="shared" si="14"/>
        <v>-0.56941233705256178</v>
      </c>
      <c r="E750">
        <v>1.7184861917304103E-2</v>
      </c>
    </row>
    <row r="751" spans="2:5" x14ac:dyDescent="0.35">
      <c r="B751" s="40">
        <v>44200</v>
      </c>
      <c r="C751" s="41">
        <v>530.87939500000005</v>
      </c>
      <c r="D751" s="6">
        <f t="shared" si="14"/>
        <v>11.256097483551686</v>
      </c>
      <c r="E751">
        <v>1.7128431264295238E-2</v>
      </c>
    </row>
    <row r="752" spans="2:5" x14ac:dyDescent="0.35">
      <c r="B752" s="40">
        <v>39307</v>
      </c>
      <c r="C752" s="41">
        <v>43.315533000000002</v>
      </c>
      <c r="D752" s="6">
        <f t="shared" si="14"/>
        <v>0.18933960105622727</v>
      </c>
      <c r="E752">
        <v>1.7114911038116978E-2</v>
      </c>
    </row>
    <row r="753" spans="2:5" x14ac:dyDescent="0.35">
      <c r="B753" s="40">
        <v>39819</v>
      </c>
      <c r="C753" s="41">
        <v>36.419818999999997</v>
      </c>
      <c r="D753" s="6">
        <f t="shared" si="14"/>
        <v>-0.76625795063861968</v>
      </c>
      <c r="E753">
        <v>1.71092193617224E-2</v>
      </c>
    </row>
    <row r="754" spans="2:5" x14ac:dyDescent="0.35">
      <c r="B754" s="40">
        <v>41646</v>
      </c>
      <c r="C754" s="41">
        <v>155.81201200000001</v>
      </c>
      <c r="D754" s="6">
        <f t="shared" si="14"/>
        <v>2.8387165622257386</v>
      </c>
      <c r="E754">
        <v>1.7089314661352665E-2</v>
      </c>
    </row>
    <row r="755" spans="2:5" x14ac:dyDescent="0.35">
      <c r="B755" s="40">
        <v>39912</v>
      </c>
      <c r="C755" s="41">
        <v>40.589610999999998</v>
      </c>
      <c r="D755" s="6">
        <f t="shared" si="14"/>
        <v>-0.84155792963046727</v>
      </c>
      <c r="E755">
        <v>1.7085062904018886E-2</v>
      </c>
    </row>
    <row r="756" spans="2:5" x14ac:dyDescent="0.35">
      <c r="B756" s="40">
        <v>42257</v>
      </c>
      <c r="C756" s="41">
        <v>256.17950400000001</v>
      </c>
      <c r="D756" s="6">
        <f t="shared" si="14"/>
        <v>1.2381810523007957</v>
      </c>
      <c r="E756">
        <v>1.7078075372658534E-2</v>
      </c>
    </row>
    <row r="757" spans="2:5" x14ac:dyDescent="0.35">
      <c r="B757" s="40">
        <v>41243</v>
      </c>
      <c r="C757" s="41">
        <v>114.458794</v>
      </c>
      <c r="D757" s="6">
        <f t="shared" si="14"/>
        <v>10.617436406908093</v>
      </c>
      <c r="E757">
        <v>1.7077177653070107E-2</v>
      </c>
    </row>
    <row r="758" spans="2:5" x14ac:dyDescent="0.35">
      <c r="B758" s="40">
        <v>38266</v>
      </c>
      <c r="C758" s="41">
        <v>9.852328</v>
      </c>
      <c r="D758" s="6">
        <f t="shared" si="14"/>
        <v>-0.95788548036140342</v>
      </c>
      <c r="E758">
        <v>1.707329662411454E-2</v>
      </c>
    </row>
    <row r="759" spans="2:5" x14ac:dyDescent="0.35">
      <c r="B759" s="40">
        <v>42170</v>
      </c>
      <c r="C759" s="41">
        <v>233.94136</v>
      </c>
      <c r="D759" s="6">
        <f t="shared" si="14"/>
        <v>1.3375640258401942</v>
      </c>
      <c r="E759">
        <v>1.7063477438936013E-2</v>
      </c>
    </row>
    <row r="760" spans="2:5" x14ac:dyDescent="0.35">
      <c r="B760" s="40">
        <v>41086</v>
      </c>
      <c r="C760" s="41">
        <v>100.07912399999999</v>
      </c>
      <c r="D760" s="6">
        <f t="shared" si="14"/>
        <v>1.2194473860289485</v>
      </c>
      <c r="E760">
        <v>1.705557577500779E-2</v>
      </c>
    </row>
    <row r="761" spans="2:5" x14ac:dyDescent="0.35">
      <c r="B761" s="40">
        <v>39106</v>
      </c>
      <c r="C761" s="41">
        <v>45.091911000000003</v>
      </c>
      <c r="D761" s="6">
        <f t="shared" si="14"/>
        <v>7.0152411109517256</v>
      </c>
      <c r="E761">
        <v>1.7043680140980826E-2</v>
      </c>
    </row>
    <row r="762" spans="2:5" x14ac:dyDescent="0.35">
      <c r="B762" s="40">
        <v>37578</v>
      </c>
      <c r="C762" s="41">
        <v>5.6257710000000003</v>
      </c>
      <c r="D762" s="6">
        <f t="shared" si="14"/>
        <v>-0.95946026459242362</v>
      </c>
      <c r="E762">
        <v>1.7041287301995622E-2</v>
      </c>
    </row>
    <row r="763" spans="2:5" x14ac:dyDescent="0.35">
      <c r="B763" s="40">
        <v>41442</v>
      </c>
      <c r="C763" s="41">
        <v>138.77177399999999</v>
      </c>
      <c r="D763" s="6">
        <f t="shared" si="14"/>
        <v>-0.75333297820040468</v>
      </c>
      <c r="E763">
        <v>1.7032306739178646E-2</v>
      </c>
    </row>
    <row r="764" spans="2:5" x14ac:dyDescent="0.35">
      <c r="B764" s="40">
        <v>44769</v>
      </c>
      <c r="C764" s="41">
        <v>562.58746299999996</v>
      </c>
      <c r="D764" s="6">
        <f t="shared" si="14"/>
        <v>1.6757368096326881</v>
      </c>
      <c r="E764">
        <v>1.7017386733523002E-2</v>
      </c>
    </row>
    <row r="765" spans="2:5" x14ac:dyDescent="0.35">
      <c r="B765" s="40">
        <v>41946</v>
      </c>
      <c r="C765" s="41">
        <v>210.255157</v>
      </c>
      <c r="D765" s="6">
        <f t="shared" si="14"/>
        <v>9.9785158250442596E-2</v>
      </c>
      <c r="E765">
        <v>1.6997886490796036E-2</v>
      </c>
    </row>
    <row r="766" spans="2:5" x14ac:dyDescent="0.35">
      <c r="B766" s="40">
        <v>41933</v>
      </c>
      <c r="C766" s="41">
        <v>191.178391</v>
      </c>
      <c r="D766" s="6">
        <f t="shared" si="14"/>
        <v>3.4698788698925105</v>
      </c>
      <c r="E766">
        <v>1.6994489054221511E-2</v>
      </c>
    </row>
    <row r="767" spans="2:5" x14ac:dyDescent="0.35">
      <c r="B767" s="40">
        <v>39471</v>
      </c>
      <c r="C767" s="41">
        <v>42.770373999999997</v>
      </c>
      <c r="D767" s="6">
        <f t="shared" si="14"/>
        <v>-0.52039301458365905</v>
      </c>
      <c r="E767">
        <v>1.6949187200304815E-2</v>
      </c>
    </row>
    <row r="768" spans="2:5" x14ac:dyDescent="0.35">
      <c r="B768" s="40">
        <v>40669</v>
      </c>
      <c r="C768" s="41">
        <v>89.177963000000005</v>
      </c>
      <c r="D768" s="6">
        <f t="shared" si="14"/>
        <v>0.40949396635714896</v>
      </c>
      <c r="E768">
        <v>1.6932321311655989E-2</v>
      </c>
    </row>
    <row r="769" spans="2:5" x14ac:dyDescent="0.35">
      <c r="B769" s="40">
        <v>40100</v>
      </c>
      <c r="C769" s="41">
        <v>63.269489</v>
      </c>
      <c r="D769" s="6">
        <f t="shared" si="14"/>
        <v>5.041982424154221</v>
      </c>
      <c r="E769">
        <v>1.6919739535932721E-2</v>
      </c>
    </row>
    <row r="770" spans="2:5" x14ac:dyDescent="0.35">
      <c r="B770" s="40">
        <v>38049</v>
      </c>
      <c r="C770" s="41">
        <v>10.471644</v>
      </c>
      <c r="D770" s="6">
        <f t="shared" si="14"/>
        <v>-0.98111993110228157</v>
      </c>
      <c r="E770">
        <v>1.6904870229029773E-2</v>
      </c>
    </row>
    <row r="771" spans="2:5" x14ac:dyDescent="0.35">
      <c r="B771" s="40">
        <v>44607</v>
      </c>
      <c r="C771" s="41">
        <v>554.64013699999998</v>
      </c>
      <c r="D771" s="6">
        <f t="shared" si="14"/>
        <v>6.1166383818084267</v>
      </c>
      <c r="E771">
        <v>1.6904800554754833E-2</v>
      </c>
    </row>
    <row r="772" spans="2:5" x14ac:dyDescent="0.35">
      <c r="B772" s="40">
        <v>40324</v>
      </c>
      <c r="C772" s="41">
        <v>77.935692000000003</v>
      </c>
      <c r="D772" s="6">
        <f t="shared" si="14"/>
        <v>-0.80339022921763614</v>
      </c>
      <c r="E772">
        <v>1.6901261688796927E-2</v>
      </c>
    </row>
    <row r="773" spans="2:5" x14ac:dyDescent="0.35">
      <c r="B773" s="40">
        <v>43445</v>
      </c>
      <c r="C773" s="41">
        <v>396.39785799999999</v>
      </c>
      <c r="D773" s="6">
        <f t="shared" si="14"/>
        <v>0.86949240681795104</v>
      </c>
      <c r="E773">
        <v>1.6888797955576525E-2</v>
      </c>
    </row>
    <row r="774" spans="2:5" x14ac:dyDescent="0.35">
      <c r="B774" s="40">
        <v>42003</v>
      </c>
      <c r="C774" s="41">
        <v>212.03501900000001</v>
      </c>
      <c r="D774" s="6">
        <f t="shared" si="14"/>
        <v>-0.58762285732305053</v>
      </c>
      <c r="E774">
        <v>1.6852652110072263E-2</v>
      </c>
    </row>
    <row r="775" spans="2:5" x14ac:dyDescent="0.35">
      <c r="B775" s="40">
        <v>44124</v>
      </c>
      <c r="C775" s="41">
        <v>514.17742899999996</v>
      </c>
      <c r="D775" s="6">
        <f t="shared" ref="D775:D838" si="15">(C775-C776)/C776</f>
        <v>50.509058158303034</v>
      </c>
      <c r="E775">
        <v>1.6849635518355204E-2</v>
      </c>
    </row>
    <row r="776" spans="2:5" x14ac:dyDescent="0.35">
      <c r="B776" s="40">
        <v>38288</v>
      </c>
      <c r="C776" s="41">
        <v>9.982272</v>
      </c>
      <c r="D776" s="6">
        <f t="shared" si="15"/>
        <v>-0.88820983421148159</v>
      </c>
      <c r="E776">
        <v>1.684730103768162E-2</v>
      </c>
    </row>
    <row r="777" spans="2:5" x14ac:dyDescent="0.35">
      <c r="B777" s="40">
        <v>40470</v>
      </c>
      <c r="C777" s="41">
        <v>89.294724000000002</v>
      </c>
      <c r="D777" s="6">
        <f t="shared" si="15"/>
        <v>-0.73390609898493064</v>
      </c>
      <c r="E777">
        <v>1.6823316623840075E-2</v>
      </c>
    </row>
    <row r="778" spans="2:5" x14ac:dyDescent="0.35">
      <c r="B778" s="40">
        <v>43129</v>
      </c>
      <c r="C778" s="41">
        <v>335.57598899999999</v>
      </c>
      <c r="D778" s="6">
        <f t="shared" si="15"/>
        <v>-0.38188857617670785</v>
      </c>
      <c r="E778">
        <v>1.6819830607754216E-2</v>
      </c>
    </row>
    <row r="779" spans="2:5" x14ac:dyDescent="0.35">
      <c r="B779" s="40">
        <v>44658</v>
      </c>
      <c r="C779" s="41">
        <v>542.90533400000004</v>
      </c>
      <c r="D779" s="6">
        <f t="shared" si="15"/>
        <v>9.9398913384659302</v>
      </c>
      <c r="E779">
        <v>1.6806703865656709E-2</v>
      </c>
    </row>
    <row r="780" spans="2:5" x14ac:dyDescent="0.35">
      <c r="B780" s="40">
        <v>39450</v>
      </c>
      <c r="C780" s="41">
        <v>49.626209000000003</v>
      </c>
      <c r="D780" s="6">
        <f t="shared" si="15"/>
        <v>-0.8046324441989624</v>
      </c>
      <c r="E780">
        <v>1.6752580593478155E-2</v>
      </c>
    </row>
    <row r="781" spans="2:5" x14ac:dyDescent="0.35">
      <c r="B781" s="40">
        <v>42345</v>
      </c>
      <c r="C781" s="41">
        <v>254.01458700000001</v>
      </c>
      <c r="D781" s="6">
        <f t="shared" si="15"/>
        <v>29.313453782215589</v>
      </c>
      <c r="E781">
        <v>1.6746502367732573E-2</v>
      </c>
    </row>
    <row r="782" spans="2:5" x14ac:dyDescent="0.35">
      <c r="B782" s="40">
        <v>38175</v>
      </c>
      <c r="C782" s="41">
        <v>8.3795990000000007</v>
      </c>
      <c r="D782" s="6">
        <f t="shared" si="15"/>
        <v>-0.96742989422460812</v>
      </c>
      <c r="E782">
        <v>1.6722858054935563E-2</v>
      </c>
    </row>
    <row r="783" spans="2:5" x14ac:dyDescent="0.35">
      <c r="B783" s="40">
        <v>42334</v>
      </c>
      <c r="C783" s="41">
        <v>257.278839</v>
      </c>
      <c r="D783" s="6">
        <f t="shared" si="15"/>
        <v>1.6900364252316018</v>
      </c>
      <c r="E783">
        <v>1.6714959462042468E-2</v>
      </c>
    </row>
    <row r="784" spans="2:5" x14ac:dyDescent="0.35">
      <c r="B784" s="40">
        <v>40689</v>
      </c>
      <c r="C784" s="41">
        <v>95.641396</v>
      </c>
      <c r="D784" s="6">
        <f t="shared" si="15"/>
        <v>-0.79793934905125496</v>
      </c>
      <c r="E784">
        <v>1.6713034298341197E-2</v>
      </c>
    </row>
    <row r="785" spans="2:5" x14ac:dyDescent="0.35">
      <c r="B785" s="40">
        <v>44028</v>
      </c>
      <c r="C785" s="41">
        <v>473.33013899999997</v>
      </c>
      <c r="D785" s="6">
        <f t="shared" si="15"/>
        <v>0.81927845530470822</v>
      </c>
      <c r="E785">
        <v>1.6678684856388137E-2</v>
      </c>
    </row>
    <row r="786" spans="2:5" x14ac:dyDescent="0.35">
      <c r="B786" s="40">
        <v>42717</v>
      </c>
      <c r="C786" s="41">
        <v>260.17465199999998</v>
      </c>
      <c r="D786" s="6">
        <f t="shared" si="15"/>
        <v>1.8800271249270928</v>
      </c>
      <c r="E786">
        <v>1.665148607058593E-2</v>
      </c>
    </row>
    <row r="787" spans="2:5" x14ac:dyDescent="0.35">
      <c r="B787" s="40">
        <v>40472</v>
      </c>
      <c r="C787" s="41">
        <v>90.337569999999999</v>
      </c>
      <c r="D787" s="6">
        <f t="shared" si="15"/>
        <v>-0.82669235980936895</v>
      </c>
      <c r="E787">
        <v>1.6625881436604151E-2</v>
      </c>
    </row>
    <row r="788" spans="2:5" x14ac:dyDescent="0.35">
      <c r="B788" s="40">
        <v>44277</v>
      </c>
      <c r="C788" s="41">
        <v>521.25555399999996</v>
      </c>
      <c r="D788" s="6">
        <f t="shared" si="15"/>
        <v>30.318674527304843</v>
      </c>
      <c r="E788">
        <v>1.657794637712115E-2</v>
      </c>
    </row>
    <row r="789" spans="2:5" x14ac:dyDescent="0.35">
      <c r="B789" s="40">
        <v>38481</v>
      </c>
      <c r="C789" s="41">
        <v>16.643602000000001</v>
      </c>
      <c r="D789" s="6">
        <f t="shared" si="15"/>
        <v>-0.96111028428636736</v>
      </c>
      <c r="E789">
        <v>1.6557195627624609E-2</v>
      </c>
    </row>
    <row r="790" spans="2:5" x14ac:dyDescent="0.35">
      <c r="B790" s="40">
        <v>43525</v>
      </c>
      <c r="C790" s="41">
        <v>427.96923800000002</v>
      </c>
      <c r="D790" s="6">
        <f t="shared" si="15"/>
        <v>9.9922559127690516</v>
      </c>
      <c r="E790">
        <v>1.6550472098713534E-2</v>
      </c>
    </row>
    <row r="791" spans="2:5" x14ac:dyDescent="0.35">
      <c r="B791" s="40">
        <v>39654</v>
      </c>
      <c r="C791" s="41">
        <v>38.933703999999999</v>
      </c>
      <c r="D791" s="6">
        <f t="shared" si="15"/>
        <v>-0.54146496567962721</v>
      </c>
      <c r="E791">
        <v>1.6546725303795931E-2</v>
      </c>
    </row>
    <row r="792" spans="2:5" x14ac:dyDescent="0.35">
      <c r="B792" s="40">
        <v>40337</v>
      </c>
      <c r="C792" s="41">
        <v>84.908896999999996</v>
      </c>
      <c r="D792" s="6">
        <f t="shared" si="15"/>
        <v>-0.54610228327416188</v>
      </c>
      <c r="E792">
        <v>1.6541528032732782E-2</v>
      </c>
    </row>
    <row r="793" spans="2:5" x14ac:dyDescent="0.35">
      <c r="B793" s="40">
        <v>41863</v>
      </c>
      <c r="C793" s="41">
        <v>187.066147</v>
      </c>
      <c r="D793" s="6">
        <f t="shared" si="15"/>
        <v>-0.55933558234251957</v>
      </c>
      <c r="E793">
        <v>1.6522810900452857E-2</v>
      </c>
    </row>
    <row r="794" spans="2:5" x14ac:dyDescent="0.35">
      <c r="B794" s="40">
        <v>43319</v>
      </c>
      <c r="C794" s="41">
        <v>424.50930799999998</v>
      </c>
      <c r="D794" s="6">
        <f t="shared" si="15"/>
        <v>0.29581822893670146</v>
      </c>
      <c r="E794">
        <v>1.6513764877394279E-2</v>
      </c>
    </row>
    <row r="795" spans="2:5" x14ac:dyDescent="0.35">
      <c r="B795" s="40">
        <v>43077</v>
      </c>
      <c r="C795" s="41">
        <v>327.59942599999999</v>
      </c>
      <c r="D795" s="6">
        <f t="shared" si="15"/>
        <v>-0.44398650305082055</v>
      </c>
      <c r="E795">
        <v>1.6500409035082202E-2</v>
      </c>
    </row>
    <row r="796" spans="2:5" x14ac:dyDescent="0.35">
      <c r="B796" s="40">
        <v>44791</v>
      </c>
      <c r="C796" s="41">
        <v>589.19329800000003</v>
      </c>
      <c r="D796" s="6">
        <f t="shared" si="15"/>
        <v>1.0164224072704395</v>
      </c>
      <c r="E796">
        <v>1.6497033947991818E-2</v>
      </c>
    </row>
    <row r="797" spans="2:5" x14ac:dyDescent="0.35">
      <c r="B797" s="40">
        <v>42977</v>
      </c>
      <c r="C797" s="41">
        <v>292.19735700000001</v>
      </c>
      <c r="D797" s="6">
        <f t="shared" si="15"/>
        <v>6.5295207037923673</v>
      </c>
      <c r="E797">
        <v>1.649173968102656E-2</v>
      </c>
    </row>
    <row r="798" spans="2:5" x14ac:dyDescent="0.35">
      <c r="B798" s="40">
        <v>38995</v>
      </c>
      <c r="C798" s="41">
        <v>38.806899999999999</v>
      </c>
      <c r="D798" s="6">
        <f t="shared" si="15"/>
        <v>-0.92993914039525094</v>
      </c>
      <c r="E798">
        <v>1.6439478268472044E-2</v>
      </c>
    </row>
    <row r="799" spans="2:5" x14ac:dyDescent="0.35">
      <c r="B799" s="40">
        <v>45084</v>
      </c>
      <c r="C799" s="41">
        <v>553.90270999999996</v>
      </c>
      <c r="D799" s="6">
        <f t="shared" si="15"/>
        <v>-8.5393200955347724E-3</v>
      </c>
      <c r="E799">
        <v>1.6438379833996347E-2</v>
      </c>
    </row>
    <row r="800" spans="2:5" x14ac:dyDescent="0.35">
      <c r="B800" s="40">
        <v>44866</v>
      </c>
      <c r="C800" s="41">
        <v>558.67340100000001</v>
      </c>
      <c r="D800" s="6">
        <f t="shared" si="15"/>
        <v>2.3827161001392918</v>
      </c>
      <c r="E800">
        <v>1.6405185969806248E-2</v>
      </c>
    </row>
    <row r="801" spans="2:5" x14ac:dyDescent="0.35">
      <c r="B801" s="40">
        <v>41779</v>
      </c>
      <c r="C801" s="41">
        <v>165.15527299999999</v>
      </c>
      <c r="D801" s="6">
        <f t="shared" si="15"/>
        <v>3.6473602753062924</v>
      </c>
      <c r="E801">
        <v>1.6388721792013256E-2</v>
      </c>
    </row>
    <row r="802" spans="2:5" x14ac:dyDescent="0.35">
      <c r="B802" s="40">
        <v>38889</v>
      </c>
      <c r="C802" s="41">
        <v>35.537436999999997</v>
      </c>
      <c r="D802" s="6">
        <f t="shared" si="15"/>
        <v>-0.846206759544605</v>
      </c>
      <c r="E802">
        <v>1.63863361168901E-2</v>
      </c>
    </row>
    <row r="803" spans="2:5" x14ac:dyDescent="0.35">
      <c r="B803" s="40">
        <v>42405</v>
      </c>
      <c r="C803" s="41">
        <v>231.07281499999999</v>
      </c>
      <c r="D803" s="6">
        <f t="shared" si="15"/>
        <v>1.0822484422751029</v>
      </c>
      <c r="E803">
        <v>1.6380111695853267E-2</v>
      </c>
    </row>
    <row r="804" spans="2:5" x14ac:dyDescent="0.35">
      <c r="B804" s="40">
        <v>41239</v>
      </c>
      <c r="C804" s="41">
        <v>110.97274</v>
      </c>
      <c r="D804" s="6">
        <f t="shared" si="15"/>
        <v>0.59240482548882278</v>
      </c>
      <c r="E804">
        <v>1.6373308353105648E-2</v>
      </c>
    </row>
    <row r="805" spans="2:5" x14ac:dyDescent="0.35">
      <c r="B805" s="40">
        <v>40182</v>
      </c>
      <c r="C805" s="41">
        <v>69.688773999999995</v>
      </c>
      <c r="D805" s="6">
        <f t="shared" si="15"/>
        <v>-0.8536396125508392</v>
      </c>
      <c r="E805">
        <v>1.6372563904327682E-2</v>
      </c>
    </row>
    <row r="806" spans="2:5" x14ac:dyDescent="0.35">
      <c r="B806" s="40">
        <v>43845</v>
      </c>
      <c r="C806" s="41">
        <v>476.14505000000003</v>
      </c>
      <c r="D806" s="6">
        <f t="shared" si="15"/>
        <v>0.64814549893188567</v>
      </c>
      <c r="E806">
        <v>1.6368061107974643E-2</v>
      </c>
    </row>
    <row r="807" spans="2:5" x14ac:dyDescent="0.35">
      <c r="B807" s="40">
        <v>43006</v>
      </c>
      <c r="C807" s="41">
        <v>288.89746100000002</v>
      </c>
      <c r="D807" s="6">
        <f t="shared" si="15"/>
        <v>2.2870547568970108</v>
      </c>
      <c r="E807">
        <v>1.6350561098162516E-2</v>
      </c>
    </row>
    <row r="808" spans="2:5" x14ac:dyDescent="0.35">
      <c r="B808" s="40">
        <v>40945</v>
      </c>
      <c r="C808" s="41">
        <v>87.889458000000005</v>
      </c>
      <c r="D808" s="6">
        <f t="shared" si="15"/>
        <v>0.79189103245467207</v>
      </c>
      <c r="E808">
        <v>1.634340930307231E-2</v>
      </c>
    </row>
    <row r="809" spans="2:5" x14ac:dyDescent="0.35">
      <c r="B809" s="40">
        <v>39983</v>
      </c>
      <c r="C809" s="41">
        <v>49.048439000000002</v>
      </c>
      <c r="D809" s="6">
        <f t="shared" si="15"/>
        <v>-0.32382885843597148</v>
      </c>
      <c r="E809">
        <v>1.6335676042628897E-2</v>
      </c>
    </row>
    <row r="810" spans="2:5" x14ac:dyDescent="0.35">
      <c r="B810" s="40">
        <v>40184</v>
      </c>
      <c r="C810" s="41">
        <v>72.538498000000004</v>
      </c>
      <c r="D810" s="6">
        <f t="shared" si="15"/>
        <v>6.9971249883689808</v>
      </c>
      <c r="E810">
        <v>1.633389145519841E-2</v>
      </c>
    </row>
    <row r="811" spans="2:5" x14ac:dyDescent="0.35">
      <c r="B811" s="40">
        <v>37931</v>
      </c>
      <c r="C811" s="41">
        <v>9.0705720000000003</v>
      </c>
      <c r="D811" s="6">
        <f t="shared" si="15"/>
        <v>-0.98486823553272507</v>
      </c>
      <c r="E811">
        <v>1.633017465434634E-2</v>
      </c>
    </row>
    <row r="812" spans="2:5" x14ac:dyDescent="0.35">
      <c r="B812" s="40">
        <v>44902</v>
      </c>
      <c r="C812" s="41">
        <v>599.43914800000005</v>
      </c>
      <c r="D812" s="6">
        <f t="shared" si="15"/>
        <v>12.545839253884063</v>
      </c>
      <c r="E812">
        <v>1.6284205862221724E-2</v>
      </c>
    </row>
    <row r="813" spans="2:5" x14ac:dyDescent="0.35">
      <c r="B813" s="40">
        <v>39338</v>
      </c>
      <c r="C813" s="41">
        <v>44.25264</v>
      </c>
      <c r="D813" s="6">
        <f t="shared" si="15"/>
        <v>-2.8793533296436236E-2</v>
      </c>
      <c r="E813">
        <v>1.6259993631817363E-2</v>
      </c>
    </row>
    <row r="814" spans="2:5" x14ac:dyDescent="0.35">
      <c r="B814" s="40">
        <v>39359</v>
      </c>
      <c r="C814" s="41">
        <v>45.564605999999998</v>
      </c>
      <c r="D814" s="6">
        <f t="shared" si="15"/>
        <v>0.23109898845558793</v>
      </c>
      <c r="E814">
        <v>1.6256293555790897E-2</v>
      </c>
    </row>
    <row r="815" spans="2:5" x14ac:dyDescent="0.35">
      <c r="B815" s="40">
        <v>39820</v>
      </c>
      <c r="C815" s="41">
        <v>37.011325999999997</v>
      </c>
      <c r="D815" s="6">
        <f t="shared" si="15"/>
        <v>-0.90384493294058266</v>
      </c>
      <c r="E815">
        <v>1.6241349249978426E-2</v>
      </c>
    </row>
    <row r="816" spans="2:5" x14ac:dyDescent="0.35">
      <c r="B816" s="40">
        <v>43425</v>
      </c>
      <c r="C816" s="41">
        <v>384.91290300000003</v>
      </c>
      <c r="D816" s="6">
        <f t="shared" si="15"/>
        <v>-0.33582174986511359</v>
      </c>
      <c r="E816">
        <v>1.6239429008859746E-2</v>
      </c>
    </row>
    <row r="817" spans="2:5" x14ac:dyDescent="0.35">
      <c r="B817" s="40">
        <v>45110</v>
      </c>
      <c r="C817" s="41">
        <v>579.53253199999995</v>
      </c>
      <c r="D817" s="6">
        <f t="shared" si="15"/>
        <v>6.9373392719103206</v>
      </c>
      <c r="E817">
        <v>1.6231777198946803E-2</v>
      </c>
    </row>
    <row r="818" spans="2:5" x14ac:dyDescent="0.35">
      <c r="B818" s="40">
        <v>40234</v>
      </c>
      <c r="C818" s="41">
        <v>73.013451000000003</v>
      </c>
      <c r="D818" s="6">
        <f t="shared" si="15"/>
        <v>-0.51980559339733057</v>
      </c>
      <c r="E818">
        <v>1.6226141648826128E-2</v>
      </c>
    </row>
    <row r="819" spans="2:5" x14ac:dyDescent="0.35">
      <c r="B819" s="40">
        <v>41565</v>
      </c>
      <c r="C819" s="41">
        <v>152.04977400000001</v>
      </c>
      <c r="D819" s="6">
        <f t="shared" si="15"/>
        <v>3.1745264545137895E-2</v>
      </c>
      <c r="E819">
        <v>1.6220806282081286E-2</v>
      </c>
    </row>
    <row r="820" spans="2:5" x14ac:dyDescent="0.35">
      <c r="B820" s="40">
        <v>41590</v>
      </c>
      <c r="C820" s="41">
        <v>147.37142900000001</v>
      </c>
      <c r="D820" s="6">
        <f t="shared" si="15"/>
        <v>4.4857382610918082</v>
      </c>
      <c r="E820">
        <v>1.6184657544988358E-2</v>
      </c>
    </row>
    <row r="821" spans="2:5" x14ac:dyDescent="0.35">
      <c r="B821" s="40">
        <v>38708</v>
      </c>
      <c r="C821" s="41">
        <v>26.864466</v>
      </c>
      <c r="D821" s="6">
        <f t="shared" si="15"/>
        <v>-0.77762156482434153</v>
      </c>
      <c r="E821">
        <v>1.6166734090943897E-2</v>
      </c>
    </row>
    <row r="822" spans="2:5" x14ac:dyDescent="0.35">
      <c r="B822" s="40">
        <v>41341</v>
      </c>
      <c r="C822" s="41">
        <v>120.805176</v>
      </c>
      <c r="D822" s="6">
        <f t="shared" si="15"/>
        <v>7.0210801953474276</v>
      </c>
      <c r="E822">
        <v>1.6165020753145791E-2</v>
      </c>
    </row>
    <row r="823" spans="2:5" x14ac:dyDescent="0.35">
      <c r="B823" s="40">
        <v>38449</v>
      </c>
      <c r="C823" s="41">
        <v>15.060961000000001</v>
      </c>
      <c r="D823" s="6">
        <f t="shared" si="15"/>
        <v>-0.93927859012657167</v>
      </c>
      <c r="E823">
        <v>1.6137473413272034E-2</v>
      </c>
    </row>
    <row r="824" spans="2:5" x14ac:dyDescent="0.35">
      <c r="B824" s="40">
        <v>42304</v>
      </c>
      <c r="C824" s="41">
        <v>248.033783</v>
      </c>
      <c r="D824" s="6">
        <f t="shared" si="15"/>
        <v>-0.53090949051701852</v>
      </c>
      <c r="E824">
        <v>1.6123116208659631E-2</v>
      </c>
    </row>
    <row r="825" spans="2:5" x14ac:dyDescent="0.35">
      <c r="B825" s="40">
        <v>44651</v>
      </c>
      <c r="C825" s="41">
        <v>528.754639</v>
      </c>
      <c r="D825" s="6">
        <f t="shared" si="15"/>
        <v>4.7941896365140302</v>
      </c>
      <c r="E825">
        <v>1.6107724883757363E-2</v>
      </c>
    </row>
    <row r="826" spans="2:5" x14ac:dyDescent="0.35">
      <c r="B826" s="40">
        <v>40367</v>
      </c>
      <c r="C826" s="41">
        <v>91.256011999999998</v>
      </c>
      <c r="D826" s="6">
        <f t="shared" si="15"/>
        <v>-0.78200599156176298</v>
      </c>
      <c r="E826">
        <v>1.6105474531415861E-2</v>
      </c>
    </row>
    <row r="827" spans="2:5" x14ac:dyDescent="0.35">
      <c r="B827" s="40">
        <v>43745</v>
      </c>
      <c r="C827" s="41">
        <v>418.61706500000003</v>
      </c>
      <c r="D827" s="6">
        <f t="shared" si="15"/>
        <v>17.090571946461008</v>
      </c>
      <c r="E827">
        <v>1.6091093217309761E-2</v>
      </c>
    </row>
    <row r="828" spans="2:5" x14ac:dyDescent="0.35">
      <c r="B828" s="40">
        <v>38680</v>
      </c>
      <c r="C828" s="41">
        <v>23.140067999999999</v>
      </c>
      <c r="D828" s="6">
        <f t="shared" si="15"/>
        <v>0.10746753978627659</v>
      </c>
      <c r="E828">
        <v>1.6085945688916668E-2</v>
      </c>
    </row>
    <row r="829" spans="2:5" x14ac:dyDescent="0.35">
      <c r="B829" s="40">
        <v>38597</v>
      </c>
      <c r="C829" s="41">
        <v>20.894579</v>
      </c>
      <c r="D829" s="6">
        <f t="shared" si="15"/>
        <v>3.1727493110681038</v>
      </c>
      <c r="E829">
        <v>1.6084808003028986E-2</v>
      </c>
    </row>
    <row r="830" spans="2:5" x14ac:dyDescent="0.35">
      <c r="B830" s="40">
        <v>37722</v>
      </c>
      <c r="C830" s="41">
        <v>5.0073889999999999</v>
      </c>
      <c r="D830" s="6">
        <f t="shared" si="15"/>
        <v>-0.99052327267084039</v>
      </c>
      <c r="E830">
        <v>1.606751342527344E-2</v>
      </c>
    </row>
    <row r="831" spans="2:5" x14ac:dyDescent="0.35">
      <c r="B831" s="40">
        <v>44350</v>
      </c>
      <c r="C831" s="41">
        <v>528.38800000000003</v>
      </c>
      <c r="D831" s="6">
        <f t="shared" si="15"/>
        <v>1.17749861040166</v>
      </c>
      <c r="E831">
        <v>1.6063863379334829E-2</v>
      </c>
    </row>
    <row r="832" spans="2:5" x14ac:dyDescent="0.35">
      <c r="B832" s="40">
        <v>42038</v>
      </c>
      <c r="C832" s="41">
        <v>242.65824900000001</v>
      </c>
      <c r="D832" s="6">
        <f t="shared" si="15"/>
        <v>-0.26659361967811279</v>
      </c>
      <c r="E832">
        <v>1.605202103295619E-2</v>
      </c>
    </row>
    <row r="833" spans="2:5" x14ac:dyDescent="0.35">
      <c r="B833" s="40">
        <v>43103</v>
      </c>
      <c r="C833" s="41">
        <v>330.86465500000003</v>
      </c>
      <c r="D833" s="6">
        <f t="shared" si="15"/>
        <v>1.1433553598661224</v>
      </c>
      <c r="E833">
        <v>1.6043555282119655E-2</v>
      </c>
    </row>
    <row r="834" spans="2:5" x14ac:dyDescent="0.35">
      <c r="B834" s="40">
        <v>41668</v>
      </c>
      <c r="C834" s="41">
        <v>154.367615</v>
      </c>
      <c r="D834" s="6">
        <f t="shared" si="15"/>
        <v>-0.73670917726442531</v>
      </c>
      <c r="E834">
        <v>1.6042544044235864E-2</v>
      </c>
    </row>
    <row r="835" spans="2:5" x14ac:dyDescent="0.35">
      <c r="B835" s="40">
        <v>44914</v>
      </c>
      <c r="C835" s="41">
        <v>586.30078100000003</v>
      </c>
      <c r="D835" s="6">
        <f t="shared" si="15"/>
        <v>14.108137477322686</v>
      </c>
      <c r="E835">
        <v>1.6041391935757054E-2</v>
      </c>
    </row>
    <row r="836" spans="2:5" x14ac:dyDescent="0.35">
      <c r="B836" s="40">
        <v>39664</v>
      </c>
      <c r="C836" s="41">
        <v>38.806953</v>
      </c>
      <c r="D836" s="6">
        <f t="shared" si="15"/>
        <v>-0.88592699165770117</v>
      </c>
      <c r="E836">
        <v>1.6039578856883716E-2</v>
      </c>
    </row>
    <row r="837" spans="2:5" x14ac:dyDescent="0.35">
      <c r="B837" s="40">
        <v>43118</v>
      </c>
      <c r="C837" s="41">
        <v>340.19400000000002</v>
      </c>
      <c r="D837" s="6">
        <f t="shared" si="15"/>
        <v>40.27679808701356</v>
      </c>
      <c r="E837">
        <v>1.602103787208764E-2</v>
      </c>
    </row>
    <row r="838" spans="2:5" x14ac:dyDescent="0.35">
      <c r="B838" s="40">
        <v>38174</v>
      </c>
      <c r="C838" s="41">
        <v>8.2417730000000002</v>
      </c>
      <c r="D838" s="6">
        <f t="shared" si="15"/>
        <v>-0.98502852541375086</v>
      </c>
      <c r="E838">
        <v>1.6019200604352201E-2</v>
      </c>
    </row>
    <row r="839" spans="2:5" x14ac:dyDescent="0.35">
      <c r="B839" s="40">
        <v>44762</v>
      </c>
      <c r="C839" s="41">
        <v>550.49841300000003</v>
      </c>
      <c r="D839" s="6">
        <f t="shared" ref="D839:D902" si="16">(C839-C840)/C840</f>
        <v>4.1334661977061602</v>
      </c>
      <c r="E839">
        <v>1.6015992584468355E-2</v>
      </c>
    </row>
    <row r="840" spans="2:5" x14ac:dyDescent="0.35">
      <c r="B840" s="40">
        <v>41120</v>
      </c>
      <c r="C840" s="41">
        <v>107.23717499999999</v>
      </c>
      <c r="D840" s="6">
        <f t="shared" si="16"/>
        <v>11.596162203940104</v>
      </c>
      <c r="E840">
        <v>1.6006897887025067E-2</v>
      </c>
    </row>
    <row r="841" spans="2:5" x14ac:dyDescent="0.35">
      <c r="B841" s="40">
        <v>38176</v>
      </c>
      <c r="C841" s="41">
        <v>8.5134799999999995</v>
      </c>
      <c r="D841" s="6">
        <f t="shared" si="16"/>
        <v>-0.91198270578876328</v>
      </c>
      <c r="E841">
        <v>1.5977017515993164E-2</v>
      </c>
    </row>
    <row r="842" spans="2:5" x14ac:dyDescent="0.35">
      <c r="B842" s="40">
        <v>40441</v>
      </c>
      <c r="C842" s="41">
        <v>96.725082</v>
      </c>
      <c r="D842" s="6">
        <f t="shared" si="16"/>
        <v>-0.35317373988052952</v>
      </c>
      <c r="E842">
        <v>1.5974530293761387E-2</v>
      </c>
    </row>
    <row r="843" spans="2:5" x14ac:dyDescent="0.35">
      <c r="B843" s="40">
        <v>41607</v>
      </c>
      <c r="C843" s="41">
        <v>149.53796399999999</v>
      </c>
      <c r="D843" s="6">
        <f t="shared" si="16"/>
        <v>-0.43736024585457089</v>
      </c>
      <c r="E843">
        <v>1.5945907297838246E-2</v>
      </c>
    </row>
    <row r="844" spans="2:5" x14ac:dyDescent="0.35">
      <c r="B844" s="40">
        <v>42835</v>
      </c>
      <c r="C844" s="41">
        <v>265.77923600000003</v>
      </c>
      <c r="D844" s="6">
        <f t="shared" si="16"/>
        <v>4.3082864482695341E-2</v>
      </c>
      <c r="E844">
        <v>1.5934643159384705E-2</v>
      </c>
    </row>
    <row r="845" spans="2:5" x14ac:dyDescent="0.35">
      <c r="B845" s="40">
        <v>42690</v>
      </c>
      <c r="C845" s="41">
        <v>254.80165099999999</v>
      </c>
      <c r="D845" s="6">
        <f t="shared" si="16"/>
        <v>13.909323521330023</v>
      </c>
      <c r="E845">
        <v>1.5881983920614063E-2</v>
      </c>
    </row>
    <row r="846" spans="2:5" x14ac:dyDescent="0.35">
      <c r="B846" s="40">
        <v>38524</v>
      </c>
      <c r="C846" s="41">
        <v>17.090088000000002</v>
      </c>
      <c r="D846" s="6">
        <f t="shared" si="16"/>
        <v>-0.69684038350540611</v>
      </c>
      <c r="E846">
        <v>1.5876722062672086E-2</v>
      </c>
    </row>
    <row r="847" spans="2:5" x14ac:dyDescent="0.35">
      <c r="B847" s="40">
        <v>40004</v>
      </c>
      <c r="C847" s="41">
        <v>56.373233999999997</v>
      </c>
      <c r="D847" s="6">
        <f t="shared" si="16"/>
        <v>0.66783230717383257</v>
      </c>
      <c r="E847">
        <v>1.5873239555910211E-2</v>
      </c>
    </row>
    <row r="848" spans="2:5" x14ac:dyDescent="0.35">
      <c r="B848" s="40">
        <v>39798</v>
      </c>
      <c r="C848" s="41">
        <v>33.800300999999997</v>
      </c>
      <c r="D848" s="6">
        <f t="shared" si="16"/>
        <v>-0.77936280689683013</v>
      </c>
      <c r="E848">
        <v>1.5873147066134716E-2</v>
      </c>
    </row>
    <row r="849" spans="2:5" x14ac:dyDescent="0.35">
      <c r="B849" s="40">
        <v>41645</v>
      </c>
      <c r="C849" s="41">
        <v>153.194031</v>
      </c>
      <c r="D849" s="6">
        <f t="shared" si="16"/>
        <v>-0.33318384665291301</v>
      </c>
      <c r="E849">
        <v>1.5863384499034183E-2</v>
      </c>
    </row>
    <row r="850" spans="2:5" x14ac:dyDescent="0.35">
      <c r="B850" s="40">
        <v>42440</v>
      </c>
      <c r="C850" s="41">
        <v>229.739532</v>
      </c>
      <c r="D850" s="6">
        <f t="shared" si="16"/>
        <v>-0.54300803343346826</v>
      </c>
      <c r="E850">
        <v>1.5856749633024678E-2</v>
      </c>
    </row>
    <row r="851" spans="2:5" x14ac:dyDescent="0.35">
      <c r="B851" s="40">
        <v>44699</v>
      </c>
      <c r="C851" s="41">
        <v>502.721161</v>
      </c>
      <c r="D851" s="6">
        <f t="shared" si="16"/>
        <v>2.973266040141576</v>
      </c>
      <c r="E851">
        <v>1.5841302498881354E-2</v>
      </c>
    </row>
    <row r="852" spans="2:5" x14ac:dyDescent="0.35">
      <c r="B852" s="40">
        <v>41382</v>
      </c>
      <c r="C852" s="41">
        <v>126.525925</v>
      </c>
      <c r="D852" s="6">
        <f t="shared" si="16"/>
        <v>-0.77067713238136082</v>
      </c>
      <c r="E852">
        <v>1.5787702219353716E-2</v>
      </c>
    </row>
    <row r="853" spans="2:5" x14ac:dyDescent="0.35">
      <c r="B853" s="40">
        <v>44824</v>
      </c>
      <c r="C853" s="41">
        <v>551.73706100000004</v>
      </c>
      <c r="D853" s="6">
        <f t="shared" si="16"/>
        <v>0.7011374822706794</v>
      </c>
      <c r="E853">
        <v>1.5780246947851378E-2</v>
      </c>
    </row>
    <row r="854" spans="2:5" x14ac:dyDescent="0.35">
      <c r="B854" s="40">
        <v>43087</v>
      </c>
      <c r="C854" s="41">
        <v>324.33419800000001</v>
      </c>
      <c r="D854" s="6">
        <f t="shared" si="16"/>
        <v>27.025598507671102</v>
      </c>
      <c r="E854">
        <v>1.5778045626494281E-2</v>
      </c>
    </row>
    <row r="855" spans="2:5" x14ac:dyDescent="0.35">
      <c r="B855" s="40">
        <v>38301</v>
      </c>
      <c r="C855" s="41">
        <v>11.572784</v>
      </c>
      <c r="D855" s="6">
        <f t="shared" si="16"/>
        <v>-0.88395397921791863</v>
      </c>
      <c r="E855">
        <v>1.5745356233276032E-2</v>
      </c>
    </row>
    <row r="856" spans="2:5" x14ac:dyDescent="0.35">
      <c r="B856" s="40">
        <v>41018</v>
      </c>
      <c r="C856" s="41">
        <v>99.725814999999997</v>
      </c>
      <c r="D856" s="6">
        <f t="shared" si="16"/>
        <v>-0.64373401978388389</v>
      </c>
      <c r="E856">
        <v>1.5744620839713074E-2</v>
      </c>
    </row>
    <row r="857" spans="2:5" x14ac:dyDescent="0.35">
      <c r="B857" s="40">
        <v>42599</v>
      </c>
      <c r="C857" s="41">
        <v>279.919556</v>
      </c>
      <c r="D857" s="6">
        <f t="shared" si="16"/>
        <v>6.1422206901725165</v>
      </c>
      <c r="E857">
        <v>1.5732082748114089E-2</v>
      </c>
    </row>
    <row r="858" spans="2:5" x14ac:dyDescent="0.35">
      <c r="B858" s="40">
        <v>39177</v>
      </c>
      <c r="C858" s="41">
        <v>39.192230000000002</v>
      </c>
      <c r="D858" s="6">
        <f t="shared" si="16"/>
        <v>-0.93230292630733125</v>
      </c>
      <c r="E858">
        <v>1.5650440835625154E-2</v>
      </c>
    </row>
    <row r="859" spans="2:5" x14ac:dyDescent="0.35">
      <c r="B859" s="40">
        <v>45118</v>
      </c>
      <c r="C859" s="41">
        <v>578.93536400000005</v>
      </c>
      <c r="D859" s="6">
        <f t="shared" si="16"/>
        <v>5.7947132777980928</v>
      </c>
      <c r="E859">
        <v>1.5627790327863413E-2</v>
      </c>
    </row>
    <row r="860" spans="2:5" x14ac:dyDescent="0.35">
      <c r="B860" s="40">
        <v>40501</v>
      </c>
      <c r="C860" s="41">
        <v>85.203795999999997</v>
      </c>
      <c r="D860" s="6">
        <f t="shared" si="16"/>
        <v>-0.62522876741086697</v>
      </c>
      <c r="E860">
        <v>1.561661494305276E-2</v>
      </c>
    </row>
    <row r="861" spans="2:5" x14ac:dyDescent="0.35">
      <c r="B861" s="40">
        <v>42404</v>
      </c>
      <c r="C861" s="41">
        <v>227.348816</v>
      </c>
      <c r="D861" s="6">
        <f t="shared" si="16"/>
        <v>-0.58822985748120127</v>
      </c>
      <c r="E861">
        <v>1.560910652535262E-2</v>
      </c>
    </row>
    <row r="862" spans="2:5" x14ac:dyDescent="0.35">
      <c r="B862" s="40">
        <v>44677</v>
      </c>
      <c r="C862" s="41">
        <v>552.12554899999998</v>
      </c>
      <c r="D862" s="6">
        <f t="shared" si="16"/>
        <v>12.131706995584253</v>
      </c>
      <c r="E862">
        <v>1.5599616674043687E-2</v>
      </c>
    </row>
    <row r="863" spans="2:5" x14ac:dyDescent="0.35">
      <c r="B863" s="40">
        <v>39314</v>
      </c>
      <c r="C863" s="41">
        <v>42.045223</v>
      </c>
      <c r="D863" s="6">
        <f t="shared" si="16"/>
        <v>4.257836848981146</v>
      </c>
      <c r="E863">
        <v>1.5593486303679072E-2</v>
      </c>
    </row>
    <row r="864" spans="2:5" x14ac:dyDescent="0.35">
      <c r="B864" s="40">
        <v>37873</v>
      </c>
      <c r="C864" s="41">
        <v>7.996677</v>
      </c>
      <c r="D864" s="6">
        <f t="shared" si="16"/>
        <v>0.41385563768755529</v>
      </c>
      <c r="E864">
        <v>1.5586975069425154E-2</v>
      </c>
    </row>
    <row r="865" spans="2:5" x14ac:dyDescent="0.35">
      <c r="B865" s="40">
        <v>37585</v>
      </c>
      <c r="C865" s="41">
        <v>5.6559359999999996</v>
      </c>
      <c r="D865" s="6">
        <f t="shared" si="16"/>
        <v>-0.43980721860542515</v>
      </c>
      <c r="E865">
        <v>1.557204143063675E-2</v>
      </c>
    </row>
    <row r="866" spans="2:5" x14ac:dyDescent="0.35">
      <c r="B866" s="40">
        <v>38076</v>
      </c>
      <c r="C866" s="41">
        <v>10.096410000000001</v>
      </c>
      <c r="D866" s="6">
        <f t="shared" si="16"/>
        <v>-0.94189998730667557</v>
      </c>
      <c r="E866">
        <v>1.5563870046498176E-2</v>
      </c>
    </row>
    <row r="867" spans="2:5" x14ac:dyDescent="0.35">
      <c r="B867" s="40">
        <v>41802</v>
      </c>
      <c r="C867" s="41">
        <v>173.77638200000001</v>
      </c>
      <c r="D867" s="6">
        <f t="shared" si="16"/>
        <v>18.659747599244589</v>
      </c>
      <c r="E867">
        <v>1.5563017873848924E-2</v>
      </c>
    </row>
    <row r="868" spans="2:5" x14ac:dyDescent="0.35">
      <c r="B868" s="40">
        <v>37950</v>
      </c>
      <c r="C868" s="41">
        <v>8.8391970000000004</v>
      </c>
      <c r="D868" s="6">
        <f t="shared" si="16"/>
        <v>-0.44331233304938</v>
      </c>
      <c r="E868">
        <v>1.5555728915279883E-2</v>
      </c>
    </row>
    <row r="869" spans="2:5" x14ac:dyDescent="0.35">
      <c r="B869" s="40">
        <v>38421</v>
      </c>
      <c r="C869" s="41">
        <v>15.878197999999999</v>
      </c>
      <c r="D869" s="6">
        <f t="shared" si="16"/>
        <v>-0.58905175898173279</v>
      </c>
      <c r="E869">
        <v>1.555348285793574E-2</v>
      </c>
    </row>
    <row r="870" spans="2:5" x14ac:dyDescent="0.35">
      <c r="B870" s="40">
        <v>39671</v>
      </c>
      <c r="C870" s="41">
        <v>38.637951000000001</v>
      </c>
      <c r="D870" s="6">
        <f t="shared" si="16"/>
        <v>6.8401671602540883</v>
      </c>
      <c r="E870">
        <v>1.554667839618696E-2</v>
      </c>
    </row>
    <row r="871" spans="2:5" x14ac:dyDescent="0.35">
      <c r="B871" s="40">
        <v>37721</v>
      </c>
      <c r="C871" s="41">
        <v>4.9282050000000002</v>
      </c>
      <c r="D871" s="6">
        <f t="shared" si="16"/>
        <v>-0.96775028086615877</v>
      </c>
      <c r="E871">
        <v>1.5540126178909002E-2</v>
      </c>
    </row>
    <row r="872" spans="2:5" x14ac:dyDescent="0.35">
      <c r="B872" s="40">
        <v>41544</v>
      </c>
      <c r="C872" s="41">
        <v>152.81388899999999</v>
      </c>
      <c r="D872" s="6">
        <f t="shared" si="16"/>
        <v>8.4369586631465729</v>
      </c>
      <c r="E872">
        <v>1.5532108834758977E-2</v>
      </c>
    </row>
    <row r="873" spans="2:5" x14ac:dyDescent="0.35">
      <c r="B873" s="40">
        <v>38415</v>
      </c>
      <c r="C873" s="41">
        <v>16.193128999999999</v>
      </c>
      <c r="D873" s="6">
        <f t="shared" si="16"/>
        <v>-0.96736178187538013</v>
      </c>
      <c r="E873">
        <v>1.5499905681486278E-2</v>
      </c>
    </row>
    <row r="874" spans="2:5" x14ac:dyDescent="0.35">
      <c r="B874" s="40">
        <v>43866</v>
      </c>
      <c r="C874" s="41">
        <v>496.140106</v>
      </c>
      <c r="D874" s="6">
        <f t="shared" si="16"/>
        <v>-1.9512212667032347E-2</v>
      </c>
      <c r="E874">
        <v>1.5496174806598921E-2</v>
      </c>
    </row>
    <row r="875" spans="2:5" x14ac:dyDescent="0.35">
      <c r="B875" s="40">
        <v>44147</v>
      </c>
      <c r="C875" s="41">
        <v>506.01355000000001</v>
      </c>
      <c r="D875" s="6">
        <f t="shared" si="16"/>
        <v>2.5954222717840358</v>
      </c>
      <c r="E875">
        <v>1.5490203901581042E-2</v>
      </c>
    </row>
    <row r="876" spans="2:5" x14ac:dyDescent="0.35">
      <c r="B876" s="40">
        <v>41416</v>
      </c>
      <c r="C876" s="41">
        <v>140.738281</v>
      </c>
      <c r="D876" s="6">
        <f t="shared" si="16"/>
        <v>-0.7322597360430374</v>
      </c>
      <c r="E876">
        <v>1.5478985006760931E-2</v>
      </c>
    </row>
    <row r="877" spans="2:5" x14ac:dyDescent="0.35">
      <c r="B877" s="40">
        <v>44285</v>
      </c>
      <c r="C877" s="41">
        <v>525.65228300000001</v>
      </c>
      <c r="D877" s="6">
        <f t="shared" si="16"/>
        <v>2.5451379893023693</v>
      </c>
      <c r="E877">
        <v>1.5477617956287897E-2</v>
      </c>
    </row>
    <row r="878" spans="2:5" x14ac:dyDescent="0.35">
      <c r="B878" s="40">
        <v>41592</v>
      </c>
      <c r="C878" s="41">
        <v>148.27413899999999</v>
      </c>
      <c r="D878" s="6">
        <f t="shared" si="16"/>
        <v>-0.73616629606720252</v>
      </c>
      <c r="E878">
        <v>1.5455733495312178E-2</v>
      </c>
    </row>
    <row r="879" spans="2:5" x14ac:dyDescent="0.35">
      <c r="B879" s="40">
        <v>44371</v>
      </c>
      <c r="C879" s="41">
        <v>561.99847399999999</v>
      </c>
      <c r="D879" s="6">
        <f t="shared" si="16"/>
        <v>1.1908952912082384</v>
      </c>
      <c r="E879">
        <v>1.5447113780688164E-2</v>
      </c>
    </row>
    <row r="880" spans="2:5" x14ac:dyDescent="0.35">
      <c r="B880" s="40">
        <v>42794</v>
      </c>
      <c r="C880" s="41">
        <v>256.51544200000001</v>
      </c>
      <c r="D880" s="6">
        <f t="shared" si="16"/>
        <v>-0.48624435783306125</v>
      </c>
      <c r="E880">
        <v>1.5401478103587597E-2</v>
      </c>
    </row>
    <row r="881" spans="2:5" x14ac:dyDescent="0.35">
      <c r="B881" s="40">
        <v>43894</v>
      </c>
      <c r="C881" s="41">
        <v>499.294647</v>
      </c>
      <c r="D881" s="6">
        <f t="shared" si="16"/>
        <v>0.75935680058807753</v>
      </c>
      <c r="E881">
        <v>1.5396700688779444E-2</v>
      </c>
    </row>
    <row r="882" spans="2:5" x14ac:dyDescent="0.35">
      <c r="B882" s="40">
        <v>42578</v>
      </c>
      <c r="C882" s="41">
        <v>283.79385400000001</v>
      </c>
      <c r="D882" s="6">
        <f t="shared" si="16"/>
        <v>2.4840711764750223</v>
      </c>
      <c r="E882">
        <v>1.5346329718657984E-2</v>
      </c>
    </row>
    <row r="883" spans="2:5" x14ac:dyDescent="0.35">
      <c r="B883" s="40">
        <v>40304</v>
      </c>
      <c r="C883" s="41">
        <v>81.454666000000003</v>
      </c>
      <c r="D883" s="6">
        <f t="shared" si="16"/>
        <v>1.1564927867926103</v>
      </c>
      <c r="E883">
        <v>1.5338739296253352E-2</v>
      </c>
    </row>
    <row r="884" spans="2:5" x14ac:dyDescent="0.35">
      <c r="B884" s="40">
        <v>39682</v>
      </c>
      <c r="C884" s="41">
        <v>37.771824000000002</v>
      </c>
      <c r="D884" s="6">
        <f t="shared" si="16"/>
        <v>-0.89865546470380542</v>
      </c>
      <c r="E884">
        <v>1.533222783858155E-2</v>
      </c>
    </row>
    <row r="885" spans="2:5" x14ac:dyDescent="0.35">
      <c r="B885" s="40">
        <v>43636</v>
      </c>
      <c r="C885" s="41">
        <v>372.70706200000001</v>
      </c>
      <c r="D885" s="6">
        <f t="shared" si="16"/>
        <v>1.7315001608601048</v>
      </c>
      <c r="E885">
        <v>1.5315785189718569E-2</v>
      </c>
    </row>
    <row r="886" spans="2:5" x14ac:dyDescent="0.35">
      <c r="B886" s="40">
        <v>41439</v>
      </c>
      <c r="C886" s="41">
        <v>136.447754</v>
      </c>
      <c r="D886" s="6">
        <f t="shared" si="16"/>
        <v>9.9703632106251163</v>
      </c>
      <c r="E886">
        <v>1.5297635996985465E-2</v>
      </c>
    </row>
    <row r="887" spans="2:5" x14ac:dyDescent="0.35">
      <c r="B887" s="40">
        <v>38352</v>
      </c>
      <c r="C887" s="41">
        <v>12.437851999999999</v>
      </c>
      <c r="D887" s="6">
        <f t="shared" si="16"/>
        <v>-0.87087263655726355</v>
      </c>
      <c r="E887">
        <v>1.5294411128764727E-2</v>
      </c>
    </row>
    <row r="888" spans="2:5" x14ac:dyDescent="0.35">
      <c r="B888" s="40">
        <v>40784</v>
      </c>
      <c r="C888" s="41">
        <v>96.322356999999997</v>
      </c>
      <c r="D888" s="6">
        <f t="shared" si="16"/>
        <v>5.8584124929420316</v>
      </c>
      <c r="E888">
        <v>1.5277946512309347E-2</v>
      </c>
    </row>
    <row r="889" spans="2:5" x14ac:dyDescent="0.35">
      <c r="B889" s="40">
        <v>38393</v>
      </c>
      <c r="C889" s="41">
        <v>14.044409999999999</v>
      </c>
      <c r="D889" s="6">
        <f t="shared" si="16"/>
        <v>-0.96095944049739856</v>
      </c>
      <c r="E889">
        <v>1.5273917880010287E-2</v>
      </c>
    </row>
    <row r="890" spans="2:5" x14ac:dyDescent="0.35">
      <c r="B890" s="40">
        <v>43272</v>
      </c>
      <c r="C890" s="41">
        <v>359.73895299999998</v>
      </c>
      <c r="D890" s="6">
        <f t="shared" si="16"/>
        <v>8.6960174329370084</v>
      </c>
      <c r="E890">
        <v>1.5271194728413413E-2</v>
      </c>
    </row>
    <row r="891" spans="2:5" x14ac:dyDescent="0.35">
      <c r="B891" s="40">
        <v>39154</v>
      </c>
      <c r="C891" s="41">
        <v>37.101723</v>
      </c>
      <c r="D891" s="6">
        <f t="shared" si="16"/>
        <v>-0.75788359815015216</v>
      </c>
      <c r="E891">
        <v>1.5254100143133316E-2</v>
      </c>
    </row>
    <row r="892" spans="2:5" x14ac:dyDescent="0.35">
      <c r="B892" s="40">
        <v>41659</v>
      </c>
      <c r="C892" s="41">
        <v>153.23919699999999</v>
      </c>
      <c r="D892" s="6">
        <f t="shared" si="16"/>
        <v>2.7121377827573587</v>
      </c>
      <c r="E892">
        <v>1.5251080414276221E-2</v>
      </c>
    </row>
    <row r="893" spans="2:5" x14ac:dyDescent="0.35">
      <c r="B893" s="40">
        <v>39034</v>
      </c>
      <c r="C893" s="41">
        <v>41.280579000000003</v>
      </c>
      <c r="D893" s="6">
        <f t="shared" si="16"/>
        <v>-0.92928534256544093</v>
      </c>
      <c r="E893">
        <v>1.5233028372561545E-2</v>
      </c>
    </row>
    <row r="894" spans="2:5" x14ac:dyDescent="0.35">
      <c r="B894" s="40">
        <v>45121</v>
      </c>
      <c r="C894" s="41">
        <v>583.76269500000001</v>
      </c>
      <c r="D894" s="6">
        <f t="shared" si="16"/>
        <v>1.2770981848834715</v>
      </c>
      <c r="E894">
        <v>1.5232788450658286E-2</v>
      </c>
    </row>
    <row r="895" spans="2:5" x14ac:dyDescent="0.35">
      <c r="B895" s="40">
        <v>42185</v>
      </c>
      <c r="C895" s="41">
        <v>256.362549</v>
      </c>
      <c r="D895" s="6">
        <f t="shared" si="16"/>
        <v>1.5723596542464318</v>
      </c>
      <c r="E895">
        <v>1.5222929547357773E-2</v>
      </c>
    </row>
    <row r="896" spans="2:5" x14ac:dyDescent="0.35">
      <c r="B896" s="40">
        <v>40731</v>
      </c>
      <c r="C896" s="41">
        <v>99.660460999999998</v>
      </c>
      <c r="D896" s="6">
        <f t="shared" si="16"/>
        <v>10.768482105459801</v>
      </c>
      <c r="E896">
        <v>1.5212531865694164E-2</v>
      </c>
    </row>
    <row r="897" spans="2:5" x14ac:dyDescent="0.35">
      <c r="B897" s="40">
        <v>37929</v>
      </c>
      <c r="C897" s="41">
        <v>8.4684209999999993</v>
      </c>
      <c r="D897" s="6">
        <f t="shared" si="16"/>
        <v>-0.95926332511663626</v>
      </c>
      <c r="E897">
        <v>1.5172404698954683E-2</v>
      </c>
    </row>
    <row r="898" spans="2:5" x14ac:dyDescent="0.35">
      <c r="B898" s="40">
        <v>42011</v>
      </c>
      <c r="C898" s="41">
        <v>207.881989</v>
      </c>
      <c r="D898" s="6">
        <f t="shared" si="16"/>
        <v>5.3106395338477057</v>
      </c>
      <c r="E898">
        <v>1.515502862887551E-2</v>
      </c>
    </row>
    <row r="899" spans="2:5" x14ac:dyDescent="0.35">
      <c r="B899" s="40">
        <v>38805</v>
      </c>
      <c r="C899" s="41">
        <v>32.941509000000003</v>
      </c>
      <c r="D899" s="6">
        <f t="shared" si="16"/>
        <v>1.7208714484301193</v>
      </c>
      <c r="E899">
        <v>1.5050343913438876E-2</v>
      </c>
    </row>
    <row r="900" spans="2:5" x14ac:dyDescent="0.35">
      <c r="B900" s="40">
        <v>38362</v>
      </c>
      <c r="C900" s="41">
        <v>12.10697</v>
      </c>
      <c r="D900" s="6">
        <f t="shared" si="16"/>
        <v>-0.71065135464351836</v>
      </c>
      <c r="E900">
        <v>1.5039677359612603E-2</v>
      </c>
    </row>
    <row r="901" spans="2:5" x14ac:dyDescent="0.35">
      <c r="B901" s="40">
        <v>39093</v>
      </c>
      <c r="C901" s="41">
        <v>41.842151999999999</v>
      </c>
      <c r="D901" s="6">
        <f t="shared" si="16"/>
        <v>8.5897186656203689E-2</v>
      </c>
      <c r="E901">
        <v>1.5025313560344002E-2</v>
      </c>
    </row>
    <row r="902" spans="2:5" x14ac:dyDescent="0.35">
      <c r="B902" s="40">
        <v>39680</v>
      </c>
      <c r="C902" s="41">
        <v>38.532333000000001</v>
      </c>
      <c r="D902" s="6">
        <f t="shared" si="16"/>
        <v>-0.89122976724113756</v>
      </c>
      <c r="E902">
        <v>1.5025257530930021E-2</v>
      </c>
    </row>
    <row r="903" spans="2:5" x14ac:dyDescent="0.35">
      <c r="B903" s="40">
        <v>43599</v>
      </c>
      <c r="C903" s="41">
        <v>354.25439499999999</v>
      </c>
      <c r="D903" s="6">
        <f t="shared" ref="D903:D966" si="17">(C903-C904)/C904</f>
        <v>7.4741559510490019</v>
      </c>
      <c r="E903">
        <v>1.5007466365326134E-2</v>
      </c>
    </row>
    <row r="904" spans="2:5" x14ac:dyDescent="0.35">
      <c r="B904" s="40">
        <v>39918</v>
      </c>
      <c r="C904" s="41">
        <v>41.804091999999997</v>
      </c>
      <c r="D904" s="6">
        <f t="shared" si="17"/>
        <v>7.3891560824632926E-2</v>
      </c>
      <c r="E904">
        <v>1.5002329785049574E-2</v>
      </c>
    </row>
    <row r="905" spans="2:5" x14ac:dyDescent="0.35">
      <c r="B905" s="40">
        <v>39870</v>
      </c>
      <c r="C905" s="41">
        <v>38.927666000000002</v>
      </c>
      <c r="D905" s="6">
        <f t="shared" si="17"/>
        <v>-0.62421293447047732</v>
      </c>
      <c r="E905">
        <v>1.5000034287312477E-2</v>
      </c>
    </row>
    <row r="906" spans="2:5" x14ac:dyDescent="0.35">
      <c r="B906" s="40">
        <v>40710</v>
      </c>
      <c r="C906" s="41">
        <v>103.589691</v>
      </c>
      <c r="D906" s="6">
        <f t="shared" si="17"/>
        <v>-0.76687718146807815</v>
      </c>
      <c r="E906">
        <v>1.4976568217695725E-2</v>
      </c>
    </row>
    <row r="907" spans="2:5" x14ac:dyDescent="0.35">
      <c r="B907" s="40">
        <v>43803</v>
      </c>
      <c r="C907" s="41">
        <v>444.35672</v>
      </c>
      <c r="D907" s="6">
        <f t="shared" si="17"/>
        <v>3.8442847380301997</v>
      </c>
      <c r="E907">
        <v>1.4965015403365865E-2</v>
      </c>
    </row>
    <row r="908" spans="2:5" x14ac:dyDescent="0.35">
      <c r="B908" s="40">
        <v>40450</v>
      </c>
      <c r="C908" s="41">
        <v>91.728035000000006</v>
      </c>
      <c r="D908" s="6">
        <f t="shared" si="17"/>
        <v>7.5389837674844395</v>
      </c>
      <c r="E908">
        <v>1.4903658928327982E-2</v>
      </c>
    </row>
    <row r="909" spans="2:5" x14ac:dyDescent="0.35">
      <c r="B909" s="40">
        <v>38292</v>
      </c>
      <c r="C909" s="41">
        <v>10.742266000000001</v>
      </c>
      <c r="D909" s="6">
        <f t="shared" si="17"/>
        <v>-0.95902626479550235</v>
      </c>
      <c r="E909">
        <v>1.4880930167963387E-2</v>
      </c>
    </row>
    <row r="910" spans="2:5" x14ac:dyDescent="0.35">
      <c r="B910" s="40">
        <v>42198</v>
      </c>
      <c r="C910" s="41">
        <v>262.17443800000001</v>
      </c>
      <c r="D910" s="6">
        <f t="shared" si="17"/>
        <v>-0.54164965721562175</v>
      </c>
      <c r="E910">
        <v>1.4880740350806491E-2</v>
      </c>
    </row>
    <row r="911" spans="2:5" x14ac:dyDescent="0.35">
      <c r="B911" s="40">
        <v>44561</v>
      </c>
      <c r="C911" s="41">
        <v>571.99572799999999</v>
      </c>
      <c r="D911" s="6">
        <f t="shared" si="17"/>
        <v>0.13119249257216281</v>
      </c>
      <c r="E911">
        <v>1.487192359061645E-2</v>
      </c>
    </row>
    <row r="912" spans="2:5" x14ac:dyDescent="0.35">
      <c r="B912" s="40">
        <v>44123</v>
      </c>
      <c r="C912" s="41">
        <v>505.65728799999999</v>
      </c>
      <c r="D912" s="6">
        <f t="shared" si="17"/>
        <v>0.96592987846720058</v>
      </c>
      <c r="E912">
        <v>1.4852373701475602E-2</v>
      </c>
    </row>
    <row r="913" spans="2:5" x14ac:dyDescent="0.35">
      <c r="B913" s="40">
        <v>42745</v>
      </c>
      <c r="C913" s="41">
        <v>257.21023600000001</v>
      </c>
      <c r="D913" s="6">
        <f t="shared" si="17"/>
        <v>14.679333808449448</v>
      </c>
      <c r="E913">
        <v>1.4802431017930022E-2</v>
      </c>
    </row>
    <row r="914" spans="2:5" x14ac:dyDescent="0.35">
      <c r="B914" s="40">
        <v>38491</v>
      </c>
      <c r="C914" s="41">
        <v>16.404411</v>
      </c>
      <c r="D914" s="6">
        <f t="shared" si="17"/>
        <v>-0.93763496806866042</v>
      </c>
      <c r="E914">
        <v>1.4796392552308657E-2</v>
      </c>
    </row>
    <row r="915" spans="2:5" x14ac:dyDescent="0.35">
      <c r="B915" s="40">
        <v>42664</v>
      </c>
      <c r="C915" s="41">
        <v>263.03860500000002</v>
      </c>
      <c r="D915" s="6">
        <f t="shared" si="17"/>
        <v>-0.51074329825806941</v>
      </c>
      <c r="E915">
        <v>1.4768642459545643E-2</v>
      </c>
    </row>
    <row r="916" spans="2:5" x14ac:dyDescent="0.35">
      <c r="B916" s="40">
        <v>45007</v>
      </c>
      <c r="C916" s="41">
        <v>537.62902799999995</v>
      </c>
      <c r="D916" s="6">
        <f t="shared" si="17"/>
        <v>4.7295945471241864E-2</v>
      </c>
      <c r="E916">
        <v>1.4747423081320111E-2</v>
      </c>
    </row>
    <row r="917" spans="2:5" x14ac:dyDescent="0.35">
      <c r="B917" s="40">
        <v>44141</v>
      </c>
      <c r="C917" s="41">
        <v>513.34966999999995</v>
      </c>
      <c r="D917" s="6">
        <f t="shared" si="17"/>
        <v>4.3979871103392076E-2</v>
      </c>
      <c r="E917">
        <v>1.4724059802108475E-2</v>
      </c>
    </row>
    <row r="918" spans="2:5" x14ac:dyDescent="0.35">
      <c r="B918" s="40">
        <v>43893</v>
      </c>
      <c r="C918" s="41">
        <v>491.723724</v>
      </c>
      <c r="D918" s="6">
        <f t="shared" si="17"/>
        <v>-0.14395252187593247</v>
      </c>
      <c r="E918">
        <v>1.4722119290321705E-2</v>
      </c>
    </row>
    <row r="919" spans="2:5" x14ac:dyDescent="0.35">
      <c r="B919" s="40">
        <v>44566</v>
      </c>
      <c r="C919" s="41">
        <v>574.411743</v>
      </c>
      <c r="D919" s="6">
        <f t="shared" si="17"/>
        <v>12.946703050048097</v>
      </c>
      <c r="E919">
        <v>1.4720032710061139E-2</v>
      </c>
    </row>
    <row r="920" spans="2:5" x14ac:dyDescent="0.35">
      <c r="B920" s="40">
        <v>39916</v>
      </c>
      <c r="C920" s="41">
        <v>41.186202999999999</v>
      </c>
      <c r="D920" s="6">
        <f t="shared" si="17"/>
        <v>-0.71165399260147522</v>
      </c>
      <c r="E920">
        <v>1.4698145296341992E-2</v>
      </c>
    </row>
    <row r="921" spans="2:5" x14ac:dyDescent="0.35">
      <c r="B921" s="40">
        <v>41459</v>
      </c>
      <c r="C921" s="41">
        <v>142.83604399999999</v>
      </c>
      <c r="D921" s="6">
        <f t="shared" si="17"/>
        <v>1.938953383459884</v>
      </c>
      <c r="E921">
        <v>1.4687374288303067E-2</v>
      </c>
    </row>
    <row r="922" spans="2:5" x14ac:dyDescent="0.35">
      <c r="B922" s="40">
        <v>39974</v>
      </c>
      <c r="C922" s="41">
        <v>48.600990000000003</v>
      </c>
      <c r="D922" s="6">
        <f t="shared" si="17"/>
        <v>-0.91361026667953216</v>
      </c>
      <c r="E922">
        <v>1.4679906118549708E-2</v>
      </c>
    </row>
    <row r="923" spans="2:5" x14ac:dyDescent="0.35">
      <c r="B923" s="40">
        <v>44601</v>
      </c>
      <c r="C923" s="41">
        <v>562.57830799999999</v>
      </c>
      <c r="D923" s="6">
        <f t="shared" si="17"/>
        <v>0.987086814380844</v>
      </c>
      <c r="E923">
        <v>1.4673174506377637E-2</v>
      </c>
    </row>
    <row r="924" spans="2:5" x14ac:dyDescent="0.35">
      <c r="B924" s="40">
        <v>42535</v>
      </c>
      <c r="C924" s="41">
        <v>283.11712599999998</v>
      </c>
      <c r="D924" s="6">
        <f t="shared" si="17"/>
        <v>0.31737387302539466</v>
      </c>
      <c r="E924">
        <v>1.4664825930156186E-2</v>
      </c>
    </row>
    <row r="925" spans="2:5" x14ac:dyDescent="0.35">
      <c r="B925" s="40">
        <v>41963</v>
      </c>
      <c r="C925" s="41">
        <v>214.91023300000001</v>
      </c>
      <c r="D925" s="6">
        <f t="shared" si="17"/>
        <v>-0.62642908926761265</v>
      </c>
      <c r="E925">
        <v>1.4651852416307372E-2</v>
      </c>
    </row>
    <row r="926" spans="2:5" x14ac:dyDescent="0.35">
      <c r="B926" s="40">
        <v>44396</v>
      </c>
      <c r="C926" s="41">
        <v>575.28631600000006</v>
      </c>
      <c r="D926" s="6">
        <f t="shared" si="17"/>
        <v>9.7368916521080013</v>
      </c>
      <c r="E926">
        <v>1.4647518138799142E-2</v>
      </c>
    </row>
    <row r="927" spans="2:5" x14ac:dyDescent="0.35">
      <c r="B927" s="40">
        <v>40053</v>
      </c>
      <c r="C927" s="41">
        <v>53.580340999999997</v>
      </c>
      <c r="D927" s="6">
        <f t="shared" si="17"/>
        <v>0.15272839802774102</v>
      </c>
      <c r="E927">
        <v>1.4645994102554424E-2</v>
      </c>
    </row>
    <row r="928" spans="2:5" x14ac:dyDescent="0.35">
      <c r="B928" s="40">
        <v>39416</v>
      </c>
      <c r="C928" s="41">
        <v>46.481323000000003</v>
      </c>
      <c r="D928" s="6">
        <f t="shared" si="17"/>
        <v>0.1119530183557694</v>
      </c>
      <c r="E928">
        <v>1.4645183025058977E-2</v>
      </c>
    </row>
    <row r="929" spans="2:5" x14ac:dyDescent="0.35">
      <c r="B929" s="40">
        <v>39021</v>
      </c>
      <c r="C929" s="41">
        <v>41.801516999999997</v>
      </c>
      <c r="D929" s="6">
        <f t="shared" si="17"/>
        <v>-0.85260353466040673</v>
      </c>
      <c r="E929">
        <v>1.4636917103142843E-2</v>
      </c>
    </row>
    <row r="930" spans="2:5" x14ac:dyDescent="0.35">
      <c r="B930" s="40">
        <v>42950</v>
      </c>
      <c r="C930" s="41">
        <v>283.59918199999998</v>
      </c>
      <c r="D930" s="6">
        <f t="shared" si="17"/>
        <v>5.179300907699651</v>
      </c>
      <c r="E930">
        <v>1.4632778473334272E-2</v>
      </c>
    </row>
    <row r="931" spans="2:5" x14ac:dyDescent="0.35">
      <c r="B931" s="40">
        <v>39927</v>
      </c>
      <c r="C931" s="41">
        <v>45.895026999999999</v>
      </c>
      <c r="D931" s="6">
        <f t="shared" si="17"/>
        <v>3.8783788294108619</v>
      </c>
      <c r="E931">
        <v>1.4602081786717219E-2</v>
      </c>
    </row>
    <row r="932" spans="2:5" x14ac:dyDescent="0.35">
      <c r="B932" s="40">
        <v>37958</v>
      </c>
      <c r="C932" s="41">
        <v>9.4078440000000008</v>
      </c>
      <c r="D932" s="6">
        <f t="shared" si="17"/>
        <v>-0.76584620634323886</v>
      </c>
      <c r="E932">
        <v>1.460164092536057E-2</v>
      </c>
    </row>
    <row r="933" spans="2:5" x14ac:dyDescent="0.35">
      <c r="B933" s="40">
        <v>39143</v>
      </c>
      <c r="C933" s="41">
        <v>40.178055000000001</v>
      </c>
      <c r="D933" s="6">
        <f t="shared" si="17"/>
        <v>-0.55466460148726826</v>
      </c>
      <c r="E933">
        <v>1.4598655164934637E-2</v>
      </c>
    </row>
    <row r="934" spans="2:5" x14ac:dyDescent="0.35">
      <c r="B934" s="40">
        <v>40381</v>
      </c>
      <c r="C934" s="41">
        <v>90.219764999999995</v>
      </c>
      <c r="D934" s="6">
        <f t="shared" si="17"/>
        <v>-0.7858921243065341</v>
      </c>
      <c r="E934">
        <v>1.4566603164812808E-2</v>
      </c>
    </row>
    <row r="935" spans="2:5" x14ac:dyDescent="0.35">
      <c r="B935" s="40">
        <v>43685</v>
      </c>
      <c r="C935" s="41">
        <v>421.37527499999999</v>
      </c>
      <c r="D935" s="6">
        <f t="shared" si="17"/>
        <v>2.9922740038521356</v>
      </c>
      <c r="E935">
        <v>1.4563585773442855E-2</v>
      </c>
    </row>
    <row r="936" spans="2:5" x14ac:dyDescent="0.35">
      <c r="B936" s="40">
        <v>41117</v>
      </c>
      <c r="C936" s="41">
        <v>105.547684</v>
      </c>
      <c r="D936" s="6">
        <f t="shared" si="17"/>
        <v>0.23370852727070554</v>
      </c>
      <c r="E936">
        <v>1.4529691201720875E-2</v>
      </c>
    </row>
    <row r="937" spans="2:5" x14ac:dyDescent="0.35">
      <c r="B937" s="40">
        <v>40525</v>
      </c>
      <c r="C937" s="41">
        <v>85.553177000000005</v>
      </c>
      <c r="D937" s="6">
        <f t="shared" si="17"/>
        <v>-0.79353434941744549</v>
      </c>
      <c r="E937">
        <v>1.4499944628502898E-2</v>
      </c>
    </row>
    <row r="938" spans="2:5" x14ac:dyDescent="0.35">
      <c r="B938" s="40">
        <v>43663</v>
      </c>
      <c r="C938" s="41">
        <v>414.370026</v>
      </c>
      <c r="D938" s="6">
        <f t="shared" si="17"/>
        <v>-0.25587965699468129</v>
      </c>
      <c r="E938">
        <v>1.4470582082187477E-2</v>
      </c>
    </row>
    <row r="939" spans="2:5" x14ac:dyDescent="0.35">
      <c r="B939" s="40">
        <v>44636</v>
      </c>
      <c r="C939" s="41">
        <v>556.85888699999998</v>
      </c>
      <c r="D939" s="6">
        <f t="shared" si="17"/>
        <v>1.2812908012088251</v>
      </c>
      <c r="E939">
        <v>1.4461530900966914E-2</v>
      </c>
    </row>
    <row r="940" spans="2:5" x14ac:dyDescent="0.35">
      <c r="B940" s="40">
        <v>42303</v>
      </c>
      <c r="C940" s="41">
        <v>244.09816000000001</v>
      </c>
      <c r="D940" s="6">
        <f t="shared" si="17"/>
        <v>-0.47121990500464389</v>
      </c>
      <c r="E940">
        <v>1.4454177584339345E-2</v>
      </c>
    </row>
    <row r="941" spans="2:5" x14ac:dyDescent="0.35">
      <c r="B941" s="40">
        <v>43339</v>
      </c>
      <c r="C941" s="41">
        <v>461.625092</v>
      </c>
      <c r="D941" s="6">
        <f t="shared" si="17"/>
        <v>10.665729120876135</v>
      </c>
      <c r="E941">
        <v>1.4418032418805122E-2</v>
      </c>
    </row>
    <row r="942" spans="2:5" x14ac:dyDescent="0.35">
      <c r="B942" s="40">
        <v>39064</v>
      </c>
      <c r="C942" s="41">
        <v>39.571044999999998</v>
      </c>
      <c r="D942" s="6">
        <f t="shared" si="17"/>
        <v>-7.931555655033283E-2</v>
      </c>
      <c r="E942">
        <v>1.4396123401862033E-2</v>
      </c>
    </row>
    <row r="943" spans="2:5" x14ac:dyDescent="0.35">
      <c r="B943" s="40">
        <v>39504</v>
      </c>
      <c r="C943" s="41">
        <v>42.980029999999999</v>
      </c>
      <c r="D943" s="6">
        <f t="shared" si="17"/>
        <v>-0.84804185986338176</v>
      </c>
      <c r="E943">
        <v>1.4349303754003208E-2</v>
      </c>
    </row>
    <row r="944" spans="2:5" x14ac:dyDescent="0.35">
      <c r="B944" s="40">
        <v>42528</v>
      </c>
      <c r="C944" s="41">
        <v>282.84124800000001</v>
      </c>
      <c r="D944" s="6">
        <f t="shared" si="17"/>
        <v>49.411161413923111</v>
      </c>
      <c r="E944">
        <v>1.4344748932653785E-2</v>
      </c>
    </row>
    <row r="945" spans="2:5" x14ac:dyDescent="0.35">
      <c r="B945" s="40">
        <v>37594</v>
      </c>
      <c r="C945" s="41">
        <v>5.6106870000000004</v>
      </c>
      <c r="D945" s="6">
        <f t="shared" si="17"/>
        <v>-0.98967828818095949</v>
      </c>
      <c r="E945">
        <v>1.4314363156369508E-2</v>
      </c>
    </row>
    <row r="946" spans="2:5" x14ac:dyDescent="0.35">
      <c r="B946" s="40">
        <v>44355</v>
      </c>
      <c r="C946" s="41">
        <v>543.58105499999999</v>
      </c>
      <c r="D946" s="6">
        <f t="shared" si="17"/>
        <v>4.4856498179999589</v>
      </c>
      <c r="E946">
        <v>1.4311697932151117E-2</v>
      </c>
    </row>
    <row r="947" spans="2:5" x14ac:dyDescent="0.35">
      <c r="B947" s="40">
        <v>40717</v>
      </c>
      <c r="C947" s="41">
        <v>99.091460999999995</v>
      </c>
      <c r="D947" s="6">
        <f t="shared" si="17"/>
        <v>0.10252658450144174</v>
      </c>
      <c r="E947">
        <v>1.4304782577676006E-2</v>
      </c>
    </row>
    <row r="948" spans="2:5" x14ac:dyDescent="0.35">
      <c r="B948" s="40">
        <v>40554</v>
      </c>
      <c r="C948" s="41">
        <v>89.876709000000005</v>
      </c>
      <c r="D948" s="6">
        <f t="shared" si="17"/>
        <v>-0.70074084137549075</v>
      </c>
      <c r="E948">
        <v>1.4292523398394836E-2</v>
      </c>
    </row>
    <row r="949" spans="2:5" x14ac:dyDescent="0.35">
      <c r="B949" s="40">
        <v>43033</v>
      </c>
      <c r="C949" s="41">
        <v>300.33068800000001</v>
      </c>
      <c r="D949" s="6">
        <f t="shared" si="17"/>
        <v>31.524102846667397</v>
      </c>
      <c r="E949">
        <v>1.4283523047337524E-2</v>
      </c>
    </row>
    <row r="950" spans="2:5" x14ac:dyDescent="0.35">
      <c r="B950" s="40">
        <v>38237</v>
      </c>
      <c r="C950" s="41">
        <v>9.2340959999999992</v>
      </c>
      <c r="D950" s="6">
        <f t="shared" si="17"/>
        <v>-0.95621453694125091</v>
      </c>
      <c r="E950">
        <v>1.4273493796453972E-2</v>
      </c>
    </row>
    <row r="951" spans="2:5" x14ac:dyDescent="0.35">
      <c r="B951" s="40">
        <v>41995</v>
      </c>
      <c r="C951" s="41">
        <v>210.894104</v>
      </c>
      <c r="D951" s="6">
        <f t="shared" si="17"/>
        <v>3.4176228657692382</v>
      </c>
      <c r="E951">
        <v>1.4266945940782448E-2</v>
      </c>
    </row>
    <row r="952" spans="2:5" x14ac:dyDescent="0.35">
      <c r="B952" s="40">
        <v>39442</v>
      </c>
      <c r="C952" s="41">
        <v>47.739272999999997</v>
      </c>
      <c r="D952" s="6">
        <f t="shared" si="17"/>
        <v>-0.81677164632918031</v>
      </c>
      <c r="E952">
        <v>1.4253948028742773E-2</v>
      </c>
    </row>
    <row r="953" spans="2:5" x14ac:dyDescent="0.35">
      <c r="B953" s="40">
        <v>42760</v>
      </c>
      <c r="C953" s="41">
        <v>260.54522700000001</v>
      </c>
      <c r="D953" s="6">
        <f t="shared" si="17"/>
        <v>-0.20138572276435651</v>
      </c>
      <c r="E953">
        <v>1.424472967296036E-2</v>
      </c>
    </row>
    <row r="954" spans="2:5" x14ac:dyDescent="0.35">
      <c r="B954" s="40">
        <v>43098</v>
      </c>
      <c r="C954" s="41">
        <v>326.24664300000001</v>
      </c>
      <c r="D954" s="6">
        <f t="shared" si="17"/>
        <v>0.37024033826035946</v>
      </c>
      <c r="E954">
        <v>1.4211167410194046E-2</v>
      </c>
    </row>
    <row r="955" spans="2:5" x14ac:dyDescent="0.35">
      <c r="B955" s="40">
        <v>42132</v>
      </c>
      <c r="C955" s="41">
        <v>238.09446700000001</v>
      </c>
      <c r="D955" s="6">
        <f t="shared" si="17"/>
        <v>-0.47731164581852703</v>
      </c>
      <c r="E955">
        <v>1.4191423508373938E-2</v>
      </c>
    </row>
    <row r="956" spans="2:5" x14ac:dyDescent="0.35">
      <c r="B956" s="40">
        <v>43796</v>
      </c>
      <c r="C956" s="41">
        <v>455.51898199999999</v>
      </c>
      <c r="D956" s="6">
        <f t="shared" si="17"/>
        <v>4.136403804330091</v>
      </c>
      <c r="E956">
        <v>1.4154527056377212E-2</v>
      </c>
    </row>
    <row r="957" spans="2:5" x14ac:dyDescent="0.35">
      <c r="B957" s="40">
        <v>40900</v>
      </c>
      <c r="C957" s="41">
        <v>88.684417999999994</v>
      </c>
      <c r="D957" s="6">
        <f t="shared" si="17"/>
        <v>1.3178614554007309</v>
      </c>
      <c r="E957">
        <v>1.4141132207008878E-2</v>
      </c>
    </row>
    <row r="958" spans="2:5" x14ac:dyDescent="0.35">
      <c r="B958" s="40">
        <v>38978</v>
      </c>
      <c r="C958" s="41">
        <v>38.261310999999999</v>
      </c>
      <c r="D958" s="6">
        <f t="shared" si="17"/>
        <v>-0.61841956114168228</v>
      </c>
      <c r="E958">
        <v>1.4135251638994284E-2</v>
      </c>
    </row>
    <row r="959" spans="2:5" x14ac:dyDescent="0.35">
      <c r="B959" s="40">
        <v>40701</v>
      </c>
      <c r="C959" s="41">
        <v>100.27063</v>
      </c>
      <c r="D959" s="6">
        <f t="shared" si="17"/>
        <v>-0.72007057393298546</v>
      </c>
      <c r="E959">
        <v>1.4134818520920535E-2</v>
      </c>
    </row>
    <row r="960" spans="2:5" x14ac:dyDescent="0.35">
      <c r="B960" s="40">
        <v>43258</v>
      </c>
      <c r="C960" s="41">
        <v>358.19967700000001</v>
      </c>
      <c r="D960" s="6">
        <f t="shared" si="17"/>
        <v>0.24757401838596965</v>
      </c>
      <c r="E960">
        <v>1.4131237901883961E-2</v>
      </c>
    </row>
    <row r="961" spans="2:5" x14ac:dyDescent="0.35">
      <c r="B961" s="40">
        <v>42536</v>
      </c>
      <c r="C961" s="41">
        <v>287.11697400000003</v>
      </c>
      <c r="D961" s="6">
        <f t="shared" si="17"/>
        <v>-0.33421651522417789</v>
      </c>
      <c r="E961">
        <v>1.4127891366063256E-2</v>
      </c>
    </row>
    <row r="962" spans="2:5" x14ac:dyDescent="0.35">
      <c r="B962" s="40">
        <v>43749</v>
      </c>
      <c r="C962" s="41">
        <v>431.24676499999998</v>
      </c>
      <c r="D962" s="6">
        <f t="shared" si="17"/>
        <v>3.5518436931275845</v>
      </c>
      <c r="E962">
        <v>1.4110256055789253E-2</v>
      </c>
    </row>
    <row r="963" spans="2:5" x14ac:dyDescent="0.35">
      <c r="B963" s="40">
        <v>40800</v>
      </c>
      <c r="C963" s="41">
        <v>94.741118999999998</v>
      </c>
      <c r="D963" s="6">
        <f t="shared" si="17"/>
        <v>8.2003419254940351</v>
      </c>
      <c r="E963">
        <v>1.4104220552581913E-2</v>
      </c>
    </row>
    <row r="964" spans="2:5" x14ac:dyDescent="0.35">
      <c r="B964" s="40">
        <v>38147</v>
      </c>
      <c r="C964" s="41">
        <v>10.297565000000001</v>
      </c>
      <c r="D964" s="6">
        <f t="shared" si="17"/>
        <v>-0.88238962265803778</v>
      </c>
      <c r="E964">
        <v>1.4095019340312065E-2</v>
      </c>
    </row>
    <row r="965" spans="2:5" x14ac:dyDescent="0.35">
      <c r="B965" s="40">
        <v>40395</v>
      </c>
      <c r="C965" s="41">
        <v>87.556601999999998</v>
      </c>
      <c r="D965" s="6">
        <f t="shared" si="17"/>
        <v>-0.53081017373343842</v>
      </c>
      <c r="E965">
        <v>1.4091402484117681E-2</v>
      </c>
    </row>
    <row r="966" spans="2:5" x14ac:dyDescent="0.35">
      <c r="B966" s="40">
        <v>41859</v>
      </c>
      <c r="C966" s="41">
        <v>186.61232000000001</v>
      </c>
      <c r="D966" s="6">
        <f t="shared" si="17"/>
        <v>1.396430535346372</v>
      </c>
      <c r="E966">
        <v>1.4056701959306443E-2</v>
      </c>
    </row>
    <row r="967" spans="2:5" x14ac:dyDescent="0.35">
      <c r="B967" s="40">
        <v>40296</v>
      </c>
      <c r="C967" s="41">
        <v>77.870948999999996</v>
      </c>
      <c r="D967" s="6">
        <f t="shared" ref="D967:D1030" si="18">(C967-C968)/C968</f>
        <v>-0.66539924119385219</v>
      </c>
      <c r="E967">
        <v>1.4056630394301774E-2</v>
      </c>
    </row>
    <row r="968" spans="2:5" x14ac:dyDescent="0.35">
      <c r="B968" s="40">
        <v>42450</v>
      </c>
      <c r="C968" s="41">
        <v>232.72795099999999</v>
      </c>
      <c r="D968" s="6">
        <f t="shared" si="18"/>
        <v>-0.60277591672587438</v>
      </c>
      <c r="E968">
        <v>1.4022534931037502E-2</v>
      </c>
    </row>
    <row r="969" spans="2:5" x14ac:dyDescent="0.35">
      <c r="B969" s="40">
        <v>44425</v>
      </c>
      <c r="C969" s="41">
        <v>585.88580300000001</v>
      </c>
      <c r="D969" s="6">
        <f t="shared" si="18"/>
        <v>14.18253044159456</v>
      </c>
      <c r="E969">
        <v>1.4022205602901131E-2</v>
      </c>
    </row>
    <row r="970" spans="2:5" x14ac:dyDescent="0.35">
      <c r="B970" s="40">
        <v>39002</v>
      </c>
      <c r="C970" s="41">
        <v>38.589469999999999</v>
      </c>
      <c r="D970" s="6">
        <f t="shared" si="18"/>
        <v>-9.3307760454682281E-2</v>
      </c>
      <c r="E970">
        <v>1.4013043398173266E-2</v>
      </c>
    </row>
    <row r="971" spans="2:5" x14ac:dyDescent="0.35">
      <c r="B971" s="40">
        <v>39519</v>
      </c>
      <c r="C971" s="41">
        <v>42.560715000000002</v>
      </c>
      <c r="D971" s="6">
        <f t="shared" si="18"/>
        <v>-0.85051535983490145</v>
      </c>
      <c r="E971">
        <v>1.3986005655783569E-2</v>
      </c>
    </row>
    <row r="972" spans="2:5" x14ac:dyDescent="0.35">
      <c r="B972" s="40">
        <v>42551</v>
      </c>
      <c r="C972" s="41">
        <v>284.71630900000002</v>
      </c>
      <c r="D972" s="6">
        <f t="shared" si="18"/>
        <v>-0.35912187024204223</v>
      </c>
      <c r="E972">
        <v>1.3961781592692644E-2</v>
      </c>
    </row>
    <row r="973" spans="2:5" x14ac:dyDescent="0.35">
      <c r="B973" s="40">
        <v>43811</v>
      </c>
      <c r="C973" s="41">
        <v>444.25967400000002</v>
      </c>
      <c r="D973" s="6">
        <f t="shared" si="18"/>
        <v>89.077420084769273</v>
      </c>
      <c r="E973">
        <v>1.3956625872597406E-2</v>
      </c>
    </row>
    <row r="974" spans="2:5" x14ac:dyDescent="0.35">
      <c r="B974" s="40">
        <v>37714</v>
      </c>
      <c r="C974" s="41">
        <v>4.9319759999999997</v>
      </c>
      <c r="D974" s="6">
        <f t="shared" si="18"/>
        <v>-0.88022486361304964</v>
      </c>
      <c r="E974">
        <v>1.3953649017372878E-2</v>
      </c>
    </row>
    <row r="975" spans="2:5" x14ac:dyDescent="0.35">
      <c r="B975" s="40">
        <v>39610</v>
      </c>
      <c r="C975" s="41">
        <v>41.176960000000001</v>
      </c>
      <c r="D975" s="6">
        <f t="shared" si="18"/>
        <v>-0.30731443660428814</v>
      </c>
      <c r="E975">
        <v>1.3939271535993008E-2</v>
      </c>
    </row>
    <row r="976" spans="2:5" x14ac:dyDescent="0.35">
      <c r="B976" s="40">
        <v>40079</v>
      </c>
      <c r="C976" s="41">
        <v>59.445385000000002</v>
      </c>
      <c r="D976" s="6">
        <f t="shared" si="18"/>
        <v>-0.83456563994928201</v>
      </c>
      <c r="E976">
        <v>1.3924628218957432E-2</v>
      </c>
    </row>
    <row r="977" spans="2:5" x14ac:dyDescent="0.35">
      <c r="B977" s="40">
        <v>43290</v>
      </c>
      <c r="C977" s="41">
        <v>359.32913200000002</v>
      </c>
      <c r="D977" s="6">
        <f t="shared" si="18"/>
        <v>0.43938397277545632</v>
      </c>
      <c r="E977">
        <v>1.3919054469960838E-2</v>
      </c>
    </row>
    <row r="978" spans="2:5" x14ac:dyDescent="0.35">
      <c r="B978" s="40">
        <v>42179</v>
      </c>
      <c r="C978" s="41">
        <v>249.64091500000001</v>
      </c>
      <c r="D978" s="6">
        <f t="shared" si="18"/>
        <v>2.595592074343966</v>
      </c>
      <c r="E978">
        <v>1.3901771327502347E-2</v>
      </c>
    </row>
    <row r="979" spans="2:5" x14ac:dyDescent="0.35">
      <c r="B979" s="40">
        <v>40207</v>
      </c>
      <c r="C979" s="41">
        <v>69.42971</v>
      </c>
      <c r="D979" s="6">
        <f t="shared" si="18"/>
        <v>-0.71952305631706059</v>
      </c>
      <c r="E979">
        <v>1.3871656308718972E-2</v>
      </c>
    </row>
    <row r="980" spans="2:5" x14ac:dyDescent="0.35">
      <c r="B980" s="40">
        <v>42075</v>
      </c>
      <c r="C980" s="41">
        <v>247.541595</v>
      </c>
      <c r="D980" s="6">
        <f t="shared" si="18"/>
        <v>-0.44684128992955474</v>
      </c>
      <c r="E980">
        <v>1.3832029920736911E-2</v>
      </c>
    </row>
    <row r="981" spans="2:5" x14ac:dyDescent="0.35">
      <c r="B981" s="40">
        <v>43755</v>
      </c>
      <c r="C981" s="41">
        <v>447.50555400000002</v>
      </c>
      <c r="D981" s="6">
        <f t="shared" si="18"/>
        <v>0.7521651186711632</v>
      </c>
      <c r="E981">
        <v>1.381263492050388E-2</v>
      </c>
    </row>
    <row r="982" spans="2:5" x14ac:dyDescent="0.35">
      <c r="B982" s="40">
        <v>42268</v>
      </c>
      <c r="C982" s="41">
        <v>255.40147400000001</v>
      </c>
      <c r="D982" s="6">
        <f t="shared" si="18"/>
        <v>-0.51916224811046019</v>
      </c>
      <c r="E982">
        <v>1.3805397461640523E-2</v>
      </c>
    </row>
    <row r="983" spans="2:5" x14ac:dyDescent="0.35">
      <c r="B983" s="40">
        <v>45042</v>
      </c>
      <c r="C983" s="41">
        <v>531.15936299999998</v>
      </c>
      <c r="D983" s="6">
        <f t="shared" si="18"/>
        <v>-8.6884387067882735E-2</v>
      </c>
      <c r="E983">
        <v>1.3772842801563639E-2</v>
      </c>
    </row>
    <row r="984" spans="2:5" x14ac:dyDescent="0.35">
      <c r="B984" s="40">
        <v>45135</v>
      </c>
      <c r="C984" s="41">
        <v>581.70001200000002</v>
      </c>
      <c r="D984" s="6">
        <f t="shared" si="18"/>
        <v>15.997445620301557</v>
      </c>
      <c r="E984">
        <v>1.3767905481378349E-2</v>
      </c>
    </row>
    <row r="985" spans="2:5" x14ac:dyDescent="0.35">
      <c r="B985" s="40">
        <v>39738</v>
      </c>
      <c r="C985" s="41">
        <v>34.222790000000003</v>
      </c>
      <c r="D985" s="6">
        <f t="shared" si="18"/>
        <v>2.5720843594497316</v>
      </c>
      <c r="E985">
        <v>1.376727092578914E-2</v>
      </c>
    </row>
    <row r="986" spans="2:5" x14ac:dyDescent="0.35">
      <c r="B986" s="40">
        <v>38246</v>
      </c>
      <c r="C986" s="41">
        <v>9.580622</v>
      </c>
      <c r="D986" s="6">
        <f t="shared" si="18"/>
        <v>-0.83658902033427218</v>
      </c>
      <c r="E986">
        <v>1.3750023146494783E-2</v>
      </c>
    </row>
    <row r="987" spans="2:5" x14ac:dyDescent="0.35">
      <c r="B987" s="40">
        <v>40078</v>
      </c>
      <c r="C987" s="41">
        <v>58.628998000000003</v>
      </c>
      <c r="D987" s="6">
        <f t="shared" si="18"/>
        <v>0.56708808594172355</v>
      </c>
      <c r="E987">
        <v>1.3744276517785096E-2</v>
      </c>
    </row>
    <row r="988" spans="2:5" x14ac:dyDescent="0.35">
      <c r="B988" s="40">
        <v>39715</v>
      </c>
      <c r="C988" s="41">
        <v>37.412700999999998</v>
      </c>
      <c r="D988" s="6">
        <f t="shared" si="18"/>
        <v>-0.8556666775034224</v>
      </c>
      <c r="E988">
        <v>1.3738154433388789E-2</v>
      </c>
    </row>
    <row r="989" spans="2:5" x14ac:dyDescent="0.35">
      <c r="B989" s="40">
        <v>42663</v>
      </c>
      <c r="C989" s="41">
        <v>259.210419</v>
      </c>
      <c r="D989" s="6">
        <f t="shared" si="18"/>
        <v>5.4627264518634489</v>
      </c>
      <c r="E989">
        <v>1.3708531044502823E-2</v>
      </c>
    </row>
    <row r="990" spans="2:5" x14ac:dyDescent="0.35">
      <c r="B990" s="40">
        <v>39223</v>
      </c>
      <c r="C990" s="41">
        <v>40.108524000000003</v>
      </c>
      <c r="D990" s="6">
        <f t="shared" si="18"/>
        <v>-0.84434356109577646</v>
      </c>
      <c r="E990">
        <v>1.368446033532434E-2</v>
      </c>
    </row>
    <row r="991" spans="2:5" x14ac:dyDescent="0.35">
      <c r="B991" s="40">
        <v>42734</v>
      </c>
      <c r="C991" s="41">
        <v>257.67340100000001</v>
      </c>
      <c r="D991" s="6">
        <f t="shared" si="18"/>
        <v>5.1297457622360891</v>
      </c>
      <c r="E991">
        <v>1.3666129558299146E-2</v>
      </c>
    </row>
    <row r="992" spans="2:5" x14ac:dyDescent="0.35">
      <c r="B992" s="40">
        <v>39486</v>
      </c>
      <c r="C992" s="41">
        <v>42.036555999999997</v>
      </c>
      <c r="D992" s="6">
        <f t="shared" si="18"/>
        <v>2.8493696278167757</v>
      </c>
      <c r="E992">
        <v>1.3649948544128378E-2</v>
      </c>
    </row>
    <row r="993" spans="2:5" x14ac:dyDescent="0.35">
      <c r="B993" s="40">
        <v>37971</v>
      </c>
      <c r="C993" s="41">
        <v>10.920374000000001</v>
      </c>
      <c r="D993" s="6">
        <f t="shared" si="18"/>
        <v>-0.66252911243406287</v>
      </c>
      <c r="E993">
        <v>1.3644656386694142E-2</v>
      </c>
    </row>
    <row r="994" spans="2:5" x14ac:dyDescent="0.35">
      <c r="B994" s="40">
        <v>38790</v>
      </c>
      <c r="C994" s="41">
        <v>32.359454999999997</v>
      </c>
      <c r="D994" s="6">
        <f t="shared" si="18"/>
        <v>0.18834053051631655</v>
      </c>
      <c r="E994">
        <v>1.3642491982425701E-2</v>
      </c>
    </row>
    <row r="995" spans="2:5" x14ac:dyDescent="0.35">
      <c r="B995" s="40">
        <v>38709</v>
      </c>
      <c r="C995" s="41">
        <v>27.230792999999998</v>
      </c>
      <c r="D995" s="6">
        <f t="shared" si="18"/>
        <v>-0.81601231004635011</v>
      </c>
      <c r="E995">
        <v>1.3636116943474637E-2</v>
      </c>
    </row>
    <row r="996" spans="2:5" x14ac:dyDescent="0.35">
      <c r="B996" s="40">
        <v>41663</v>
      </c>
      <c r="C996" s="41">
        <v>148.003342</v>
      </c>
      <c r="D996" s="6">
        <f t="shared" si="18"/>
        <v>0.62230031619344151</v>
      </c>
      <c r="E996">
        <v>1.3601179706513462E-2</v>
      </c>
    </row>
    <row r="997" spans="2:5" x14ac:dyDescent="0.35">
      <c r="B997" s="40">
        <v>40686</v>
      </c>
      <c r="C997" s="41">
        <v>91.230545000000006</v>
      </c>
      <c r="D997" s="6">
        <f t="shared" si="18"/>
        <v>7.0722851429430973</v>
      </c>
      <c r="E997">
        <v>1.3585598908965029E-2</v>
      </c>
    </row>
    <row r="998" spans="2:5" x14ac:dyDescent="0.35">
      <c r="B998" s="40">
        <v>38345</v>
      </c>
      <c r="C998" s="41">
        <v>11.3017</v>
      </c>
      <c r="D998" s="6">
        <f t="shared" si="18"/>
        <v>-0.88507852592854686</v>
      </c>
      <c r="E998">
        <v>1.3585473074564761E-2</v>
      </c>
    </row>
    <row r="999" spans="2:5" x14ac:dyDescent="0.35">
      <c r="B999" s="40">
        <v>40746</v>
      </c>
      <c r="C999" s="41">
        <v>98.342804000000001</v>
      </c>
      <c r="D999" s="6">
        <f t="shared" si="18"/>
        <v>5.4782048941001138</v>
      </c>
      <c r="E999">
        <v>1.3581219743327169E-2</v>
      </c>
    </row>
    <row r="1000" spans="2:5" x14ac:dyDescent="0.35">
      <c r="B1000" s="40">
        <v>38468</v>
      </c>
      <c r="C1000" s="41">
        <v>15.180564</v>
      </c>
      <c r="D1000" s="6">
        <f t="shared" si="18"/>
        <v>-0.96560881211226413</v>
      </c>
      <c r="E1000">
        <v>1.3574652174200511E-2</v>
      </c>
    </row>
    <row r="1001" spans="2:5" x14ac:dyDescent="0.35">
      <c r="B1001" s="40">
        <v>43754</v>
      </c>
      <c r="C1001" s="41">
        <v>441.40853900000002</v>
      </c>
      <c r="D1001" s="6">
        <f t="shared" si="18"/>
        <v>19.891581839839731</v>
      </c>
      <c r="E1001">
        <v>1.3555605405729003E-2</v>
      </c>
    </row>
    <row r="1002" spans="2:5" x14ac:dyDescent="0.35">
      <c r="B1002" s="40">
        <v>38603</v>
      </c>
      <c r="C1002" s="41">
        <v>21.128536</v>
      </c>
      <c r="D1002" s="6">
        <f t="shared" si="18"/>
        <v>-0.92607996330121423</v>
      </c>
      <c r="E1002">
        <v>1.3544930254834298E-2</v>
      </c>
    </row>
    <row r="1003" spans="2:5" x14ac:dyDescent="0.35">
      <c r="B1003" s="40">
        <v>42545</v>
      </c>
      <c r="C1003" s="41">
        <v>285.82961999999998</v>
      </c>
      <c r="D1003" s="6">
        <f t="shared" si="18"/>
        <v>4.9674828020478738</v>
      </c>
      <c r="E1003">
        <v>1.3531185890401557E-2</v>
      </c>
    </row>
    <row r="1004" spans="2:5" x14ac:dyDescent="0.35">
      <c r="B1004" s="40">
        <v>39973</v>
      </c>
      <c r="C1004" s="41">
        <v>47.897854000000002</v>
      </c>
      <c r="D1004" s="6">
        <f t="shared" si="18"/>
        <v>-0.44524112597654819</v>
      </c>
      <c r="E1004">
        <v>1.3525607966981464E-2</v>
      </c>
    </row>
    <row r="1005" spans="2:5" x14ac:dyDescent="0.35">
      <c r="B1005" s="40">
        <v>40394</v>
      </c>
      <c r="C1005" s="41">
        <v>86.339950999999999</v>
      </c>
      <c r="D1005" s="6">
        <f t="shared" si="18"/>
        <v>5.144150578884064</v>
      </c>
      <c r="E1005">
        <v>1.3517054787729877E-2</v>
      </c>
    </row>
    <row r="1006" spans="2:5" x14ac:dyDescent="0.35">
      <c r="B1006" s="40">
        <v>38401</v>
      </c>
      <c r="C1006" s="41">
        <v>14.052382</v>
      </c>
      <c r="D1006" s="6">
        <f t="shared" si="18"/>
        <v>-0.51545849510713282</v>
      </c>
      <c r="E1006">
        <v>1.3513579789594114E-2</v>
      </c>
    </row>
    <row r="1007" spans="2:5" x14ac:dyDescent="0.35">
      <c r="B1007" s="40">
        <v>38719</v>
      </c>
      <c r="C1007" s="41">
        <v>29.0014</v>
      </c>
      <c r="D1007" s="6">
        <f t="shared" si="18"/>
        <v>-0.3080466826436542</v>
      </c>
      <c r="E1007">
        <v>1.351336002985035E-2</v>
      </c>
    </row>
    <row r="1008" spans="2:5" x14ac:dyDescent="0.35">
      <c r="B1008" s="40">
        <v>39118</v>
      </c>
      <c r="C1008" s="41">
        <v>41.912365000000001</v>
      </c>
      <c r="D1008" s="6">
        <f t="shared" si="18"/>
        <v>-0.89665968787843464</v>
      </c>
      <c r="E1008">
        <v>1.3479924895968894E-2</v>
      </c>
    </row>
    <row r="1009" spans="2:5" x14ac:dyDescent="0.35">
      <c r="B1009" s="40">
        <v>43468</v>
      </c>
      <c r="C1009" s="41">
        <v>405.57614100000001</v>
      </c>
      <c r="D1009" s="6">
        <f t="shared" si="18"/>
        <v>-8.2209529416935379E-2</v>
      </c>
      <c r="E1009">
        <v>1.3448751313334834E-2</v>
      </c>
    </row>
    <row r="1010" spans="2:5" x14ac:dyDescent="0.35">
      <c r="B1010" s="40">
        <v>43503</v>
      </c>
      <c r="C1010" s="41">
        <v>441.90493800000002</v>
      </c>
      <c r="D1010" s="6">
        <f t="shared" si="18"/>
        <v>1.7408519407920101E-2</v>
      </c>
      <c r="E1010">
        <v>1.3444836430008019E-2</v>
      </c>
    </row>
    <row r="1011" spans="2:5" x14ac:dyDescent="0.35">
      <c r="B1011" s="40">
        <v>43707</v>
      </c>
      <c r="C1011" s="41">
        <v>434.343658</v>
      </c>
      <c r="D1011" s="6">
        <f t="shared" si="18"/>
        <v>3.99417659123562</v>
      </c>
      <c r="E1011">
        <v>1.3435740890569979E-2</v>
      </c>
    </row>
    <row r="1012" spans="2:5" x14ac:dyDescent="0.35">
      <c r="B1012" s="40">
        <v>40403</v>
      </c>
      <c r="C1012" s="41">
        <v>86.970023999999995</v>
      </c>
      <c r="D1012" s="6">
        <f t="shared" si="18"/>
        <v>-0.63444440794166934</v>
      </c>
      <c r="E1012">
        <v>1.3417990747730476E-2</v>
      </c>
    </row>
    <row r="1013" spans="2:5" x14ac:dyDescent="0.35">
      <c r="B1013" s="40">
        <v>42136</v>
      </c>
      <c r="C1013" s="41">
        <v>237.91189600000001</v>
      </c>
      <c r="D1013" s="6">
        <f t="shared" si="18"/>
        <v>-0.43040453883832702</v>
      </c>
      <c r="E1013">
        <v>1.3413740831769182E-2</v>
      </c>
    </row>
    <row r="1014" spans="2:5" x14ac:dyDescent="0.35">
      <c r="B1014" s="40">
        <v>43523</v>
      </c>
      <c r="C1014" s="41">
        <v>417.68572999999998</v>
      </c>
      <c r="D1014" s="6">
        <f t="shared" si="18"/>
        <v>-0.17487481744765698</v>
      </c>
      <c r="E1014">
        <v>1.3407875793807287E-2</v>
      </c>
    </row>
    <row r="1015" spans="2:5" x14ac:dyDescent="0.35">
      <c r="B1015" s="40">
        <v>44258</v>
      </c>
      <c r="C1015" s="41">
        <v>506.20892300000003</v>
      </c>
      <c r="D1015" s="6">
        <f t="shared" si="18"/>
        <v>1.1725352022609214</v>
      </c>
      <c r="E1015">
        <v>1.3398463049566938E-2</v>
      </c>
    </row>
    <row r="1016" spans="2:5" x14ac:dyDescent="0.35">
      <c r="B1016" s="40">
        <v>42471</v>
      </c>
      <c r="C1016" s="41">
        <v>233.003784</v>
      </c>
      <c r="D1016" s="6">
        <f t="shared" si="18"/>
        <v>-0.61532952839441324</v>
      </c>
      <c r="E1016">
        <v>1.3397299207839337E-2</v>
      </c>
    </row>
    <row r="1017" spans="2:5" x14ac:dyDescent="0.35">
      <c r="B1017" s="40">
        <v>44481</v>
      </c>
      <c r="C1017" s="41">
        <v>605.72308299999997</v>
      </c>
      <c r="D1017" s="6">
        <f t="shared" si="18"/>
        <v>10.621824155857361</v>
      </c>
      <c r="E1017">
        <v>1.3390332853179891E-2</v>
      </c>
    </row>
    <row r="1018" spans="2:5" x14ac:dyDescent="0.35">
      <c r="B1018" s="40">
        <v>40045</v>
      </c>
      <c r="C1018" s="41">
        <v>52.119450000000001</v>
      </c>
      <c r="D1018" s="6">
        <f t="shared" si="18"/>
        <v>-0.88498181694945033</v>
      </c>
      <c r="E1018">
        <v>1.3366586314584769E-2</v>
      </c>
    </row>
    <row r="1019" spans="2:5" x14ac:dyDescent="0.35">
      <c r="B1019" s="40">
        <v>43840</v>
      </c>
      <c r="C1019" s="41">
        <v>453.140961</v>
      </c>
      <c r="D1019" s="6">
        <f t="shared" si="18"/>
        <v>10.199239721672024</v>
      </c>
      <c r="E1019">
        <v>1.3349150527448506E-2</v>
      </c>
    </row>
    <row r="1020" spans="2:5" x14ac:dyDescent="0.35">
      <c r="B1020" s="40">
        <v>39902</v>
      </c>
      <c r="C1020" s="41">
        <v>40.461761000000003</v>
      </c>
      <c r="D1020" s="6">
        <f t="shared" si="18"/>
        <v>2.9292552171314288</v>
      </c>
      <c r="E1020">
        <v>1.3340551129583914E-2</v>
      </c>
    </row>
    <row r="1021" spans="2:5" x14ac:dyDescent="0.35">
      <c r="B1021" s="40">
        <v>38099</v>
      </c>
      <c r="C1021" s="41">
        <v>10.297565000000001</v>
      </c>
      <c r="D1021" s="6">
        <f t="shared" si="18"/>
        <v>-0.95944588562646227</v>
      </c>
      <c r="E1021">
        <v>1.332273586653733E-2</v>
      </c>
    </row>
    <row r="1022" spans="2:5" x14ac:dyDescent="0.35">
      <c r="B1022" s="40">
        <v>42732</v>
      </c>
      <c r="C1022" s="41">
        <v>253.92158499999999</v>
      </c>
      <c r="D1022" s="6">
        <f t="shared" si="18"/>
        <v>1.6966756872128486</v>
      </c>
      <c r="E1022">
        <v>1.3308801399570531E-2</v>
      </c>
    </row>
    <row r="1023" spans="2:5" x14ac:dyDescent="0.35">
      <c r="B1023" s="40">
        <v>40998</v>
      </c>
      <c r="C1023" s="41">
        <v>94.160965000000004</v>
      </c>
      <c r="D1023" s="6">
        <f t="shared" si="18"/>
        <v>-0.18811610576017526</v>
      </c>
      <c r="E1023">
        <v>1.330795684385439E-2</v>
      </c>
    </row>
    <row r="1024" spans="2:5" x14ac:dyDescent="0.35">
      <c r="B1024" s="40">
        <v>41296</v>
      </c>
      <c r="C1024" s="41">
        <v>115.978363</v>
      </c>
      <c r="D1024" s="6">
        <f t="shared" si="18"/>
        <v>3.3869606176025968</v>
      </c>
      <c r="E1024">
        <v>1.3276122759077857E-2</v>
      </c>
    </row>
    <row r="1025" spans="2:5" x14ac:dyDescent="0.35">
      <c r="B1025" s="40">
        <v>38707</v>
      </c>
      <c r="C1025" s="41">
        <v>26.437065</v>
      </c>
      <c r="D1025" s="6">
        <f t="shared" si="18"/>
        <v>-0.31680370356243209</v>
      </c>
      <c r="E1025">
        <v>1.3260390416083422E-2</v>
      </c>
    </row>
    <row r="1026" spans="2:5" x14ac:dyDescent="0.35">
      <c r="B1026" s="40">
        <v>38946</v>
      </c>
      <c r="C1026" s="41">
        <v>38.696148000000001</v>
      </c>
      <c r="D1026" s="6">
        <f t="shared" si="18"/>
        <v>-1.7990043204994021E-3</v>
      </c>
      <c r="E1026">
        <v>1.3211763747863788E-2</v>
      </c>
    </row>
    <row r="1027" spans="2:5" x14ac:dyDescent="0.35">
      <c r="B1027" s="40">
        <v>39000</v>
      </c>
      <c r="C1027" s="41">
        <v>38.765887999999997</v>
      </c>
      <c r="D1027" s="6">
        <f t="shared" si="18"/>
        <v>-0.56245922733164355</v>
      </c>
      <c r="E1027">
        <v>1.3187655801966578E-2</v>
      </c>
    </row>
    <row r="1028" spans="2:5" x14ac:dyDescent="0.35">
      <c r="B1028" s="40">
        <v>40407</v>
      </c>
      <c r="C1028" s="41">
        <v>88.599486999999996</v>
      </c>
      <c r="D1028" s="6">
        <f t="shared" si="18"/>
        <v>15.072026131887156</v>
      </c>
      <c r="E1028">
        <v>1.3167873751873761E-2</v>
      </c>
    </row>
    <row r="1029" spans="2:5" x14ac:dyDescent="0.35">
      <c r="B1029" s="40">
        <v>37680</v>
      </c>
      <c r="C1029" s="41">
        <v>5.5126520000000001</v>
      </c>
      <c r="D1029" s="6">
        <f t="shared" si="18"/>
        <v>-0.99089831748583546</v>
      </c>
      <c r="E1029">
        <v>1.3166854468774372E-2</v>
      </c>
    </row>
    <row r="1030" spans="2:5" x14ac:dyDescent="0.35">
      <c r="B1030" s="40">
        <v>44438</v>
      </c>
      <c r="C1030" s="41">
        <v>605.67394999999999</v>
      </c>
      <c r="D1030" s="6">
        <f t="shared" si="18"/>
        <v>5.145081623576246</v>
      </c>
      <c r="E1030">
        <v>1.3141671715879289E-2</v>
      </c>
    </row>
    <row r="1031" spans="2:5" x14ac:dyDescent="0.35">
      <c r="B1031" s="40">
        <v>40788</v>
      </c>
      <c r="C1031" s="41">
        <v>98.562393</v>
      </c>
      <c r="D1031" s="6">
        <f t="shared" ref="D1031:D1094" si="19">(C1031-C1032)/C1032</f>
        <v>1.0605117425098527</v>
      </c>
      <c r="E1031">
        <v>1.3092400674771394E-2</v>
      </c>
    </row>
    <row r="1032" spans="2:5" x14ac:dyDescent="0.35">
      <c r="B1032" s="40">
        <v>39944</v>
      </c>
      <c r="C1032" s="41">
        <v>47.833939000000001</v>
      </c>
      <c r="D1032" s="6">
        <f t="shared" si="19"/>
        <v>-0.85116792058180191</v>
      </c>
      <c r="E1032">
        <v>1.3086590358420963E-2</v>
      </c>
    </row>
    <row r="1033" spans="2:5" x14ac:dyDescent="0.35">
      <c r="B1033" s="40">
        <v>43063</v>
      </c>
      <c r="C1033" s="41">
        <v>321.395355</v>
      </c>
      <c r="D1033" s="6">
        <f t="shared" si="19"/>
        <v>-0.38863481876872041</v>
      </c>
      <c r="E1033">
        <v>1.3086112750876542E-2</v>
      </c>
    </row>
    <row r="1034" spans="2:5" x14ac:dyDescent="0.35">
      <c r="B1034" s="40">
        <v>44335</v>
      </c>
      <c r="C1034" s="41">
        <v>525.70111099999997</v>
      </c>
      <c r="D1034" s="6">
        <f t="shared" si="19"/>
        <v>4.5181171569057819</v>
      </c>
      <c r="E1034">
        <v>1.3086002504342387E-2</v>
      </c>
    </row>
    <row r="1035" spans="2:5" x14ac:dyDescent="0.35">
      <c r="B1035" s="40">
        <v>40794</v>
      </c>
      <c r="C1035" s="41">
        <v>95.268203999999997</v>
      </c>
      <c r="D1035" s="6">
        <f t="shared" si="19"/>
        <v>-0.81427761502291496</v>
      </c>
      <c r="E1035">
        <v>1.3078023642434879E-2</v>
      </c>
    </row>
    <row r="1036" spans="2:5" x14ac:dyDescent="0.35">
      <c r="B1036" s="40">
        <v>44110</v>
      </c>
      <c r="C1036" s="41">
        <v>512.96026600000005</v>
      </c>
      <c r="D1036" s="6">
        <f t="shared" si="19"/>
        <v>0.12152603985624166</v>
      </c>
      <c r="E1036">
        <v>1.3076949106920234E-2</v>
      </c>
    </row>
    <row r="1037" spans="2:5" x14ac:dyDescent="0.35">
      <c r="B1037" s="40">
        <v>43760</v>
      </c>
      <c r="C1037" s="41">
        <v>457.37704500000001</v>
      </c>
      <c r="D1037" s="6">
        <f t="shared" si="19"/>
        <v>-0.19874154800713442</v>
      </c>
      <c r="E1037">
        <v>1.3076079689905899E-2</v>
      </c>
    </row>
    <row r="1038" spans="2:5" x14ac:dyDescent="0.35">
      <c r="B1038" s="40">
        <v>44922</v>
      </c>
      <c r="C1038" s="41">
        <v>570.82336399999997</v>
      </c>
      <c r="D1038" s="6">
        <f t="shared" si="19"/>
        <v>2.9938412283461306</v>
      </c>
      <c r="E1038">
        <v>1.3071922823349994E-2</v>
      </c>
    </row>
    <row r="1039" spans="2:5" x14ac:dyDescent="0.35">
      <c r="B1039" s="40">
        <v>41471</v>
      </c>
      <c r="C1039" s="41">
        <v>142.92590300000001</v>
      </c>
      <c r="D1039" s="6">
        <f t="shared" si="19"/>
        <v>0.54322365891769053</v>
      </c>
      <c r="E1039">
        <v>1.3061280956703131E-2</v>
      </c>
    </row>
    <row r="1040" spans="2:5" x14ac:dyDescent="0.35">
      <c r="B1040" s="40">
        <v>41071</v>
      </c>
      <c r="C1040" s="41">
        <v>92.615157999999994</v>
      </c>
      <c r="D1040" s="6">
        <f t="shared" si="19"/>
        <v>1.5685439877133962E-2</v>
      </c>
      <c r="E1040">
        <v>1.3043446730308928E-2</v>
      </c>
    </row>
    <row r="1041" spans="2:5" x14ac:dyDescent="0.35">
      <c r="B1041" s="40">
        <v>40414</v>
      </c>
      <c r="C1041" s="41">
        <v>91.184882999999999</v>
      </c>
      <c r="D1041" s="6">
        <f t="shared" si="19"/>
        <v>-0.82228533009444549</v>
      </c>
      <c r="E1041">
        <v>1.3034144977087325E-2</v>
      </c>
    </row>
    <row r="1042" spans="2:5" x14ac:dyDescent="0.35">
      <c r="B1042" s="40">
        <v>44236</v>
      </c>
      <c r="C1042" s="41">
        <v>513.09710700000005</v>
      </c>
      <c r="D1042" s="6">
        <f t="shared" si="19"/>
        <v>24.14877646174963</v>
      </c>
      <c r="E1042">
        <v>1.3020800340500188E-2</v>
      </c>
    </row>
    <row r="1043" spans="2:5" x14ac:dyDescent="0.35">
      <c r="B1043" s="40">
        <v>38594</v>
      </c>
      <c r="C1043" s="41">
        <v>20.402467999999999</v>
      </c>
      <c r="D1043" s="6">
        <f t="shared" si="19"/>
        <v>-0.94760790088525593</v>
      </c>
      <c r="E1043">
        <v>1.3018191705198924E-2</v>
      </c>
    </row>
    <row r="1044" spans="2:5" x14ac:dyDescent="0.35">
      <c r="B1044" s="40">
        <v>43914</v>
      </c>
      <c r="C1044" s="41">
        <v>389.41879299999999</v>
      </c>
      <c r="D1044" s="6">
        <f t="shared" si="19"/>
        <v>35.915191015044819</v>
      </c>
      <c r="E1044">
        <v>1.3003512359033614E-2</v>
      </c>
    </row>
    <row r="1045" spans="2:5" x14ac:dyDescent="0.35">
      <c r="B1045" s="40">
        <v>38041</v>
      </c>
      <c r="C1045" s="41">
        <v>10.549011999999999</v>
      </c>
      <c r="D1045" s="6">
        <f t="shared" si="19"/>
        <v>-0.88095042508910792</v>
      </c>
      <c r="E1045">
        <v>1.3001434659609196E-2</v>
      </c>
    </row>
    <row r="1046" spans="2:5" x14ac:dyDescent="0.35">
      <c r="B1046" s="40">
        <v>40553</v>
      </c>
      <c r="C1046" s="41">
        <v>88.610245000000006</v>
      </c>
      <c r="D1046" s="6">
        <f t="shared" si="19"/>
        <v>7.1430606170660296</v>
      </c>
      <c r="E1046">
        <v>1.2981051636500608E-2</v>
      </c>
    </row>
    <row r="1047" spans="2:5" x14ac:dyDescent="0.35">
      <c r="B1047" s="40">
        <v>38026</v>
      </c>
      <c r="C1047" s="41">
        <v>10.881688</v>
      </c>
      <c r="D1047" s="6">
        <f t="shared" si="19"/>
        <v>-0.88559719362143074</v>
      </c>
      <c r="E1047">
        <v>1.2963549767333805E-2</v>
      </c>
    </row>
    <row r="1048" spans="2:5" x14ac:dyDescent="0.35">
      <c r="B1048" s="40">
        <v>40437</v>
      </c>
      <c r="C1048" s="41">
        <v>95.117317</v>
      </c>
      <c r="D1048" s="6">
        <f t="shared" si="19"/>
        <v>-0.80169794337454303</v>
      </c>
      <c r="E1048">
        <v>1.2956798548764231E-2</v>
      </c>
    </row>
    <row r="1049" spans="2:5" x14ac:dyDescent="0.35">
      <c r="B1049" s="40">
        <v>44099</v>
      </c>
      <c r="C1049" s="41">
        <v>479.65875199999999</v>
      </c>
      <c r="D1049" s="6">
        <f t="shared" si="19"/>
        <v>0.49329268222635031</v>
      </c>
      <c r="E1049">
        <v>1.2955030806015937E-2</v>
      </c>
    </row>
    <row r="1050" spans="2:5" x14ac:dyDescent="0.35">
      <c r="B1050" s="40">
        <v>43069</v>
      </c>
      <c r="C1050" s="41">
        <v>321.20880099999999</v>
      </c>
      <c r="D1050" s="6">
        <f t="shared" si="19"/>
        <v>56.938210375237034</v>
      </c>
      <c r="E1050">
        <v>1.2944834306270291E-2</v>
      </c>
    </row>
    <row r="1051" spans="2:5" x14ac:dyDescent="0.35">
      <c r="B1051" s="40">
        <v>37561</v>
      </c>
      <c r="C1051" s="41">
        <v>5.5439889999999998</v>
      </c>
      <c r="D1051" s="6">
        <f t="shared" si="19"/>
        <v>-0.95197598926366711</v>
      </c>
      <c r="E1051">
        <v>1.2943003571983122E-2</v>
      </c>
    </row>
    <row r="1052" spans="2:5" x14ac:dyDescent="0.35">
      <c r="B1052" s="40">
        <v>41299</v>
      </c>
      <c r="C1052" s="41">
        <v>115.442024</v>
      </c>
      <c r="D1052" s="6">
        <f t="shared" si="19"/>
        <v>1.8800689847256233</v>
      </c>
      <c r="E1052">
        <v>1.2941104798756851E-2</v>
      </c>
    </row>
    <row r="1053" spans="2:5" x14ac:dyDescent="0.35">
      <c r="B1053" s="40">
        <v>39065</v>
      </c>
      <c r="C1053" s="41">
        <v>40.083075999999998</v>
      </c>
      <c r="D1053" s="6">
        <f t="shared" si="19"/>
        <v>-0.76861989519008522</v>
      </c>
      <c r="E1053">
        <v>1.293953697710031E-2</v>
      </c>
    </row>
    <row r="1054" spans="2:5" x14ac:dyDescent="0.35">
      <c r="B1054" s="40">
        <v>41800</v>
      </c>
      <c r="C1054" s="41">
        <v>173.234756</v>
      </c>
      <c r="D1054" s="6">
        <f t="shared" si="19"/>
        <v>1.4920105656160607</v>
      </c>
      <c r="E1054">
        <v>1.2932085636563135E-2</v>
      </c>
    </row>
    <row r="1055" spans="2:5" x14ac:dyDescent="0.35">
      <c r="B1055" s="40">
        <v>40198</v>
      </c>
      <c r="C1055" s="41">
        <v>69.516059999999996</v>
      </c>
      <c r="D1055" s="6">
        <f t="shared" si="19"/>
        <v>0.73082782304071048</v>
      </c>
      <c r="E1055">
        <v>1.2896866217881546E-2</v>
      </c>
    </row>
    <row r="1056" spans="2:5" x14ac:dyDescent="0.35">
      <c r="B1056" s="40">
        <v>39896</v>
      </c>
      <c r="C1056" s="41">
        <v>40.163474999999998</v>
      </c>
      <c r="D1056" s="6">
        <f t="shared" si="19"/>
        <v>2.8784327581788158</v>
      </c>
      <c r="E1056">
        <v>1.2896261689573108E-2</v>
      </c>
    </row>
    <row r="1057" spans="2:5" x14ac:dyDescent="0.35">
      <c r="B1057" s="40">
        <v>38043</v>
      </c>
      <c r="C1057" s="41">
        <v>10.355594</v>
      </c>
      <c r="D1057" s="6">
        <f t="shared" si="19"/>
        <v>-0.96062513613586842</v>
      </c>
      <c r="E1057">
        <v>1.2864251992039558E-2</v>
      </c>
    </row>
    <row r="1058" spans="2:5" x14ac:dyDescent="0.35">
      <c r="B1058" s="40">
        <v>42830</v>
      </c>
      <c r="C1058" s="41">
        <v>263.00012199999998</v>
      </c>
      <c r="D1058" s="6">
        <f t="shared" si="19"/>
        <v>1.8062183789983907E-2</v>
      </c>
      <c r="E1058">
        <v>1.2843551174185444E-2</v>
      </c>
    </row>
    <row r="1059" spans="2:5" x14ac:dyDescent="0.35">
      <c r="B1059" s="40">
        <v>42647</v>
      </c>
      <c r="C1059" s="41">
        <v>258.334045</v>
      </c>
      <c r="D1059" s="6">
        <f t="shared" si="19"/>
        <v>1.7612999055349436</v>
      </c>
      <c r="E1059">
        <v>1.2838925176150262E-2</v>
      </c>
    </row>
    <row r="1060" spans="2:5" x14ac:dyDescent="0.35">
      <c r="B1060" s="40">
        <v>40779</v>
      </c>
      <c r="C1060" s="41">
        <v>93.555228999999997</v>
      </c>
      <c r="D1060" s="6">
        <f t="shared" si="19"/>
        <v>-0.8085117973053858</v>
      </c>
      <c r="E1060">
        <v>1.2838819765645978E-2</v>
      </c>
    </row>
    <row r="1061" spans="2:5" x14ac:dyDescent="0.35">
      <c r="B1061" s="40">
        <v>43865</v>
      </c>
      <c r="C1061" s="41">
        <v>488.56915300000003</v>
      </c>
      <c r="D1061" s="6">
        <f t="shared" si="19"/>
        <v>50.382774304424615</v>
      </c>
      <c r="E1061">
        <v>1.2776618863743018E-2</v>
      </c>
    </row>
    <row r="1062" spans="2:5" x14ac:dyDescent="0.35">
      <c r="B1062" s="40">
        <v>38071</v>
      </c>
      <c r="C1062" s="41">
        <v>9.5084230000000005</v>
      </c>
      <c r="D1062" s="6">
        <f t="shared" si="19"/>
        <v>-0.95862043805620245</v>
      </c>
      <c r="E1062">
        <v>1.2773069359406976E-2</v>
      </c>
    </row>
    <row r="1063" spans="2:5" x14ac:dyDescent="0.35">
      <c r="B1063" s="40">
        <v>42460</v>
      </c>
      <c r="C1063" s="41">
        <v>229.785492</v>
      </c>
      <c r="D1063" s="6">
        <f t="shared" si="19"/>
        <v>-0.41585463300450937</v>
      </c>
      <c r="E1063">
        <v>1.2765811119794399E-2</v>
      </c>
    </row>
    <row r="1064" spans="2:5" x14ac:dyDescent="0.35">
      <c r="B1064" s="40">
        <v>43626</v>
      </c>
      <c r="C1064" s="41">
        <v>393.37039199999998</v>
      </c>
      <c r="D1064" s="6">
        <f t="shared" si="19"/>
        <v>8.9616551743209421</v>
      </c>
      <c r="E1064">
        <v>1.2742763849200952E-2</v>
      </c>
    </row>
    <row r="1065" spans="2:5" x14ac:dyDescent="0.35">
      <c r="B1065" s="40">
        <v>39072</v>
      </c>
      <c r="C1065" s="41">
        <v>39.488456999999997</v>
      </c>
      <c r="D1065" s="6">
        <f t="shared" si="19"/>
        <v>-0.85486386137453929</v>
      </c>
      <c r="E1065">
        <v>1.2707397063849201E-2</v>
      </c>
    </row>
    <row r="1066" spans="2:5" x14ac:dyDescent="0.35">
      <c r="B1066" s="40">
        <v>42676</v>
      </c>
      <c r="C1066" s="41">
        <v>272.07873499999999</v>
      </c>
      <c r="D1066" s="6">
        <f t="shared" si="19"/>
        <v>28.885139718730404</v>
      </c>
      <c r="E1066">
        <v>1.2704072097242244E-2</v>
      </c>
    </row>
    <row r="1067" spans="2:5" x14ac:dyDescent="0.35">
      <c r="B1067" s="40">
        <v>38236</v>
      </c>
      <c r="C1067" s="41">
        <v>9.1041480000000004</v>
      </c>
      <c r="D1067" s="6">
        <f t="shared" si="19"/>
        <v>-0.98433471252613736</v>
      </c>
      <c r="E1067">
        <v>1.2702400924409564E-2</v>
      </c>
    </row>
    <row r="1068" spans="2:5" x14ac:dyDescent="0.35">
      <c r="B1068" s="40">
        <v>44781</v>
      </c>
      <c r="C1068" s="41">
        <v>581.16699200000005</v>
      </c>
      <c r="D1068" s="6">
        <f t="shared" si="19"/>
        <v>0.98327579703882362</v>
      </c>
      <c r="E1068">
        <v>1.2690861096470151E-2</v>
      </c>
    </row>
    <row r="1069" spans="2:5" x14ac:dyDescent="0.35">
      <c r="B1069" s="40">
        <v>43012</v>
      </c>
      <c r="C1069" s="41">
        <v>293.03387500000002</v>
      </c>
      <c r="D1069" s="6">
        <f t="shared" si="19"/>
        <v>2.2344313495532977</v>
      </c>
      <c r="E1069">
        <v>1.2688596026170328E-2</v>
      </c>
    </row>
    <row r="1070" spans="2:5" x14ac:dyDescent="0.35">
      <c r="B1070" s="40">
        <v>40465</v>
      </c>
      <c r="C1070" s="41">
        <v>90.598267000000007</v>
      </c>
      <c r="D1070" s="6">
        <f t="shared" si="19"/>
        <v>-1.7560786227526187E-2</v>
      </c>
      <c r="E1070">
        <v>1.2627301618186038E-2</v>
      </c>
    </row>
    <row r="1071" spans="2:5" x14ac:dyDescent="0.35">
      <c r="B1071" s="40">
        <v>40987</v>
      </c>
      <c r="C1071" s="41">
        <v>92.217681999999996</v>
      </c>
      <c r="D1071" s="6">
        <f t="shared" si="19"/>
        <v>1.2968185871939155</v>
      </c>
      <c r="E1071">
        <v>1.2609323405910769E-2</v>
      </c>
    </row>
    <row r="1072" spans="2:5" x14ac:dyDescent="0.35">
      <c r="B1072" s="40">
        <v>39205</v>
      </c>
      <c r="C1072" s="41">
        <v>40.150181000000003</v>
      </c>
      <c r="D1072" s="6">
        <f t="shared" si="19"/>
        <v>-0.84262113363417923</v>
      </c>
      <c r="E1072">
        <v>1.2605609370950545E-2</v>
      </c>
    </row>
    <row r="1073" spans="2:5" x14ac:dyDescent="0.35">
      <c r="B1073" s="40">
        <v>42359</v>
      </c>
      <c r="C1073" s="41">
        <v>255.11799600000001</v>
      </c>
      <c r="D1073" s="6">
        <f t="shared" si="19"/>
        <v>22.428043787056581</v>
      </c>
      <c r="E1073">
        <v>1.2591153120214528E-2</v>
      </c>
    </row>
    <row r="1074" spans="2:5" x14ac:dyDescent="0.35">
      <c r="B1074" s="40">
        <v>38008</v>
      </c>
      <c r="C1074" s="41">
        <v>10.889428000000001</v>
      </c>
      <c r="D1074" s="6">
        <f t="shared" si="19"/>
        <v>-0.89862284515565238</v>
      </c>
      <c r="E1074">
        <v>1.2590536997808113E-2</v>
      </c>
    </row>
    <row r="1075" spans="2:5" x14ac:dyDescent="0.35">
      <c r="B1075" s="40">
        <v>41122</v>
      </c>
      <c r="C1075" s="41">
        <v>107.415009</v>
      </c>
      <c r="D1075" s="6">
        <f t="shared" si="19"/>
        <v>-0.79373694870004174</v>
      </c>
      <c r="E1075">
        <v>1.2573328840549172E-2</v>
      </c>
    </row>
    <row r="1076" spans="2:5" x14ac:dyDescent="0.35">
      <c r="B1076" s="40">
        <v>44629</v>
      </c>
      <c r="C1076" s="41">
        <v>520.76709000000005</v>
      </c>
      <c r="D1076" s="6">
        <f t="shared" si="19"/>
        <v>26.139798808837757</v>
      </c>
      <c r="E1076">
        <v>1.2558710825841288E-2</v>
      </c>
    </row>
    <row r="1077" spans="2:5" x14ac:dyDescent="0.35">
      <c r="B1077" s="40">
        <v>38551</v>
      </c>
      <c r="C1077" s="41">
        <v>19.188317999999999</v>
      </c>
      <c r="D1077" s="6">
        <f t="shared" si="19"/>
        <v>2.3594393463873318</v>
      </c>
      <c r="E1077">
        <v>1.2558087354431374E-2</v>
      </c>
    </row>
    <row r="1078" spans="2:5" x14ac:dyDescent="0.35">
      <c r="B1078" s="40">
        <v>37522</v>
      </c>
      <c r="C1078" s="41">
        <v>5.7117620000000002</v>
      </c>
      <c r="D1078" s="6">
        <f t="shared" si="19"/>
        <v>-0.98194523219588525</v>
      </c>
      <c r="E1078">
        <v>1.255769222246352E-2</v>
      </c>
    </row>
    <row r="1079" spans="2:5" x14ac:dyDescent="0.35">
      <c r="B1079" s="40">
        <v>43055</v>
      </c>
      <c r="C1079" s="41">
        <v>316.35754400000002</v>
      </c>
      <c r="D1079" s="6">
        <f t="shared" si="19"/>
        <v>-0.23118413860003828</v>
      </c>
      <c r="E1079">
        <v>1.2541011173884672E-2</v>
      </c>
    </row>
    <row r="1080" spans="2:5" x14ac:dyDescent="0.35">
      <c r="B1080" s="40">
        <v>43672</v>
      </c>
      <c r="C1080" s="41">
        <v>411.48675500000002</v>
      </c>
      <c r="D1080" s="6">
        <f t="shared" si="19"/>
        <v>8.8615124677495398</v>
      </c>
      <c r="E1080">
        <v>1.2533897416448638E-2</v>
      </c>
    </row>
    <row r="1081" spans="2:5" x14ac:dyDescent="0.35">
      <c r="B1081" s="40">
        <v>39127</v>
      </c>
      <c r="C1081" s="41">
        <v>41.726536000000003</v>
      </c>
      <c r="D1081" s="6">
        <f t="shared" si="19"/>
        <v>-0.75290417071036164</v>
      </c>
      <c r="E1081">
        <v>1.2524804427932662E-2</v>
      </c>
    </row>
    <row r="1082" spans="2:5" x14ac:dyDescent="0.35">
      <c r="B1082" s="40">
        <v>41817</v>
      </c>
      <c r="C1082" s="41">
        <v>168.867828</v>
      </c>
      <c r="D1082" s="6">
        <f t="shared" si="19"/>
        <v>28.468747404196982</v>
      </c>
      <c r="E1082">
        <v>1.2517350532691028E-2</v>
      </c>
    </row>
    <row r="1083" spans="2:5" x14ac:dyDescent="0.35">
      <c r="B1083" s="40">
        <v>37532</v>
      </c>
      <c r="C1083" s="41">
        <v>5.7304040000000001</v>
      </c>
      <c r="D1083" s="6">
        <f t="shared" si="19"/>
        <v>-0.82058964113789246</v>
      </c>
      <c r="E1083">
        <v>1.2516328545982412E-2</v>
      </c>
    </row>
    <row r="1084" spans="2:5" x14ac:dyDescent="0.35">
      <c r="B1084" s="40">
        <v>38756</v>
      </c>
      <c r="C1084" s="41">
        <v>31.940207000000001</v>
      </c>
      <c r="D1084" s="6">
        <f t="shared" si="19"/>
        <v>-0.79659892554747425</v>
      </c>
      <c r="E1084">
        <v>1.251606296870765E-2</v>
      </c>
    </row>
    <row r="1085" spans="2:5" x14ac:dyDescent="0.35">
      <c r="B1085" s="40">
        <v>41712</v>
      </c>
      <c r="C1085" s="41">
        <v>157.03066999999999</v>
      </c>
      <c r="D1085" s="6">
        <f t="shared" si="19"/>
        <v>-4.4755795260827611E-2</v>
      </c>
      <c r="E1085">
        <v>1.2514504661357445E-2</v>
      </c>
    </row>
    <row r="1086" spans="2:5" x14ac:dyDescent="0.35">
      <c r="B1086" s="40">
        <v>41771</v>
      </c>
      <c r="C1086" s="41">
        <v>164.38798499999999</v>
      </c>
      <c r="D1086" s="6">
        <f t="shared" si="19"/>
        <v>0.77799112466655629</v>
      </c>
      <c r="E1086">
        <v>1.2510362821666524E-2</v>
      </c>
    </row>
    <row r="1087" spans="2:5" x14ac:dyDescent="0.35">
      <c r="B1087" s="40">
        <v>40773</v>
      </c>
      <c r="C1087" s="41">
        <v>92.457145999999995</v>
      </c>
      <c r="D1087" s="6">
        <f t="shared" si="19"/>
        <v>-0.79715869131347872</v>
      </c>
      <c r="E1087">
        <v>1.2506040207674074E-2</v>
      </c>
    </row>
    <row r="1088" spans="2:5" x14ac:dyDescent="0.35">
      <c r="B1088" s="40">
        <v>43794</v>
      </c>
      <c r="C1088" s="41">
        <v>455.81024200000002</v>
      </c>
      <c r="D1088" s="6">
        <f t="shared" si="19"/>
        <v>8.5689210192330361</v>
      </c>
      <c r="E1088">
        <v>1.2505427211467558E-2</v>
      </c>
    </row>
    <row r="1089" spans="2:5" x14ac:dyDescent="0.35">
      <c r="B1089" s="40">
        <v>39465</v>
      </c>
      <c r="C1089" s="41">
        <v>47.634444999999999</v>
      </c>
      <c r="D1089" s="6">
        <f t="shared" si="19"/>
        <v>3.207382892556224</v>
      </c>
      <c r="E1089">
        <v>1.2477713699849196E-2</v>
      </c>
    </row>
    <row r="1090" spans="2:5" x14ac:dyDescent="0.35">
      <c r="B1090" s="40">
        <v>38341</v>
      </c>
      <c r="C1090" s="41">
        <v>11.321633</v>
      </c>
      <c r="D1090" s="6">
        <f t="shared" si="19"/>
        <v>-0.89939633176578926</v>
      </c>
      <c r="E1090">
        <v>1.2477341038498147E-2</v>
      </c>
    </row>
    <row r="1091" spans="2:5" x14ac:dyDescent="0.35">
      <c r="B1091" s="40">
        <v>41242</v>
      </c>
      <c r="C1091" s="41">
        <v>112.53698</v>
      </c>
      <c r="D1091" s="6">
        <f t="shared" si="19"/>
        <v>0.20362381132541799</v>
      </c>
      <c r="E1091">
        <v>1.2464953008903636E-2</v>
      </c>
    </row>
    <row r="1092" spans="2:5" x14ac:dyDescent="0.35">
      <c r="B1092" s="40">
        <v>41047</v>
      </c>
      <c r="C1092" s="41">
        <v>93.498465999999993</v>
      </c>
      <c r="D1092" s="6">
        <f t="shared" si="19"/>
        <v>-0.81230323761831169</v>
      </c>
      <c r="E1092">
        <v>1.2434195299659688E-2</v>
      </c>
    </row>
    <row r="1093" spans="2:5" x14ac:dyDescent="0.35">
      <c r="B1093" s="40">
        <v>44735</v>
      </c>
      <c r="C1093" s="41">
        <v>498.13574199999999</v>
      </c>
      <c r="D1093" s="6">
        <f t="shared" si="19"/>
        <v>0.27145317226577081</v>
      </c>
      <c r="E1093">
        <v>1.2426119638352629E-2</v>
      </c>
    </row>
    <row r="1094" spans="2:5" x14ac:dyDescent="0.35">
      <c r="B1094" s="40">
        <v>43649</v>
      </c>
      <c r="C1094" s="41">
        <v>391.78457600000002</v>
      </c>
      <c r="D1094" s="6">
        <f t="shared" si="19"/>
        <v>5.7742820975372489</v>
      </c>
      <c r="E1094">
        <v>1.2417534079243524E-2</v>
      </c>
    </row>
    <row r="1095" spans="2:5" x14ac:dyDescent="0.35">
      <c r="B1095" s="40">
        <v>40074</v>
      </c>
      <c r="C1095" s="41">
        <v>57.834110000000003</v>
      </c>
      <c r="D1095" s="6">
        <f t="shared" ref="D1095:D1158" si="20">(C1095-C1096)/C1096</f>
        <v>-0.33121311851292895</v>
      </c>
      <c r="E1095">
        <v>1.2410468522101321E-2</v>
      </c>
    </row>
    <row r="1096" spans="2:5" x14ac:dyDescent="0.35">
      <c r="B1096" s="40">
        <v>40892</v>
      </c>
      <c r="C1096" s="41">
        <v>86.476142999999993</v>
      </c>
      <c r="D1096" s="6">
        <f t="shared" si="20"/>
        <v>-0.82508399781185049</v>
      </c>
      <c r="E1096">
        <v>1.2409358072111342E-2</v>
      </c>
    </row>
    <row r="1097" spans="2:5" x14ac:dyDescent="0.35">
      <c r="B1097" s="40">
        <v>44166</v>
      </c>
      <c r="C1097" s="41">
        <v>494.38668799999999</v>
      </c>
      <c r="D1097" s="6">
        <f t="shared" si="20"/>
        <v>4.2727010985452347</v>
      </c>
      <c r="E1097">
        <v>1.2405101923535901E-2</v>
      </c>
    </row>
    <row r="1098" spans="2:5" x14ac:dyDescent="0.35">
      <c r="B1098" s="40">
        <v>41072</v>
      </c>
      <c r="C1098" s="41">
        <v>93.763458</v>
      </c>
      <c r="D1098" s="6">
        <f t="shared" si="20"/>
        <v>9.4290863525289315E-2</v>
      </c>
      <c r="E1098">
        <v>1.2398618377350349E-2</v>
      </c>
    </row>
    <row r="1099" spans="2:5" x14ac:dyDescent="0.35">
      <c r="B1099" s="40">
        <v>40618</v>
      </c>
      <c r="C1099" s="41">
        <v>85.684218999999999</v>
      </c>
      <c r="D1099" s="6">
        <f t="shared" si="20"/>
        <v>-0.77291388193100863</v>
      </c>
      <c r="E1099">
        <v>1.2383912853822262E-2</v>
      </c>
    </row>
    <row r="1100" spans="2:5" x14ac:dyDescent="0.35">
      <c r="B1100" s="40">
        <v>43637</v>
      </c>
      <c r="C1100" s="41">
        <v>377.32037400000002</v>
      </c>
      <c r="D1100" s="6">
        <f t="shared" si="20"/>
        <v>-0.32359774082729836</v>
      </c>
      <c r="E1100">
        <v>1.237784971190057E-2</v>
      </c>
    </row>
    <row r="1101" spans="2:5" x14ac:dyDescent="0.35">
      <c r="B1101" s="40">
        <v>45090</v>
      </c>
      <c r="C1101" s="41">
        <v>557.83429000000001</v>
      </c>
      <c r="D1101" s="6">
        <f t="shared" si="20"/>
        <v>4.5411790433332202</v>
      </c>
      <c r="E1101">
        <v>1.2373713008286455E-2</v>
      </c>
    </row>
    <row r="1102" spans="2:5" x14ac:dyDescent="0.35">
      <c r="B1102" s="40">
        <v>40723</v>
      </c>
      <c r="C1102" s="41">
        <v>100.67068500000001</v>
      </c>
      <c r="D1102" s="6">
        <f t="shared" si="20"/>
        <v>-0.6191477375798754</v>
      </c>
      <c r="E1102">
        <v>1.2367431628229149E-2</v>
      </c>
    </row>
    <row r="1103" spans="2:5" x14ac:dyDescent="0.35">
      <c r="B1103" s="40">
        <v>42649</v>
      </c>
      <c r="C1103" s="41">
        <v>264.330017</v>
      </c>
      <c r="D1103" s="6">
        <f t="shared" si="20"/>
        <v>5.5140266579001391</v>
      </c>
      <c r="E1103">
        <v>1.2365220965460675E-2</v>
      </c>
    </row>
    <row r="1104" spans="2:5" x14ac:dyDescent="0.35">
      <c r="B1104" s="40">
        <v>39066</v>
      </c>
      <c r="C1104" s="41">
        <v>40.578589999999998</v>
      </c>
      <c r="D1104" s="6">
        <f t="shared" si="20"/>
        <v>-0.25608188399464332</v>
      </c>
      <c r="E1104">
        <v>1.2362174998745108E-2</v>
      </c>
    </row>
    <row r="1105" spans="2:5" x14ac:dyDescent="0.35">
      <c r="B1105" s="40">
        <v>40038</v>
      </c>
      <c r="C1105" s="41">
        <v>54.547119000000002</v>
      </c>
      <c r="D1105" s="6">
        <f t="shared" si="20"/>
        <v>-0.83040342654536181</v>
      </c>
      <c r="E1105">
        <v>1.236082690510576E-2</v>
      </c>
    </row>
    <row r="1106" spans="2:5" x14ac:dyDescent="0.35">
      <c r="B1106" s="40">
        <v>43143</v>
      </c>
      <c r="C1106" s="41">
        <v>321.62866200000002</v>
      </c>
      <c r="D1106" s="6">
        <f t="shared" si="20"/>
        <v>-0.27277730512012577</v>
      </c>
      <c r="E1106">
        <v>1.2333042608338046E-2</v>
      </c>
    </row>
    <row r="1107" spans="2:5" x14ac:dyDescent="0.35">
      <c r="B1107" s="40">
        <v>43994</v>
      </c>
      <c r="C1107" s="41">
        <v>442.269836</v>
      </c>
      <c r="D1107" s="6">
        <f t="shared" si="20"/>
        <v>-0.1767602360680314</v>
      </c>
      <c r="E1107">
        <v>1.2330590354443628E-2</v>
      </c>
    </row>
    <row r="1108" spans="2:5" x14ac:dyDescent="0.35">
      <c r="B1108" s="40">
        <v>44980</v>
      </c>
      <c r="C1108" s="41">
        <v>537.23089600000003</v>
      </c>
      <c r="D1108" s="6">
        <f t="shared" si="20"/>
        <v>47.095226653178337</v>
      </c>
      <c r="E1108">
        <v>1.2284397283732252E-2</v>
      </c>
    </row>
    <row r="1109" spans="2:5" x14ac:dyDescent="0.35">
      <c r="B1109" s="40">
        <v>38315</v>
      </c>
      <c r="C1109" s="41">
        <v>11.17015</v>
      </c>
      <c r="D1109" s="6">
        <f t="shared" si="20"/>
        <v>-0.9746238486461436</v>
      </c>
      <c r="E1109">
        <v>1.2283354333928234E-2</v>
      </c>
    </row>
    <row r="1110" spans="2:5" x14ac:dyDescent="0.35">
      <c r="B1110" s="40">
        <v>43837</v>
      </c>
      <c r="C1110" s="41">
        <v>440.18298299999998</v>
      </c>
      <c r="D1110" s="6">
        <f t="shared" si="20"/>
        <v>7.7412991554016125E-2</v>
      </c>
      <c r="E1110">
        <v>1.2276733039977379E-2</v>
      </c>
    </row>
    <row r="1111" spans="2:5" x14ac:dyDescent="0.35">
      <c r="B1111" s="40">
        <v>43550</v>
      </c>
      <c r="C1111" s="41">
        <v>408.55548099999999</v>
      </c>
      <c r="D1111" s="6">
        <f t="shared" si="20"/>
        <v>8.5409472783165331E-3</v>
      </c>
      <c r="E1111">
        <v>1.2263411037979519E-2</v>
      </c>
    </row>
    <row r="1112" spans="2:5" x14ac:dyDescent="0.35">
      <c r="B1112" s="40">
        <v>43474</v>
      </c>
      <c r="C1112" s="41">
        <v>405.09558099999998</v>
      </c>
      <c r="D1112" s="6">
        <f t="shared" si="20"/>
        <v>1.5331896234368483</v>
      </c>
      <c r="E1112">
        <v>1.2247933802890694E-2</v>
      </c>
    </row>
    <row r="1113" spans="2:5" x14ac:dyDescent="0.35">
      <c r="B1113" s="40">
        <v>41576</v>
      </c>
      <c r="C1113" s="41">
        <v>159.915222</v>
      </c>
      <c r="D1113" s="6">
        <f t="shared" si="20"/>
        <v>-0.66643697577003136</v>
      </c>
      <c r="E1113">
        <v>1.2233490808959311E-2</v>
      </c>
    </row>
    <row r="1114" spans="2:5" x14ac:dyDescent="0.35">
      <c r="B1114" s="40">
        <v>44083</v>
      </c>
      <c r="C1114" s="41">
        <v>479.41531400000002</v>
      </c>
      <c r="D1114" s="6">
        <f t="shared" si="20"/>
        <v>-0.13601217998649373</v>
      </c>
      <c r="E1114">
        <v>1.2232699002735433E-2</v>
      </c>
    </row>
    <row r="1115" spans="2:5" x14ac:dyDescent="0.35">
      <c r="B1115" s="40">
        <v>44669</v>
      </c>
      <c r="C1115" s="41">
        <v>554.88665800000001</v>
      </c>
      <c r="D1115" s="6">
        <f t="shared" si="20"/>
        <v>-5.8433630931286853E-2</v>
      </c>
      <c r="E1115">
        <v>1.2232393838626537E-2</v>
      </c>
    </row>
    <row r="1116" spans="2:5" x14ac:dyDescent="0.35">
      <c r="B1116" s="40">
        <v>44433</v>
      </c>
      <c r="C1116" s="41">
        <v>589.32293700000002</v>
      </c>
      <c r="D1116" s="6">
        <f t="shared" si="20"/>
        <v>18.434031565996825</v>
      </c>
      <c r="E1116">
        <v>1.2228979798128528E-2</v>
      </c>
    </row>
    <row r="1117" spans="2:5" x14ac:dyDescent="0.35">
      <c r="B1117" s="40">
        <v>38777</v>
      </c>
      <c r="C1117" s="41">
        <v>30.324276000000001</v>
      </c>
      <c r="D1117" s="6">
        <f t="shared" si="20"/>
        <v>-0.29162308944784271</v>
      </c>
      <c r="E1117">
        <v>1.2228310350167236E-2</v>
      </c>
    </row>
    <row r="1118" spans="2:5" x14ac:dyDescent="0.35">
      <c r="B1118" s="40">
        <v>38839</v>
      </c>
      <c r="C1118" s="41">
        <v>42.808109000000002</v>
      </c>
      <c r="D1118" s="6">
        <f t="shared" si="20"/>
        <v>0.41035300181248757</v>
      </c>
      <c r="E1118">
        <v>1.2223283856971346E-2</v>
      </c>
    </row>
    <row r="1119" spans="2:5" x14ac:dyDescent="0.35">
      <c r="B1119" s="40">
        <v>38771</v>
      </c>
      <c r="C1119" s="41">
        <v>30.352761999999998</v>
      </c>
      <c r="D1119" s="6">
        <f t="shared" si="20"/>
        <v>-0.92225993585576116</v>
      </c>
      <c r="E1119">
        <v>1.2216626394559931E-2</v>
      </c>
    </row>
    <row r="1120" spans="2:5" x14ac:dyDescent="0.35">
      <c r="B1120" s="40">
        <v>43655</v>
      </c>
      <c r="C1120" s="41">
        <v>390.43911700000001</v>
      </c>
      <c r="D1120" s="6">
        <f t="shared" si="20"/>
        <v>3.2754682050152306</v>
      </c>
      <c r="E1120">
        <v>1.2208857175739501E-2</v>
      </c>
    </row>
    <row r="1121" spans="2:5" x14ac:dyDescent="0.35">
      <c r="B1121" s="40">
        <v>40382</v>
      </c>
      <c r="C1121" s="41">
        <v>91.320785999999998</v>
      </c>
      <c r="D1121" s="6">
        <f t="shared" si="20"/>
        <v>8.3696409644539602E-2</v>
      </c>
      <c r="E1121">
        <v>1.2203767101366347E-2</v>
      </c>
    </row>
    <row r="1122" spans="2:5" x14ac:dyDescent="0.35">
      <c r="B1122" s="40">
        <v>40879</v>
      </c>
      <c r="C1122" s="41">
        <v>84.267868000000007</v>
      </c>
      <c r="D1122" s="6">
        <f t="shared" si="20"/>
        <v>-0.70479792610794789</v>
      </c>
      <c r="E1122">
        <v>1.2201778346706219E-2</v>
      </c>
    </row>
    <row r="1123" spans="2:5" x14ac:dyDescent="0.35">
      <c r="B1123" s="40">
        <v>42961</v>
      </c>
      <c r="C1123" s="41">
        <v>285.45825200000002</v>
      </c>
      <c r="D1123" s="6">
        <f t="shared" si="20"/>
        <v>3.1856575263072964</v>
      </c>
      <c r="E1123">
        <v>1.2195172025690178E-2</v>
      </c>
    </row>
    <row r="1124" spans="2:5" x14ac:dyDescent="0.35">
      <c r="B1124" s="40">
        <v>40137</v>
      </c>
      <c r="C1124" s="41">
        <v>68.199141999999995</v>
      </c>
      <c r="D1124" s="6">
        <f t="shared" si="20"/>
        <v>0.76508174566503262</v>
      </c>
      <c r="E1124">
        <v>1.2175766859683902E-2</v>
      </c>
    </row>
    <row r="1125" spans="2:5" x14ac:dyDescent="0.35">
      <c r="B1125" s="40">
        <v>39689</v>
      </c>
      <c r="C1125" s="41">
        <v>38.637951000000001</v>
      </c>
      <c r="D1125" s="6">
        <f t="shared" si="20"/>
        <v>-0.9271139101373661</v>
      </c>
      <c r="E1125">
        <v>1.2174718479871866E-2</v>
      </c>
    </row>
    <row r="1126" spans="2:5" x14ac:dyDescent="0.35">
      <c r="B1126" s="40">
        <v>44985</v>
      </c>
      <c r="C1126" s="41">
        <v>530.11419699999999</v>
      </c>
      <c r="D1126" s="6">
        <f t="shared" si="20"/>
        <v>5.3386812825416685</v>
      </c>
      <c r="E1126">
        <v>1.2162534148520388E-2</v>
      </c>
    </row>
    <row r="1127" spans="2:5" x14ac:dyDescent="0.35">
      <c r="B1127" s="40">
        <v>40632</v>
      </c>
      <c r="C1127" s="41">
        <v>83.631621999999993</v>
      </c>
      <c r="D1127" s="6">
        <f t="shared" si="20"/>
        <v>-5.2729428549014683E-2</v>
      </c>
      <c r="E1127">
        <v>1.2156192168703719E-2</v>
      </c>
    </row>
    <row r="1128" spans="2:5" x14ac:dyDescent="0.35">
      <c r="B1128" s="40">
        <v>40861</v>
      </c>
      <c r="C1128" s="41">
        <v>88.286941999999996</v>
      </c>
      <c r="D1128" s="6">
        <f t="shared" si="20"/>
        <v>-0.23493086785995998</v>
      </c>
      <c r="E1128">
        <v>1.2152185453155313E-2</v>
      </c>
    </row>
    <row r="1129" spans="2:5" x14ac:dyDescent="0.35">
      <c r="B1129" s="40">
        <v>41271</v>
      </c>
      <c r="C1129" s="41">
        <v>115.397339</v>
      </c>
      <c r="D1129" s="6">
        <f t="shared" si="20"/>
        <v>-0.72292516616019509</v>
      </c>
      <c r="E1129">
        <v>1.2151962667115629E-2</v>
      </c>
    </row>
    <row r="1130" spans="2:5" x14ac:dyDescent="0.35">
      <c r="B1130" s="40">
        <v>43487</v>
      </c>
      <c r="C1130" s="41">
        <v>416.484375</v>
      </c>
      <c r="D1130" s="6">
        <f t="shared" si="20"/>
        <v>-5.2262849434154046E-2</v>
      </c>
      <c r="E1130">
        <v>1.214527549009441E-2</v>
      </c>
    </row>
    <row r="1131" spans="2:5" x14ac:dyDescent="0.35">
      <c r="B1131" s="40">
        <v>43333</v>
      </c>
      <c r="C1131" s="41">
        <v>439.45135499999998</v>
      </c>
      <c r="D1131" s="6">
        <f t="shared" si="20"/>
        <v>77.318232310640028</v>
      </c>
      <c r="E1131">
        <v>1.2133134538668881E-2</v>
      </c>
    </row>
    <row r="1132" spans="2:5" x14ac:dyDescent="0.35">
      <c r="B1132" s="40">
        <v>37564</v>
      </c>
      <c r="C1132" s="41">
        <v>5.6110990000000003</v>
      </c>
      <c r="D1132" s="6">
        <f t="shared" si="20"/>
        <v>-0.96988784673900308</v>
      </c>
      <c r="E1132">
        <v>1.2105002372840287E-2</v>
      </c>
    </row>
    <row r="1133" spans="2:5" x14ac:dyDescent="0.35">
      <c r="B1133" s="40">
        <v>41857</v>
      </c>
      <c r="C1133" s="41">
        <v>186.340012</v>
      </c>
      <c r="D1133" s="6">
        <f t="shared" si="20"/>
        <v>-0.23252617613173038</v>
      </c>
      <c r="E1133">
        <v>1.2077828834338821E-2</v>
      </c>
    </row>
    <row r="1134" spans="2:5" x14ac:dyDescent="0.35">
      <c r="B1134" s="40">
        <v>42325</v>
      </c>
      <c r="C1134" s="41">
        <v>242.79657</v>
      </c>
      <c r="D1134" s="6">
        <f t="shared" si="20"/>
        <v>16.7151904358801</v>
      </c>
      <c r="E1134">
        <v>1.2073583157417089E-2</v>
      </c>
    </row>
    <row r="1135" spans="2:5" x14ac:dyDescent="0.35">
      <c r="B1135" s="40">
        <v>38390</v>
      </c>
      <c r="C1135" s="41">
        <v>13.705558</v>
      </c>
      <c r="D1135" s="6">
        <f t="shared" si="20"/>
        <v>-0.97293204599896255</v>
      </c>
      <c r="E1135">
        <v>1.2069312073432564E-2</v>
      </c>
    </row>
    <row r="1136" spans="2:5" x14ac:dyDescent="0.35">
      <c r="B1136" s="40">
        <v>44109</v>
      </c>
      <c r="C1136" s="41">
        <v>506.33889799999997</v>
      </c>
      <c r="D1136" s="6">
        <f t="shared" si="20"/>
        <v>5.8179471909966818</v>
      </c>
      <c r="E1136">
        <v>1.2066936686622403E-2</v>
      </c>
    </row>
    <row r="1137" spans="2:5" x14ac:dyDescent="0.35">
      <c r="B1137" s="40">
        <v>40245</v>
      </c>
      <c r="C1137" s="41">
        <v>74.265593999999993</v>
      </c>
      <c r="D1137" s="6">
        <f t="shared" si="20"/>
        <v>-0.6768086364710475</v>
      </c>
      <c r="E1137">
        <v>1.2062119525808303E-2</v>
      </c>
    </row>
    <row r="1138" spans="2:5" x14ac:dyDescent="0.35">
      <c r="B1138" s="40">
        <v>42032</v>
      </c>
      <c r="C1138" s="41">
        <v>229.78829999999999</v>
      </c>
      <c r="D1138" s="6">
        <f t="shared" si="20"/>
        <v>3.1090816078335313</v>
      </c>
      <c r="E1138">
        <v>1.2060325760048497E-2</v>
      </c>
    </row>
    <row r="1139" spans="2:5" x14ac:dyDescent="0.35">
      <c r="B1139" s="40">
        <v>40001</v>
      </c>
      <c r="C1139" s="41">
        <v>55.922058</v>
      </c>
      <c r="D1139" s="6">
        <f t="shared" si="20"/>
        <v>-0.76845525857345665</v>
      </c>
      <c r="E1139">
        <v>1.2052555808291905E-2</v>
      </c>
    </row>
    <row r="1140" spans="2:5" x14ac:dyDescent="0.35">
      <c r="B1140" s="40">
        <v>42129</v>
      </c>
      <c r="C1140" s="41">
        <v>241.51728800000001</v>
      </c>
      <c r="D1140" s="6">
        <f t="shared" si="20"/>
        <v>4.0791656539731589</v>
      </c>
      <c r="E1140">
        <v>1.2048159651970914E-2</v>
      </c>
    </row>
    <row r="1141" spans="2:5" x14ac:dyDescent="0.35">
      <c r="B1141" s="40">
        <v>39444</v>
      </c>
      <c r="C1141" s="41">
        <v>47.550583000000003</v>
      </c>
      <c r="D1141" s="6">
        <f t="shared" si="20"/>
        <v>0.27097434103995871</v>
      </c>
      <c r="E1141">
        <v>1.2048034041515656E-2</v>
      </c>
    </row>
    <row r="1142" spans="2:5" x14ac:dyDescent="0.35">
      <c r="B1142" s="40">
        <v>39757</v>
      </c>
      <c r="C1142" s="41">
        <v>37.412700999999998</v>
      </c>
      <c r="D1142" s="6">
        <f t="shared" si="20"/>
        <v>-0.11325386171276279</v>
      </c>
      <c r="E1142">
        <v>1.2000058427220276E-2</v>
      </c>
    </row>
    <row r="1143" spans="2:5" x14ac:dyDescent="0.35">
      <c r="B1143" s="40">
        <v>39238</v>
      </c>
      <c r="C1143" s="41">
        <v>42.190994000000003</v>
      </c>
      <c r="D1143" s="6">
        <f t="shared" si="20"/>
        <v>-0.40742976800178998</v>
      </c>
      <c r="E1143">
        <v>1.1987706186138298E-2</v>
      </c>
    </row>
    <row r="1144" spans="2:5" x14ac:dyDescent="0.35">
      <c r="B1144" s="40">
        <v>40128</v>
      </c>
      <c r="C1144" s="41">
        <v>71.199989000000002</v>
      </c>
      <c r="D1144" s="6">
        <f t="shared" si="20"/>
        <v>-0.59730724174941796</v>
      </c>
      <c r="E1144">
        <v>1.1966750292276621E-2</v>
      </c>
    </row>
    <row r="1145" spans="2:5" x14ac:dyDescent="0.35">
      <c r="B1145" s="40">
        <v>41829</v>
      </c>
      <c r="C1145" s="41">
        <v>176.809708</v>
      </c>
      <c r="D1145" s="6">
        <f t="shared" si="20"/>
        <v>1.0519426088774024</v>
      </c>
      <c r="E1145">
        <v>1.194812171078046E-2</v>
      </c>
    </row>
    <row r="1146" spans="2:5" x14ac:dyDescent="0.35">
      <c r="B1146" s="40">
        <v>40885</v>
      </c>
      <c r="C1146" s="41">
        <v>86.166984999999997</v>
      </c>
      <c r="D1146" s="6">
        <f t="shared" si="20"/>
        <v>13.337201923185713</v>
      </c>
      <c r="E1146">
        <v>1.1929477051497094E-2</v>
      </c>
    </row>
    <row r="1147" spans="2:5" x14ac:dyDescent="0.35">
      <c r="B1147" s="40">
        <v>37501</v>
      </c>
      <c r="C1147" s="41">
        <v>6.0100280000000001</v>
      </c>
      <c r="D1147" s="6">
        <f t="shared" si="20"/>
        <v>-0.98938896440207291</v>
      </c>
      <c r="E1147">
        <v>1.1927386045468551E-2</v>
      </c>
    </row>
    <row r="1148" spans="2:5" x14ac:dyDescent="0.35">
      <c r="B1148" s="40">
        <v>45092</v>
      </c>
      <c r="C1148" s="41">
        <v>566.39410399999997</v>
      </c>
      <c r="D1148" s="6">
        <f t="shared" si="20"/>
        <v>1.2421911959216621</v>
      </c>
      <c r="E1148">
        <v>1.191434709061291E-2</v>
      </c>
    </row>
    <row r="1149" spans="2:5" x14ac:dyDescent="0.35">
      <c r="B1149" s="40">
        <v>42180</v>
      </c>
      <c r="C1149" s="41">
        <v>252.60740699999999</v>
      </c>
      <c r="D1149" s="6">
        <f t="shared" si="20"/>
        <v>4.6592329616323989</v>
      </c>
      <c r="E1149">
        <v>1.1883036080043161E-2</v>
      </c>
    </row>
    <row r="1150" spans="2:5" x14ac:dyDescent="0.35">
      <c r="B1150" s="40">
        <v>39394</v>
      </c>
      <c r="C1150" s="41">
        <v>44.636333</v>
      </c>
      <c r="D1150" s="6">
        <f t="shared" si="20"/>
        <v>-0.81780034416276937</v>
      </c>
      <c r="E1150">
        <v>1.1882480234310029E-2</v>
      </c>
    </row>
    <row r="1151" spans="2:5" x14ac:dyDescent="0.35">
      <c r="B1151" s="40">
        <v>42149</v>
      </c>
      <c r="C1151" s="41">
        <v>244.98582500000001</v>
      </c>
      <c r="D1151" s="6">
        <f t="shared" si="20"/>
        <v>-0.54118823275694561</v>
      </c>
      <c r="E1151">
        <v>1.1875558902565512E-2</v>
      </c>
    </row>
    <row r="1152" spans="2:5" x14ac:dyDescent="0.35">
      <c r="B1152" s="40">
        <v>44207</v>
      </c>
      <c r="C1152" s="41">
        <v>533.95715299999995</v>
      </c>
      <c r="D1152" s="6">
        <f t="shared" si="20"/>
        <v>11.611867037485311</v>
      </c>
      <c r="E1152">
        <v>1.1849893068256324E-2</v>
      </c>
    </row>
    <row r="1153" spans="2:5" x14ac:dyDescent="0.35">
      <c r="B1153" s="40">
        <v>39094</v>
      </c>
      <c r="C1153" s="41">
        <v>42.337676999999999</v>
      </c>
      <c r="D1153" s="6">
        <f t="shared" si="20"/>
        <v>-0.53048469845632662</v>
      </c>
      <c r="E1153">
        <v>1.1842722620958901E-2</v>
      </c>
    </row>
    <row r="1154" spans="2:5" x14ac:dyDescent="0.35">
      <c r="B1154" s="40">
        <v>40763</v>
      </c>
      <c r="C1154" s="41">
        <v>90.173157000000003</v>
      </c>
      <c r="D1154" s="6">
        <f t="shared" si="20"/>
        <v>1.0107295883250562</v>
      </c>
      <c r="E1154">
        <v>1.1828179344973063E-2</v>
      </c>
    </row>
    <row r="1155" spans="2:5" x14ac:dyDescent="0.35">
      <c r="B1155" s="40">
        <v>39563</v>
      </c>
      <c r="C1155" s="41">
        <v>44.845989000000003</v>
      </c>
      <c r="D1155" s="6">
        <f t="shared" si="20"/>
        <v>5.3651621180305035E-3</v>
      </c>
      <c r="E1155">
        <v>1.1826021294514081E-2</v>
      </c>
    </row>
    <row r="1156" spans="2:5" x14ac:dyDescent="0.35">
      <c r="B1156" s="40">
        <v>39370</v>
      </c>
      <c r="C1156" s="41">
        <v>44.606667000000002</v>
      </c>
      <c r="D1156" s="6">
        <f t="shared" si="20"/>
        <v>2.434455249384643</v>
      </c>
      <c r="E1156">
        <v>1.1809063782803671E-2</v>
      </c>
    </row>
    <row r="1157" spans="2:5" x14ac:dyDescent="0.35">
      <c r="B1157" s="40">
        <v>38380</v>
      </c>
      <c r="C1157" s="41">
        <v>12.987989000000001</v>
      </c>
      <c r="D1157" s="6">
        <f t="shared" si="20"/>
        <v>-0.96900609021536299</v>
      </c>
      <c r="E1157">
        <v>1.1801189155644666E-2</v>
      </c>
    </row>
    <row r="1158" spans="2:5" x14ac:dyDescent="0.35">
      <c r="B1158" s="40">
        <v>43368</v>
      </c>
      <c r="C1158" s="41">
        <v>419.049713</v>
      </c>
      <c r="D1158" s="6">
        <f t="shared" si="20"/>
        <v>44.929109978619742</v>
      </c>
      <c r="E1158">
        <v>1.1794848678835923E-2</v>
      </c>
    </row>
    <row r="1159" spans="2:5" x14ac:dyDescent="0.35">
      <c r="B1159" s="40">
        <v>38232</v>
      </c>
      <c r="C1159" s="41">
        <v>9.123837</v>
      </c>
      <c r="D1159" s="6">
        <f t="shared" ref="D1159:D1222" si="21">(C1159-C1160)/C1160</f>
        <v>-0.75085383375870163</v>
      </c>
      <c r="E1159">
        <v>1.17907219218068E-2</v>
      </c>
    </row>
    <row r="1160" spans="2:5" x14ac:dyDescent="0.35">
      <c r="B1160" s="40">
        <v>38931</v>
      </c>
      <c r="C1160" s="41">
        <v>36.620418999999998</v>
      </c>
      <c r="D1160" s="6">
        <f t="shared" si="21"/>
        <v>-0.14677226967046619</v>
      </c>
      <c r="E1160">
        <v>1.1787241757523442E-2</v>
      </c>
    </row>
    <row r="1161" spans="2:5" x14ac:dyDescent="0.35">
      <c r="B1161" s="40">
        <v>39269</v>
      </c>
      <c r="C1161" s="41">
        <v>42.919865000000001</v>
      </c>
      <c r="D1161" s="6">
        <f t="shared" si="21"/>
        <v>-0.9161997902859963</v>
      </c>
      <c r="E1161">
        <v>1.178194550061374E-2</v>
      </c>
    </row>
    <row r="1162" spans="2:5" x14ac:dyDescent="0.35">
      <c r="B1162" s="40">
        <v>44259</v>
      </c>
      <c r="C1162" s="41">
        <v>512.16894500000001</v>
      </c>
      <c r="D1162" s="6">
        <f t="shared" si="21"/>
        <v>0.97855704017239342</v>
      </c>
      <c r="E1162">
        <v>1.1773838289294597E-2</v>
      </c>
    </row>
    <row r="1163" spans="2:5" x14ac:dyDescent="0.35">
      <c r="B1163" s="40">
        <v>42107</v>
      </c>
      <c r="C1163" s="41">
        <v>258.85983299999998</v>
      </c>
      <c r="D1163" s="6">
        <f t="shared" si="21"/>
        <v>0.66715570404495783</v>
      </c>
      <c r="E1163">
        <v>1.1772958814552415E-2</v>
      </c>
    </row>
    <row r="1164" spans="2:5" x14ac:dyDescent="0.35">
      <c r="B1164" s="40">
        <v>41670</v>
      </c>
      <c r="C1164" s="41">
        <v>155.27034</v>
      </c>
      <c r="D1164" s="6">
        <f t="shared" si="21"/>
        <v>25.601389155867317</v>
      </c>
      <c r="E1164">
        <v>1.1764685643960425E-2</v>
      </c>
    </row>
    <row r="1165" spans="2:5" x14ac:dyDescent="0.35">
      <c r="B1165" s="40">
        <v>37782</v>
      </c>
      <c r="C1165" s="41">
        <v>5.8369260000000001</v>
      </c>
      <c r="D1165" s="6">
        <f t="shared" si="21"/>
        <v>-0.98821042973667783</v>
      </c>
      <c r="E1165">
        <v>1.1764665096796656E-2</v>
      </c>
    </row>
    <row r="1166" spans="2:5" x14ac:dyDescent="0.35">
      <c r="B1166" s="40">
        <v>44092</v>
      </c>
      <c r="C1166" s="41">
        <v>495.09234600000002</v>
      </c>
      <c r="D1166" s="6">
        <f t="shared" si="21"/>
        <v>12.080003728294612</v>
      </c>
      <c r="E1166">
        <v>1.1740178710409244E-2</v>
      </c>
    </row>
    <row r="1167" spans="2:5" x14ac:dyDescent="0.35">
      <c r="B1167" s="40">
        <v>38993</v>
      </c>
      <c r="C1167" s="41">
        <v>37.851086000000002</v>
      </c>
      <c r="D1167" s="6">
        <f t="shared" si="21"/>
        <v>-0.5885248538098472</v>
      </c>
      <c r="E1167">
        <v>1.1732418165424403E-2</v>
      </c>
    </row>
    <row r="1168" spans="2:5" x14ac:dyDescent="0.35">
      <c r="B1168" s="40">
        <v>40422</v>
      </c>
      <c r="C1168" s="41">
        <v>91.988754</v>
      </c>
      <c r="D1168" s="6">
        <f t="shared" si="21"/>
        <v>-0.8400195582608696</v>
      </c>
      <c r="E1168">
        <v>1.1708470787157343E-2</v>
      </c>
    </row>
    <row r="1169" spans="2:5" x14ac:dyDescent="0.35">
      <c r="B1169" s="40">
        <v>45133</v>
      </c>
      <c r="C1169" s="41">
        <v>575</v>
      </c>
      <c r="D1169" s="6">
        <f t="shared" si="21"/>
        <v>0.15359597553177601</v>
      </c>
      <c r="E1169">
        <v>1.1700579362741156E-2</v>
      </c>
    </row>
    <row r="1170" spans="2:5" x14ac:dyDescent="0.35">
      <c r="B1170" s="40">
        <v>44188</v>
      </c>
      <c r="C1170" s="41">
        <v>498.44140599999997</v>
      </c>
      <c r="D1170" s="6">
        <f t="shared" si="21"/>
        <v>0.97305135493726092</v>
      </c>
      <c r="E1170">
        <v>1.1700482804703429E-2</v>
      </c>
    </row>
    <row r="1171" spans="2:5" x14ac:dyDescent="0.35">
      <c r="B1171" s="40">
        <v>42793</v>
      </c>
      <c r="C1171" s="41">
        <v>252.62464900000001</v>
      </c>
      <c r="D1171" s="6">
        <f t="shared" si="21"/>
        <v>-1.6765868982092293E-2</v>
      </c>
      <c r="E1171">
        <v>1.1686267116654136E-2</v>
      </c>
    </row>
    <row r="1172" spans="2:5" x14ac:dyDescent="0.35">
      <c r="B1172" s="40">
        <v>42825</v>
      </c>
      <c r="C1172" s="41">
        <v>256.932343</v>
      </c>
      <c r="D1172" s="6">
        <f t="shared" si="21"/>
        <v>-0.49476401307497042</v>
      </c>
      <c r="E1172">
        <v>1.1672590250389123E-2</v>
      </c>
    </row>
    <row r="1173" spans="2:5" x14ac:dyDescent="0.35">
      <c r="B1173" s="40">
        <v>44739</v>
      </c>
      <c r="C1173" s="41">
        <v>508.53927599999997</v>
      </c>
      <c r="D1173" s="6">
        <f t="shared" si="21"/>
        <v>12.219468972442304</v>
      </c>
      <c r="E1173">
        <v>1.167242746572995E-2</v>
      </c>
    </row>
    <row r="1174" spans="2:5" x14ac:dyDescent="0.35">
      <c r="B1174" s="40">
        <v>39827</v>
      </c>
      <c r="C1174" s="41">
        <v>38.468964</v>
      </c>
      <c r="D1174" s="6">
        <f t="shared" si="21"/>
        <v>0.86376549003066927</v>
      </c>
      <c r="E1174">
        <v>1.1666802102703724E-2</v>
      </c>
    </row>
    <row r="1175" spans="2:5" x14ac:dyDescent="0.35">
      <c r="B1175" s="40">
        <v>38595</v>
      </c>
      <c r="C1175" s="41">
        <v>20.640453000000001</v>
      </c>
      <c r="D1175" s="6">
        <f t="shared" si="21"/>
        <v>-0.9614137844352777</v>
      </c>
      <c r="E1175">
        <v>1.1664520194321681E-2</v>
      </c>
    </row>
    <row r="1176" spans="2:5" x14ac:dyDescent="0.35">
      <c r="B1176" s="40">
        <v>44652</v>
      </c>
      <c r="C1176" s="41">
        <v>534.91778599999998</v>
      </c>
      <c r="D1176" s="6">
        <f t="shared" si="21"/>
        <v>1.177784631231428</v>
      </c>
      <c r="E1176">
        <v>1.1655967712464799E-2</v>
      </c>
    </row>
    <row r="1177" spans="2:5" x14ac:dyDescent="0.35">
      <c r="B1177" s="40">
        <v>42086</v>
      </c>
      <c r="C1177" s="41">
        <v>245.624741</v>
      </c>
      <c r="D1177" s="6">
        <f t="shared" si="21"/>
        <v>-6.0273503185128086E-2</v>
      </c>
      <c r="E1177">
        <v>1.1653973637667979E-2</v>
      </c>
    </row>
    <row r="1178" spans="2:5" x14ac:dyDescent="0.35">
      <c r="B1178" s="40">
        <v>42815</v>
      </c>
      <c r="C1178" s="41">
        <v>261.37896699999999</v>
      </c>
      <c r="D1178" s="6">
        <f t="shared" si="21"/>
        <v>10.139552274999801</v>
      </c>
      <c r="E1178">
        <v>1.1652911266468597E-2</v>
      </c>
    </row>
    <row r="1179" spans="2:5" x14ac:dyDescent="0.35">
      <c r="B1179" s="40">
        <v>38644</v>
      </c>
      <c r="C1179" s="41">
        <v>23.464046</v>
      </c>
      <c r="D1179" s="6">
        <f t="shared" si="21"/>
        <v>-0.90892243759705771</v>
      </c>
      <c r="E1179">
        <v>1.1652084458814185E-2</v>
      </c>
    </row>
    <row r="1180" spans="2:5" x14ac:dyDescent="0.35">
      <c r="B1180" s="40">
        <v>42811</v>
      </c>
      <c r="C1180" s="41">
        <v>257.62707499999999</v>
      </c>
      <c r="D1180" s="6">
        <f t="shared" si="21"/>
        <v>0.15913532103549211</v>
      </c>
      <c r="E1180">
        <v>1.1640560149809792E-2</v>
      </c>
    </row>
    <row r="1181" spans="2:5" x14ac:dyDescent="0.35">
      <c r="B1181" s="40">
        <v>41970</v>
      </c>
      <c r="C1181" s="41">
        <v>222.25798</v>
      </c>
      <c r="D1181" s="6">
        <f t="shared" si="21"/>
        <v>-0.59531808815384235</v>
      </c>
      <c r="E1181">
        <v>1.1632532580930983E-2</v>
      </c>
    </row>
    <row r="1182" spans="2:5" x14ac:dyDescent="0.35">
      <c r="B1182" s="40">
        <v>44659</v>
      </c>
      <c r="C1182" s="41">
        <v>549.21649200000002</v>
      </c>
      <c r="D1182" s="6">
        <f t="shared" si="21"/>
        <v>15.481039241760522</v>
      </c>
      <c r="E1182">
        <v>1.1624785399511247E-2</v>
      </c>
    </row>
    <row r="1183" spans="2:5" x14ac:dyDescent="0.35">
      <c r="B1183" s="40">
        <v>38806</v>
      </c>
      <c r="C1183" s="41">
        <v>33.324142000000002</v>
      </c>
      <c r="D1183" s="6">
        <f t="shared" si="21"/>
        <v>-2.1045061963934797E-2</v>
      </c>
      <c r="E1183">
        <v>1.1615527388256513E-2</v>
      </c>
    </row>
    <row r="1184" spans="2:5" x14ac:dyDescent="0.35">
      <c r="B1184" s="40">
        <v>38810</v>
      </c>
      <c r="C1184" s="41">
        <v>34.040526999999997</v>
      </c>
      <c r="D1184" s="6">
        <f t="shared" si="21"/>
        <v>-0.70743351875578664</v>
      </c>
      <c r="E1184">
        <v>1.161274221234437E-2</v>
      </c>
    </row>
    <row r="1185" spans="2:5" x14ac:dyDescent="0.35">
      <c r="B1185" s="40">
        <v>41163</v>
      </c>
      <c r="C1185" s="41">
        <v>116.35142500000001</v>
      </c>
      <c r="D1185" s="6">
        <f t="shared" si="21"/>
        <v>-0.54369652848649053</v>
      </c>
      <c r="E1185">
        <v>1.1596228523318803E-2</v>
      </c>
    </row>
    <row r="1186" spans="2:5" x14ac:dyDescent="0.35">
      <c r="B1186" s="40">
        <v>42874</v>
      </c>
      <c r="C1186" s="41">
        <v>254.98693800000001</v>
      </c>
      <c r="D1186" s="6">
        <f t="shared" si="21"/>
        <v>32.076410032031283</v>
      </c>
      <c r="E1186">
        <v>1.1576683838683679E-2</v>
      </c>
    </row>
    <row r="1187" spans="2:5" x14ac:dyDescent="0.35">
      <c r="B1187" s="40">
        <v>37890</v>
      </c>
      <c r="C1187" s="41">
        <v>7.7090269999999999</v>
      </c>
      <c r="D1187" s="6">
        <f t="shared" si="21"/>
        <v>-0.88353428119185851</v>
      </c>
      <c r="E1187">
        <v>1.1574874452437333E-2</v>
      </c>
    </row>
    <row r="1188" spans="2:5" x14ac:dyDescent="0.35">
      <c r="B1188" s="40">
        <v>40123</v>
      </c>
      <c r="C1188" s="41">
        <v>66.191383000000002</v>
      </c>
      <c r="D1188" s="6">
        <f t="shared" si="21"/>
        <v>1.2073779775511115</v>
      </c>
      <c r="E1188">
        <v>1.1547307087792428E-2</v>
      </c>
    </row>
    <row r="1189" spans="2:5" x14ac:dyDescent="0.35">
      <c r="B1189" s="40">
        <v>38770</v>
      </c>
      <c r="C1189" s="41">
        <v>29.986429000000001</v>
      </c>
      <c r="D1189" s="6">
        <f t="shared" si="21"/>
        <v>-0.94505874055643047</v>
      </c>
      <c r="E1189">
        <v>1.1533427790344905E-2</v>
      </c>
    </row>
    <row r="1190" spans="2:5" x14ac:dyDescent="0.35">
      <c r="B1190" s="40">
        <v>45075</v>
      </c>
      <c r="C1190" s="41">
        <v>545.79070999999999</v>
      </c>
      <c r="D1190" s="6">
        <f t="shared" si="21"/>
        <v>35.267575670647595</v>
      </c>
      <c r="E1190">
        <v>1.1529229434292817E-2</v>
      </c>
    </row>
    <row r="1191" spans="2:5" x14ac:dyDescent="0.35">
      <c r="B1191" s="40">
        <v>38453</v>
      </c>
      <c r="C1191" s="41">
        <v>15.048999</v>
      </c>
      <c r="D1191" s="6">
        <f t="shared" si="21"/>
        <v>-0.94308023271967434</v>
      </c>
      <c r="E1191">
        <v>1.1521628006158285E-2</v>
      </c>
    </row>
    <row r="1192" spans="2:5" x14ac:dyDescent="0.35">
      <c r="B1192" s="40">
        <v>42898</v>
      </c>
      <c r="C1192" s="41">
        <v>264.389679</v>
      </c>
      <c r="D1192" s="6">
        <f t="shared" si="21"/>
        <v>45.901868555397982</v>
      </c>
      <c r="E1192">
        <v>1.151857027577897E-2</v>
      </c>
    </row>
    <row r="1193" spans="2:5" x14ac:dyDescent="0.35">
      <c r="B1193" s="40">
        <v>37776</v>
      </c>
      <c r="C1193" s="41">
        <v>5.6370820000000004</v>
      </c>
      <c r="D1193" s="6">
        <f t="shared" si="21"/>
        <v>-0.97640288659033936</v>
      </c>
      <c r="E1193">
        <v>1.1502102734604686E-2</v>
      </c>
    </row>
    <row r="1194" spans="2:5" x14ac:dyDescent="0.35">
      <c r="B1194" s="40">
        <v>42383</v>
      </c>
      <c r="C1194" s="41">
        <v>238.88862599999999</v>
      </c>
      <c r="D1194" s="6">
        <f t="shared" si="21"/>
        <v>4.6499601444803078</v>
      </c>
      <c r="E1194">
        <v>1.1485175583090968E-2</v>
      </c>
    </row>
    <row r="1195" spans="2:5" x14ac:dyDescent="0.35">
      <c r="B1195" s="40">
        <v>39022</v>
      </c>
      <c r="C1195" s="41">
        <v>42.281471000000003</v>
      </c>
      <c r="D1195" s="6">
        <f t="shared" si="21"/>
        <v>-0.79785089316939117</v>
      </c>
      <c r="E1195">
        <v>1.1481736416408201E-2</v>
      </c>
    </row>
    <row r="1196" spans="2:5" x14ac:dyDescent="0.35">
      <c r="B1196" s="40">
        <v>41954</v>
      </c>
      <c r="C1196" s="41">
        <v>209.15982099999999</v>
      </c>
      <c r="D1196" s="6">
        <f t="shared" si="21"/>
        <v>-0.59603883055922524</v>
      </c>
      <c r="E1196">
        <v>1.1476339526280965E-2</v>
      </c>
    </row>
    <row r="1197" spans="2:5" x14ac:dyDescent="0.35">
      <c r="B1197" s="40">
        <v>45057</v>
      </c>
      <c r="C1197" s="41">
        <v>517.77209500000004</v>
      </c>
      <c r="D1197" s="6">
        <f t="shared" si="21"/>
        <v>5.0430092993130069</v>
      </c>
      <c r="E1197">
        <v>1.1471911052062786E-2</v>
      </c>
    </row>
    <row r="1198" spans="2:5" x14ac:dyDescent="0.35">
      <c r="B1198" s="40">
        <v>40925</v>
      </c>
      <c r="C1198" s="41">
        <v>85.681168</v>
      </c>
      <c r="D1198" s="6">
        <f t="shared" si="21"/>
        <v>1.0277894724087004</v>
      </c>
      <c r="E1198">
        <v>1.1470280213821557E-2</v>
      </c>
    </row>
    <row r="1199" spans="2:5" x14ac:dyDescent="0.35">
      <c r="B1199" s="40">
        <v>39296</v>
      </c>
      <c r="C1199" s="41">
        <v>42.253483000000003</v>
      </c>
      <c r="D1199" s="6">
        <f t="shared" si="21"/>
        <v>5.2312729551864621</v>
      </c>
      <c r="E1199">
        <v>1.1465700291055507E-2</v>
      </c>
    </row>
    <row r="1200" spans="2:5" x14ac:dyDescent="0.35">
      <c r="B1200" s="40">
        <v>37816</v>
      </c>
      <c r="C1200" s="41">
        <v>6.780875</v>
      </c>
      <c r="D1200" s="6">
        <f t="shared" si="21"/>
        <v>-0.98745451825195596</v>
      </c>
      <c r="E1200">
        <v>1.14413864803547E-2</v>
      </c>
    </row>
    <row r="1201" spans="2:5" x14ac:dyDescent="0.35">
      <c r="B1201" s="40">
        <v>44293</v>
      </c>
      <c r="C1201" s="41">
        <v>540.50335700000005</v>
      </c>
      <c r="D1201" s="6">
        <f t="shared" si="21"/>
        <v>11.735438494917556</v>
      </c>
      <c r="E1201">
        <v>1.1427027845732457E-2</v>
      </c>
    </row>
    <row r="1202" spans="2:5" x14ac:dyDescent="0.35">
      <c r="B1202" s="40">
        <v>39330</v>
      </c>
      <c r="C1202" s="41">
        <v>42.440891000000001</v>
      </c>
      <c r="D1202" s="6">
        <f t="shared" si="21"/>
        <v>-0.10113408065843386</v>
      </c>
      <c r="E1202">
        <v>1.1414372296864745E-2</v>
      </c>
    </row>
    <row r="1203" spans="2:5" x14ac:dyDescent="0.35">
      <c r="B1203" s="40">
        <v>39941</v>
      </c>
      <c r="C1203" s="41">
        <v>47.216042000000002</v>
      </c>
      <c r="D1203" s="6">
        <f t="shared" si="21"/>
        <v>-0.81387243212746752</v>
      </c>
      <c r="E1203">
        <v>1.141027259127732E-2</v>
      </c>
    </row>
    <row r="1204" spans="2:5" x14ac:dyDescent="0.35">
      <c r="B1204" s="40">
        <v>42661</v>
      </c>
      <c r="C1204" s="41">
        <v>253.67570499999999</v>
      </c>
      <c r="D1204" s="6">
        <f t="shared" si="21"/>
        <v>4.047751587358503</v>
      </c>
      <c r="E1204">
        <v>1.1401443863000177E-2</v>
      </c>
    </row>
    <row r="1205" spans="2:5" x14ac:dyDescent="0.35">
      <c r="B1205" s="40">
        <v>39430</v>
      </c>
      <c r="C1205" s="41">
        <v>50.255187999999997</v>
      </c>
      <c r="D1205" s="6">
        <f t="shared" si="21"/>
        <v>-0.81848163684502617</v>
      </c>
      <c r="E1205">
        <v>1.1392639890544915E-2</v>
      </c>
    </row>
    <row r="1206" spans="2:5" x14ac:dyDescent="0.35">
      <c r="B1206" s="40">
        <v>42921</v>
      </c>
      <c r="C1206" s="41">
        <v>276.86007699999999</v>
      </c>
      <c r="D1206" s="6">
        <f t="shared" si="21"/>
        <v>-0.28656060471937117</v>
      </c>
      <c r="E1206">
        <v>1.1375217306705194E-2</v>
      </c>
    </row>
    <row r="1207" spans="2:5" x14ac:dyDescent="0.35">
      <c r="B1207" s="40">
        <v>43397</v>
      </c>
      <c r="C1207" s="41">
        <v>388.06390399999998</v>
      </c>
      <c r="D1207" s="6">
        <f t="shared" si="21"/>
        <v>-0.36652702672534304</v>
      </c>
      <c r="E1207">
        <v>1.1357741223204373E-2</v>
      </c>
    </row>
    <row r="1208" spans="2:5" x14ac:dyDescent="0.35">
      <c r="B1208" s="40">
        <v>44482</v>
      </c>
      <c r="C1208" s="41">
        <v>612.59741199999996</v>
      </c>
      <c r="D1208" s="6">
        <f t="shared" si="21"/>
        <v>1.7609684362600584</v>
      </c>
      <c r="E1208">
        <v>1.134896323572993E-2</v>
      </c>
    </row>
    <row r="1209" spans="2:5" x14ac:dyDescent="0.35">
      <c r="B1209" s="40">
        <v>42426</v>
      </c>
      <c r="C1209" s="41">
        <v>221.87773100000001</v>
      </c>
      <c r="D1209" s="6">
        <f t="shared" si="21"/>
        <v>5.181870006938933</v>
      </c>
      <c r="E1209">
        <v>1.1316030147444136E-2</v>
      </c>
    </row>
    <row r="1210" spans="2:5" x14ac:dyDescent="0.35">
      <c r="B1210" s="40">
        <v>39815</v>
      </c>
      <c r="C1210" s="41">
        <v>35.891685000000003</v>
      </c>
      <c r="D1210" s="6">
        <f t="shared" si="21"/>
        <v>-0.91650989434940622</v>
      </c>
      <c r="E1210">
        <v>1.1309510509447019E-2</v>
      </c>
    </row>
    <row r="1211" spans="2:5" x14ac:dyDescent="0.35">
      <c r="B1211" s="40">
        <v>43536</v>
      </c>
      <c r="C1211" s="41">
        <v>429.891479</v>
      </c>
      <c r="D1211" s="6">
        <f t="shared" si="21"/>
        <v>2.8522735984281193</v>
      </c>
      <c r="E1211">
        <v>1.1304724247104617E-2</v>
      </c>
    </row>
    <row r="1212" spans="2:5" x14ac:dyDescent="0.35">
      <c r="B1212" s="40">
        <v>41173</v>
      </c>
      <c r="C1212" s="41">
        <v>111.594223</v>
      </c>
      <c r="D1212" s="6">
        <f t="shared" si="21"/>
        <v>0.35415399078736892</v>
      </c>
      <c r="E1212">
        <v>1.128112589472432E-2</v>
      </c>
    </row>
    <row r="1213" spans="2:5" x14ac:dyDescent="0.35">
      <c r="B1213" s="40">
        <v>40506</v>
      </c>
      <c r="C1213" s="41">
        <v>82.408812999999995</v>
      </c>
      <c r="D1213" s="6">
        <f t="shared" si="21"/>
        <v>-0.20788231028176465</v>
      </c>
      <c r="E1213">
        <v>1.1253793360753861E-2</v>
      </c>
    </row>
    <row r="1214" spans="2:5" x14ac:dyDescent="0.35">
      <c r="B1214" s="40">
        <v>41116</v>
      </c>
      <c r="C1214" s="41">
        <v>104.036072</v>
      </c>
      <c r="D1214" s="6">
        <f t="shared" si="21"/>
        <v>5.0201032980868563</v>
      </c>
      <c r="E1214">
        <v>1.1236069512526946E-2</v>
      </c>
    </row>
    <row r="1215" spans="2:5" x14ac:dyDescent="0.35">
      <c r="B1215" s="40">
        <v>38525</v>
      </c>
      <c r="C1215" s="41">
        <v>17.281442999999999</v>
      </c>
      <c r="D1215" s="6">
        <f t="shared" si="21"/>
        <v>-0.45983890665520422</v>
      </c>
      <c r="E1215">
        <v>1.1196841116324147E-2</v>
      </c>
    </row>
    <row r="1216" spans="2:5" x14ac:dyDescent="0.35">
      <c r="B1216" s="40">
        <v>38782</v>
      </c>
      <c r="C1216" s="41">
        <v>31.993127999999999</v>
      </c>
      <c r="D1216" s="6">
        <f t="shared" si="21"/>
        <v>-0.87674687006568564</v>
      </c>
      <c r="E1216">
        <v>1.1192832339380591E-2</v>
      </c>
    </row>
    <row r="1217" spans="2:5" x14ac:dyDescent="0.35">
      <c r="B1217" s="40">
        <v>42765</v>
      </c>
      <c r="C1217" s="41">
        <v>259.57254</v>
      </c>
      <c r="D1217" s="6">
        <f t="shared" si="21"/>
        <v>10.363362517266827</v>
      </c>
      <c r="E1217">
        <v>1.1187566605782708E-2</v>
      </c>
    </row>
    <row r="1218" spans="2:5" x14ac:dyDescent="0.35">
      <c r="B1218" s="40">
        <v>38663</v>
      </c>
      <c r="C1218" s="41">
        <v>22.842934</v>
      </c>
      <c r="D1218" s="6">
        <f t="shared" si="21"/>
        <v>-0.95932581076782242</v>
      </c>
      <c r="E1218">
        <v>1.1171523259513282E-2</v>
      </c>
    </row>
    <row r="1219" spans="2:5" x14ac:dyDescent="0.35">
      <c r="B1219" s="40">
        <v>44362</v>
      </c>
      <c r="C1219" s="41">
        <v>561.60760500000004</v>
      </c>
      <c r="D1219" s="6">
        <f t="shared" si="21"/>
        <v>32.069877365176723</v>
      </c>
      <c r="E1219">
        <v>1.1170551946273307E-2</v>
      </c>
    </row>
    <row r="1220" spans="2:5" x14ac:dyDescent="0.35">
      <c r="B1220" s="40">
        <v>38502</v>
      </c>
      <c r="C1220" s="41">
        <v>16.982451999999999</v>
      </c>
      <c r="D1220" s="6">
        <f t="shared" si="21"/>
        <v>-0.94851282204892584</v>
      </c>
      <c r="E1220">
        <v>1.1155880814676217E-2</v>
      </c>
    </row>
    <row r="1221" spans="2:5" x14ac:dyDescent="0.35">
      <c r="B1221" s="40">
        <v>43091</v>
      </c>
      <c r="C1221" s="41">
        <v>329.83846999999997</v>
      </c>
      <c r="D1221" s="6">
        <f t="shared" si="21"/>
        <v>2.5733156024527117</v>
      </c>
      <c r="E1221">
        <v>1.1153974617961589E-2</v>
      </c>
    </row>
    <row r="1222" spans="2:5" x14ac:dyDescent="0.35">
      <c r="B1222" s="40">
        <v>40956</v>
      </c>
      <c r="C1222" s="41">
        <v>92.305999999999997</v>
      </c>
      <c r="D1222" s="6">
        <f t="shared" si="21"/>
        <v>5.0614366457204998</v>
      </c>
      <c r="E1222">
        <v>1.1127329965727762E-2</v>
      </c>
    </row>
    <row r="1223" spans="2:5" x14ac:dyDescent="0.35">
      <c r="B1223" s="40">
        <v>38463</v>
      </c>
      <c r="C1223" s="41">
        <v>15.228403</v>
      </c>
      <c r="D1223" s="6">
        <f t="shared" ref="D1223:D1286" si="22">(C1223-C1224)/C1224</f>
        <v>-0.91617345885792645</v>
      </c>
      <c r="E1223">
        <v>1.1117617262271605E-2</v>
      </c>
    </row>
    <row r="1224" spans="2:5" x14ac:dyDescent="0.35">
      <c r="B1224" s="40">
        <v>41850</v>
      </c>
      <c r="C1224" s="41">
        <v>181.665649</v>
      </c>
      <c r="D1224" s="6">
        <f t="shared" si="22"/>
        <v>3.3552337368747707</v>
      </c>
      <c r="E1224">
        <v>1.1114094811111735E-2</v>
      </c>
    </row>
    <row r="1225" spans="2:5" x14ac:dyDescent="0.35">
      <c r="B1225" s="40">
        <v>39191</v>
      </c>
      <c r="C1225" s="41">
        <v>41.712032000000001</v>
      </c>
      <c r="D1225" s="6">
        <f t="shared" si="22"/>
        <v>-0.90381835422063939</v>
      </c>
      <c r="E1225">
        <v>1.110549898001131E-2</v>
      </c>
    </row>
    <row r="1226" spans="2:5" x14ac:dyDescent="0.35">
      <c r="B1226" s="40">
        <v>43959</v>
      </c>
      <c r="C1226" s="41">
        <v>433.67974900000002</v>
      </c>
      <c r="D1226" s="6">
        <f t="shared" si="22"/>
        <v>7.7905640456456815E-2</v>
      </c>
      <c r="E1226">
        <v>1.1088390000649009E-2</v>
      </c>
    </row>
    <row r="1227" spans="2:5" x14ac:dyDescent="0.35">
      <c r="B1227" s="40">
        <v>43378</v>
      </c>
      <c r="C1227" s="41">
        <v>402.33554099999998</v>
      </c>
      <c r="D1227" s="6">
        <f t="shared" si="22"/>
        <v>9.4243609968705577</v>
      </c>
      <c r="E1227">
        <v>1.1072095948945489E-2</v>
      </c>
    </row>
    <row r="1228" spans="2:5" x14ac:dyDescent="0.35">
      <c r="B1228" s="40">
        <v>39833</v>
      </c>
      <c r="C1228" s="41">
        <v>38.595703</v>
      </c>
      <c r="D1228" s="6">
        <f t="shared" si="22"/>
        <v>-0.85912420535426526</v>
      </c>
      <c r="E1228">
        <v>1.1067973520587188E-2</v>
      </c>
    </row>
    <row r="1229" spans="2:5" x14ac:dyDescent="0.35">
      <c r="B1229" s="40">
        <v>42615</v>
      </c>
      <c r="C1229" s="41">
        <v>273.96972699999998</v>
      </c>
      <c r="D1229" s="6">
        <f t="shared" si="22"/>
        <v>-0.20738202880731338</v>
      </c>
      <c r="E1229">
        <v>1.1063720729787709E-2</v>
      </c>
    </row>
    <row r="1230" spans="2:5" x14ac:dyDescent="0.35">
      <c r="B1230" s="40">
        <v>43234</v>
      </c>
      <c r="C1230" s="41">
        <v>345.65167200000002</v>
      </c>
      <c r="D1230" s="6">
        <f t="shared" si="22"/>
        <v>7.573271464203013</v>
      </c>
      <c r="E1230">
        <v>1.1051900680334589E-2</v>
      </c>
    </row>
    <row r="1231" spans="2:5" x14ac:dyDescent="0.35">
      <c r="B1231" s="40">
        <v>39603</v>
      </c>
      <c r="C1231" s="41">
        <v>40.317360000000001</v>
      </c>
      <c r="D1231" s="6">
        <f t="shared" si="22"/>
        <v>-4.5657485631375748E-2</v>
      </c>
      <c r="E1231">
        <v>1.104105554381817E-2</v>
      </c>
    </row>
    <row r="1232" spans="2:5" x14ac:dyDescent="0.35">
      <c r="B1232" s="40">
        <v>39476</v>
      </c>
      <c r="C1232" s="41">
        <v>42.246215999999997</v>
      </c>
      <c r="D1232" s="6">
        <f t="shared" si="22"/>
        <v>-0.92547745951195959</v>
      </c>
      <c r="E1232">
        <v>1.1038489841790637E-2</v>
      </c>
    </row>
    <row r="1233" spans="2:5" x14ac:dyDescent="0.35">
      <c r="B1233" s="40">
        <v>45103</v>
      </c>
      <c r="C1233" s="41">
        <v>566.89178500000003</v>
      </c>
      <c r="D1233" s="6">
        <f t="shared" si="22"/>
        <v>4.916673586425766</v>
      </c>
      <c r="E1233">
        <v>1.1005625379949757E-2</v>
      </c>
    </row>
    <row r="1234" spans="2:5" x14ac:dyDescent="0.35">
      <c r="B1234" s="40">
        <v>40455</v>
      </c>
      <c r="C1234" s="41">
        <v>95.812584000000001</v>
      </c>
      <c r="D1234" s="6">
        <f t="shared" si="22"/>
        <v>1.4413435695939456</v>
      </c>
      <c r="E1234">
        <v>1.1004168609885755E-2</v>
      </c>
    </row>
    <row r="1235" spans="2:5" x14ac:dyDescent="0.35">
      <c r="B1235" s="40">
        <v>39008</v>
      </c>
      <c r="C1235" s="41">
        <v>39.245842000000003</v>
      </c>
      <c r="D1235" s="6">
        <f t="shared" si="22"/>
        <v>-0.9249201068648718</v>
      </c>
      <c r="E1235">
        <v>1.099061946029542E-2</v>
      </c>
    </row>
    <row r="1236" spans="2:5" x14ac:dyDescent="0.35">
      <c r="B1236" s="40">
        <v>44330</v>
      </c>
      <c r="C1236" s="41">
        <v>522.72106900000006</v>
      </c>
      <c r="D1236" s="6">
        <f t="shared" si="22"/>
        <v>1.1247544253594877</v>
      </c>
      <c r="E1236">
        <v>1.0959914861846073E-2</v>
      </c>
    </row>
    <row r="1237" spans="2:5" x14ac:dyDescent="0.35">
      <c r="B1237" s="40">
        <v>42321</v>
      </c>
      <c r="C1237" s="41">
        <v>246.014816</v>
      </c>
      <c r="D1237" s="6">
        <f t="shared" si="22"/>
        <v>1.7392935092697122</v>
      </c>
      <c r="E1237">
        <v>1.0957685741952286E-2</v>
      </c>
    </row>
    <row r="1238" spans="2:5" x14ac:dyDescent="0.35">
      <c r="B1238" s="40">
        <v>40366</v>
      </c>
      <c r="C1238" s="41">
        <v>89.809585999999996</v>
      </c>
      <c r="D1238" s="6">
        <f t="shared" si="22"/>
        <v>-0.70686406113779165</v>
      </c>
      <c r="E1238">
        <v>1.0935590926545025E-2</v>
      </c>
    </row>
    <row r="1239" spans="2:5" x14ac:dyDescent="0.35">
      <c r="B1239" s="40">
        <v>43187</v>
      </c>
      <c r="C1239" s="41">
        <v>306.37521400000003</v>
      </c>
      <c r="D1239" s="6">
        <f t="shared" si="22"/>
        <v>5.8670319846682473</v>
      </c>
      <c r="E1239">
        <v>1.0928046179550267E-2</v>
      </c>
    </row>
    <row r="1240" spans="2:5" x14ac:dyDescent="0.35">
      <c r="B1240" s="40">
        <v>39567</v>
      </c>
      <c r="C1240" s="41">
        <v>44.615375999999998</v>
      </c>
      <c r="D1240" s="6">
        <f t="shared" si="22"/>
        <v>-0.89734954998447292</v>
      </c>
      <c r="E1240">
        <v>1.0926662199578404E-2</v>
      </c>
    </row>
    <row r="1241" spans="2:5" x14ac:dyDescent="0.35">
      <c r="B1241" s="40">
        <v>43719</v>
      </c>
      <c r="C1241" s="41">
        <v>434.63400300000001</v>
      </c>
      <c r="D1241" s="6">
        <f t="shared" si="22"/>
        <v>10.590207009276</v>
      </c>
      <c r="E1241">
        <v>1.0917301581297029E-2</v>
      </c>
    </row>
    <row r="1242" spans="2:5" x14ac:dyDescent="0.35">
      <c r="B1242" s="40">
        <v>39847</v>
      </c>
      <c r="C1242" s="41">
        <v>37.500107</v>
      </c>
      <c r="D1242" s="6">
        <f t="shared" si="22"/>
        <v>2.1648923627398542</v>
      </c>
      <c r="E1242">
        <v>1.0913167389489912E-2</v>
      </c>
    </row>
    <row r="1243" spans="2:5" x14ac:dyDescent="0.35">
      <c r="B1243" s="40">
        <v>37998</v>
      </c>
      <c r="C1243" s="41">
        <v>11.848777999999999</v>
      </c>
      <c r="D1243" s="6">
        <f t="shared" si="22"/>
        <v>-0.92360053238318096</v>
      </c>
      <c r="E1243">
        <v>1.0891021278421783E-2</v>
      </c>
    </row>
    <row r="1244" spans="2:5" x14ac:dyDescent="0.35">
      <c r="B1244" s="40">
        <v>41653</v>
      </c>
      <c r="C1244" s="41">
        <v>155.089798</v>
      </c>
      <c r="D1244" s="6">
        <f t="shared" si="22"/>
        <v>0.64244892047629831</v>
      </c>
      <c r="E1244">
        <v>1.0885357284040751E-2</v>
      </c>
    </row>
    <row r="1245" spans="2:5" x14ac:dyDescent="0.35">
      <c r="B1245" s="40">
        <v>41033</v>
      </c>
      <c r="C1245" s="41">
        <v>94.425949000000003</v>
      </c>
      <c r="D1245" s="6">
        <f t="shared" si="22"/>
        <v>-0.33161395568106744</v>
      </c>
      <c r="E1245">
        <v>1.0874794493655211E-2</v>
      </c>
    </row>
    <row r="1246" spans="2:5" x14ac:dyDescent="0.35">
      <c r="B1246" s="40">
        <v>41428</v>
      </c>
      <c r="C1246" s="41">
        <v>141.27456699999999</v>
      </c>
      <c r="D1246" s="6">
        <f t="shared" si="22"/>
        <v>-0.73004739138381702</v>
      </c>
      <c r="E1246">
        <v>1.0872824725062666E-2</v>
      </c>
    </row>
    <row r="1247" spans="2:5" x14ac:dyDescent="0.35">
      <c r="B1247" s="40">
        <v>44747</v>
      </c>
      <c r="C1247" s="41">
        <v>523.33099400000003</v>
      </c>
      <c r="D1247" s="6">
        <f t="shared" si="22"/>
        <v>8.2222960030448919E-2</v>
      </c>
      <c r="E1247">
        <v>1.0857256183669842E-2</v>
      </c>
    </row>
    <row r="1248" spans="2:5" x14ac:dyDescent="0.35">
      <c r="B1248" s="40">
        <v>43942</v>
      </c>
      <c r="C1248" s="41">
        <v>483.570404</v>
      </c>
      <c r="D1248" s="6">
        <f t="shared" si="22"/>
        <v>-2.7522914599372811E-2</v>
      </c>
      <c r="E1248">
        <v>1.0855367655181759E-2</v>
      </c>
    </row>
    <row r="1249" spans="2:5" x14ac:dyDescent="0.35">
      <c r="B1249" s="40">
        <v>44050</v>
      </c>
      <c r="C1249" s="41">
        <v>497.256348</v>
      </c>
      <c r="D1249" s="6">
        <f t="shared" si="22"/>
        <v>82.202767533849581</v>
      </c>
      <c r="E1249">
        <v>1.085248760333573E-2</v>
      </c>
    </row>
    <row r="1250" spans="2:5" x14ac:dyDescent="0.35">
      <c r="B1250" s="40">
        <v>37791</v>
      </c>
      <c r="C1250" s="41">
        <v>5.9764400000000002</v>
      </c>
      <c r="D1250" s="6">
        <f t="shared" si="22"/>
        <v>-0.95678533458928161</v>
      </c>
      <c r="E1250">
        <v>1.0842072966735004E-2</v>
      </c>
    </row>
    <row r="1251" spans="2:5" x14ac:dyDescent="0.35">
      <c r="B1251" s="40">
        <v>41452</v>
      </c>
      <c r="C1251" s="41">
        <v>138.29657</v>
      </c>
      <c r="D1251" s="6">
        <f t="shared" si="22"/>
        <v>-0.48962739000587624</v>
      </c>
      <c r="E1251">
        <v>1.0840934898292237E-2</v>
      </c>
    </row>
    <row r="1252" spans="2:5" x14ac:dyDescent="0.35">
      <c r="B1252" s="40">
        <v>42614</v>
      </c>
      <c r="C1252" s="41">
        <v>270.97177099999999</v>
      </c>
      <c r="D1252" s="6">
        <f t="shared" si="22"/>
        <v>2.3144869139414883</v>
      </c>
      <c r="E1252">
        <v>1.083960877700138E-2</v>
      </c>
    </row>
    <row r="1253" spans="2:5" x14ac:dyDescent="0.35">
      <c r="B1253" s="40">
        <v>40512</v>
      </c>
      <c r="C1253" s="41">
        <v>81.753760999999997</v>
      </c>
      <c r="D1253" s="6">
        <f t="shared" si="22"/>
        <v>-0.79115053855404283</v>
      </c>
      <c r="E1253">
        <v>1.0799678240480847E-2</v>
      </c>
    </row>
    <row r="1254" spans="2:5" x14ac:dyDescent="0.35">
      <c r="B1254" s="40">
        <v>43651</v>
      </c>
      <c r="C1254" s="41">
        <v>391.44827299999997</v>
      </c>
      <c r="D1254" s="6">
        <f t="shared" si="22"/>
        <v>3.3004384829695512</v>
      </c>
      <c r="E1254">
        <v>1.0795524583075151E-2</v>
      </c>
    </row>
    <row r="1255" spans="2:5" x14ac:dyDescent="0.35">
      <c r="B1255" s="40">
        <v>40963</v>
      </c>
      <c r="C1255" s="41">
        <v>91.025199999999998</v>
      </c>
      <c r="D1255" s="6">
        <f t="shared" si="22"/>
        <v>10.493121440328325</v>
      </c>
      <c r="E1255">
        <v>1.078968002050246E-2</v>
      </c>
    </row>
    <row r="1256" spans="2:5" x14ac:dyDescent="0.35">
      <c r="B1256" s="40">
        <v>37918</v>
      </c>
      <c r="C1256" s="41">
        <v>7.9199719999999996</v>
      </c>
      <c r="D1256" s="6">
        <f t="shared" si="22"/>
        <v>-0.98091549995681282</v>
      </c>
      <c r="E1256">
        <v>1.0768422819198788E-2</v>
      </c>
    </row>
    <row r="1257" spans="2:5" x14ac:dyDescent="0.35">
      <c r="B1257" s="40">
        <v>43920</v>
      </c>
      <c r="C1257" s="41">
        <v>414.99499500000002</v>
      </c>
      <c r="D1257" s="6">
        <f t="shared" si="22"/>
        <v>-0.24037661615118783</v>
      </c>
      <c r="E1257">
        <v>1.0756483314438977E-2</v>
      </c>
    </row>
    <row r="1258" spans="2:5" x14ac:dyDescent="0.35">
      <c r="B1258" s="40">
        <v>44294</v>
      </c>
      <c r="C1258" s="41">
        <v>546.31677200000001</v>
      </c>
      <c r="D1258" s="6">
        <f t="shared" si="22"/>
        <v>11.685677555069663</v>
      </c>
      <c r="E1258">
        <v>1.0755557619968608E-2</v>
      </c>
    </row>
    <row r="1259" spans="2:5" x14ac:dyDescent="0.35">
      <c r="B1259" s="40">
        <v>39280</v>
      </c>
      <c r="C1259" s="41">
        <v>43.065635999999998</v>
      </c>
      <c r="D1259" s="6">
        <f t="shared" si="22"/>
        <v>-0.91341269657093493</v>
      </c>
      <c r="E1259">
        <v>1.075252060095146E-2</v>
      </c>
    </row>
    <row r="1260" spans="2:5" x14ac:dyDescent="0.35">
      <c r="B1260" s="40">
        <v>44252</v>
      </c>
      <c r="C1260" s="41">
        <v>497.36663800000002</v>
      </c>
      <c r="D1260" s="6">
        <f t="shared" si="22"/>
        <v>0.90487895432518484</v>
      </c>
      <c r="E1260">
        <v>1.0721729407799153E-2</v>
      </c>
    </row>
    <row r="1261" spans="2:5" x14ac:dyDescent="0.35">
      <c r="B1261" s="40">
        <v>42648</v>
      </c>
      <c r="C1261" s="41">
        <v>261.10144000000003</v>
      </c>
      <c r="D1261" s="6">
        <f t="shared" si="22"/>
        <v>-0.15344353682556883</v>
      </c>
      <c r="E1261">
        <v>1.071246726307414E-2</v>
      </c>
    </row>
    <row r="1262" spans="2:5" x14ac:dyDescent="0.35">
      <c r="B1262" s="40">
        <v>43154</v>
      </c>
      <c r="C1262" s="41">
        <v>308.42767300000003</v>
      </c>
      <c r="D1262" s="6">
        <f t="shared" si="22"/>
        <v>9.4084927367624314</v>
      </c>
      <c r="E1262">
        <v>1.0700168733771763E-2</v>
      </c>
    </row>
    <row r="1263" spans="2:5" x14ac:dyDescent="0.35">
      <c r="B1263" s="40">
        <v>38737</v>
      </c>
      <c r="C1263" s="41">
        <v>29.632308999999999</v>
      </c>
      <c r="D1263" s="6">
        <f t="shared" si="22"/>
        <v>-0.94067797892766525</v>
      </c>
      <c r="E1263">
        <v>1.0689760941552459E-2</v>
      </c>
    </row>
    <row r="1264" spans="2:5" x14ac:dyDescent="0.35">
      <c r="B1264" s="40">
        <v>44257</v>
      </c>
      <c r="C1264" s="41">
        <v>499.51617399999998</v>
      </c>
      <c r="D1264" s="6">
        <f t="shared" si="22"/>
        <v>0.84248471885462228</v>
      </c>
      <c r="E1264">
        <v>1.0675035354220487E-2</v>
      </c>
    </row>
    <row r="1265" spans="2:5" x14ac:dyDescent="0.35">
      <c r="B1265" s="40">
        <v>42606</v>
      </c>
      <c r="C1265" s="41">
        <v>271.11007699999999</v>
      </c>
      <c r="D1265" s="6">
        <f t="shared" si="22"/>
        <v>5.2379624741715727</v>
      </c>
      <c r="E1265">
        <v>1.0660027837634837E-2</v>
      </c>
    </row>
    <row r="1266" spans="2:5" x14ac:dyDescent="0.35">
      <c r="B1266" s="40">
        <v>39261</v>
      </c>
      <c r="C1266" s="41">
        <v>43.461319000000003</v>
      </c>
      <c r="D1266" s="6">
        <f t="shared" si="22"/>
        <v>-0.10457482244243185</v>
      </c>
      <c r="E1266">
        <v>1.065374848842557E-2</v>
      </c>
    </row>
    <row r="1267" spans="2:5" x14ac:dyDescent="0.35">
      <c r="B1267" s="40">
        <v>39960</v>
      </c>
      <c r="C1267" s="41">
        <v>48.537075000000002</v>
      </c>
      <c r="D1267" s="6">
        <f t="shared" si="22"/>
        <v>0.28468334630578207</v>
      </c>
      <c r="E1267">
        <v>1.0647881614559635E-2</v>
      </c>
    </row>
    <row r="1268" spans="2:5" x14ac:dyDescent="0.35">
      <c r="B1268" s="40">
        <v>38986</v>
      </c>
      <c r="C1268" s="41">
        <v>37.781353000000003</v>
      </c>
      <c r="D1268" s="6">
        <f t="shared" si="22"/>
        <v>-0.33862149357656063</v>
      </c>
      <c r="E1268">
        <v>1.0644152097514539E-2</v>
      </c>
    </row>
    <row r="1269" spans="2:5" x14ac:dyDescent="0.35">
      <c r="B1269" s="40">
        <v>40073</v>
      </c>
      <c r="C1269" s="41">
        <v>57.125160000000001</v>
      </c>
      <c r="D1269" s="6">
        <f t="shared" si="22"/>
        <v>-0.78000447499490688</v>
      </c>
      <c r="E1269">
        <v>1.0642330267010327E-2</v>
      </c>
    </row>
    <row r="1270" spans="2:5" x14ac:dyDescent="0.35">
      <c r="B1270" s="40">
        <v>42828</v>
      </c>
      <c r="C1270" s="41">
        <v>259.6651</v>
      </c>
      <c r="D1270" s="6">
        <f t="shared" si="22"/>
        <v>1.9788680046675282</v>
      </c>
      <c r="E1270">
        <v>1.0636095744473837E-2</v>
      </c>
    </row>
    <row r="1271" spans="2:5" x14ac:dyDescent="0.35">
      <c r="B1271" s="40">
        <v>40542</v>
      </c>
      <c r="C1271" s="41">
        <v>87.169051999999994</v>
      </c>
      <c r="D1271" s="6">
        <f t="shared" si="22"/>
        <v>-0.81904007018523239</v>
      </c>
      <c r="E1271">
        <v>1.0633060616730455E-2</v>
      </c>
    </row>
    <row r="1272" spans="2:5" x14ac:dyDescent="0.35">
      <c r="B1272" s="40">
        <v>44077</v>
      </c>
      <c r="C1272" s="41">
        <v>481.70361300000002</v>
      </c>
      <c r="D1272" s="6">
        <f t="shared" si="22"/>
        <v>58.950451081134872</v>
      </c>
      <c r="E1272">
        <v>1.0623204569328708E-2</v>
      </c>
    </row>
    <row r="1273" spans="2:5" x14ac:dyDescent="0.35">
      <c r="B1273" s="40">
        <v>37869</v>
      </c>
      <c r="C1273" s="41">
        <v>8.0350289999999998</v>
      </c>
      <c r="D1273" s="6">
        <f t="shared" si="22"/>
        <v>-0.91190300563602744</v>
      </c>
      <c r="E1273">
        <v>1.0612334532479924E-2</v>
      </c>
    </row>
    <row r="1274" spans="2:5" x14ac:dyDescent="0.35">
      <c r="B1274" s="40">
        <v>40477</v>
      </c>
      <c r="C1274" s="41">
        <v>91.206619000000003</v>
      </c>
      <c r="D1274" s="6">
        <f t="shared" si="22"/>
        <v>14.082177681948227</v>
      </c>
      <c r="E1274">
        <v>1.0592221238394468E-2</v>
      </c>
    </row>
    <row r="1275" spans="2:5" x14ac:dyDescent="0.35">
      <c r="B1275" s="40">
        <v>37491</v>
      </c>
      <c r="C1275" s="41">
        <v>6.0473109999999997</v>
      </c>
      <c r="D1275" s="6">
        <f t="shared" si="22"/>
        <v>-0.96489976842468006</v>
      </c>
      <c r="E1275">
        <v>1.059220632333811E-2</v>
      </c>
    </row>
    <row r="1276" spans="2:5" x14ac:dyDescent="0.35">
      <c r="B1276" s="40">
        <v>41796</v>
      </c>
      <c r="C1276" s="41">
        <v>172.28692599999999</v>
      </c>
      <c r="D1276" s="6">
        <f t="shared" si="22"/>
        <v>-0.68440587170228839</v>
      </c>
      <c r="E1276">
        <v>1.0590483908673967E-2</v>
      </c>
    </row>
    <row r="1277" spans="2:5" x14ac:dyDescent="0.35">
      <c r="B1277" s="40">
        <v>44613</v>
      </c>
      <c r="C1277" s="41">
        <v>545.91296399999999</v>
      </c>
      <c r="D1277" s="6">
        <f t="shared" si="22"/>
        <v>59.486337160054973</v>
      </c>
      <c r="E1277">
        <v>1.0587841581153713E-2</v>
      </c>
    </row>
    <row r="1278" spans="2:5" x14ac:dyDescent="0.35">
      <c r="B1278" s="40">
        <v>38229</v>
      </c>
      <c r="C1278" s="41">
        <v>9.0253929999999993</v>
      </c>
      <c r="D1278" s="6">
        <f t="shared" si="22"/>
        <v>-0.23679008819109038</v>
      </c>
      <c r="E1278">
        <v>1.058249342002267E-2</v>
      </c>
    </row>
    <row r="1279" spans="2:5" x14ac:dyDescent="0.35">
      <c r="B1279" s="40">
        <v>37977</v>
      </c>
      <c r="C1279" s="41">
        <v>11.825571</v>
      </c>
      <c r="D1279" s="6">
        <f t="shared" si="22"/>
        <v>-0.958397260815123</v>
      </c>
      <c r="E1279">
        <v>1.0578904284553648E-2</v>
      </c>
    </row>
    <row r="1280" spans="2:5" x14ac:dyDescent="0.35">
      <c r="B1280" s="40">
        <v>42940</v>
      </c>
      <c r="C1280" s="41">
        <v>284.24981700000001</v>
      </c>
      <c r="D1280" s="6">
        <f t="shared" si="22"/>
        <v>5.4085417202309127</v>
      </c>
      <c r="E1280">
        <v>1.0574674422049884E-2</v>
      </c>
    </row>
    <row r="1281" spans="2:5" x14ac:dyDescent="0.35">
      <c r="B1281" s="40">
        <v>38848</v>
      </c>
      <c r="C1281" s="41">
        <v>44.354835999999999</v>
      </c>
      <c r="D1281" s="6">
        <f t="shared" si="22"/>
        <v>-0.82180419271717808</v>
      </c>
      <c r="E1281">
        <v>1.0571890112710732E-2</v>
      </c>
    </row>
    <row r="1282" spans="2:5" x14ac:dyDescent="0.35">
      <c r="B1282" s="40">
        <v>42156</v>
      </c>
      <c r="C1282" s="41">
        <v>248.91066000000001</v>
      </c>
      <c r="D1282" s="6">
        <f t="shared" si="22"/>
        <v>1.559425773769757</v>
      </c>
      <c r="E1282">
        <v>1.056143723046085E-2</v>
      </c>
    </row>
    <row r="1283" spans="2:5" x14ac:dyDescent="0.35">
      <c r="B1283" s="40">
        <v>41080</v>
      </c>
      <c r="C1283" s="41">
        <v>97.252540999999994</v>
      </c>
      <c r="D1283" s="6">
        <f t="shared" si="22"/>
        <v>1.5308584517833053</v>
      </c>
      <c r="E1283">
        <v>1.0555472294425786E-2</v>
      </c>
    </row>
    <row r="1284" spans="2:5" x14ac:dyDescent="0.35">
      <c r="B1284" s="40">
        <v>39686</v>
      </c>
      <c r="C1284" s="41">
        <v>38.426701000000001</v>
      </c>
      <c r="D1284" s="6">
        <f t="shared" si="22"/>
        <v>-0.21689636825553957</v>
      </c>
      <c r="E1284">
        <v>1.0555358756912948E-2</v>
      </c>
    </row>
    <row r="1285" spans="2:5" x14ac:dyDescent="0.35">
      <c r="B1285" s="40">
        <v>39976</v>
      </c>
      <c r="C1285" s="41">
        <v>49.069752000000001</v>
      </c>
      <c r="D1285" s="6">
        <f t="shared" si="22"/>
        <v>6.5310740099434623</v>
      </c>
      <c r="E1285">
        <v>1.0531305118588356E-2</v>
      </c>
    </row>
    <row r="1286" spans="2:5" x14ac:dyDescent="0.35">
      <c r="B1286" s="40">
        <v>37812</v>
      </c>
      <c r="C1286" s="41">
        <v>6.515638</v>
      </c>
      <c r="D1286" s="6">
        <f t="shared" si="22"/>
        <v>-0.97773218348143176</v>
      </c>
      <c r="E1286">
        <v>1.0526279873326725E-2</v>
      </c>
    </row>
    <row r="1287" spans="2:5" x14ac:dyDescent="0.35">
      <c r="B1287" s="40">
        <v>42564</v>
      </c>
      <c r="C1287" s="41">
        <v>292.603363</v>
      </c>
      <c r="D1287" s="6">
        <f t="shared" ref="D1287:D1350" si="23">(C1287-C1288)/C1288</f>
        <v>18.025069564893986</v>
      </c>
      <c r="E1287">
        <v>1.0512971551399493E-2</v>
      </c>
    </row>
    <row r="1288" spans="2:5" x14ac:dyDescent="0.35">
      <c r="B1288" s="40">
        <v>38413</v>
      </c>
      <c r="C1288" s="41">
        <v>15.379884000000001</v>
      </c>
      <c r="D1288" s="6">
        <f t="shared" si="23"/>
        <v>1.6648371907344748</v>
      </c>
      <c r="E1288">
        <v>1.0476645691562489E-2</v>
      </c>
    </row>
    <row r="1289" spans="2:5" x14ac:dyDescent="0.35">
      <c r="B1289" s="40">
        <v>37523</v>
      </c>
      <c r="C1289" s="41">
        <v>5.7714160000000003</v>
      </c>
      <c r="D1289" s="6">
        <f t="shared" si="23"/>
        <v>-0.96340435285481729</v>
      </c>
      <c r="E1289">
        <v>1.0444062620256253E-2</v>
      </c>
    </row>
    <row r="1290" spans="2:5" x14ac:dyDescent="0.35">
      <c r="B1290" s="40">
        <v>41709</v>
      </c>
      <c r="C1290" s="41">
        <v>157.707718</v>
      </c>
      <c r="D1290" s="6">
        <f t="shared" si="23"/>
        <v>2.9345213426235053</v>
      </c>
      <c r="E1290">
        <v>1.041065423265035E-2</v>
      </c>
    </row>
    <row r="1291" spans="2:5" x14ac:dyDescent="0.35">
      <c r="B1291" s="40">
        <v>39077</v>
      </c>
      <c r="C1291" s="41">
        <v>40.083075999999998</v>
      </c>
      <c r="D1291" s="6">
        <f t="shared" si="23"/>
        <v>-0.90140689702792576</v>
      </c>
      <c r="E1291">
        <v>1.0408781331296883E-2</v>
      </c>
    </row>
    <row r="1292" spans="2:5" x14ac:dyDescent="0.35">
      <c r="B1292" s="40">
        <v>43909</v>
      </c>
      <c r="C1292" s="41">
        <v>406.55050699999998</v>
      </c>
      <c r="D1292" s="6">
        <f t="shared" si="23"/>
        <v>36.175947123624979</v>
      </c>
      <c r="E1292">
        <v>1.0372783973546776E-2</v>
      </c>
    </row>
    <row r="1293" spans="2:5" x14ac:dyDescent="0.35">
      <c r="B1293" s="40">
        <v>38028</v>
      </c>
      <c r="C1293" s="41">
        <v>10.935848</v>
      </c>
      <c r="D1293" s="6">
        <f t="shared" si="23"/>
        <v>-0.74358579846056028</v>
      </c>
      <c r="E1293">
        <v>1.0364790551960108E-2</v>
      </c>
    </row>
    <row r="1294" spans="2:5" x14ac:dyDescent="0.35">
      <c r="B1294" s="40">
        <v>39324</v>
      </c>
      <c r="C1294" s="41">
        <v>42.649151000000003</v>
      </c>
      <c r="D1294" s="6">
        <f t="shared" si="23"/>
        <v>-0.90219036235554873</v>
      </c>
      <c r="E1294">
        <v>1.0360415882575564E-2</v>
      </c>
    </row>
    <row r="1295" spans="2:5" x14ac:dyDescent="0.35">
      <c r="B1295" s="40">
        <v>43502</v>
      </c>
      <c r="C1295" s="41">
        <v>436.042419</v>
      </c>
      <c r="D1295" s="6">
        <f t="shared" si="23"/>
        <v>0.19399356168748824</v>
      </c>
      <c r="E1295">
        <v>1.0355261405798826E-2</v>
      </c>
    </row>
    <row r="1296" spans="2:5" x14ac:dyDescent="0.35">
      <c r="B1296" s="40">
        <v>43280</v>
      </c>
      <c r="C1296" s="41">
        <v>365.19662499999998</v>
      </c>
      <c r="D1296" s="6">
        <f t="shared" si="23"/>
        <v>0.81698374080557035</v>
      </c>
      <c r="E1296">
        <v>1.0323879160550858E-2</v>
      </c>
    </row>
    <row r="1297" spans="2:5" x14ac:dyDescent="0.35">
      <c r="B1297" s="40">
        <v>41942</v>
      </c>
      <c r="C1297" s="41">
        <v>200.99058500000001</v>
      </c>
      <c r="D1297" s="6">
        <f t="shared" si="23"/>
        <v>9.6061741484505472</v>
      </c>
      <c r="E1297">
        <v>1.032343053706585E-2</v>
      </c>
    </row>
    <row r="1298" spans="2:5" x14ac:dyDescent="0.35">
      <c r="B1298" s="40">
        <v>38548</v>
      </c>
      <c r="C1298" s="41">
        <v>18.950337999999999</v>
      </c>
      <c r="D1298" s="6">
        <f t="shared" si="23"/>
        <v>0.61578468138957043</v>
      </c>
      <c r="E1298">
        <v>1.0322809174057854E-2</v>
      </c>
    </row>
    <row r="1299" spans="2:5" x14ac:dyDescent="0.35">
      <c r="B1299" s="40">
        <v>38366</v>
      </c>
      <c r="C1299" s="41">
        <v>11.728256999999999</v>
      </c>
      <c r="D1299" s="6">
        <f t="shared" si="23"/>
        <v>-0.67394230890325668</v>
      </c>
      <c r="E1299">
        <v>1.0302133846076788E-2</v>
      </c>
    </row>
    <row r="1300" spans="2:5" x14ac:dyDescent="0.35">
      <c r="B1300" s="40">
        <v>38833</v>
      </c>
      <c r="C1300" s="41">
        <v>35.969883000000003</v>
      </c>
      <c r="D1300" s="6">
        <f t="shared" si="23"/>
        <v>-0.9306884465947407</v>
      </c>
      <c r="E1300">
        <v>1.0289453785244334E-2</v>
      </c>
    </row>
    <row r="1301" spans="2:5" x14ac:dyDescent="0.35">
      <c r="B1301" s="40">
        <v>44265</v>
      </c>
      <c r="C1301" s="41">
        <v>518.95941200000004</v>
      </c>
      <c r="D1301" s="6">
        <f t="shared" si="23"/>
        <v>12.791264604802597</v>
      </c>
      <c r="E1301">
        <v>1.0270919572288982E-2</v>
      </c>
    </row>
    <row r="1302" spans="2:5" x14ac:dyDescent="0.35">
      <c r="B1302" s="40">
        <v>38953</v>
      </c>
      <c r="C1302" s="41">
        <v>37.629573999999998</v>
      </c>
      <c r="D1302" s="6">
        <f t="shared" si="23"/>
        <v>-0.60092399602136981</v>
      </c>
      <c r="E1302">
        <v>1.0242465769091578E-2</v>
      </c>
    </row>
    <row r="1303" spans="2:5" x14ac:dyDescent="0.35">
      <c r="B1303" s="40">
        <v>40430</v>
      </c>
      <c r="C1303" s="41">
        <v>94.291747999999998</v>
      </c>
      <c r="D1303" s="6">
        <f t="shared" si="23"/>
        <v>1.5103923631387626</v>
      </c>
      <c r="E1303">
        <v>1.0242354029971593E-2</v>
      </c>
    </row>
    <row r="1304" spans="2:5" x14ac:dyDescent="0.35">
      <c r="B1304" s="40">
        <v>39647</v>
      </c>
      <c r="C1304" s="41">
        <v>37.560561999999997</v>
      </c>
      <c r="D1304" s="6">
        <f t="shared" si="23"/>
        <v>-0.86422365147464486</v>
      </c>
      <c r="E1304">
        <v>1.0227051049618406E-2</v>
      </c>
    </row>
    <row r="1305" spans="2:5" x14ac:dyDescent="0.35">
      <c r="B1305" s="40">
        <v>42206</v>
      </c>
      <c r="C1305" s="41">
        <v>276.63552900000002</v>
      </c>
      <c r="D1305" s="6">
        <f t="shared" si="23"/>
        <v>-0.44548164834510878</v>
      </c>
      <c r="E1305">
        <v>1.0194338035068549E-2</v>
      </c>
    </row>
    <row r="1306" spans="2:5" x14ac:dyDescent="0.35">
      <c r="B1306" s="40">
        <v>44733</v>
      </c>
      <c r="C1306" s="41">
        <v>498.875336</v>
      </c>
      <c r="D1306" s="6">
        <f t="shared" si="23"/>
        <v>10.993268340180139</v>
      </c>
      <c r="E1306">
        <v>1.0183750959028449E-2</v>
      </c>
    </row>
    <row r="1307" spans="2:5" x14ac:dyDescent="0.35">
      <c r="B1307" s="40">
        <v>39611</v>
      </c>
      <c r="C1307" s="41">
        <v>41.596279000000003</v>
      </c>
      <c r="D1307" s="6">
        <f t="shared" si="23"/>
        <v>-0.59001235760069815</v>
      </c>
      <c r="E1307">
        <v>1.018334039229709E-2</v>
      </c>
    </row>
    <row r="1308" spans="2:5" x14ac:dyDescent="0.35">
      <c r="B1308" s="40">
        <v>41094</v>
      </c>
      <c r="C1308" s="41">
        <v>101.457397</v>
      </c>
      <c r="D1308" s="6">
        <f t="shared" si="23"/>
        <v>-0.62354634224646655</v>
      </c>
      <c r="E1308">
        <v>1.0181710026621372E-2</v>
      </c>
    </row>
    <row r="1309" spans="2:5" x14ac:dyDescent="0.35">
      <c r="B1309" s="40">
        <v>42501</v>
      </c>
      <c r="C1309" s="41">
        <v>269.508331</v>
      </c>
      <c r="D1309" s="6">
        <f t="shared" si="23"/>
        <v>-0.45540845455411483</v>
      </c>
      <c r="E1309">
        <v>1.0167041343344551E-2</v>
      </c>
    </row>
    <row r="1310" spans="2:5" x14ac:dyDescent="0.35">
      <c r="B1310" s="40">
        <v>44698</v>
      </c>
      <c r="C1310" s="41">
        <v>494.88159200000001</v>
      </c>
      <c r="D1310" s="6">
        <f t="shared" si="23"/>
        <v>3.6670761536252656</v>
      </c>
      <c r="E1310">
        <v>1.0165141873612534E-2</v>
      </c>
    </row>
    <row r="1311" spans="2:5" x14ac:dyDescent="0.35">
      <c r="B1311" s="40">
        <v>41138</v>
      </c>
      <c r="C1311" s="41">
        <v>106.036751</v>
      </c>
      <c r="D1311" s="6">
        <f t="shared" si="23"/>
        <v>1.5612953372706604</v>
      </c>
      <c r="E1311">
        <v>1.0164996702763796E-2</v>
      </c>
    </row>
    <row r="1312" spans="2:5" x14ac:dyDescent="0.35">
      <c r="B1312" s="40">
        <v>39311</v>
      </c>
      <c r="C1312" s="41">
        <v>41.399658000000002</v>
      </c>
      <c r="D1312" s="6">
        <f t="shared" si="23"/>
        <v>8.1285295595833664E-3</v>
      </c>
      <c r="E1312">
        <v>1.0162612635891837E-2</v>
      </c>
    </row>
    <row r="1313" spans="2:5" x14ac:dyDescent="0.35">
      <c r="B1313" s="40">
        <v>39139</v>
      </c>
      <c r="C1313" s="41">
        <v>41.065852999999997</v>
      </c>
      <c r="D1313" s="6">
        <f t="shared" si="23"/>
        <v>-0.73863546949332748</v>
      </c>
      <c r="E1313">
        <v>1.0157523739991993E-2</v>
      </c>
    </row>
    <row r="1314" spans="2:5" x14ac:dyDescent="0.35">
      <c r="B1314" s="40">
        <v>41702</v>
      </c>
      <c r="C1314" s="41">
        <v>157.12098700000001</v>
      </c>
      <c r="D1314" s="6">
        <f t="shared" si="23"/>
        <v>19.565603824822261</v>
      </c>
      <c r="E1314">
        <v>1.0156619968261385E-2</v>
      </c>
    </row>
    <row r="1315" spans="2:5" x14ac:dyDescent="0.35">
      <c r="B1315" s="40">
        <v>37907</v>
      </c>
      <c r="C1315" s="41">
        <v>7.6399889999999999</v>
      </c>
      <c r="D1315" s="6">
        <f t="shared" si="23"/>
        <v>-0.98753652287342619</v>
      </c>
      <c r="E1315">
        <v>1.0142159203128907E-2</v>
      </c>
    </row>
    <row r="1316" spans="2:5" x14ac:dyDescent="0.35">
      <c r="B1316" s="40">
        <v>44473</v>
      </c>
      <c r="C1316" s="41">
        <v>612.99017300000003</v>
      </c>
      <c r="D1316" s="6">
        <f t="shared" si="23"/>
        <v>0.17240547915978857</v>
      </c>
      <c r="E1316">
        <v>1.011408347080882E-2</v>
      </c>
    </row>
    <row r="1317" spans="2:5" x14ac:dyDescent="0.35">
      <c r="B1317" s="40">
        <v>45036</v>
      </c>
      <c r="C1317" s="41">
        <v>522.84826699999996</v>
      </c>
      <c r="D1317" s="6">
        <f t="shared" si="23"/>
        <v>11.456577052791021</v>
      </c>
      <c r="E1317">
        <v>1.0095119399135105E-2</v>
      </c>
    </row>
    <row r="1318" spans="2:5" x14ac:dyDescent="0.35">
      <c r="B1318" s="40">
        <v>39518</v>
      </c>
      <c r="C1318" s="41">
        <v>41.973671000000003</v>
      </c>
      <c r="D1318" s="6">
        <f t="shared" si="23"/>
        <v>0</v>
      </c>
      <c r="E1318">
        <v>1.0090953659049245E-2</v>
      </c>
    </row>
    <row r="1319" spans="2:5" x14ac:dyDescent="0.35">
      <c r="B1319" s="40">
        <v>39499</v>
      </c>
      <c r="C1319" s="41">
        <v>41.973671000000003</v>
      </c>
      <c r="D1319" s="6">
        <f t="shared" si="23"/>
        <v>-0.9260081876828683</v>
      </c>
      <c r="E1319">
        <v>1.0090953659049245E-2</v>
      </c>
    </row>
    <row r="1320" spans="2:5" x14ac:dyDescent="0.35">
      <c r="B1320" s="40">
        <v>44363</v>
      </c>
      <c r="C1320" s="41">
        <v>567.27453600000001</v>
      </c>
      <c r="D1320" s="6">
        <f t="shared" si="23"/>
        <v>3.0609574425056651</v>
      </c>
      <c r="E1320">
        <v>1.0090552459666169E-2</v>
      </c>
    </row>
    <row r="1321" spans="2:5" x14ac:dyDescent="0.35">
      <c r="B1321" s="40">
        <v>41453</v>
      </c>
      <c r="C1321" s="41">
        <v>139.68985000000001</v>
      </c>
      <c r="D1321" s="6">
        <f t="shared" si="23"/>
        <v>0.30533121238198024</v>
      </c>
      <c r="E1321">
        <v>1.0074581025400733E-2</v>
      </c>
    </row>
    <row r="1322" spans="2:5" x14ac:dyDescent="0.35">
      <c r="B1322" s="40">
        <v>41128</v>
      </c>
      <c r="C1322" s="41">
        <v>107.01487</v>
      </c>
      <c r="D1322" s="6">
        <f t="shared" si="23"/>
        <v>-0.70298294440038522</v>
      </c>
      <c r="E1322">
        <v>1.0071371919557067E-2</v>
      </c>
    </row>
    <row r="1323" spans="2:5" x14ac:dyDescent="0.35">
      <c r="B1323" s="40">
        <v>43262</v>
      </c>
      <c r="C1323" s="41">
        <v>360.29873700000002</v>
      </c>
      <c r="D1323" s="6">
        <f t="shared" si="23"/>
        <v>0.75840071688730726</v>
      </c>
      <c r="E1323">
        <v>1.0069409673250878E-2</v>
      </c>
    </row>
    <row r="1324" spans="2:5" x14ac:dyDescent="0.35">
      <c r="B1324" s="40">
        <v>41870</v>
      </c>
      <c r="C1324" s="41">
        <v>204.90138200000001</v>
      </c>
      <c r="D1324" s="6">
        <f t="shared" si="23"/>
        <v>-0.19860770507016282</v>
      </c>
      <c r="E1324">
        <v>1.0066957424318505E-2</v>
      </c>
    </row>
    <row r="1325" spans="2:5" x14ac:dyDescent="0.35">
      <c r="B1325" s="40">
        <v>42872</v>
      </c>
      <c r="C1325" s="41">
        <v>255.681747</v>
      </c>
      <c r="D1325" s="6">
        <f t="shared" si="23"/>
        <v>1.7449827725272433</v>
      </c>
      <c r="E1325">
        <v>1.0064013436098314E-2</v>
      </c>
    </row>
    <row r="1326" spans="2:5" x14ac:dyDescent="0.35">
      <c r="B1326" s="40">
        <v>40988</v>
      </c>
      <c r="C1326" s="41">
        <v>93.145118999999994</v>
      </c>
      <c r="D1326" s="6">
        <f t="shared" si="23"/>
        <v>4.9775691245049707E-2</v>
      </c>
      <c r="E1326">
        <v>1.0057040904584846E-2</v>
      </c>
    </row>
    <row r="1327" spans="2:5" x14ac:dyDescent="0.35">
      <c r="B1327" s="40">
        <v>40910</v>
      </c>
      <c r="C1327" s="41">
        <v>88.728592000000006</v>
      </c>
      <c r="D1327" s="6">
        <f t="shared" si="23"/>
        <v>-3.7104219869546533E-2</v>
      </c>
      <c r="E1327">
        <v>1.0055533900684893E-2</v>
      </c>
    </row>
    <row r="1328" spans="2:5" x14ac:dyDescent="0.35">
      <c r="B1328" s="40">
        <v>40687</v>
      </c>
      <c r="C1328" s="41">
        <v>92.147659000000004</v>
      </c>
      <c r="D1328" s="6">
        <f t="shared" si="23"/>
        <v>-0.64682990338776025</v>
      </c>
      <c r="E1328">
        <v>1.0052707675921457E-2</v>
      </c>
    </row>
    <row r="1329" spans="2:5" x14ac:dyDescent="0.35">
      <c r="B1329" s="40">
        <v>42748</v>
      </c>
      <c r="C1329" s="41">
        <v>260.91580199999999</v>
      </c>
      <c r="D1329" s="6">
        <f t="shared" si="23"/>
        <v>-0.44916106452464372</v>
      </c>
      <c r="E1329">
        <v>1.0041476589037814E-2</v>
      </c>
    </row>
    <row r="1330" spans="2:5" x14ac:dyDescent="0.35">
      <c r="B1330" s="40">
        <v>43901</v>
      </c>
      <c r="C1330" s="41">
        <v>473.66986100000003</v>
      </c>
      <c r="D1330" s="6">
        <f t="shared" si="23"/>
        <v>3.8687062276153874</v>
      </c>
      <c r="E1330">
        <v>1.0038162104790511E-2</v>
      </c>
    </row>
    <row r="1331" spans="2:5" x14ac:dyDescent="0.35">
      <c r="B1331" s="40">
        <v>40785</v>
      </c>
      <c r="C1331" s="41">
        <v>97.288651000000002</v>
      </c>
      <c r="D1331" s="6">
        <f t="shared" si="23"/>
        <v>0.10556790307213505</v>
      </c>
      <c r="E1331">
        <v>1.0031876607836797E-2</v>
      </c>
    </row>
    <row r="1332" spans="2:5" x14ac:dyDescent="0.35">
      <c r="B1332" s="40">
        <v>40603</v>
      </c>
      <c r="C1332" s="41">
        <v>87.998801999999998</v>
      </c>
      <c r="D1332" s="6">
        <f t="shared" si="23"/>
        <v>-5.9265287091074266E-2</v>
      </c>
      <c r="E1332">
        <v>1.0024874381897891E-2</v>
      </c>
    </row>
    <row r="1333" spans="2:5" x14ac:dyDescent="0.35">
      <c r="B1333" s="40">
        <v>40995</v>
      </c>
      <c r="C1333" s="41">
        <v>93.542632999999995</v>
      </c>
      <c r="D1333" s="6">
        <f t="shared" si="23"/>
        <v>-0.83078635526132649</v>
      </c>
      <c r="E1333">
        <v>1.0014289453568727E-2</v>
      </c>
    </row>
    <row r="1334" spans="2:5" x14ac:dyDescent="0.35">
      <c r="B1334" s="40">
        <v>45077</v>
      </c>
      <c r="C1334" s="41">
        <v>552.807861</v>
      </c>
      <c r="D1334" s="6">
        <f t="shared" si="23"/>
        <v>6.6757169691818383</v>
      </c>
      <c r="E1334">
        <v>1.0001881923923097E-2</v>
      </c>
    </row>
    <row r="1335" spans="2:5" x14ac:dyDescent="0.35">
      <c r="B1335" s="40">
        <v>40189</v>
      </c>
      <c r="C1335" s="41">
        <v>72.020354999999995</v>
      </c>
      <c r="D1335" s="6">
        <f t="shared" si="23"/>
        <v>-0.73866282788613546</v>
      </c>
      <c r="E1335">
        <v>9.9910367593835959E-3</v>
      </c>
    </row>
    <row r="1336" spans="2:5" x14ac:dyDescent="0.35">
      <c r="B1336" s="40">
        <v>42598</v>
      </c>
      <c r="C1336" s="41">
        <v>275.584045</v>
      </c>
      <c r="D1336" s="6">
        <f t="shared" si="23"/>
        <v>5.2753866725021723</v>
      </c>
      <c r="E1336">
        <v>9.9729683555646684E-3</v>
      </c>
    </row>
    <row r="1337" spans="2:5" x14ac:dyDescent="0.35">
      <c r="B1337" s="40">
        <v>39120</v>
      </c>
      <c r="C1337" s="41">
        <v>43.91507</v>
      </c>
      <c r="D1337" s="6">
        <f t="shared" si="23"/>
        <v>-0.88834243228126775</v>
      </c>
      <c r="E1337">
        <v>9.9716690921816606E-3</v>
      </c>
    </row>
    <row r="1338" spans="2:5" x14ac:dyDescent="0.35">
      <c r="B1338" s="40">
        <v>43915</v>
      </c>
      <c r="C1338" s="41">
        <v>393.301331</v>
      </c>
      <c r="D1338" s="6">
        <f t="shared" si="23"/>
        <v>42.635804470985065</v>
      </c>
      <c r="E1338">
        <v>9.9700838012715294E-3</v>
      </c>
    </row>
    <row r="1339" spans="2:5" x14ac:dyDescent="0.35">
      <c r="B1339" s="40">
        <v>38065</v>
      </c>
      <c r="C1339" s="41">
        <v>9.0132709999999996</v>
      </c>
      <c r="D1339" s="6">
        <f t="shared" si="23"/>
        <v>-0.98501608679945696</v>
      </c>
      <c r="E1339">
        <v>9.9697477605520685E-3</v>
      </c>
    </row>
    <row r="1340" spans="2:5" x14ac:dyDescent="0.35">
      <c r="B1340" s="40">
        <v>44516</v>
      </c>
      <c r="C1340" s="41">
        <v>601.52984600000002</v>
      </c>
      <c r="D1340" s="6">
        <f t="shared" si="23"/>
        <v>5.2177648661083424E-2</v>
      </c>
      <c r="E1340">
        <v>9.9337748177588947E-3</v>
      </c>
    </row>
    <row r="1341" spans="2:5" x14ac:dyDescent="0.35">
      <c r="B1341" s="40">
        <v>44539</v>
      </c>
      <c r="C1341" s="41">
        <v>571.69988999999998</v>
      </c>
      <c r="D1341" s="6">
        <f t="shared" si="23"/>
        <v>1.0919707432291561</v>
      </c>
      <c r="E1341">
        <v>9.9294419911229708E-3</v>
      </c>
    </row>
    <row r="1342" spans="2:5" x14ac:dyDescent="0.35">
      <c r="B1342" s="40">
        <v>42919</v>
      </c>
      <c r="C1342" s="41">
        <v>273.28292800000003</v>
      </c>
      <c r="D1342" s="6">
        <f t="shared" si="23"/>
        <v>0.55762705219924658</v>
      </c>
      <c r="E1342">
        <v>9.9279271444735195E-3</v>
      </c>
    </row>
    <row r="1343" spans="2:5" x14ac:dyDescent="0.35">
      <c r="B1343" s="40">
        <v>41827</v>
      </c>
      <c r="C1343" s="41">
        <v>175.44824199999999</v>
      </c>
      <c r="D1343" s="6">
        <f t="shared" si="23"/>
        <v>0.78325141898482598</v>
      </c>
      <c r="E1343">
        <v>9.9268718698607775E-3</v>
      </c>
    </row>
    <row r="1344" spans="2:5" x14ac:dyDescent="0.35">
      <c r="B1344" s="40">
        <v>40738</v>
      </c>
      <c r="C1344" s="41">
        <v>98.386711000000005</v>
      </c>
      <c r="D1344" s="6">
        <f t="shared" si="23"/>
        <v>3.7900954224358845</v>
      </c>
      <c r="E1344">
        <v>9.9187934094063061E-3</v>
      </c>
    </row>
    <row r="1345" spans="2:5" x14ac:dyDescent="0.35">
      <c r="B1345" s="40">
        <v>38575</v>
      </c>
      <c r="C1345" s="41">
        <v>20.539614</v>
      </c>
      <c r="D1345" s="6">
        <f t="shared" si="23"/>
        <v>-0.96247729845311869</v>
      </c>
      <c r="E1345">
        <v>9.9165937774102573E-3</v>
      </c>
    </row>
    <row r="1346" spans="2:5" x14ac:dyDescent="0.35">
      <c r="B1346" s="40">
        <v>44299</v>
      </c>
      <c r="C1346" s="41">
        <v>547.39166299999999</v>
      </c>
      <c r="D1346" s="6">
        <f t="shared" si="23"/>
        <v>5.8269011113925275</v>
      </c>
      <c r="E1346">
        <v>9.9145097852519869E-3</v>
      </c>
    </row>
    <row r="1347" spans="2:5" x14ac:dyDescent="0.35">
      <c r="B1347" s="40">
        <v>40585</v>
      </c>
      <c r="C1347" s="41">
        <v>80.181572000000003</v>
      </c>
      <c r="D1347" s="6">
        <f t="shared" si="23"/>
        <v>-0.62571441317668197</v>
      </c>
      <c r="E1347">
        <v>9.9010938533394873E-3</v>
      </c>
    </row>
    <row r="1348" spans="2:5" x14ac:dyDescent="0.35">
      <c r="B1348" s="40">
        <v>42006</v>
      </c>
      <c r="C1348" s="41">
        <v>214.22564700000001</v>
      </c>
      <c r="D1348" s="6">
        <f t="shared" si="23"/>
        <v>17.802623994910736</v>
      </c>
      <c r="E1348">
        <v>9.8966270624645386E-3</v>
      </c>
    </row>
    <row r="1349" spans="2:5" x14ac:dyDescent="0.35">
      <c r="B1349" s="40">
        <v>38349</v>
      </c>
      <c r="C1349" s="41">
        <v>11.393390999999999</v>
      </c>
      <c r="D1349" s="6">
        <f t="shared" si="23"/>
        <v>-0.8655225669419806</v>
      </c>
      <c r="E1349">
        <v>9.8939262190241E-3</v>
      </c>
    </row>
    <row r="1350" spans="2:5" x14ac:dyDescent="0.35">
      <c r="B1350" s="40">
        <v>40620</v>
      </c>
      <c r="C1350" s="41">
        <v>84.723442000000006</v>
      </c>
      <c r="D1350" s="6">
        <f t="shared" si="23"/>
        <v>-0.59643146733229013</v>
      </c>
      <c r="E1350">
        <v>9.8908664863250062E-3</v>
      </c>
    </row>
    <row r="1351" spans="2:5" x14ac:dyDescent="0.35">
      <c r="B1351" s="40">
        <v>42012</v>
      </c>
      <c r="C1351" s="41">
        <v>209.935699</v>
      </c>
      <c r="D1351" s="6">
        <f t="shared" ref="D1351:D1414" si="24">(C1351-C1352)/C1352</f>
        <v>-0.50716110246239976</v>
      </c>
      <c r="E1351">
        <v>9.8792108439947398E-3</v>
      </c>
    </row>
    <row r="1352" spans="2:5" x14ac:dyDescent="0.35">
      <c r="B1352" s="40">
        <v>43704</v>
      </c>
      <c r="C1352" s="41">
        <v>425.97226000000001</v>
      </c>
      <c r="D1352" s="6">
        <f t="shared" si="24"/>
        <v>3.7262373415549184</v>
      </c>
      <c r="E1352">
        <v>9.865650151574425E-3</v>
      </c>
    </row>
    <row r="1353" spans="2:5" x14ac:dyDescent="0.35">
      <c r="B1353" s="40">
        <v>40813</v>
      </c>
      <c r="C1353" s="41">
        <v>90.129256999999996</v>
      </c>
      <c r="D1353" s="6">
        <f t="shared" si="24"/>
        <v>-0.40915980297385246</v>
      </c>
      <c r="E1353">
        <v>9.8426464401273599E-3</v>
      </c>
    </row>
    <row r="1354" spans="2:5" x14ac:dyDescent="0.35">
      <c r="B1354" s="40">
        <v>41550</v>
      </c>
      <c r="C1354" s="41">
        <v>152.54422</v>
      </c>
      <c r="D1354" s="6">
        <f t="shared" si="24"/>
        <v>9.333590841768066</v>
      </c>
      <c r="E1354">
        <v>9.8186490947812857E-3</v>
      </c>
    </row>
    <row r="1355" spans="2:5" x14ac:dyDescent="0.35">
      <c r="B1355" s="40">
        <v>38434</v>
      </c>
      <c r="C1355" s="41">
        <v>14.761976000000001</v>
      </c>
      <c r="D1355" s="6">
        <f t="shared" si="24"/>
        <v>-0.51791987672941053</v>
      </c>
      <c r="E1355">
        <v>9.8171046002436067E-3</v>
      </c>
    </row>
    <row r="1356" spans="2:5" x14ac:dyDescent="0.35">
      <c r="B1356" s="40">
        <v>38785</v>
      </c>
      <c r="C1356" s="41">
        <v>30.621416</v>
      </c>
      <c r="D1356" s="6">
        <f t="shared" si="24"/>
        <v>-0.80052499497752727</v>
      </c>
      <c r="E1356">
        <v>9.7987500179723616E-3</v>
      </c>
    </row>
    <row r="1357" spans="2:5" x14ac:dyDescent="0.35">
      <c r="B1357" s="40">
        <v>41674</v>
      </c>
      <c r="C1357" s="41">
        <v>153.51004</v>
      </c>
      <c r="D1357" s="6">
        <f t="shared" si="24"/>
        <v>3.4067229390867952</v>
      </c>
      <c r="E1357">
        <v>9.7984365619376654E-3</v>
      </c>
    </row>
    <row r="1358" spans="2:5" x14ac:dyDescent="0.35">
      <c r="B1358" s="40">
        <v>39785</v>
      </c>
      <c r="C1358" s="41">
        <v>34.835419000000002</v>
      </c>
      <c r="D1358" s="6">
        <f t="shared" si="24"/>
        <v>-0.14610151187852022</v>
      </c>
      <c r="E1358">
        <v>9.7977758975083644E-3</v>
      </c>
    </row>
    <row r="1359" spans="2:5" x14ac:dyDescent="0.35">
      <c r="B1359" s="40">
        <v>39226</v>
      </c>
      <c r="C1359" s="41">
        <v>40.795738</v>
      </c>
      <c r="D1359" s="6">
        <f t="shared" si="24"/>
        <v>6.0685838622618773</v>
      </c>
      <c r="E1359">
        <v>9.7938453862921309E-3</v>
      </c>
    </row>
    <row r="1360" spans="2:5" x14ac:dyDescent="0.35">
      <c r="B1360" s="40">
        <v>37468</v>
      </c>
      <c r="C1360" s="41">
        <v>5.7714160000000003</v>
      </c>
      <c r="D1360" s="6">
        <f t="shared" si="24"/>
        <v>-0.97737419880260323</v>
      </c>
      <c r="E1360">
        <v>9.7846344636647355E-3</v>
      </c>
    </row>
    <row r="1361" spans="2:5" x14ac:dyDescent="0.35">
      <c r="B1361" s="40">
        <v>42278</v>
      </c>
      <c r="C1361" s="41">
        <v>255.081177</v>
      </c>
      <c r="D1361" s="6">
        <f t="shared" si="24"/>
        <v>5.9167316180597771</v>
      </c>
      <c r="E1361">
        <v>9.7826378478269652E-3</v>
      </c>
    </row>
    <row r="1362" spans="2:5" x14ac:dyDescent="0.35">
      <c r="B1362" s="40">
        <v>38891</v>
      </c>
      <c r="C1362" s="41">
        <v>36.878860000000003</v>
      </c>
      <c r="D1362" s="6">
        <f t="shared" si="24"/>
        <v>9.5962018868425397E-2</v>
      </c>
      <c r="E1362">
        <v>9.7716498393571171E-3</v>
      </c>
    </row>
    <row r="1363" spans="2:5" x14ac:dyDescent="0.35">
      <c r="B1363" s="40">
        <v>38807</v>
      </c>
      <c r="C1363" s="41">
        <v>33.649760999999998</v>
      </c>
      <c r="D1363" s="6">
        <f t="shared" si="24"/>
        <v>-0.8685068319919671</v>
      </c>
      <c r="E1363">
        <v>9.7712643284258022E-3</v>
      </c>
    </row>
    <row r="1364" spans="2:5" x14ac:dyDescent="0.35">
      <c r="B1364" s="40">
        <v>42284</v>
      </c>
      <c r="C1364" s="41">
        <v>255.90501399999999</v>
      </c>
      <c r="D1364" s="6">
        <f t="shared" si="24"/>
        <v>31.186662128675202</v>
      </c>
      <c r="E1364">
        <v>9.7513832859274299E-3</v>
      </c>
    </row>
    <row r="1365" spans="2:5" x14ac:dyDescent="0.35">
      <c r="B1365" s="40">
        <v>37909</v>
      </c>
      <c r="C1365" s="41">
        <v>7.9506540000000001</v>
      </c>
      <c r="D1365" s="6">
        <f t="shared" si="24"/>
        <v>-0.20736395022894333</v>
      </c>
      <c r="E1365">
        <v>9.742002294656325E-3</v>
      </c>
    </row>
    <row r="1366" spans="2:5" x14ac:dyDescent="0.35">
      <c r="B1366" s="40">
        <v>37964</v>
      </c>
      <c r="C1366" s="41">
        <v>10.030649</v>
      </c>
      <c r="D1366" s="6">
        <f t="shared" si="24"/>
        <v>-0.87570303477861822</v>
      </c>
      <c r="E1366">
        <v>9.735007512626943E-3</v>
      </c>
    </row>
    <row r="1367" spans="2:5" x14ac:dyDescent="0.35">
      <c r="B1367" s="40">
        <v>40332</v>
      </c>
      <c r="C1367" s="41">
        <v>80.699066000000002</v>
      </c>
      <c r="D1367" s="6">
        <f t="shared" si="24"/>
        <v>-0.14847206157257695</v>
      </c>
      <c r="E1367">
        <v>9.7241944603662037E-3</v>
      </c>
    </row>
    <row r="1368" spans="2:5" x14ac:dyDescent="0.35">
      <c r="B1368" s="40">
        <v>40452</v>
      </c>
      <c r="C1368" s="41">
        <v>94.769722000000002</v>
      </c>
      <c r="D1368" s="6">
        <f t="shared" si="24"/>
        <v>-0.68496651267643682</v>
      </c>
      <c r="E1368">
        <v>9.7223646371411513E-3</v>
      </c>
    </row>
    <row r="1369" spans="2:5" x14ac:dyDescent="0.35">
      <c r="B1369" s="40">
        <v>43180</v>
      </c>
      <c r="C1369" s="41">
        <v>300.82427999999999</v>
      </c>
      <c r="D1369" s="6">
        <f t="shared" si="24"/>
        <v>0.93742269128798184</v>
      </c>
      <c r="E1369">
        <v>9.7073139392111554E-3</v>
      </c>
    </row>
    <row r="1370" spans="2:5" x14ac:dyDescent="0.35">
      <c r="B1370" s="40">
        <v>41640</v>
      </c>
      <c r="C1370" s="41">
        <v>155.27034</v>
      </c>
      <c r="D1370" s="6">
        <f t="shared" si="24"/>
        <v>0.61419494581459788</v>
      </c>
      <c r="E1370">
        <v>9.685973653555011E-3</v>
      </c>
    </row>
    <row r="1371" spans="2:5" x14ac:dyDescent="0.35">
      <c r="B1371" s="40">
        <v>40795</v>
      </c>
      <c r="C1371" s="41">
        <v>96.190574999999995</v>
      </c>
      <c r="D1371" s="6">
        <f t="shared" si="24"/>
        <v>-0.60485996822557475</v>
      </c>
      <c r="E1371">
        <v>9.6818346654251857E-3</v>
      </c>
    </row>
    <row r="1372" spans="2:5" x14ac:dyDescent="0.35">
      <c r="B1372" s="40">
        <v>42068</v>
      </c>
      <c r="C1372" s="41">
        <v>243.43414300000001</v>
      </c>
      <c r="D1372" s="6">
        <f t="shared" si="24"/>
        <v>10.539206325821482</v>
      </c>
      <c r="E1372">
        <v>9.6536559518161542E-3</v>
      </c>
    </row>
    <row r="1373" spans="2:5" x14ac:dyDescent="0.35">
      <c r="B1373" s="40">
        <v>38600</v>
      </c>
      <c r="C1373" s="41">
        <v>21.096264000000001</v>
      </c>
      <c r="D1373" s="6">
        <f t="shared" si="24"/>
        <v>-0.94950411318749783</v>
      </c>
      <c r="E1373">
        <v>9.6525036469986419E-3</v>
      </c>
    </row>
    <row r="1374" spans="2:5" x14ac:dyDescent="0.35">
      <c r="B1374" s="40">
        <v>43447</v>
      </c>
      <c r="C1374" s="41">
        <v>417.78183000000001</v>
      </c>
      <c r="D1374" s="6">
        <f t="shared" si="24"/>
        <v>9.0762264227030105</v>
      </c>
      <c r="E1374">
        <v>9.6388575229226451E-3</v>
      </c>
    </row>
    <row r="1375" spans="2:5" x14ac:dyDescent="0.35">
      <c r="B1375" s="40">
        <v>39245</v>
      </c>
      <c r="C1375" s="41">
        <v>41.462131999999997</v>
      </c>
      <c r="D1375" s="6">
        <f t="shared" si="24"/>
        <v>-0.55274458101225887</v>
      </c>
      <c r="E1375">
        <v>9.6348448611217885E-3</v>
      </c>
    </row>
    <row r="1376" spans="2:5" x14ac:dyDescent="0.35">
      <c r="B1376" s="40">
        <v>41057</v>
      </c>
      <c r="C1376" s="41">
        <v>92.703475999999995</v>
      </c>
      <c r="D1376" s="6">
        <f t="shared" si="24"/>
        <v>1.3764357671190528</v>
      </c>
      <c r="E1376">
        <v>9.6199780422967594E-3</v>
      </c>
    </row>
    <row r="1377" spans="2:5" x14ac:dyDescent="0.35">
      <c r="B1377" s="40">
        <v>39063</v>
      </c>
      <c r="C1377" s="41">
        <v>39.009459999999997</v>
      </c>
      <c r="D1377" s="6">
        <f t="shared" si="24"/>
        <v>-0.49385775360970968</v>
      </c>
      <c r="E1377">
        <v>9.6184244325346405E-3</v>
      </c>
    </row>
    <row r="1378" spans="2:5" x14ac:dyDescent="0.35">
      <c r="B1378" s="40">
        <v>40283</v>
      </c>
      <c r="C1378" s="41">
        <v>77.072128000000006</v>
      </c>
      <c r="D1378" s="6">
        <f t="shared" si="24"/>
        <v>-0.508342747307168</v>
      </c>
      <c r="E1378">
        <v>9.6148256147156781E-3</v>
      </c>
    </row>
    <row r="1379" spans="2:5" x14ac:dyDescent="0.35">
      <c r="B1379" s="40">
        <v>41684</v>
      </c>
      <c r="C1379" s="41">
        <v>156.759872</v>
      </c>
      <c r="D1379" s="6">
        <f t="shared" si="24"/>
        <v>-0.72084079459160411</v>
      </c>
      <c r="E1379">
        <v>9.5931521757471327E-3</v>
      </c>
    </row>
    <row r="1380" spans="2:5" x14ac:dyDescent="0.35">
      <c r="B1380" s="40">
        <v>44553</v>
      </c>
      <c r="C1380" s="41">
        <v>561.54290800000001</v>
      </c>
      <c r="D1380" s="6">
        <f t="shared" si="24"/>
        <v>1.0090320323139577</v>
      </c>
      <c r="E1380">
        <v>9.5736078222122059E-3</v>
      </c>
    </row>
    <row r="1381" spans="2:5" x14ac:dyDescent="0.35">
      <c r="B1381" s="40">
        <v>42922</v>
      </c>
      <c r="C1381" s="41">
        <v>279.509186</v>
      </c>
      <c r="D1381" s="6">
        <f t="shared" si="24"/>
        <v>1.5871512112972468</v>
      </c>
      <c r="E1381">
        <v>9.5684037536405437E-3</v>
      </c>
    </row>
    <row r="1382" spans="2:5" x14ac:dyDescent="0.35">
      <c r="B1382" s="40">
        <v>41124</v>
      </c>
      <c r="C1382" s="41">
        <v>108.037437</v>
      </c>
      <c r="D1382" s="6">
        <f t="shared" si="24"/>
        <v>-0.33401250587006326</v>
      </c>
      <c r="E1382">
        <v>9.555373005639264E-3</v>
      </c>
    </row>
    <row r="1383" spans="2:5" x14ac:dyDescent="0.35">
      <c r="B1383" s="40">
        <v>41767</v>
      </c>
      <c r="C1383" s="41">
        <v>162.22141999999999</v>
      </c>
      <c r="D1383" s="6">
        <f t="shared" si="24"/>
        <v>-0.60576757810831605</v>
      </c>
      <c r="E1383">
        <v>9.5507758054729879E-3</v>
      </c>
    </row>
    <row r="1384" spans="2:5" x14ac:dyDescent="0.35">
      <c r="B1384" s="40">
        <v>43486</v>
      </c>
      <c r="C1384" s="41">
        <v>411.48675500000002</v>
      </c>
      <c r="D1384" s="6">
        <f t="shared" si="24"/>
        <v>26.882303416657692</v>
      </c>
      <c r="E1384">
        <v>9.5496014811451216E-3</v>
      </c>
    </row>
    <row r="1385" spans="2:5" x14ac:dyDescent="0.35">
      <c r="B1385" s="40">
        <v>38442</v>
      </c>
      <c r="C1385" s="41">
        <v>14.757989999999999</v>
      </c>
      <c r="D1385" s="6">
        <f t="shared" si="24"/>
        <v>-0.93407333584701802</v>
      </c>
      <c r="E1385">
        <v>9.5444357530013579E-3</v>
      </c>
    </row>
    <row r="1386" spans="2:5" x14ac:dyDescent="0.35">
      <c r="B1386" s="40">
        <v>42403</v>
      </c>
      <c r="C1386" s="41">
        <v>223.854645</v>
      </c>
      <c r="D1386" s="6">
        <f t="shared" si="24"/>
        <v>-1.2308854460180681E-3</v>
      </c>
      <c r="E1386">
        <v>9.5374756053611589E-3</v>
      </c>
    </row>
    <row r="1387" spans="2:5" x14ac:dyDescent="0.35">
      <c r="B1387" s="40">
        <v>42418</v>
      </c>
      <c r="C1387" s="41">
        <v>224.13052400000001</v>
      </c>
      <c r="D1387" s="6">
        <f t="shared" si="24"/>
        <v>2.1584233554950354E-2</v>
      </c>
      <c r="E1387">
        <v>9.5257606517623293E-3</v>
      </c>
    </row>
    <row r="1388" spans="2:5" x14ac:dyDescent="0.35">
      <c r="B1388" s="40">
        <v>42425</v>
      </c>
      <c r="C1388" s="41">
        <v>219.39505</v>
      </c>
      <c r="D1388" s="6">
        <f t="shared" si="24"/>
        <v>33.655946669707951</v>
      </c>
      <c r="E1388">
        <v>9.5199046616236561E-3</v>
      </c>
    </row>
    <row r="1389" spans="2:5" x14ac:dyDescent="0.35">
      <c r="B1389" s="40">
        <v>37455</v>
      </c>
      <c r="C1389" s="41">
        <v>6.3306610000000001</v>
      </c>
      <c r="D1389" s="6">
        <f t="shared" si="24"/>
        <v>-0.97828940120803742</v>
      </c>
      <c r="E1389">
        <v>9.5125058044894777E-3</v>
      </c>
    </row>
    <row r="1390" spans="2:5" x14ac:dyDescent="0.35">
      <c r="B1390" s="40">
        <v>42983</v>
      </c>
      <c r="C1390" s="41">
        <v>291.59310900000003</v>
      </c>
      <c r="D1390" s="6">
        <f t="shared" si="24"/>
        <v>0.26821832699599907</v>
      </c>
      <c r="E1390">
        <v>9.4930070600680438E-3</v>
      </c>
    </row>
    <row r="1391" spans="2:5" x14ac:dyDescent="0.35">
      <c r="B1391" s="40">
        <v>42468</v>
      </c>
      <c r="C1391" s="41">
        <v>229.92343099999999</v>
      </c>
      <c r="D1391" s="6">
        <f t="shared" si="24"/>
        <v>4.4236201407110256</v>
      </c>
      <c r="E1391">
        <v>9.4871895651490856E-3</v>
      </c>
    </row>
    <row r="1392" spans="2:5" x14ac:dyDescent="0.35">
      <c r="B1392" s="40">
        <v>39483</v>
      </c>
      <c r="C1392" s="41">
        <v>42.392982000000003</v>
      </c>
      <c r="D1392" s="6">
        <f t="shared" si="24"/>
        <v>-0.84328531463407763</v>
      </c>
      <c r="E1392">
        <v>9.4857121385012021E-3</v>
      </c>
    </row>
    <row r="1393" spans="2:5" x14ac:dyDescent="0.35">
      <c r="B1393" s="40">
        <v>42627</v>
      </c>
      <c r="C1393" s="41">
        <v>270.51058999999998</v>
      </c>
      <c r="D1393" s="6">
        <f t="shared" si="24"/>
        <v>5.4084087444798339</v>
      </c>
      <c r="E1393">
        <v>9.4666162960677595E-3</v>
      </c>
    </row>
    <row r="1394" spans="2:5" x14ac:dyDescent="0.35">
      <c r="B1394" s="40">
        <v>39323</v>
      </c>
      <c r="C1394" s="41">
        <v>42.211818999999998</v>
      </c>
      <c r="D1394" s="6">
        <f t="shared" si="24"/>
        <v>-0.89905863620296234</v>
      </c>
      <c r="E1394">
        <v>9.4620855946306627E-3</v>
      </c>
    </row>
    <row r="1395" spans="2:5" x14ac:dyDescent="0.35">
      <c r="B1395" s="40">
        <v>43696</v>
      </c>
      <c r="C1395" s="41">
        <v>418.18158</v>
      </c>
      <c r="D1395" s="6">
        <f t="shared" si="24"/>
        <v>1.6275588017577898</v>
      </c>
      <c r="E1395">
        <v>9.4615382847644276E-3</v>
      </c>
    </row>
    <row r="1396" spans="2:5" x14ac:dyDescent="0.35">
      <c r="B1396" s="40">
        <v>41681</v>
      </c>
      <c r="C1396" s="41">
        <v>159.15213</v>
      </c>
      <c r="D1396" s="6">
        <f t="shared" si="24"/>
        <v>1.6657223843483069</v>
      </c>
      <c r="E1396">
        <v>9.4474965983216731E-3</v>
      </c>
    </row>
    <row r="1397" spans="2:5" x14ac:dyDescent="0.35">
      <c r="B1397" s="40">
        <v>40028</v>
      </c>
      <c r="C1397" s="41">
        <v>59.703189999999999</v>
      </c>
      <c r="D1397" s="6">
        <f t="shared" si="24"/>
        <v>-0.32448865816525058</v>
      </c>
      <c r="E1397">
        <v>9.4441558580333502E-3</v>
      </c>
    </row>
    <row r="1398" spans="2:5" x14ac:dyDescent="0.35">
      <c r="B1398" s="40">
        <v>40396</v>
      </c>
      <c r="C1398" s="41">
        <v>88.382216999999997</v>
      </c>
      <c r="D1398" s="6">
        <f t="shared" si="24"/>
        <v>11.647741752127653</v>
      </c>
      <c r="E1398">
        <v>9.4295002448815807E-3</v>
      </c>
    </row>
    <row r="1399" spans="2:5" x14ac:dyDescent="0.35">
      <c r="B1399" s="40">
        <v>37818</v>
      </c>
      <c r="C1399" s="41">
        <v>6.987984</v>
      </c>
      <c r="D1399" s="6">
        <f t="shared" si="24"/>
        <v>-0.9870334271553991</v>
      </c>
      <c r="E1399">
        <v>9.4178846493304345E-3</v>
      </c>
    </row>
    <row r="1400" spans="2:5" x14ac:dyDescent="0.35">
      <c r="B1400" s="40">
        <v>45012</v>
      </c>
      <c r="C1400" s="41">
        <v>538.92297399999995</v>
      </c>
      <c r="D1400" s="6">
        <f t="shared" si="24"/>
        <v>0.35790456636783297</v>
      </c>
      <c r="E1400">
        <v>9.4146123384259914E-3</v>
      </c>
    </row>
    <row r="1401" spans="2:5" x14ac:dyDescent="0.35">
      <c r="B1401" s="40">
        <v>43437</v>
      </c>
      <c r="C1401" s="41">
        <v>396.87838699999998</v>
      </c>
      <c r="D1401" s="6">
        <f t="shared" si="24"/>
        <v>-0.28131421906292964</v>
      </c>
      <c r="E1401">
        <v>9.4109873723615643E-3</v>
      </c>
    </row>
    <row r="1402" spans="2:5" x14ac:dyDescent="0.35">
      <c r="B1402" s="40">
        <v>44358</v>
      </c>
      <c r="C1402" s="41">
        <v>552.22796600000004</v>
      </c>
      <c r="D1402" s="6">
        <f t="shared" si="24"/>
        <v>1.2929936671237086</v>
      </c>
      <c r="E1402">
        <v>9.3757429363575933E-3</v>
      </c>
    </row>
    <row r="1403" spans="2:5" x14ac:dyDescent="0.35">
      <c r="B1403" s="40">
        <v>42138</v>
      </c>
      <c r="C1403" s="41">
        <v>240.83274800000001</v>
      </c>
      <c r="D1403" s="6">
        <f t="shared" si="24"/>
        <v>-0.59169413798980541</v>
      </c>
      <c r="E1403">
        <v>9.3727169479147342E-3</v>
      </c>
    </row>
    <row r="1404" spans="2:5" x14ac:dyDescent="0.35">
      <c r="B1404" s="40">
        <v>44901</v>
      </c>
      <c r="C1404" s="41">
        <v>589.83416699999998</v>
      </c>
      <c r="D1404" s="6">
        <f t="shared" si="24"/>
        <v>5.943981713121623</v>
      </c>
      <c r="E1404">
        <v>9.3680356003505334E-3</v>
      </c>
    </row>
    <row r="1405" spans="2:5" x14ac:dyDescent="0.35">
      <c r="B1405" s="40">
        <v>40520</v>
      </c>
      <c r="C1405" s="41">
        <v>84.941779999999994</v>
      </c>
      <c r="D1405" s="6">
        <f t="shared" si="24"/>
        <v>0.88140199563973065</v>
      </c>
      <c r="E1405">
        <v>9.3409613385000527E-3</v>
      </c>
    </row>
    <row r="1406" spans="2:5" x14ac:dyDescent="0.35">
      <c r="B1406" s="40">
        <v>39349</v>
      </c>
      <c r="C1406" s="41">
        <v>45.148128999999997</v>
      </c>
      <c r="D1406" s="6">
        <f t="shared" si="24"/>
        <v>-0.19234961494589015</v>
      </c>
      <c r="E1406">
        <v>9.311265513941477E-3</v>
      </c>
    </row>
    <row r="1407" spans="2:5" x14ac:dyDescent="0.35">
      <c r="B1407" s="40">
        <v>40066</v>
      </c>
      <c r="C1407" s="41">
        <v>55.900585</v>
      </c>
      <c r="D1407" s="6">
        <f t="shared" si="24"/>
        <v>0.80775724771289581</v>
      </c>
      <c r="E1407">
        <v>9.309564552480205E-3</v>
      </c>
    </row>
    <row r="1408" spans="2:5" x14ac:dyDescent="0.35">
      <c r="B1408" s="40">
        <v>38763</v>
      </c>
      <c r="C1408" s="41">
        <v>30.922616999999999</v>
      </c>
      <c r="D1408" s="6">
        <f t="shared" si="24"/>
        <v>-0.64241447493790271</v>
      </c>
      <c r="E1408">
        <v>9.2999510929153081E-3</v>
      </c>
    </row>
    <row r="1409" spans="2:5" x14ac:dyDescent="0.35">
      <c r="B1409" s="40">
        <v>40942</v>
      </c>
      <c r="C1409" s="41">
        <v>86.476142999999993</v>
      </c>
      <c r="D1409" s="6">
        <f t="shared" si="24"/>
        <v>-0.72956157965936175</v>
      </c>
      <c r="E1409">
        <v>9.2782932184117019E-3</v>
      </c>
    </row>
    <row r="1410" spans="2:5" x14ac:dyDescent="0.35">
      <c r="B1410" s="40">
        <v>43147</v>
      </c>
      <c r="C1410" s="41">
        <v>319.762787</v>
      </c>
      <c r="D1410" s="6">
        <f t="shared" si="24"/>
        <v>-0.21659617473831722</v>
      </c>
      <c r="E1410">
        <v>9.2755611563926678E-3</v>
      </c>
    </row>
    <row r="1411" spans="2:5" x14ac:dyDescent="0.35">
      <c r="B1411" s="40">
        <v>43516</v>
      </c>
      <c r="C1411" s="41">
        <v>408.17108200000001</v>
      </c>
      <c r="D1411" s="6">
        <f t="shared" si="24"/>
        <v>-0.22479903494810236</v>
      </c>
      <c r="E1411">
        <v>9.2681738155424558E-3</v>
      </c>
    </row>
    <row r="1412" spans="2:5" x14ac:dyDescent="0.35">
      <c r="B1412" s="40">
        <v>44589</v>
      </c>
      <c r="C1412" s="41">
        <v>526.53582800000004</v>
      </c>
      <c r="D1412" s="6">
        <f t="shared" si="24"/>
        <v>2.2439796835090582</v>
      </c>
      <c r="E1412">
        <v>9.2619039233978045E-3</v>
      </c>
    </row>
    <row r="1413" spans="2:5" x14ac:dyDescent="0.35">
      <c r="B1413" s="40">
        <v>41751</v>
      </c>
      <c r="C1413" s="41">
        <v>162.311691</v>
      </c>
      <c r="D1413" s="6">
        <f t="shared" si="24"/>
        <v>0.78349424098117426</v>
      </c>
      <c r="E1413">
        <v>9.2616936821628554E-3</v>
      </c>
    </row>
    <row r="1414" spans="2:5" x14ac:dyDescent="0.35">
      <c r="B1414" s="40">
        <v>40764</v>
      </c>
      <c r="C1414" s="41">
        <v>91.007689999999997</v>
      </c>
      <c r="D1414" s="6">
        <f t="shared" si="24"/>
        <v>-0.66259113672153425</v>
      </c>
      <c r="E1414">
        <v>9.2547829948993951E-3</v>
      </c>
    </row>
    <row r="1415" spans="2:5" x14ac:dyDescent="0.35">
      <c r="B1415" s="40">
        <v>42230</v>
      </c>
      <c r="C1415" s="41">
        <v>269.72525000000002</v>
      </c>
      <c r="D1415" s="6">
        <f t="shared" ref="D1415:D1478" si="25">(C1415-C1416)/C1416</f>
        <v>-0.45540419257640186</v>
      </c>
      <c r="E1415">
        <v>9.2465985708379203E-3</v>
      </c>
    </row>
    <row r="1416" spans="2:5" x14ac:dyDescent="0.35">
      <c r="B1416" s="40">
        <v>44722</v>
      </c>
      <c r="C1416" s="41">
        <v>495.27603099999999</v>
      </c>
      <c r="D1416" s="6">
        <f t="shared" si="25"/>
        <v>-0.14553234361971032</v>
      </c>
      <c r="E1416">
        <v>9.2435184010767751E-3</v>
      </c>
    </row>
    <row r="1417" spans="2:5" x14ac:dyDescent="0.35">
      <c r="B1417" s="40">
        <v>44790</v>
      </c>
      <c r="C1417" s="41">
        <v>579.63110400000005</v>
      </c>
      <c r="D1417" s="6">
        <f t="shared" si="25"/>
        <v>1.3681838579546719</v>
      </c>
      <c r="E1417">
        <v>9.2305724207423171E-3</v>
      </c>
    </row>
    <row r="1418" spans="2:5" x14ac:dyDescent="0.35">
      <c r="B1418" s="40">
        <v>42059</v>
      </c>
      <c r="C1418" s="41">
        <v>244.757645</v>
      </c>
      <c r="D1418" s="6">
        <f t="shared" si="25"/>
        <v>14.152212608958648</v>
      </c>
      <c r="E1418">
        <v>9.2209732848192814E-3</v>
      </c>
    </row>
    <row r="1419" spans="2:5" x14ac:dyDescent="0.35">
      <c r="B1419" s="40">
        <v>38419</v>
      </c>
      <c r="C1419" s="41">
        <v>16.153261000000001</v>
      </c>
      <c r="D1419" s="6">
        <f t="shared" si="25"/>
        <v>-0.53573478131846253</v>
      </c>
      <c r="E1419">
        <v>9.2149904959262664E-3</v>
      </c>
    </row>
    <row r="1420" spans="2:5" x14ac:dyDescent="0.35">
      <c r="B1420" s="40">
        <v>39755</v>
      </c>
      <c r="C1420" s="41">
        <v>34.793174999999998</v>
      </c>
      <c r="D1420" s="6">
        <f t="shared" si="25"/>
        <v>-0.93697020310097279</v>
      </c>
      <c r="E1420">
        <v>9.1910086763072156E-3</v>
      </c>
    </row>
    <row r="1421" spans="2:5" x14ac:dyDescent="0.35">
      <c r="B1421" s="40">
        <v>44936</v>
      </c>
      <c r="C1421" s="41">
        <v>552.01153599999998</v>
      </c>
      <c r="D1421" s="6">
        <f t="shared" si="25"/>
        <v>14.279258767716994</v>
      </c>
      <c r="E1421">
        <v>9.1893342902296012E-3</v>
      </c>
    </row>
    <row r="1422" spans="2:5" x14ac:dyDescent="0.35">
      <c r="B1422" s="40">
        <v>38922</v>
      </c>
      <c r="C1422" s="41">
        <v>36.128162000000003</v>
      </c>
      <c r="D1422" s="6">
        <f t="shared" si="25"/>
        <v>0.6123321614285</v>
      </c>
      <c r="E1422">
        <v>9.1672974166768732E-3</v>
      </c>
    </row>
    <row r="1423" spans="2:5" x14ac:dyDescent="0.35">
      <c r="B1423" s="40">
        <v>38667</v>
      </c>
      <c r="C1423" s="41">
        <v>22.407394</v>
      </c>
      <c r="D1423" s="6">
        <f t="shared" si="25"/>
        <v>-0.95753794270672821</v>
      </c>
      <c r="E1423">
        <v>9.1658771648697266E-3</v>
      </c>
    </row>
    <row r="1424" spans="2:5" x14ac:dyDescent="0.35">
      <c r="B1424" s="40">
        <v>44204</v>
      </c>
      <c r="C1424" s="41">
        <v>527.70391800000004</v>
      </c>
      <c r="D1424" s="6">
        <f t="shared" si="25"/>
        <v>0.49184458131128705</v>
      </c>
      <c r="E1424">
        <v>9.1550991504735623E-3</v>
      </c>
    </row>
    <row r="1425" spans="2:5" x14ac:dyDescent="0.35">
      <c r="B1425" s="40">
        <v>43411</v>
      </c>
      <c r="C1425" s="41">
        <v>353.72579999999999</v>
      </c>
      <c r="D1425" s="6">
        <f t="shared" si="25"/>
        <v>-0.33554364201008402</v>
      </c>
      <c r="E1425">
        <v>9.1540427931869721E-3</v>
      </c>
    </row>
    <row r="1426" spans="2:5" x14ac:dyDescent="0.35">
      <c r="B1426" s="40">
        <v>44972</v>
      </c>
      <c r="C1426" s="41">
        <v>532.35369900000001</v>
      </c>
      <c r="D1426" s="6">
        <f t="shared" si="25"/>
        <v>-7.2366921608994203E-2</v>
      </c>
      <c r="E1426">
        <v>9.1508828789973167E-3</v>
      </c>
    </row>
    <row r="1427" spans="2:5" x14ac:dyDescent="0.35">
      <c r="B1427" s="40">
        <v>44778</v>
      </c>
      <c r="C1427" s="41">
        <v>573.88391100000001</v>
      </c>
      <c r="D1427" s="6">
        <f t="shared" si="25"/>
        <v>2.0963578284441153</v>
      </c>
      <c r="E1427">
        <v>9.1480561054922121E-3</v>
      </c>
    </row>
    <row r="1428" spans="2:5" x14ac:dyDescent="0.35">
      <c r="B1428" s="40">
        <v>41855</v>
      </c>
      <c r="C1428" s="41">
        <v>185.341599</v>
      </c>
      <c r="D1428" s="6">
        <f t="shared" si="25"/>
        <v>3.9256380704581275</v>
      </c>
      <c r="E1428">
        <v>9.1426094213218779E-3</v>
      </c>
    </row>
    <row r="1429" spans="2:5" x14ac:dyDescent="0.35">
      <c r="B1429" s="40">
        <v>39877</v>
      </c>
      <c r="C1429" s="41">
        <v>37.627937000000003</v>
      </c>
      <c r="D1429" s="6">
        <f t="shared" si="25"/>
        <v>-0.92514413701781117</v>
      </c>
      <c r="E1429">
        <v>9.142587543225944E-3</v>
      </c>
    </row>
    <row r="1430" spans="2:5" x14ac:dyDescent="0.35">
      <c r="B1430" s="40">
        <v>44736</v>
      </c>
      <c r="C1430" s="41">
        <v>502.671875</v>
      </c>
      <c r="D1430" s="6">
        <f t="shared" si="25"/>
        <v>4.1337563375361066</v>
      </c>
      <c r="E1430">
        <v>9.1062186820555571E-3</v>
      </c>
    </row>
    <row r="1431" spans="2:5" x14ac:dyDescent="0.35">
      <c r="B1431" s="40">
        <v>41075</v>
      </c>
      <c r="C1431" s="41">
        <v>97.915024000000003</v>
      </c>
      <c r="D1431" s="6">
        <f t="shared" si="25"/>
        <v>-0.57328743662384107</v>
      </c>
      <c r="E1431">
        <v>9.1033747442640887E-3</v>
      </c>
    </row>
    <row r="1432" spans="2:5" x14ac:dyDescent="0.35">
      <c r="B1432" s="40">
        <v>42388</v>
      </c>
      <c r="C1432" s="41">
        <v>229.46365399999999</v>
      </c>
      <c r="D1432" s="6">
        <f t="shared" si="25"/>
        <v>-0.44923691400629506</v>
      </c>
      <c r="E1432">
        <v>9.0981107830213816E-3</v>
      </c>
    </row>
    <row r="1433" spans="2:5" x14ac:dyDescent="0.35">
      <c r="B1433" s="40">
        <v>43683</v>
      </c>
      <c r="C1433" s="41">
        <v>416.628601</v>
      </c>
      <c r="D1433" s="6">
        <f t="shared" si="25"/>
        <v>0.61834071854204065</v>
      </c>
      <c r="E1433">
        <v>9.0782470256983421E-3</v>
      </c>
    </row>
    <row r="1434" spans="2:5" x14ac:dyDescent="0.35">
      <c r="B1434" s="40">
        <v>42702</v>
      </c>
      <c r="C1434" s="41">
        <v>257.44183299999997</v>
      </c>
      <c r="D1434" s="6">
        <f t="shared" si="25"/>
        <v>-0.53092313294806459</v>
      </c>
      <c r="E1434">
        <v>9.0777270058892204E-3</v>
      </c>
    </row>
    <row r="1435" spans="2:5" x14ac:dyDescent="0.35">
      <c r="B1435" s="40">
        <v>44888</v>
      </c>
      <c r="C1435" s="41">
        <v>548.82653800000003</v>
      </c>
      <c r="D1435" s="6">
        <f t="shared" si="25"/>
        <v>10.749169040167349</v>
      </c>
      <c r="E1435">
        <v>9.0585487232858839E-3</v>
      </c>
    </row>
    <row r="1436" spans="2:5" x14ac:dyDescent="0.35">
      <c r="B1436" s="40">
        <v>39420</v>
      </c>
      <c r="C1436" s="41">
        <v>46.711945</v>
      </c>
      <c r="D1436" s="6">
        <f t="shared" si="25"/>
        <v>-0.90658706827102109</v>
      </c>
      <c r="E1436">
        <v>9.0578559227771274E-3</v>
      </c>
    </row>
    <row r="1437" spans="2:5" x14ac:dyDescent="0.35">
      <c r="B1437" s="40">
        <v>44692</v>
      </c>
      <c r="C1437" s="41">
        <v>500.05865499999999</v>
      </c>
      <c r="D1437" s="6">
        <f t="shared" si="25"/>
        <v>2.010530292075082</v>
      </c>
      <c r="E1437">
        <v>9.0538175415851088E-3</v>
      </c>
    </row>
    <row r="1438" spans="2:5" x14ac:dyDescent="0.35">
      <c r="B1438" s="40">
        <v>41732</v>
      </c>
      <c r="C1438" s="41">
        <v>166.10318000000001</v>
      </c>
      <c r="D1438" s="6">
        <f t="shared" si="25"/>
        <v>-0.6665140015330947</v>
      </c>
      <c r="E1438">
        <v>9.0486604673792499E-3</v>
      </c>
    </row>
    <row r="1439" spans="2:5" x14ac:dyDescent="0.35">
      <c r="B1439" s="40">
        <v>44054</v>
      </c>
      <c r="C1439" s="41">
        <v>498.08142099999998</v>
      </c>
      <c r="D1439" s="6">
        <f t="shared" si="25"/>
        <v>2.1902131357714336</v>
      </c>
      <c r="E1439">
        <v>9.0454769611849634E-3</v>
      </c>
    </row>
    <row r="1440" spans="2:5" x14ac:dyDescent="0.35">
      <c r="B1440" s="40">
        <v>41634</v>
      </c>
      <c r="C1440" s="41">
        <v>156.12794500000001</v>
      </c>
      <c r="D1440" s="6">
        <f t="shared" si="25"/>
        <v>-0.61695266557286843</v>
      </c>
      <c r="E1440">
        <v>9.043222162683634E-3</v>
      </c>
    </row>
    <row r="1441" spans="2:5" x14ac:dyDescent="0.35">
      <c r="B1441" s="40">
        <v>43483</v>
      </c>
      <c r="C1441" s="41">
        <v>407.59439099999997</v>
      </c>
      <c r="D1441" s="6">
        <f t="shared" si="25"/>
        <v>-0.16465991313331382</v>
      </c>
      <c r="E1441">
        <v>9.0411429587103111E-3</v>
      </c>
    </row>
    <row r="1442" spans="2:5" x14ac:dyDescent="0.35">
      <c r="B1442" s="40">
        <v>43943</v>
      </c>
      <c r="C1442" s="41">
        <v>487.93826300000001</v>
      </c>
      <c r="D1442" s="6">
        <f t="shared" si="25"/>
        <v>2.466245501018395</v>
      </c>
      <c r="E1442">
        <v>9.0325192854441311E-3</v>
      </c>
    </row>
    <row r="1443" spans="2:5" x14ac:dyDescent="0.35">
      <c r="B1443" s="40">
        <v>41458</v>
      </c>
      <c r="C1443" s="41">
        <v>140.76852400000001</v>
      </c>
      <c r="D1443" s="6">
        <f t="shared" si="25"/>
        <v>-0.57876001015798395</v>
      </c>
      <c r="E1443">
        <v>9.0206257246432612E-3</v>
      </c>
    </row>
    <row r="1444" spans="2:5" x14ac:dyDescent="0.35">
      <c r="B1444" s="40">
        <v>43105</v>
      </c>
      <c r="C1444" s="41">
        <v>334.17654399999998</v>
      </c>
      <c r="D1444" s="6">
        <f t="shared" si="25"/>
        <v>-0.25016547274361794</v>
      </c>
      <c r="E1444">
        <v>9.0140750796965964E-3</v>
      </c>
    </row>
    <row r="1445" spans="2:5" x14ac:dyDescent="0.35">
      <c r="B1445" s="40">
        <v>44007</v>
      </c>
      <c r="C1445" s="41">
        <v>445.66705300000001</v>
      </c>
      <c r="D1445" s="6">
        <f t="shared" si="25"/>
        <v>0.23517860884766065</v>
      </c>
      <c r="E1445">
        <v>9.0100230357694783E-3</v>
      </c>
    </row>
    <row r="1446" spans="2:5" x14ac:dyDescent="0.35">
      <c r="B1446" s="40">
        <v>43252</v>
      </c>
      <c r="C1446" s="41">
        <v>360.81182899999999</v>
      </c>
      <c r="D1446" s="6">
        <f t="shared" si="25"/>
        <v>8.5204579833982699</v>
      </c>
      <c r="E1446">
        <v>9.0007240657192025E-3</v>
      </c>
    </row>
    <row r="1447" spans="2:5" x14ac:dyDescent="0.35">
      <c r="B1447" s="40">
        <v>39650</v>
      </c>
      <c r="C1447" s="41">
        <v>37.898578999999998</v>
      </c>
      <c r="D1447" s="6">
        <f t="shared" si="25"/>
        <v>-0.93626485122065906</v>
      </c>
      <c r="E1447">
        <v>8.9992529930729131E-3</v>
      </c>
    </row>
    <row r="1448" spans="2:5" x14ac:dyDescent="0.35">
      <c r="B1448" s="40">
        <v>44434</v>
      </c>
      <c r="C1448" s="41">
        <v>594.62603799999999</v>
      </c>
      <c r="D1448" s="6">
        <f t="shared" si="25"/>
        <v>1.2435483641664224</v>
      </c>
      <c r="E1448">
        <v>8.9986332909353043E-3</v>
      </c>
    </row>
    <row r="1449" spans="2:5" x14ac:dyDescent="0.35">
      <c r="B1449" s="40">
        <v>42705</v>
      </c>
      <c r="C1449" s="41">
        <v>265.038208</v>
      </c>
      <c r="D1449" s="6">
        <f t="shared" si="25"/>
        <v>-0.53045032513523072</v>
      </c>
      <c r="E1449">
        <v>8.9934650328445838E-3</v>
      </c>
    </row>
    <row r="1450" spans="2:5" x14ac:dyDescent="0.35">
      <c r="B1450" s="40">
        <v>44537</v>
      </c>
      <c r="C1450" s="41">
        <v>564.45190400000001</v>
      </c>
      <c r="D1450" s="6">
        <f t="shared" si="25"/>
        <v>53.102762600715678</v>
      </c>
      <c r="E1450">
        <v>8.9898250141189767E-3</v>
      </c>
    </row>
    <row r="1451" spans="2:5" x14ac:dyDescent="0.35">
      <c r="B1451" s="40">
        <v>38107</v>
      </c>
      <c r="C1451" s="41">
        <v>10.432959</v>
      </c>
      <c r="D1451" s="6">
        <f t="shared" si="25"/>
        <v>-0.96744405602734906</v>
      </c>
      <c r="E1451">
        <v>8.9785224929691022E-3</v>
      </c>
    </row>
    <row r="1452" spans="2:5" x14ac:dyDescent="0.35">
      <c r="B1452" s="40">
        <v>43206</v>
      </c>
      <c r="C1452" s="41">
        <v>320.46249399999999</v>
      </c>
      <c r="D1452" s="6">
        <f t="shared" si="25"/>
        <v>53.504715932564075</v>
      </c>
      <c r="E1452">
        <v>8.9586779602033265E-3</v>
      </c>
    </row>
    <row r="1453" spans="2:5" x14ac:dyDescent="0.35">
      <c r="B1453" s="40">
        <v>37515</v>
      </c>
      <c r="C1453" s="41">
        <v>5.879537</v>
      </c>
      <c r="D1453" s="6">
        <f t="shared" si="25"/>
        <v>-0.9627401018399544</v>
      </c>
      <c r="E1453">
        <v>8.9572600877929898E-3</v>
      </c>
    </row>
    <row r="1454" spans="2:5" x14ac:dyDescent="0.35">
      <c r="B1454" s="40">
        <v>41677</v>
      </c>
      <c r="C1454" s="41">
        <v>157.797989</v>
      </c>
      <c r="D1454" s="6">
        <f t="shared" si="25"/>
        <v>-0.31870221947151334</v>
      </c>
      <c r="E1454">
        <v>8.94656081603931E-3</v>
      </c>
    </row>
    <row r="1455" spans="2:5" x14ac:dyDescent="0.35">
      <c r="B1455" s="40">
        <v>42164</v>
      </c>
      <c r="C1455" s="41">
        <v>231.613831</v>
      </c>
      <c r="D1455" s="6">
        <f t="shared" si="25"/>
        <v>-0.16207708411671368</v>
      </c>
      <c r="E1455">
        <v>8.9464904075611112E-3</v>
      </c>
    </row>
    <row r="1456" spans="2:5" x14ac:dyDescent="0.35">
      <c r="B1456" s="40">
        <v>42619</v>
      </c>
      <c r="C1456" s="41">
        <v>276.41424599999999</v>
      </c>
      <c r="D1456" s="6">
        <f t="shared" si="25"/>
        <v>-0.29386775963627765</v>
      </c>
      <c r="E1456">
        <v>8.9225880054989212E-3</v>
      </c>
    </row>
    <row r="1457" spans="2:5" x14ac:dyDescent="0.35">
      <c r="B1457" s="40">
        <v>43567</v>
      </c>
      <c r="C1457" s="41">
        <v>391.44827299999997</v>
      </c>
      <c r="D1457" s="6">
        <f t="shared" si="25"/>
        <v>3.3644571734705164</v>
      </c>
      <c r="E1457">
        <v>8.9176938917684828E-3</v>
      </c>
    </row>
    <row r="1458" spans="2:5" x14ac:dyDescent="0.35">
      <c r="B1458" s="40">
        <v>40771</v>
      </c>
      <c r="C1458" s="41">
        <v>89.690025000000006</v>
      </c>
      <c r="D1458" s="6">
        <f t="shared" si="25"/>
        <v>-0.66551242067571836</v>
      </c>
      <c r="E1458">
        <v>8.8934115037844763E-3</v>
      </c>
    </row>
    <row r="1459" spans="2:5" x14ac:dyDescent="0.35">
      <c r="B1459" s="40">
        <v>42836</v>
      </c>
      <c r="C1459" s="41">
        <v>268.141571</v>
      </c>
      <c r="D1459" s="6">
        <f t="shared" si="25"/>
        <v>2.6455463550786487</v>
      </c>
      <c r="E1459">
        <v>8.8883354303869438E-3</v>
      </c>
    </row>
    <row r="1460" spans="2:5" x14ac:dyDescent="0.35">
      <c r="B1460" s="40">
        <v>40241</v>
      </c>
      <c r="C1460" s="41">
        <v>73.553191999999996</v>
      </c>
      <c r="D1460" s="6">
        <f t="shared" si="25"/>
        <v>-0.46375278517486546</v>
      </c>
      <c r="E1460">
        <v>8.8839659865451205E-3</v>
      </c>
    </row>
    <row r="1461" spans="2:5" x14ac:dyDescent="0.35">
      <c r="B1461" s="40">
        <v>41437</v>
      </c>
      <c r="C1461" s="41">
        <v>137.16284200000001</v>
      </c>
      <c r="D1461" s="6">
        <f t="shared" si="25"/>
        <v>0.74640354765693429</v>
      </c>
      <c r="E1461">
        <v>8.8757380128742618E-3</v>
      </c>
    </row>
    <row r="1462" spans="2:5" x14ac:dyDescent="0.35">
      <c r="B1462" s="40">
        <v>40301</v>
      </c>
      <c r="C1462" s="41">
        <v>78.540176000000002</v>
      </c>
      <c r="D1462" s="6">
        <f t="shared" si="25"/>
        <v>-0.82436233428062078</v>
      </c>
      <c r="E1462">
        <v>8.8737790233287123E-3</v>
      </c>
    </row>
    <row r="1463" spans="2:5" x14ac:dyDescent="0.35">
      <c r="B1463" s="40">
        <v>43839</v>
      </c>
      <c r="C1463" s="41">
        <v>447.17160000000001</v>
      </c>
      <c r="D1463" s="6">
        <f t="shared" si="25"/>
        <v>-9.528666930228807E-3</v>
      </c>
      <c r="E1463">
        <v>8.8689795273203201E-3</v>
      </c>
    </row>
    <row r="1464" spans="2:5" x14ac:dyDescent="0.35">
      <c r="B1464" s="40">
        <v>43756</v>
      </c>
      <c r="C1464" s="41">
        <v>451.47354100000001</v>
      </c>
      <c r="D1464" s="6">
        <f t="shared" si="25"/>
        <v>-0.1518501097742172</v>
      </c>
      <c r="E1464">
        <v>8.8669000072343091E-3</v>
      </c>
    </row>
    <row r="1465" spans="2:5" x14ac:dyDescent="0.35">
      <c r="B1465" s="40">
        <v>44988</v>
      </c>
      <c r="C1465" s="41">
        <v>532.30395499999997</v>
      </c>
      <c r="D1465" s="6">
        <f t="shared" si="25"/>
        <v>-4.2993835998401647E-2</v>
      </c>
      <c r="E1465">
        <v>8.8663225361962066E-3</v>
      </c>
    </row>
    <row r="1466" spans="2:5" x14ac:dyDescent="0.35">
      <c r="B1466" s="40">
        <v>44552</v>
      </c>
      <c r="C1466" s="41">
        <v>556.217896</v>
      </c>
      <c r="D1466" s="6">
        <f t="shared" si="25"/>
        <v>49.416054667300543</v>
      </c>
      <c r="E1466">
        <v>8.8535513882410152E-3</v>
      </c>
    </row>
    <row r="1467" spans="2:5" x14ac:dyDescent="0.35">
      <c r="B1467" s="40">
        <v>38029</v>
      </c>
      <c r="C1467" s="41">
        <v>11.032555</v>
      </c>
      <c r="D1467" s="6">
        <f t="shared" si="25"/>
        <v>0.97031795317265612</v>
      </c>
      <c r="E1467">
        <v>8.8431185217644134E-3</v>
      </c>
    </row>
    <row r="1468" spans="2:5" x14ac:dyDescent="0.35">
      <c r="B1468" s="40">
        <v>37631</v>
      </c>
      <c r="C1468" s="41">
        <v>5.5993779999999997</v>
      </c>
      <c r="D1468" s="6">
        <f t="shared" si="25"/>
        <v>-0.9903738816985812</v>
      </c>
      <c r="E1468">
        <v>8.8314992180686183E-3</v>
      </c>
    </row>
    <row r="1469" spans="2:5" x14ac:dyDescent="0.35">
      <c r="B1469" s="40">
        <v>44403</v>
      </c>
      <c r="C1469" s="41">
        <v>581.68597399999999</v>
      </c>
      <c r="D1469" s="6">
        <f t="shared" si="25"/>
        <v>1.1920437212211485</v>
      </c>
      <c r="E1469">
        <v>8.8113795058063511E-3</v>
      </c>
    </row>
    <row r="1470" spans="2:5" x14ac:dyDescent="0.35">
      <c r="B1470" s="40">
        <v>42709</v>
      </c>
      <c r="C1470" s="41">
        <v>265.36239599999999</v>
      </c>
      <c r="D1470" s="6">
        <f t="shared" si="25"/>
        <v>-0.21284379577022755</v>
      </c>
      <c r="E1470">
        <v>8.8043310130536019E-3</v>
      </c>
    </row>
    <row r="1471" spans="2:5" x14ac:dyDescent="0.35">
      <c r="B1471" s="40">
        <v>43108</v>
      </c>
      <c r="C1471" s="41">
        <v>337.115295</v>
      </c>
      <c r="D1471" s="6">
        <f t="shared" si="25"/>
        <v>2.362054222657223</v>
      </c>
      <c r="E1471">
        <v>8.7940073974791741E-3</v>
      </c>
    </row>
    <row r="1472" spans="2:5" x14ac:dyDescent="0.35">
      <c r="B1472" s="40">
        <v>40703</v>
      </c>
      <c r="C1472" s="41">
        <v>100.27063</v>
      </c>
      <c r="D1472" s="6">
        <f t="shared" si="25"/>
        <v>0.6245349277513409</v>
      </c>
      <c r="E1472">
        <v>8.7874117482560528E-3</v>
      </c>
    </row>
    <row r="1473" spans="2:5" x14ac:dyDescent="0.35">
      <c r="B1473" s="40">
        <v>40087</v>
      </c>
      <c r="C1473" s="41">
        <v>61.722667999999999</v>
      </c>
      <c r="D1473" s="6">
        <f t="shared" si="25"/>
        <v>-0.87441495044677398</v>
      </c>
      <c r="E1473">
        <v>8.7780654581388791E-3</v>
      </c>
    </row>
    <row r="1474" spans="2:5" x14ac:dyDescent="0.35">
      <c r="B1474" s="40">
        <v>43888</v>
      </c>
      <c r="C1474" s="41">
        <v>491.48101800000001</v>
      </c>
      <c r="D1474" s="6">
        <f t="shared" si="25"/>
        <v>-0.23158479811526353</v>
      </c>
      <c r="E1474">
        <v>8.7657266236668661E-3</v>
      </c>
    </row>
    <row r="1475" spans="2:5" x14ac:dyDescent="0.35">
      <c r="B1475" s="40">
        <v>44460</v>
      </c>
      <c r="C1475" s="41">
        <v>639.60345500000005</v>
      </c>
      <c r="D1475" s="6">
        <f t="shared" si="25"/>
        <v>6.0178533400121825</v>
      </c>
      <c r="E1475">
        <v>8.75075831159031E-3</v>
      </c>
    </row>
    <row r="1476" spans="2:5" x14ac:dyDescent="0.35">
      <c r="B1476" s="40">
        <v>40805</v>
      </c>
      <c r="C1476" s="41">
        <v>91.139472999999995</v>
      </c>
      <c r="D1476" s="6">
        <f t="shared" si="25"/>
        <v>-6.4575292367970204E-3</v>
      </c>
      <c r="E1476">
        <v>8.7503902234100581E-3</v>
      </c>
    </row>
    <row r="1477" spans="2:5" x14ac:dyDescent="0.35">
      <c r="B1477" s="40">
        <v>40975</v>
      </c>
      <c r="C1477" s="41">
        <v>91.731834000000006</v>
      </c>
      <c r="D1477" s="6">
        <f t="shared" si="25"/>
        <v>-0.83724342985639377</v>
      </c>
      <c r="E1477">
        <v>8.741888356531842E-3</v>
      </c>
    </row>
    <row r="1478" spans="2:5" x14ac:dyDescent="0.35">
      <c r="B1478" s="40">
        <v>44560</v>
      </c>
      <c r="C1478" s="41">
        <v>563.61370799999997</v>
      </c>
      <c r="D1478" s="6">
        <f t="shared" si="25"/>
        <v>1.2726545129677693</v>
      </c>
      <c r="E1478">
        <v>8.7362470386386538E-3</v>
      </c>
    </row>
    <row r="1479" spans="2:5" x14ac:dyDescent="0.35">
      <c r="B1479" s="40">
        <v>42152</v>
      </c>
      <c r="C1479" s="41">
        <v>247.99797100000001</v>
      </c>
      <c r="D1479" s="6">
        <f t="shared" ref="D1479:D1542" si="26">(C1479-C1480)/C1480</f>
        <v>-0.56299338923589948</v>
      </c>
      <c r="E1479">
        <v>8.7246201029634752E-3</v>
      </c>
    </row>
    <row r="1480" spans="2:5" x14ac:dyDescent="0.35">
      <c r="B1480" s="40">
        <v>44770</v>
      </c>
      <c r="C1480" s="41">
        <v>567.49249299999997</v>
      </c>
      <c r="D1480" s="6">
        <f t="shared" si="26"/>
        <v>13.863897232352867</v>
      </c>
      <c r="E1480">
        <v>8.7186976649709143E-3</v>
      </c>
    </row>
    <row r="1481" spans="2:5" x14ac:dyDescent="0.35">
      <c r="B1481" s="40">
        <v>38994</v>
      </c>
      <c r="C1481" s="41">
        <v>38.179253000000003</v>
      </c>
      <c r="D1481" s="6">
        <f t="shared" si="26"/>
        <v>-0.88671585490460836</v>
      </c>
      <c r="E1481">
        <v>8.6699493906198764E-3</v>
      </c>
    </row>
    <row r="1482" spans="2:5" x14ac:dyDescent="0.35">
      <c r="B1482" s="40">
        <v>43115</v>
      </c>
      <c r="C1482" s="41">
        <v>337.02203400000002</v>
      </c>
      <c r="D1482" s="6">
        <f t="shared" si="26"/>
        <v>-3.3703408568720804E-2</v>
      </c>
      <c r="E1482">
        <v>8.6554940443625532E-3</v>
      </c>
    </row>
    <row r="1483" spans="2:5" x14ac:dyDescent="0.35">
      <c r="B1483" s="40">
        <v>43236</v>
      </c>
      <c r="C1483" s="41">
        <v>348.77700800000002</v>
      </c>
      <c r="D1483" s="6">
        <f t="shared" si="26"/>
        <v>-0.30624832178551492</v>
      </c>
      <c r="E1483">
        <v>8.6335614953279918E-3</v>
      </c>
    </row>
    <row r="1484" spans="2:5" x14ac:dyDescent="0.35">
      <c r="B1484" s="40">
        <v>44189</v>
      </c>
      <c r="C1484" s="41">
        <v>502.74041699999998</v>
      </c>
      <c r="D1484" s="6">
        <f t="shared" si="26"/>
        <v>0.4387439434092914</v>
      </c>
      <c r="E1484">
        <v>8.6249074580292944E-3</v>
      </c>
    </row>
    <row r="1485" spans="2:5" x14ac:dyDescent="0.35">
      <c r="B1485" s="40">
        <v>43238</v>
      </c>
      <c r="C1485" s="41">
        <v>349.43008400000002</v>
      </c>
      <c r="D1485" s="6">
        <f t="shared" si="26"/>
        <v>-0.11267762872699937</v>
      </c>
      <c r="E1485">
        <v>8.6171962877931822E-3</v>
      </c>
    </row>
    <row r="1486" spans="2:5" x14ac:dyDescent="0.35">
      <c r="B1486" s="40">
        <v>43656</v>
      </c>
      <c r="C1486" s="41">
        <v>393.80285600000002</v>
      </c>
      <c r="D1486" s="6">
        <f t="shared" si="26"/>
        <v>0.3655397346815068</v>
      </c>
      <c r="E1486">
        <v>8.6152715072347879E-3</v>
      </c>
    </row>
    <row r="1487" spans="2:5" x14ac:dyDescent="0.35">
      <c r="B1487" s="40">
        <v>42993</v>
      </c>
      <c r="C1487" s="41">
        <v>288.38623000000001</v>
      </c>
      <c r="D1487" s="6">
        <f t="shared" si="26"/>
        <v>4.4456343858002647</v>
      </c>
      <c r="E1487">
        <v>8.6148882687957767E-3</v>
      </c>
    </row>
    <row r="1488" spans="2:5" x14ac:dyDescent="0.35">
      <c r="B1488" s="40">
        <v>40049</v>
      </c>
      <c r="C1488" s="41">
        <v>52.957324999999997</v>
      </c>
      <c r="D1488" s="6">
        <f t="shared" si="26"/>
        <v>-0.79518295877600542</v>
      </c>
      <c r="E1488">
        <v>8.592822147364048E-3</v>
      </c>
    </row>
    <row r="1489" spans="2:5" x14ac:dyDescent="0.35">
      <c r="B1489" s="40">
        <v>42186</v>
      </c>
      <c r="C1489" s="41">
        <v>258.55917399999998</v>
      </c>
      <c r="D1489" s="6">
        <f t="shared" si="26"/>
        <v>27.345841641003194</v>
      </c>
      <c r="E1489">
        <v>8.568431732982898E-3</v>
      </c>
    </row>
    <row r="1490" spans="2:5" x14ac:dyDescent="0.35">
      <c r="B1490" s="40">
        <v>38069</v>
      </c>
      <c r="C1490" s="41">
        <v>9.1215910000000004</v>
      </c>
      <c r="D1490" s="6">
        <f t="shared" si="26"/>
        <v>-0.81936477434169297</v>
      </c>
      <c r="E1490">
        <v>8.5547454617425495E-3</v>
      </c>
    </row>
    <row r="1491" spans="2:5" x14ac:dyDescent="0.35">
      <c r="B1491" s="40">
        <v>39988</v>
      </c>
      <c r="C1491" s="41">
        <v>50.497298999999998</v>
      </c>
      <c r="D1491" s="6">
        <f t="shared" si="26"/>
        <v>0.12812574847048683</v>
      </c>
      <c r="E1491">
        <v>8.5107481840442454E-3</v>
      </c>
    </row>
    <row r="1492" spans="2:5" x14ac:dyDescent="0.35">
      <c r="B1492" s="40">
        <v>39553</v>
      </c>
      <c r="C1492" s="41">
        <v>44.762118999999998</v>
      </c>
      <c r="D1492" s="6">
        <f t="shared" si="26"/>
        <v>-0.9227363164074931</v>
      </c>
      <c r="E1492">
        <v>8.5024719870493131E-3</v>
      </c>
    </row>
    <row r="1493" spans="2:5" x14ac:dyDescent="0.35">
      <c r="B1493" s="40">
        <v>44568</v>
      </c>
      <c r="C1493" s="41">
        <v>579.34228499999995</v>
      </c>
      <c r="D1493" s="6">
        <f t="shared" si="26"/>
        <v>1.3709829638175279</v>
      </c>
      <c r="E1493">
        <v>8.4971582204833567E-3</v>
      </c>
    </row>
    <row r="1494" spans="2:5" x14ac:dyDescent="0.35">
      <c r="B1494" s="40">
        <v>42173</v>
      </c>
      <c r="C1494" s="41">
        <v>244.346878</v>
      </c>
      <c r="D1494" s="6">
        <f t="shared" si="26"/>
        <v>-0.48567454053331494</v>
      </c>
      <c r="E1494">
        <v>8.4763322686325464E-3</v>
      </c>
    </row>
    <row r="1495" spans="2:5" x14ac:dyDescent="0.35">
      <c r="B1495" s="40">
        <v>44081</v>
      </c>
      <c r="C1495" s="41">
        <v>475.08221400000002</v>
      </c>
      <c r="D1495" s="6">
        <f t="shared" si="26"/>
        <v>0.65164025907560941</v>
      </c>
      <c r="E1495">
        <v>8.4746222698192496E-3</v>
      </c>
    </row>
    <row r="1496" spans="2:5" x14ac:dyDescent="0.35">
      <c r="B1496" s="40">
        <v>42989</v>
      </c>
      <c r="C1496" s="41">
        <v>287.64267000000001</v>
      </c>
      <c r="D1496" s="6">
        <f t="shared" si="26"/>
        <v>-0.10748045171805892</v>
      </c>
      <c r="E1496">
        <v>8.4733165202015136E-3</v>
      </c>
    </row>
    <row r="1497" spans="2:5" x14ac:dyDescent="0.35">
      <c r="B1497" s="40">
        <v>43076</v>
      </c>
      <c r="C1497" s="41">
        <v>322.28164700000002</v>
      </c>
      <c r="D1497" s="6">
        <f t="shared" si="26"/>
        <v>0.87306384754291366</v>
      </c>
      <c r="E1497">
        <v>8.4657273697745401E-3</v>
      </c>
    </row>
    <row r="1498" spans="2:5" x14ac:dyDescent="0.35">
      <c r="B1498" s="40">
        <v>41809</v>
      </c>
      <c r="C1498" s="41">
        <v>172.061218</v>
      </c>
      <c r="D1498" s="6">
        <f t="shared" si="26"/>
        <v>3.5527323516918772</v>
      </c>
      <c r="E1498">
        <v>8.4655529806633781E-3</v>
      </c>
    </row>
    <row r="1499" spans="2:5" x14ac:dyDescent="0.35">
      <c r="B1499" s="40">
        <v>39708</v>
      </c>
      <c r="C1499" s="41">
        <v>37.792957000000001</v>
      </c>
      <c r="D1499" s="6">
        <f t="shared" si="26"/>
        <v>-0.8622151968691617</v>
      </c>
      <c r="E1499">
        <v>8.4557158741565292E-3</v>
      </c>
    </row>
    <row r="1500" spans="2:5" x14ac:dyDescent="0.35">
      <c r="B1500" s="40">
        <v>42520</v>
      </c>
      <c r="C1500" s="41">
        <v>274.28973400000001</v>
      </c>
      <c r="D1500" s="6">
        <f t="shared" si="26"/>
        <v>15.472301685852745</v>
      </c>
      <c r="E1500">
        <v>8.4516299396075086E-3</v>
      </c>
    </row>
    <row r="1501" spans="2:5" x14ac:dyDescent="0.35">
      <c r="B1501" s="40">
        <v>38496</v>
      </c>
      <c r="C1501" s="41">
        <v>16.651572999999999</v>
      </c>
      <c r="D1501" s="6">
        <f t="shared" si="26"/>
        <v>-0.97007235086869259</v>
      </c>
      <c r="E1501">
        <v>8.4499517231267605E-3</v>
      </c>
    </row>
    <row r="1502" spans="2:5" x14ac:dyDescent="0.35">
      <c r="B1502" s="40">
        <v>44825</v>
      </c>
      <c r="C1502" s="41">
        <v>556.39428699999996</v>
      </c>
      <c r="D1502" s="6">
        <f t="shared" si="26"/>
        <v>11.314663125212945</v>
      </c>
      <c r="E1502">
        <v>8.4410244103575328E-3</v>
      </c>
    </row>
    <row r="1503" spans="2:5" x14ac:dyDescent="0.35">
      <c r="B1503" s="40">
        <v>39570</v>
      </c>
      <c r="C1503" s="41">
        <v>45.181446000000001</v>
      </c>
      <c r="D1503" s="6">
        <f t="shared" si="26"/>
        <v>-0.77717936719160552</v>
      </c>
      <c r="E1503">
        <v>8.4235039613280854E-3</v>
      </c>
    </row>
    <row r="1504" spans="2:5" x14ac:dyDescent="0.35">
      <c r="B1504" s="40">
        <v>41912</v>
      </c>
      <c r="C1504" s="41">
        <v>202.770477</v>
      </c>
      <c r="D1504" s="6">
        <f t="shared" si="26"/>
        <v>-0.52278937321719376</v>
      </c>
      <c r="E1504">
        <v>8.3977197185893752E-3</v>
      </c>
    </row>
    <row r="1505" spans="2:5" x14ac:dyDescent="0.35">
      <c r="B1505" s="40">
        <v>43686</v>
      </c>
      <c r="C1505" s="41">
        <v>424.907715</v>
      </c>
      <c r="D1505" s="6">
        <f t="shared" si="26"/>
        <v>0.71999905440225043</v>
      </c>
      <c r="E1505">
        <v>8.3831211976070699E-3</v>
      </c>
    </row>
    <row r="1506" spans="2:5" x14ac:dyDescent="0.35">
      <c r="B1506" s="40">
        <v>42150</v>
      </c>
      <c r="C1506" s="41">
        <v>247.03950499999999</v>
      </c>
      <c r="D1506" s="6">
        <f t="shared" si="26"/>
        <v>28.61445685641862</v>
      </c>
      <c r="E1506">
        <v>8.3828523548249607E-3</v>
      </c>
    </row>
    <row r="1507" spans="2:5" x14ac:dyDescent="0.35">
      <c r="B1507" s="40">
        <v>37928</v>
      </c>
      <c r="C1507" s="41">
        <v>8.3418550000000007</v>
      </c>
      <c r="D1507" s="6">
        <f t="shared" si="26"/>
        <v>-0.96873318552566301</v>
      </c>
      <c r="E1507">
        <v>8.3445528019339722E-3</v>
      </c>
    </row>
    <row r="1508" spans="2:5" x14ac:dyDescent="0.35">
      <c r="B1508" s="40">
        <v>42500</v>
      </c>
      <c r="C1508" s="41">
        <v>266.79580700000002</v>
      </c>
      <c r="D1508" s="6">
        <f t="shared" si="26"/>
        <v>1.7722870783299896</v>
      </c>
      <c r="E1508">
        <v>8.3406654923950784E-3</v>
      </c>
    </row>
    <row r="1509" spans="2:5" x14ac:dyDescent="0.35">
      <c r="B1509" s="40">
        <v>41079</v>
      </c>
      <c r="C1509" s="41">
        <v>96.236716999999999</v>
      </c>
      <c r="D1509" s="6">
        <f t="shared" si="26"/>
        <v>-5.9289022086533943E-2</v>
      </c>
      <c r="E1509">
        <v>8.3294267617201895E-3</v>
      </c>
    </row>
    <row r="1510" spans="2:5" x14ac:dyDescent="0.35">
      <c r="B1510" s="40">
        <v>41095</v>
      </c>
      <c r="C1510" s="41">
        <v>102.302109</v>
      </c>
      <c r="D1510" s="6">
        <f t="shared" si="26"/>
        <v>0.20872910567835401</v>
      </c>
      <c r="E1510">
        <v>8.3257803272835905E-3</v>
      </c>
    </row>
    <row r="1511" spans="2:5" x14ac:dyDescent="0.35">
      <c r="B1511" s="40">
        <v>40634</v>
      </c>
      <c r="C1511" s="41">
        <v>84.636093000000002</v>
      </c>
      <c r="D1511" s="6">
        <f t="shared" si="26"/>
        <v>-0.67236187424766569</v>
      </c>
      <c r="E1511">
        <v>8.3248781159037544E-3</v>
      </c>
    </row>
    <row r="1512" spans="2:5" x14ac:dyDescent="0.35">
      <c r="B1512" s="40">
        <v>42740</v>
      </c>
      <c r="C1512" s="41">
        <v>258.32186899999999</v>
      </c>
      <c r="D1512" s="6">
        <f t="shared" si="26"/>
        <v>5.4872145390102975</v>
      </c>
      <c r="E1512">
        <v>8.3168637956369963E-3</v>
      </c>
    </row>
    <row r="1513" spans="2:5" x14ac:dyDescent="0.35">
      <c r="B1513" s="40">
        <v>38916</v>
      </c>
      <c r="C1513" s="41">
        <v>39.820152</v>
      </c>
      <c r="D1513" s="6">
        <f t="shared" si="26"/>
        <v>-0.53620824268250167</v>
      </c>
      <c r="E1513">
        <v>8.3100944318553419E-3</v>
      </c>
    </row>
    <row r="1514" spans="2:5" x14ac:dyDescent="0.35">
      <c r="B1514" s="40">
        <v>40897</v>
      </c>
      <c r="C1514" s="41">
        <v>85.857826000000003</v>
      </c>
      <c r="D1514" s="6">
        <f t="shared" si="26"/>
        <v>0.16797485838490397</v>
      </c>
      <c r="E1514">
        <v>8.2987697081247144E-3</v>
      </c>
    </row>
    <row r="1515" spans="2:5" x14ac:dyDescent="0.35">
      <c r="B1515" s="40">
        <v>40228</v>
      </c>
      <c r="C1515" s="41">
        <v>73.509995000000004</v>
      </c>
      <c r="D1515" s="6">
        <f t="shared" si="26"/>
        <v>1.0179743576960953</v>
      </c>
      <c r="E1515">
        <v>8.2914592646245698E-3</v>
      </c>
    </row>
    <row r="1516" spans="2:5" x14ac:dyDescent="0.35">
      <c r="B1516" s="40">
        <v>38923</v>
      </c>
      <c r="C1516" s="41">
        <v>36.427616</v>
      </c>
      <c r="D1516" s="6">
        <f t="shared" si="26"/>
        <v>-0.91112028209648233</v>
      </c>
      <c r="E1516">
        <v>8.2886585816349355E-3</v>
      </c>
    </row>
    <row r="1517" spans="2:5" x14ac:dyDescent="0.35">
      <c r="B1517" s="40">
        <v>43677</v>
      </c>
      <c r="C1517" s="41">
        <v>409.85296599999998</v>
      </c>
      <c r="D1517" s="6">
        <f t="shared" si="26"/>
        <v>10.300981152989527</v>
      </c>
      <c r="E1517">
        <v>8.2752513015315367E-3</v>
      </c>
    </row>
    <row r="1518" spans="2:5" x14ac:dyDescent="0.35">
      <c r="B1518" s="40">
        <v>38827</v>
      </c>
      <c r="C1518" s="41">
        <v>36.267024999999997</v>
      </c>
      <c r="D1518" s="6">
        <f t="shared" si="26"/>
        <v>-0.69811399581240519</v>
      </c>
      <c r="E1518">
        <v>8.2608553383394043E-3</v>
      </c>
    </row>
    <row r="1519" spans="2:5" x14ac:dyDescent="0.35">
      <c r="B1519" s="40">
        <v>41346</v>
      </c>
      <c r="C1519" s="41">
        <v>120.134834</v>
      </c>
      <c r="D1519" s="6">
        <f t="shared" si="26"/>
        <v>-0.74356299975373386</v>
      </c>
      <c r="E1519">
        <v>8.2523134107906817E-3</v>
      </c>
    </row>
    <row r="1520" spans="2:5" x14ac:dyDescent="0.35">
      <c r="B1520" s="40">
        <v>43844</v>
      </c>
      <c r="C1520" s="41">
        <v>468.47699</v>
      </c>
      <c r="D1520" s="6">
        <f t="shared" si="26"/>
        <v>-0.16441196790134865</v>
      </c>
      <c r="E1520">
        <v>8.2514639384272757E-3</v>
      </c>
    </row>
    <row r="1521" spans="2:5" x14ac:dyDescent="0.35">
      <c r="B1521" s="40">
        <v>44580</v>
      </c>
      <c r="C1521" s="41">
        <v>560.65545699999996</v>
      </c>
      <c r="D1521" s="6">
        <f t="shared" si="26"/>
        <v>2.494028802470162</v>
      </c>
      <c r="E1521">
        <v>8.2460633360326163E-3</v>
      </c>
    </row>
    <row r="1522" spans="2:5" x14ac:dyDescent="0.35">
      <c r="B1522" s="40">
        <v>41682</v>
      </c>
      <c r="C1522" s="41">
        <v>160.461029</v>
      </c>
      <c r="D1522" s="6">
        <f t="shared" si="26"/>
        <v>0.39212659681757178</v>
      </c>
      <c r="E1522">
        <v>8.2242003295840069E-3</v>
      </c>
    </row>
    <row r="1523" spans="2:5" x14ac:dyDescent="0.35">
      <c r="B1523" s="40">
        <v>41282</v>
      </c>
      <c r="C1523" s="41">
        <v>115.263245</v>
      </c>
      <c r="D1523" s="6">
        <f t="shared" si="26"/>
        <v>-0.59378273109400848</v>
      </c>
      <c r="E1523">
        <v>8.2093360127772907E-3</v>
      </c>
    </row>
    <row r="1524" spans="2:5" x14ac:dyDescent="0.35">
      <c r="B1524" s="40">
        <v>42573</v>
      </c>
      <c r="C1524" s="41">
        <v>283.747772</v>
      </c>
      <c r="D1524" s="6">
        <f t="shared" si="26"/>
        <v>28.268001483680134</v>
      </c>
      <c r="E1524">
        <v>8.1939613415427902E-3</v>
      </c>
    </row>
    <row r="1525" spans="2:5" x14ac:dyDescent="0.35">
      <c r="B1525" s="40">
        <v>38243</v>
      </c>
      <c r="C1525" s="41">
        <v>9.6948120000000007</v>
      </c>
      <c r="D1525" s="6">
        <f t="shared" si="26"/>
        <v>-0.95338432874122314</v>
      </c>
      <c r="E1525">
        <v>8.1898424489536131E-3</v>
      </c>
    </row>
    <row r="1526" spans="2:5" x14ac:dyDescent="0.35">
      <c r="B1526" s="40">
        <v>41950</v>
      </c>
      <c r="C1526" s="41">
        <v>207.97323600000001</v>
      </c>
      <c r="D1526" s="6">
        <f t="shared" si="26"/>
        <v>0.57421257537011128</v>
      </c>
      <c r="E1526">
        <v>8.1859185935285045E-3</v>
      </c>
    </row>
    <row r="1527" spans="2:5" x14ac:dyDescent="0.35">
      <c r="B1527" s="40">
        <v>41394</v>
      </c>
      <c r="C1527" s="41">
        <v>132.112549</v>
      </c>
      <c r="D1527" s="6">
        <f t="shared" si="26"/>
        <v>-0.7534805478194333</v>
      </c>
      <c r="E1527">
        <v>8.1856517261436074E-3</v>
      </c>
    </row>
    <row r="1528" spans="2:5" x14ac:dyDescent="0.35">
      <c r="B1528" s="40">
        <v>44354</v>
      </c>
      <c r="C1528" s="41">
        <v>535.91125499999998</v>
      </c>
      <c r="D1528" s="6">
        <f t="shared" si="26"/>
        <v>30.096881899493898</v>
      </c>
      <c r="E1528">
        <v>8.1794596397252381E-3</v>
      </c>
    </row>
    <row r="1529" spans="2:5" x14ac:dyDescent="0.35">
      <c r="B1529" s="40">
        <v>38504</v>
      </c>
      <c r="C1529" s="41">
        <v>17.233601</v>
      </c>
      <c r="D1529" s="6">
        <f t="shared" si="26"/>
        <v>-0.89349823629020697</v>
      </c>
      <c r="E1529">
        <v>8.1618305095295524E-3</v>
      </c>
    </row>
    <row r="1530" spans="2:5" x14ac:dyDescent="0.35">
      <c r="B1530" s="40">
        <v>41759</v>
      </c>
      <c r="C1530" s="41">
        <v>161.81516999999999</v>
      </c>
      <c r="D1530" s="6">
        <f t="shared" si="26"/>
        <v>2.6682658398291035</v>
      </c>
      <c r="E1530">
        <v>8.1552926975809494E-3</v>
      </c>
    </row>
    <row r="1531" spans="2:5" x14ac:dyDescent="0.35">
      <c r="B1531" s="40">
        <v>39393</v>
      </c>
      <c r="C1531" s="41">
        <v>44.112170999999996</v>
      </c>
      <c r="D1531" s="6">
        <f t="shared" si="26"/>
        <v>3.5225245702172732</v>
      </c>
      <c r="E1531">
        <v>8.1451882508208548E-3</v>
      </c>
    </row>
    <row r="1532" spans="2:5" x14ac:dyDescent="0.35">
      <c r="B1532" s="40">
        <v>38252</v>
      </c>
      <c r="C1532" s="41">
        <v>9.7538820000000008</v>
      </c>
      <c r="D1532" s="6">
        <f t="shared" si="26"/>
        <v>-0.97980231440694954</v>
      </c>
      <c r="E1532">
        <v>8.1397364314213013E-3</v>
      </c>
    </row>
    <row r="1533" spans="2:5" x14ac:dyDescent="0.35">
      <c r="B1533" s="40">
        <v>44069</v>
      </c>
      <c r="C1533" s="41">
        <v>482.92077599999999</v>
      </c>
      <c r="D1533" s="6">
        <f t="shared" si="26"/>
        <v>2.0744440426426971</v>
      </c>
      <c r="E1533">
        <v>8.1309349302586976E-3</v>
      </c>
    </row>
    <row r="1534" spans="2:5" x14ac:dyDescent="0.35">
      <c r="B1534" s="40">
        <v>41647</v>
      </c>
      <c r="C1534" s="41">
        <v>157.075806</v>
      </c>
      <c r="D1534" s="6">
        <f t="shared" si="26"/>
        <v>-0.69589412772027959</v>
      </c>
      <c r="E1534">
        <v>8.1110177821206112E-3</v>
      </c>
    </row>
    <row r="1535" spans="2:5" x14ac:dyDescent="0.35">
      <c r="B1535" s="40">
        <v>44263</v>
      </c>
      <c r="C1535" s="41">
        <v>516.51684599999999</v>
      </c>
      <c r="D1535" s="6">
        <f t="shared" si="26"/>
        <v>4.9284314177059372</v>
      </c>
      <c r="E1535">
        <v>8.1043973151133063E-3</v>
      </c>
    </row>
    <row r="1536" spans="2:5" x14ac:dyDescent="0.35">
      <c r="B1536" s="40">
        <v>40602</v>
      </c>
      <c r="C1536" s="41">
        <v>87.125381000000004</v>
      </c>
      <c r="D1536" s="6">
        <f t="shared" si="26"/>
        <v>-0.83559736146514452</v>
      </c>
      <c r="E1536">
        <v>8.0850205642660176E-3</v>
      </c>
    </row>
    <row r="1537" spans="2:5" x14ac:dyDescent="0.35">
      <c r="B1537" s="40">
        <v>44319</v>
      </c>
      <c r="C1537" s="41">
        <v>529.951233</v>
      </c>
      <c r="D1537" s="6">
        <f t="shared" si="26"/>
        <v>4.3448558421251366</v>
      </c>
      <c r="E1537">
        <v>8.0846738024109542E-3</v>
      </c>
    </row>
    <row r="1538" spans="2:5" x14ac:dyDescent="0.35">
      <c r="B1538" s="40">
        <v>41024</v>
      </c>
      <c r="C1538" s="41">
        <v>99.151641999999995</v>
      </c>
      <c r="D1538" s="6">
        <f t="shared" si="26"/>
        <v>1.1065453667891529</v>
      </c>
      <c r="E1538">
        <v>8.0824198604014415E-3</v>
      </c>
    </row>
    <row r="1539" spans="2:5" x14ac:dyDescent="0.35">
      <c r="B1539" s="40">
        <v>39440</v>
      </c>
      <c r="C1539" s="41">
        <v>47.068362999999998</v>
      </c>
      <c r="D1539" s="6">
        <f t="shared" si="26"/>
        <v>-0.8963670303598511</v>
      </c>
      <c r="E1539">
        <v>8.0820925625027396E-3</v>
      </c>
    </row>
    <row r="1540" spans="2:5" x14ac:dyDescent="0.35">
      <c r="B1540" s="40">
        <v>43765</v>
      </c>
      <c r="C1540" s="41">
        <v>454.183289</v>
      </c>
      <c r="D1540" s="6">
        <f t="shared" si="26"/>
        <v>95.208558894429359</v>
      </c>
      <c r="E1540">
        <v>8.0548611008428445E-3</v>
      </c>
    </row>
    <row r="1541" spans="2:5" x14ac:dyDescent="0.35">
      <c r="B1541" s="40">
        <v>37755</v>
      </c>
      <c r="C1541" s="41">
        <v>4.7208199999999998</v>
      </c>
      <c r="D1541" s="6">
        <f t="shared" si="26"/>
        <v>-0.98630159237974813</v>
      </c>
      <c r="E1541">
        <v>8.0514802757310662E-3</v>
      </c>
    </row>
    <row r="1542" spans="2:5" x14ac:dyDescent="0.35">
      <c r="B1542" s="40">
        <v>43220</v>
      </c>
      <c r="C1542" s="41">
        <v>344.62545799999998</v>
      </c>
      <c r="D1542" s="6">
        <f t="shared" si="26"/>
        <v>-0.25417184604901577</v>
      </c>
      <c r="E1542">
        <v>8.05016309520638E-3</v>
      </c>
    </row>
    <row r="1543" spans="2:5" x14ac:dyDescent="0.35">
      <c r="B1543" s="40">
        <v>43780</v>
      </c>
      <c r="C1543" s="41">
        <v>462.07086199999998</v>
      </c>
      <c r="D1543" s="6">
        <f t="shared" ref="D1543:D1606" si="27">(C1543-C1544)/C1544</f>
        <v>-0.1018261577712235</v>
      </c>
      <c r="E1543">
        <v>8.0229682645283282E-3</v>
      </c>
    </row>
    <row r="1544" spans="2:5" x14ac:dyDescent="0.35">
      <c r="B1544" s="40">
        <v>44714</v>
      </c>
      <c r="C1544" s="41">
        <v>514.45593299999996</v>
      </c>
      <c r="D1544" s="6">
        <f t="shared" si="27"/>
        <v>1.1862854858313356</v>
      </c>
      <c r="E1544">
        <v>8.0186137910227377E-3</v>
      </c>
    </row>
    <row r="1545" spans="2:5" x14ac:dyDescent="0.35">
      <c r="B1545" s="40">
        <v>42160</v>
      </c>
      <c r="C1545" s="41">
        <v>235.31050099999999</v>
      </c>
      <c r="D1545" s="6">
        <f t="shared" si="27"/>
        <v>-0.40137054384333626</v>
      </c>
      <c r="E1545">
        <v>8.015524819674583E-3</v>
      </c>
    </row>
    <row r="1546" spans="2:5" x14ac:dyDescent="0.35">
      <c r="B1546" s="40">
        <v>43571</v>
      </c>
      <c r="C1546" s="41">
        <v>393.08206200000001</v>
      </c>
      <c r="D1546" s="6">
        <f t="shared" si="27"/>
        <v>0.53724777417208758</v>
      </c>
      <c r="E1546">
        <v>8.009838337769885E-3</v>
      </c>
    </row>
    <row r="1547" spans="2:5" x14ac:dyDescent="0.35">
      <c r="B1547" s="40">
        <v>42662</v>
      </c>
      <c r="C1547" s="41">
        <v>255.70507799999999</v>
      </c>
      <c r="D1547" s="6">
        <f t="shared" si="27"/>
        <v>0.66840344647072003</v>
      </c>
      <c r="E1547">
        <v>7.9998713317855664E-3</v>
      </c>
    </row>
    <row r="1548" spans="2:5" x14ac:dyDescent="0.35">
      <c r="B1548" s="40">
        <v>41568</v>
      </c>
      <c r="C1548" s="41">
        <v>153.26333600000001</v>
      </c>
      <c r="D1548" s="6">
        <f t="shared" si="27"/>
        <v>2.0446215673984907</v>
      </c>
      <c r="E1548">
        <v>7.9813469502427268E-3</v>
      </c>
    </row>
    <row r="1549" spans="2:5" x14ac:dyDescent="0.35">
      <c r="B1549" s="40">
        <v>39428</v>
      </c>
      <c r="C1549" s="41">
        <v>50.339042999999997</v>
      </c>
      <c r="D1549" s="6">
        <f t="shared" si="27"/>
        <v>-0.59600804541918939</v>
      </c>
      <c r="E1549">
        <v>7.9763804658152162E-3</v>
      </c>
    </row>
    <row r="1550" spans="2:5" x14ac:dyDescent="0.35">
      <c r="B1550" s="40">
        <v>41380</v>
      </c>
      <c r="C1550" s="41">
        <v>124.604073</v>
      </c>
      <c r="D1550" s="6">
        <f t="shared" si="27"/>
        <v>-0.76610533092723787</v>
      </c>
      <c r="E1550">
        <v>7.9533575851171313E-3</v>
      </c>
    </row>
    <row r="1551" spans="2:5" x14ac:dyDescent="0.35">
      <c r="B1551" s="40">
        <v>44322</v>
      </c>
      <c r="C1551" s="41">
        <v>532.73584000000005</v>
      </c>
      <c r="D1551" s="6">
        <f t="shared" si="27"/>
        <v>10.120206648676398</v>
      </c>
      <c r="E1551">
        <v>7.9490650453962995E-3</v>
      </c>
    </row>
    <row r="1552" spans="2:5" x14ac:dyDescent="0.35">
      <c r="B1552" s="40">
        <v>39462</v>
      </c>
      <c r="C1552" s="41">
        <v>47.907009000000002</v>
      </c>
      <c r="D1552" s="6">
        <f t="shared" si="27"/>
        <v>-0.88620702543160979</v>
      </c>
      <c r="E1552">
        <v>7.9399742791995357E-3</v>
      </c>
    </row>
    <row r="1553" spans="2:5" x14ac:dyDescent="0.35">
      <c r="B1553" s="40">
        <v>43524</v>
      </c>
      <c r="C1553" s="41">
        <v>421.001465</v>
      </c>
      <c r="D1553" s="6">
        <f t="shared" si="27"/>
        <v>37.868610244289748</v>
      </c>
      <c r="E1553">
        <v>7.9383487676249267E-3</v>
      </c>
    </row>
    <row r="1554" spans="2:5" x14ac:dyDescent="0.35">
      <c r="B1554" s="40">
        <v>38113</v>
      </c>
      <c r="C1554" s="41">
        <v>10.8314</v>
      </c>
      <c r="D1554" s="6">
        <f t="shared" si="27"/>
        <v>-0.9799910456077453</v>
      </c>
      <c r="E1554">
        <v>7.9191922650945386E-3</v>
      </c>
    </row>
    <row r="1555" spans="2:5" x14ac:dyDescent="0.35">
      <c r="B1555" s="40">
        <v>44656</v>
      </c>
      <c r="C1555" s="41">
        <v>541.32763699999998</v>
      </c>
      <c r="D1555" s="6">
        <f t="shared" si="27"/>
        <v>11.546429896664693</v>
      </c>
      <c r="E1555">
        <v>7.8950985396638272E-3</v>
      </c>
    </row>
    <row r="1556" spans="2:5" x14ac:dyDescent="0.35">
      <c r="B1556" s="40">
        <v>38840</v>
      </c>
      <c r="C1556" s="41">
        <v>43.145949999999999</v>
      </c>
      <c r="D1556" s="6">
        <f t="shared" si="27"/>
        <v>-0.9242618326563552</v>
      </c>
      <c r="E1556">
        <v>7.8919860720780121E-3</v>
      </c>
    </row>
    <row r="1557" spans="2:5" x14ac:dyDescent="0.35">
      <c r="B1557" s="40">
        <v>44813</v>
      </c>
      <c r="C1557" s="41">
        <v>569.67248500000005</v>
      </c>
      <c r="D1557" s="6">
        <f t="shared" si="27"/>
        <v>0.22440462104670358</v>
      </c>
      <c r="E1557">
        <v>7.8891347665053044E-3</v>
      </c>
    </row>
    <row r="1558" spans="2:5" x14ac:dyDescent="0.35">
      <c r="B1558" s="40">
        <v>43340</v>
      </c>
      <c r="C1558" s="41">
        <v>465.26489299999997</v>
      </c>
      <c r="D1558" s="6">
        <f t="shared" si="27"/>
        <v>1.8867297765117259</v>
      </c>
      <c r="E1558">
        <v>7.8847555366422274E-3</v>
      </c>
    </row>
    <row r="1559" spans="2:5" x14ac:dyDescent="0.35">
      <c r="B1559" s="40">
        <v>41577</v>
      </c>
      <c r="C1559" s="41">
        <v>161.17369099999999</v>
      </c>
      <c r="D1559" s="6">
        <f t="shared" si="27"/>
        <v>3.2616644471394993E-2</v>
      </c>
      <c r="E1559">
        <v>7.8696010564897386E-3</v>
      </c>
    </row>
    <row r="1560" spans="2:5" x14ac:dyDescent="0.35">
      <c r="B1560" s="40">
        <v>41708</v>
      </c>
      <c r="C1560" s="41">
        <v>156.08279400000001</v>
      </c>
      <c r="D1560" s="6">
        <f t="shared" si="27"/>
        <v>0.64848069157554422</v>
      </c>
      <c r="E1560">
        <v>7.8691097463867831E-3</v>
      </c>
    </row>
    <row r="1561" spans="2:5" x14ac:dyDescent="0.35">
      <c r="B1561" s="40">
        <v>40458</v>
      </c>
      <c r="C1561" s="41">
        <v>94.682816000000003</v>
      </c>
      <c r="D1561" s="6">
        <f t="shared" si="27"/>
        <v>5.6554787336900204E-2</v>
      </c>
      <c r="E1561">
        <v>7.8633677672506966E-3</v>
      </c>
    </row>
    <row r="1562" spans="2:5" x14ac:dyDescent="0.35">
      <c r="B1562" s="40">
        <v>40644</v>
      </c>
      <c r="C1562" s="41">
        <v>89.614677</v>
      </c>
      <c r="D1562" s="6">
        <f t="shared" si="27"/>
        <v>1.5609323341884282</v>
      </c>
      <c r="E1562">
        <v>7.8584904221664399E-3</v>
      </c>
    </row>
    <row r="1563" spans="2:5" x14ac:dyDescent="0.35">
      <c r="B1563" s="40">
        <v>38874</v>
      </c>
      <c r="C1563" s="41">
        <v>34.992989000000001</v>
      </c>
      <c r="D1563" s="6">
        <f t="shared" si="27"/>
        <v>-0.58840828790920474</v>
      </c>
      <c r="E1563">
        <v>7.8543424356782906E-3</v>
      </c>
    </row>
    <row r="1564" spans="2:5" x14ac:dyDescent="0.35">
      <c r="B1564" s="40">
        <v>40889</v>
      </c>
      <c r="C1564" s="41">
        <v>85.018692000000001</v>
      </c>
      <c r="D1564" s="6">
        <f t="shared" si="27"/>
        <v>-0.82947377905504283</v>
      </c>
      <c r="E1564">
        <v>7.8534949671335112E-3</v>
      </c>
    </row>
    <row r="1565" spans="2:5" x14ac:dyDescent="0.35">
      <c r="B1565" s="40">
        <v>43868</v>
      </c>
      <c r="C1565" s="41">
        <v>498.56668100000002</v>
      </c>
      <c r="D1565" s="6">
        <f t="shared" si="27"/>
        <v>3.3422982265194627</v>
      </c>
      <c r="E1565">
        <v>7.8485192115810565E-3</v>
      </c>
    </row>
    <row r="1566" spans="2:5" x14ac:dyDescent="0.35">
      <c r="B1566" s="40">
        <v>41220</v>
      </c>
      <c r="C1566" s="41">
        <v>114.816315</v>
      </c>
      <c r="D1566" s="6">
        <f t="shared" si="27"/>
        <v>-0.26672105443812932</v>
      </c>
      <c r="E1566">
        <v>7.8461524119800632E-3</v>
      </c>
    </row>
    <row r="1567" spans="2:5" x14ac:dyDescent="0.35">
      <c r="B1567" s="40">
        <v>41698</v>
      </c>
      <c r="C1567" s="41">
        <v>156.57931500000001</v>
      </c>
      <c r="D1567" s="6">
        <f t="shared" si="27"/>
        <v>-0.7403579092501289</v>
      </c>
      <c r="E1567">
        <v>7.8439606646398541E-3</v>
      </c>
    </row>
    <row r="1568" spans="2:5" x14ac:dyDescent="0.35">
      <c r="B1568" s="40">
        <v>44523</v>
      </c>
      <c r="C1568" s="41">
        <v>603.05828899999995</v>
      </c>
      <c r="D1568" s="6">
        <f t="shared" si="27"/>
        <v>50.020384269034011</v>
      </c>
      <c r="E1568">
        <v>7.8279118112076235E-3</v>
      </c>
    </row>
    <row r="1569" spans="2:5" x14ac:dyDescent="0.35">
      <c r="B1569" s="40">
        <v>38369</v>
      </c>
      <c r="C1569" s="41">
        <v>11.819948</v>
      </c>
      <c r="D1569" s="6">
        <f t="shared" si="27"/>
        <v>-0.72487121611880023</v>
      </c>
      <c r="E1569">
        <v>7.8179562402154786E-3</v>
      </c>
    </row>
    <row r="1570" spans="2:5" x14ac:dyDescent="0.35">
      <c r="B1570" s="40">
        <v>39266</v>
      </c>
      <c r="C1570" s="41">
        <v>42.961509999999997</v>
      </c>
      <c r="D1570" s="6">
        <f t="shared" si="27"/>
        <v>-0.62756372315898146</v>
      </c>
      <c r="E1570">
        <v>7.8162836133681655E-3</v>
      </c>
    </row>
    <row r="1571" spans="2:5" x14ac:dyDescent="0.35">
      <c r="B1571" s="40">
        <v>41246</v>
      </c>
      <c r="C1571" s="41">
        <v>115.35264599999999</v>
      </c>
      <c r="D1571" s="6">
        <f t="shared" si="27"/>
        <v>1.8419045236095501</v>
      </c>
      <c r="E1571">
        <v>7.8093781068494872E-3</v>
      </c>
    </row>
    <row r="1572" spans="2:5" x14ac:dyDescent="0.35">
      <c r="B1572" s="40">
        <v>39608</v>
      </c>
      <c r="C1572" s="41">
        <v>40.589908999999999</v>
      </c>
      <c r="D1572" s="6">
        <f t="shared" si="27"/>
        <v>-0.83206482204830401</v>
      </c>
      <c r="E1572">
        <v>7.8083347351393618E-3</v>
      </c>
    </row>
    <row r="1573" spans="2:5" x14ac:dyDescent="0.35">
      <c r="B1573" s="40">
        <v>42090</v>
      </c>
      <c r="C1573" s="41">
        <v>241.69986</v>
      </c>
      <c r="D1573" s="6">
        <f t="shared" si="27"/>
        <v>1.6762345187992467</v>
      </c>
      <c r="E1573">
        <v>7.8022410157412153E-3</v>
      </c>
    </row>
    <row r="1574" spans="2:5" x14ac:dyDescent="0.35">
      <c r="B1574" s="40">
        <v>40646</v>
      </c>
      <c r="C1574" s="41">
        <v>90.313407999999995</v>
      </c>
      <c r="D1574" s="6">
        <f t="shared" si="27"/>
        <v>1.114607098887973</v>
      </c>
      <c r="E1574">
        <v>7.7970598499171638E-3</v>
      </c>
    </row>
    <row r="1575" spans="2:5" x14ac:dyDescent="0.35">
      <c r="B1575" s="40">
        <v>39099</v>
      </c>
      <c r="C1575" s="41">
        <v>42.709308999999998</v>
      </c>
      <c r="D1575" s="6">
        <f t="shared" si="27"/>
        <v>-0.74904024851375639</v>
      </c>
      <c r="E1575">
        <v>7.7950468018766457E-3</v>
      </c>
    </row>
    <row r="1576" spans="2:5" x14ac:dyDescent="0.35">
      <c r="B1576" s="40">
        <v>41820</v>
      </c>
      <c r="C1576" s="41">
        <v>170.183899</v>
      </c>
      <c r="D1576" s="6">
        <f t="shared" si="27"/>
        <v>28.411371110876843</v>
      </c>
      <c r="E1576">
        <v>7.7934975275455887E-3</v>
      </c>
    </row>
    <row r="1577" spans="2:5" x14ac:dyDescent="0.35">
      <c r="B1577" s="40">
        <v>37525</v>
      </c>
      <c r="C1577" s="41">
        <v>5.7863300000000004</v>
      </c>
      <c r="D1577" s="6">
        <f t="shared" si="27"/>
        <v>-0.98877493206374356</v>
      </c>
      <c r="E1577">
        <v>7.792266602108475E-3</v>
      </c>
    </row>
    <row r="1578" spans="2:5" x14ac:dyDescent="0.35">
      <c r="B1578" s="40">
        <v>45055</v>
      </c>
      <c r="C1578" s="41">
        <v>515.48284899999999</v>
      </c>
      <c r="D1578" s="6">
        <f t="shared" si="27"/>
        <v>0.90498736594734375</v>
      </c>
      <c r="E1578">
        <v>7.7835994569446796E-3</v>
      </c>
    </row>
    <row r="1579" spans="2:5" x14ac:dyDescent="0.35">
      <c r="B1579" s="40">
        <v>42916</v>
      </c>
      <c r="C1579" s="41">
        <v>270.59646600000002</v>
      </c>
      <c r="D1579" s="6">
        <f t="shared" si="27"/>
        <v>49.079815238972309</v>
      </c>
      <c r="E1579">
        <v>7.7624793926456053E-3</v>
      </c>
    </row>
    <row r="1580" spans="2:5" x14ac:dyDescent="0.35">
      <c r="B1580" s="40">
        <v>37678</v>
      </c>
      <c r="C1580" s="41">
        <v>5.4033040000000003</v>
      </c>
      <c r="D1580" s="6">
        <f t="shared" si="27"/>
        <v>-0.99027138799502545</v>
      </c>
      <c r="E1580">
        <v>7.7356095226497291E-3</v>
      </c>
    </row>
    <row r="1581" spans="2:5" x14ac:dyDescent="0.35">
      <c r="B1581" s="40">
        <v>44831</v>
      </c>
      <c r="C1581" s="41">
        <v>555.40338099999997</v>
      </c>
      <c r="D1581" s="6">
        <f t="shared" si="27"/>
        <v>5.0473632508022801</v>
      </c>
      <c r="E1581">
        <v>7.7308543561662732E-3</v>
      </c>
    </row>
    <row r="1582" spans="2:5" x14ac:dyDescent="0.35">
      <c r="B1582" s="40">
        <v>40806</v>
      </c>
      <c r="C1582" s="41">
        <v>91.842239000000006</v>
      </c>
      <c r="D1582" s="6">
        <f t="shared" si="27"/>
        <v>-0.84952248548753573</v>
      </c>
      <c r="E1582">
        <v>7.7108850519687685E-3</v>
      </c>
    </row>
    <row r="1583" spans="2:5" x14ac:dyDescent="0.35">
      <c r="B1583" s="40">
        <v>44439</v>
      </c>
      <c r="C1583" s="41">
        <v>610.33862299999998</v>
      </c>
      <c r="D1583" s="6">
        <f t="shared" si="27"/>
        <v>12.869011803070586</v>
      </c>
      <c r="E1583">
        <v>7.7016239513025015E-3</v>
      </c>
    </row>
    <row r="1584" spans="2:5" x14ac:dyDescent="0.35">
      <c r="B1584" s="40">
        <v>39542</v>
      </c>
      <c r="C1584" s="41">
        <v>44.007362000000001</v>
      </c>
      <c r="D1584" s="6">
        <f t="shared" si="27"/>
        <v>0.16029948542207634</v>
      </c>
      <c r="E1584">
        <v>7.6815537242327699E-3</v>
      </c>
    </row>
    <row r="1585" spans="2:5" x14ac:dyDescent="0.35">
      <c r="B1585" s="40">
        <v>39149</v>
      </c>
      <c r="C1585" s="41">
        <v>37.927588999999998</v>
      </c>
      <c r="D1585" s="6">
        <f t="shared" si="27"/>
        <v>-0.9089129209207143</v>
      </c>
      <c r="E1585">
        <v>7.6797356751531418E-3</v>
      </c>
    </row>
    <row r="1586" spans="2:5" x14ac:dyDescent="0.35">
      <c r="B1586" s="40">
        <v>43462</v>
      </c>
      <c r="C1586" s="41">
        <v>416.38824499999998</v>
      </c>
      <c r="D1586" s="6">
        <f t="shared" si="27"/>
        <v>3.8349248627517198</v>
      </c>
      <c r="E1586">
        <v>7.6750975782042116E-3</v>
      </c>
    </row>
    <row r="1587" spans="2:5" x14ac:dyDescent="0.35">
      <c r="B1587" s="40">
        <v>40568</v>
      </c>
      <c r="C1587" s="41">
        <v>86.120934000000005</v>
      </c>
      <c r="D1587" s="6">
        <f t="shared" si="27"/>
        <v>-0.43972817248513685</v>
      </c>
      <c r="E1587">
        <v>7.6649451641166017E-3</v>
      </c>
    </row>
    <row r="1588" spans="2:5" x14ac:dyDescent="0.35">
      <c r="B1588" s="40">
        <v>41551</v>
      </c>
      <c r="C1588" s="41">
        <v>153.71276900000001</v>
      </c>
      <c r="D1588" s="6">
        <f t="shared" si="27"/>
        <v>-0.34916036085649338</v>
      </c>
      <c r="E1588">
        <v>7.6603951300154996E-3</v>
      </c>
    </row>
    <row r="1589" spans="2:5" x14ac:dyDescent="0.35">
      <c r="B1589" s="40">
        <v>42382</v>
      </c>
      <c r="C1589" s="41">
        <v>236.17610199999999</v>
      </c>
      <c r="D1589" s="6">
        <f t="shared" si="27"/>
        <v>-0.6159759140957014</v>
      </c>
      <c r="E1589">
        <v>7.6500623507098379E-3</v>
      </c>
    </row>
    <row r="1590" spans="2:5" x14ac:dyDescent="0.35">
      <c r="B1590" s="40">
        <v>44440</v>
      </c>
      <c r="C1590" s="41">
        <v>615.00335700000005</v>
      </c>
      <c r="D1590" s="6">
        <f t="shared" si="27"/>
        <v>14.602204830664869</v>
      </c>
      <c r="E1590">
        <v>7.6428622148660367E-3</v>
      </c>
    </row>
    <row r="1591" spans="2:5" x14ac:dyDescent="0.35">
      <c r="B1591" s="40">
        <v>39857</v>
      </c>
      <c r="C1591" s="41">
        <v>39.417721</v>
      </c>
      <c r="D1591" s="6">
        <f t="shared" si="27"/>
        <v>-5.1895920920373206E-2</v>
      </c>
      <c r="E1591">
        <v>7.6253169685044338E-3</v>
      </c>
    </row>
    <row r="1592" spans="2:5" x14ac:dyDescent="0.35">
      <c r="B1592" s="40">
        <v>39511</v>
      </c>
      <c r="C1592" s="41">
        <v>41.575310000000002</v>
      </c>
      <c r="D1592" s="6">
        <f t="shared" si="27"/>
        <v>-0.87047203641411264</v>
      </c>
      <c r="E1592">
        <v>7.6218542013676656E-3</v>
      </c>
    </row>
    <row r="1593" spans="2:5" x14ac:dyDescent="0.35">
      <c r="B1593" s="40">
        <v>43074</v>
      </c>
      <c r="C1593" s="41">
        <v>320.97555499999999</v>
      </c>
      <c r="D1593" s="6">
        <f t="shared" si="27"/>
        <v>1.5843055618032253</v>
      </c>
      <c r="E1593">
        <v>7.6143999101327894E-3</v>
      </c>
    </row>
    <row r="1594" spans="2:5" x14ac:dyDescent="0.35">
      <c r="B1594" s="40">
        <v>41376</v>
      </c>
      <c r="C1594" s="41">
        <v>124.201859</v>
      </c>
      <c r="D1594" s="6">
        <f t="shared" si="27"/>
        <v>-0.74970008896879947</v>
      </c>
      <c r="E1594">
        <v>7.6142778526012899E-3</v>
      </c>
    </row>
    <row r="1595" spans="2:5" x14ac:dyDescent="0.35">
      <c r="B1595" s="40">
        <v>44090</v>
      </c>
      <c r="C1595" s="41">
        <v>496.21215799999999</v>
      </c>
      <c r="D1595" s="6">
        <f t="shared" si="27"/>
        <v>-0.13106788669100974</v>
      </c>
      <c r="E1595">
        <v>7.612488278745555E-3</v>
      </c>
    </row>
    <row r="1596" spans="2:5" x14ac:dyDescent="0.35">
      <c r="B1596" s="40">
        <v>44764</v>
      </c>
      <c r="C1596" s="41">
        <v>571.059753</v>
      </c>
      <c r="D1596" s="6">
        <f t="shared" si="27"/>
        <v>13.556910135550673</v>
      </c>
      <c r="E1596">
        <v>7.6055211350766535E-3</v>
      </c>
    </row>
    <row r="1597" spans="2:5" x14ac:dyDescent="0.35">
      <c r="B1597" s="40">
        <v>39657</v>
      </c>
      <c r="C1597" s="41">
        <v>39.229461999999998</v>
      </c>
      <c r="D1597" s="6">
        <f t="shared" si="27"/>
        <v>0.92658921603048305</v>
      </c>
      <c r="E1597">
        <v>7.5964516502205724E-3</v>
      </c>
    </row>
    <row r="1598" spans="2:5" x14ac:dyDescent="0.35">
      <c r="B1598" s="40">
        <v>38558</v>
      </c>
      <c r="C1598" s="41">
        <v>20.362131000000002</v>
      </c>
      <c r="D1598" s="6">
        <f t="shared" si="27"/>
        <v>-0.90417434021161092</v>
      </c>
      <c r="E1598">
        <v>7.5850945464721693E-3</v>
      </c>
    </row>
    <row r="1599" spans="2:5" x14ac:dyDescent="0.35">
      <c r="B1599" s="40">
        <v>41996</v>
      </c>
      <c r="C1599" s="41">
        <v>212.49142499999999</v>
      </c>
      <c r="D1599" s="6">
        <f t="shared" si="27"/>
        <v>1.9575282088941512</v>
      </c>
      <c r="E1599">
        <v>7.5740429424238139E-3</v>
      </c>
    </row>
    <row r="1600" spans="2:5" x14ac:dyDescent="0.35">
      <c r="B1600" s="40">
        <v>40233</v>
      </c>
      <c r="C1600" s="41">
        <v>71.847640999999996</v>
      </c>
      <c r="D1600" s="6">
        <f t="shared" si="27"/>
        <v>-0.22481079421621031</v>
      </c>
      <c r="E1600">
        <v>7.5689493936262437E-3</v>
      </c>
    </row>
    <row r="1601" spans="2:5" x14ac:dyDescent="0.35">
      <c r="B1601" s="40">
        <v>40423</v>
      </c>
      <c r="C1601" s="41">
        <v>92.684005999999997</v>
      </c>
      <c r="D1601" s="6">
        <f t="shared" si="27"/>
        <v>5.9022782916854408E-2</v>
      </c>
      <c r="E1601">
        <v>7.5580108411947445E-3</v>
      </c>
    </row>
    <row r="1602" spans="2:5" x14ac:dyDescent="0.35">
      <c r="B1602" s="40">
        <v>40679</v>
      </c>
      <c r="C1602" s="41">
        <v>87.518424999999993</v>
      </c>
      <c r="D1602" s="6">
        <f t="shared" si="27"/>
        <v>8.7822750748801237</v>
      </c>
      <c r="E1602">
        <v>7.5418025415306695E-3</v>
      </c>
    </row>
    <row r="1603" spans="2:5" x14ac:dyDescent="0.35">
      <c r="B1603" s="40">
        <v>38219</v>
      </c>
      <c r="C1603" s="41">
        <v>8.9466330000000003</v>
      </c>
      <c r="D1603" s="6">
        <f t="shared" si="27"/>
        <v>-0.98400465440563145</v>
      </c>
      <c r="E1603">
        <v>7.5383219806536587E-3</v>
      </c>
    </row>
    <row r="1604" spans="2:5" x14ac:dyDescent="0.35">
      <c r="B1604" s="40">
        <v>44958</v>
      </c>
      <c r="C1604" s="41">
        <v>559.327271</v>
      </c>
      <c r="D1604" s="6">
        <f t="shared" si="27"/>
        <v>10.538910277020399</v>
      </c>
      <c r="E1604">
        <v>7.5302957991560809E-3</v>
      </c>
    </row>
    <row r="1605" spans="2:5" x14ac:dyDescent="0.35">
      <c r="B1605" s="40">
        <v>39968</v>
      </c>
      <c r="C1605" s="41">
        <v>48.473145000000002</v>
      </c>
      <c r="D1605" s="6">
        <f t="shared" si="27"/>
        <v>-0.52139263751174914</v>
      </c>
      <c r="E1605">
        <v>7.5287256444902632E-3</v>
      </c>
    </row>
    <row r="1606" spans="2:5" x14ac:dyDescent="0.35">
      <c r="B1606" s="40">
        <v>41088</v>
      </c>
      <c r="C1606" s="41">
        <v>101.27956399999999</v>
      </c>
      <c r="D1606" s="6">
        <f t="shared" si="27"/>
        <v>0.1480707759661048</v>
      </c>
      <c r="E1606">
        <v>7.5189910139324585E-3</v>
      </c>
    </row>
    <row r="1607" spans="2:5" x14ac:dyDescent="0.35">
      <c r="B1607" s="40">
        <v>40532</v>
      </c>
      <c r="C1607" s="41">
        <v>88.217178000000004</v>
      </c>
      <c r="D1607" s="6">
        <f t="shared" ref="D1607:D1670" si="28">(C1607-C1608)/C1608</f>
        <v>-0.41705674243385066</v>
      </c>
      <c r="E1607">
        <v>7.4813421551718825E-3</v>
      </c>
    </row>
    <row r="1608" spans="2:5" x14ac:dyDescent="0.35">
      <c r="B1608" s="40">
        <v>41541</v>
      </c>
      <c r="C1608" s="41">
        <v>151.33064300000001</v>
      </c>
      <c r="D1608" s="6">
        <f t="shared" si="28"/>
        <v>13.505054893822548</v>
      </c>
      <c r="E1608">
        <v>7.4801136034356817E-3</v>
      </c>
    </row>
    <row r="1609" spans="2:5" x14ac:dyDescent="0.35">
      <c r="B1609" s="40">
        <v>38044</v>
      </c>
      <c r="C1609" s="41">
        <v>10.432959</v>
      </c>
      <c r="D1609" s="6">
        <f t="shared" si="28"/>
        <v>-0.89003224672370596</v>
      </c>
      <c r="E1609">
        <v>7.4708413636147136E-3</v>
      </c>
    </row>
    <row r="1610" spans="2:5" x14ac:dyDescent="0.35">
      <c r="B1610" s="40">
        <v>40781</v>
      </c>
      <c r="C1610" s="41">
        <v>94.872894000000002</v>
      </c>
      <c r="D1610" s="6">
        <f t="shared" si="28"/>
        <v>6.6140019077334619E-2</v>
      </c>
      <c r="E1610">
        <v>7.4627274585418093E-3</v>
      </c>
    </row>
    <row r="1611" spans="2:5" x14ac:dyDescent="0.35">
      <c r="B1611" s="40">
        <v>40847</v>
      </c>
      <c r="C1611" s="41">
        <v>88.987273999999999</v>
      </c>
      <c r="D1611" s="6">
        <f t="shared" si="28"/>
        <v>-0.81910133948065822</v>
      </c>
      <c r="E1611">
        <v>7.4593675420362793E-3</v>
      </c>
    </row>
    <row r="1612" spans="2:5" x14ac:dyDescent="0.35">
      <c r="B1612" s="40">
        <v>44049</v>
      </c>
      <c r="C1612" s="41">
        <v>491.91781600000002</v>
      </c>
      <c r="D1612" s="6">
        <f t="shared" si="28"/>
        <v>15.23935339144912</v>
      </c>
      <c r="E1612">
        <v>7.4544876953424634E-3</v>
      </c>
    </row>
    <row r="1613" spans="2:5" x14ac:dyDescent="0.35">
      <c r="B1613" s="40">
        <v>38727</v>
      </c>
      <c r="C1613" s="41">
        <v>30.291712</v>
      </c>
      <c r="D1613" s="6">
        <f t="shared" si="28"/>
        <v>-0.6298815546178177</v>
      </c>
      <c r="E1613">
        <v>7.4454960884788998E-3</v>
      </c>
    </row>
    <row r="1614" spans="2:5" x14ac:dyDescent="0.35">
      <c r="B1614" s="40">
        <v>40346</v>
      </c>
      <c r="C1614" s="41">
        <v>81.843292000000005</v>
      </c>
      <c r="D1614" s="6">
        <f t="shared" si="28"/>
        <v>-0.59863317731348809</v>
      </c>
      <c r="E1614">
        <v>7.440927241662944E-3</v>
      </c>
    </row>
    <row r="1615" spans="2:5" x14ac:dyDescent="0.35">
      <c r="B1615" s="40">
        <v>41901</v>
      </c>
      <c r="C1615" s="41">
        <v>203.91145299999999</v>
      </c>
      <c r="D1615" s="6">
        <f t="shared" si="28"/>
        <v>-0.60544212807585818</v>
      </c>
      <c r="E1615">
        <v>7.4407947108287489E-3</v>
      </c>
    </row>
    <row r="1616" spans="2:5" x14ac:dyDescent="0.35">
      <c r="B1616" s="40">
        <v>44194</v>
      </c>
      <c r="C1616" s="41">
        <v>516.80999799999995</v>
      </c>
      <c r="D1616" s="6">
        <f t="shared" si="28"/>
        <v>8.8428471301523164</v>
      </c>
      <c r="E1616">
        <v>7.4279748108345024E-3</v>
      </c>
    </row>
    <row r="1617" spans="2:5" x14ac:dyDescent="0.35">
      <c r="B1617" s="40">
        <v>40046</v>
      </c>
      <c r="C1617" s="41">
        <v>52.506149000000001</v>
      </c>
      <c r="D1617" s="6">
        <f t="shared" si="28"/>
        <v>-0.91076316632455023</v>
      </c>
      <c r="E1617">
        <v>7.419475838674432E-3</v>
      </c>
    </row>
    <row r="1618" spans="2:5" x14ac:dyDescent="0.35">
      <c r="B1618" s="40">
        <v>44897</v>
      </c>
      <c r="C1618" s="41">
        <v>588.39099099999999</v>
      </c>
      <c r="D1618" s="6">
        <f t="shared" si="28"/>
        <v>95.524331180641553</v>
      </c>
      <c r="E1618">
        <v>7.4131125545817463E-3</v>
      </c>
    </row>
    <row r="1619" spans="2:5" x14ac:dyDescent="0.35">
      <c r="B1619" s="40">
        <v>37475</v>
      </c>
      <c r="C1619" s="41">
        <v>6.0957790000000003</v>
      </c>
      <c r="D1619" s="6">
        <f t="shared" si="28"/>
        <v>-0.98645779739565698</v>
      </c>
      <c r="E1619">
        <v>7.3936050662365242E-3</v>
      </c>
    </row>
    <row r="1620" spans="2:5" x14ac:dyDescent="0.35">
      <c r="B1620" s="40">
        <v>44011</v>
      </c>
      <c r="C1620" s="41">
        <v>450.13201900000001</v>
      </c>
      <c r="D1620" s="6">
        <f t="shared" si="28"/>
        <v>0.75741017208010952</v>
      </c>
      <c r="E1620">
        <v>7.3857788703847755E-3</v>
      </c>
    </row>
    <row r="1621" spans="2:5" x14ac:dyDescent="0.35">
      <c r="B1621" s="40">
        <v>42286</v>
      </c>
      <c r="C1621" s="41">
        <v>256.13372800000002</v>
      </c>
      <c r="D1621" s="6">
        <f t="shared" si="28"/>
        <v>-0.54158074607593554</v>
      </c>
      <c r="E1621">
        <v>7.3795762952299209E-3</v>
      </c>
    </row>
    <row r="1622" spans="2:5" x14ac:dyDescent="0.35">
      <c r="B1622" s="40">
        <v>44559</v>
      </c>
      <c r="C1622" s="41">
        <v>558.732483</v>
      </c>
      <c r="D1622" s="6">
        <f t="shared" si="28"/>
        <v>107.3982271217278</v>
      </c>
      <c r="E1622">
        <v>7.3783805516404967E-3</v>
      </c>
    </row>
    <row r="1623" spans="2:5" x14ac:dyDescent="0.35">
      <c r="B1623" s="40">
        <v>37763</v>
      </c>
      <c r="C1623" s="41">
        <v>5.1544429999999997</v>
      </c>
      <c r="D1623" s="6">
        <f t="shared" si="28"/>
        <v>-0.9869413843016871</v>
      </c>
      <c r="E1623">
        <v>7.3695432732004702E-3</v>
      </c>
    </row>
    <row r="1624" spans="2:5" x14ac:dyDescent="0.35">
      <c r="B1624" s="40">
        <v>43661</v>
      </c>
      <c r="C1624" s="41">
        <v>394.71588100000002</v>
      </c>
      <c r="D1624" s="6">
        <f t="shared" si="28"/>
        <v>0.35796952524539766</v>
      </c>
      <c r="E1624">
        <v>7.3581862308211773E-3</v>
      </c>
    </row>
    <row r="1625" spans="2:5" x14ac:dyDescent="0.35">
      <c r="B1625" s="40">
        <v>42562</v>
      </c>
      <c r="C1625" s="41">
        <v>290.66622899999999</v>
      </c>
      <c r="D1625" s="6">
        <f t="shared" si="28"/>
        <v>0.95854112795333979</v>
      </c>
      <c r="E1625">
        <v>7.3531251372728887E-3</v>
      </c>
    </row>
    <row r="1626" spans="2:5" x14ac:dyDescent="0.35">
      <c r="B1626" s="40">
        <v>41614</v>
      </c>
      <c r="C1626" s="41">
        <v>148.409561</v>
      </c>
      <c r="D1626" s="6">
        <f t="shared" si="28"/>
        <v>-3.8716919256671839E-2</v>
      </c>
      <c r="E1626">
        <v>7.3528422563864026E-3</v>
      </c>
    </row>
    <row r="1627" spans="2:5" x14ac:dyDescent="0.35">
      <c r="B1627" s="40">
        <v>41481</v>
      </c>
      <c r="C1627" s="41">
        <v>154.38694799999999</v>
      </c>
      <c r="D1627" s="6">
        <f t="shared" si="28"/>
        <v>-0.32243198070516377</v>
      </c>
      <c r="E1627">
        <v>7.3312510958262059E-3</v>
      </c>
    </row>
    <row r="1628" spans="2:5" x14ac:dyDescent="0.35">
      <c r="B1628" s="40">
        <v>42466</v>
      </c>
      <c r="C1628" s="41">
        <v>227.85453799999999</v>
      </c>
      <c r="D1628" s="6">
        <f t="shared" si="28"/>
        <v>1.4959368906519017</v>
      </c>
      <c r="E1628">
        <v>7.317087824324409E-3</v>
      </c>
    </row>
    <row r="1629" spans="2:5" x14ac:dyDescent="0.35">
      <c r="B1629" s="40">
        <v>40967</v>
      </c>
      <c r="C1629" s="41">
        <v>91.290183999999996</v>
      </c>
      <c r="D1629" s="6">
        <f t="shared" si="28"/>
        <v>0.2782895951189347</v>
      </c>
      <c r="E1629">
        <v>7.3100282934489228E-3</v>
      </c>
    </row>
    <row r="1630" spans="2:5" x14ac:dyDescent="0.35">
      <c r="B1630" s="40">
        <v>40150</v>
      </c>
      <c r="C1630" s="41">
        <v>71.415886</v>
      </c>
      <c r="D1630" s="6">
        <f t="shared" si="28"/>
        <v>-0.70892352451052587</v>
      </c>
      <c r="E1630">
        <v>7.3082007918699836E-3</v>
      </c>
    </row>
    <row r="1631" spans="2:5" x14ac:dyDescent="0.35">
      <c r="B1631" s="40">
        <v>42053</v>
      </c>
      <c r="C1631" s="41">
        <v>245.35093699999999</v>
      </c>
      <c r="D1631" s="6">
        <f t="shared" si="28"/>
        <v>1.0953031885302882</v>
      </c>
      <c r="E1631">
        <v>7.3077382649157328E-3</v>
      </c>
    </row>
    <row r="1632" spans="2:5" x14ac:dyDescent="0.35">
      <c r="B1632" s="40">
        <v>41253</v>
      </c>
      <c r="C1632" s="41">
        <v>117.09567300000001</v>
      </c>
      <c r="D1632" s="6">
        <f t="shared" si="28"/>
        <v>-0.63608737378346047</v>
      </c>
      <c r="E1632">
        <v>7.3048819204940959E-3</v>
      </c>
    </row>
    <row r="1633" spans="2:5" x14ac:dyDescent="0.35">
      <c r="B1633" s="40">
        <v>43067</v>
      </c>
      <c r="C1633" s="41">
        <v>321.76864599999999</v>
      </c>
      <c r="D1633" s="6">
        <f t="shared" si="28"/>
        <v>67.708266764379431</v>
      </c>
      <c r="E1633">
        <v>7.3017017750942473E-3</v>
      </c>
    </row>
    <row r="1634" spans="2:5" x14ac:dyDescent="0.35">
      <c r="B1634" s="40">
        <v>37754</v>
      </c>
      <c r="C1634" s="41">
        <v>4.6831139999999998</v>
      </c>
      <c r="D1634" s="6">
        <f t="shared" si="28"/>
        <v>-0.94452451254989511</v>
      </c>
      <c r="E1634">
        <v>7.2993548536966629E-3</v>
      </c>
    </row>
    <row r="1635" spans="2:5" x14ac:dyDescent="0.35">
      <c r="B1635" s="40">
        <v>40625</v>
      </c>
      <c r="C1635" s="41">
        <v>84.417716999999996</v>
      </c>
      <c r="D1635" s="6">
        <f t="shared" si="28"/>
        <v>1.2532132177883957</v>
      </c>
      <c r="E1635">
        <v>7.2953567225001242E-3</v>
      </c>
    </row>
    <row r="1636" spans="2:5" x14ac:dyDescent="0.35">
      <c r="B1636" s="40">
        <v>38937</v>
      </c>
      <c r="C1636" s="41">
        <v>37.465480999999997</v>
      </c>
      <c r="D1636" s="6">
        <f t="shared" si="28"/>
        <v>-0.76956017077583305</v>
      </c>
      <c r="E1636">
        <v>7.2794193262619546E-3</v>
      </c>
    </row>
    <row r="1637" spans="2:5" x14ac:dyDescent="0.35">
      <c r="B1637" s="40">
        <v>41757</v>
      </c>
      <c r="C1637" s="41">
        <v>162.58248900000001</v>
      </c>
      <c r="D1637" s="6">
        <f t="shared" si="28"/>
        <v>0.89752885955056083</v>
      </c>
      <c r="E1637">
        <v>7.2706817173988324E-3</v>
      </c>
    </row>
    <row r="1638" spans="2:5" x14ac:dyDescent="0.35">
      <c r="B1638" s="40">
        <v>40941</v>
      </c>
      <c r="C1638" s="41">
        <v>85.681168</v>
      </c>
      <c r="D1638" s="6">
        <f t="shared" si="28"/>
        <v>1.1208175253971118</v>
      </c>
      <c r="E1638">
        <v>7.2690375514488587E-3</v>
      </c>
    </row>
    <row r="1639" spans="2:5" x14ac:dyDescent="0.35">
      <c r="B1639" s="40">
        <v>39224</v>
      </c>
      <c r="C1639" s="41">
        <v>40.400066000000002</v>
      </c>
      <c r="D1639" s="6">
        <f t="shared" si="28"/>
        <v>-0.90215067405081362</v>
      </c>
      <c r="E1639">
        <v>7.2688289402023298E-3</v>
      </c>
    </row>
    <row r="1640" spans="2:5" x14ac:dyDescent="0.35">
      <c r="B1640" s="40">
        <v>43682</v>
      </c>
      <c r="C1640" s="41">
        <v>412.88037100000003</v>
      </c>
      <c r="D1640" s="6">
        <f t="shared" si="28"/>
        <v>-0.21946971128356507</v>
      </c>
      <c r="E1640">
        <v>7.2686610574741149E-3</v>
      </c>
    </row>
    <row r="1641" spans="2:5" x14ac:dyDescent="0.35">
      <c r="B1641" s="40">
        <v>44215</v>
      </c>
      <c r="C1641" s="41">
        <v>528.97418200000004</v>
      </c>
      <c r="D1641" s="6">
        <f t="shared" si="28"/>
        <v>-2.3354291369970717E-2</v>
      </c>
      <c r="E1641">
        <v>7.2555722031864157E-3</v>
      </c>
    </row>
    <row r="1642" spans="2:5" x14ac:dyDescent="0.35">
      <c r="B1642" s="40">
        <v>44756</v>
      </c>
      <c r="C1642" s="41">
        <v>541.62341300000003</v>
      </c>
      <c r="D1642" s="6">
        <f t="shared" si="28"/>
        <v>2.3175600239096554</v>
      </c>
      <c r="E1642">
        <v>7.2436994855345415E-3</v>
      </c>
    </row>
    <row r="1643" spans="2:5" x14ac:dyDescent="0.35">
      <c r="B1643" s="40">
        <v>41787</v>
      </c>
      <c r="C1643" s="41">
        <v>163.259567</v>
      </c>
      <c r="D1643" s="6">
        <f t="shared" si="28"/>
        <v>2.7492490057034624</v>
      </c>
      <c r="E1643">
        <v>7.2403100738845875E-3</v>
      </c>
    </row>
    <row r="1644" spans="2:5" x14ac:dyDescent="0.35">
      <c r="B1644" s="40">
        <v>39337</v>
      </c>
      <c r="C1644" s="41">
        <v>43.544604999999997</v>
      </c>
      <c r="D1644" s="6">
        <f t="shared" si="28"/>
        <v>-0.52143188570944621</v>
      </c>
      <c r="E1644">
        <v>7.2252092032328808E-3</v>
      </c>
    </row>
    <row r="1645" spans="2:5" x14ac:dyDescent="0.35">
      <c r="B1645" s="40">
        <v>40445</v>
      </c>
      <c r="C1645" s="41">
        <v>90.989356999999998</v>
      </c>
      <c r="D1645" s="6">
        <f t="shared" si="28"/>
        <v>-0.76209581073124077</v>
      </c>
      <c r="E1645">
        <v>7.2150158566363781E-3</v>
      </c>
    </row>
    <row r="1646" spans="2:5" x14ac:dyDescent="0.35">
      <c r="B1646" s="40">
        <v>43581</v>
      </c>
      <c r="C1646" s="41">
        <v>382.46218900000002</v>
      </c>
      <c r="D1646" s="6">
        <f t="shared" si="28"/>
        <v>0.33894640966459899</v>
      </c>
      <c r="E1646">
        <v>7.2135098945389298E-3</v>
      </c>
    </row>
    <row r="1647" spans="2:5" x14ac:dyDescent="0.35">
      <c r="B1647" s="40">
        <v>42951</v>
      </c>
      <c r="C1647" s="41">
        <v>285.64413500000001</v>
      </c>
      <c r="D1647" s="6">
        <f t="shared" si="28"/>
        <v>5.1111020113942189E-2</v>
      </c>
      <c r="E1647">
        <v>7.2107154385234479E-3</v>
      </c>
    </row>
    <row r="1648" spans="2:5" x14ac:dyDescent="0.35">
      <c r="B1648" s="40">
        <v>42849</v>
      </c>
      <c r="C1648" s="41">
        <v>271.75448599999999</v>
      </c>
      <c r="D1648" s="6">
        <f t="shared" si="28"/>
        <v>-0.44775515066966048</v>
      </c>
      <c r="E1648">
        <v>7.210526144713349E-3</v>
      </c>
    </row>
    <row r="1649" spans="2:5" x14ac:dyDescent="0.35">
      <c r="B1649" s="40">
        <v>44251</v>
      </c>
      <c r="C1649" s="41">
        <v>492.090576</v>
      </c>
      <c r="D1649" s="6">
        <f t="shared" si="28"/>
        <v>41.014818255322815</v>
      </c>
      <c r="E1649">
        <v>7.1991949162046112E-3</v>
      </c>
    </row>
    <row r="1650" spans="2:5" x14ac:dyDescent="0.35">
      <c r="B1650" s="40">
        <v>38294</v>
      </c>
      <c r="C1650" s="41">
        <v>11.71231</v>
      </c>
      <c r="D1650" s="6">
        <f t="shared" si="28"/>
        <v>-0.97940444985047692</v>
      </c>
      <c r="E1650">
        <v>7.1989774173941987E-3</v>
      </c>
    </row>
    <row r="1651" spans="2:5" x14ac:dyDescent="0.35">
      <c r="B1651" s="40">
        <v>44777</v>
      </c>
      <c r="C1651" s="41">
        <v>568.68158000000005</v>
      </c>
      <c r="D1651" s="6">
        <f t="shared" si="28"/>
        <v>0.16120521830224804</v>
      </c>
      <c r="E1651">
        <v>7.1955534391623041E-3</v>
      </c>
    </row>
    <row r="1652" spans="2:5" x14ac:dyDescent="0.35">
      <c r="B1652" s="40">
        <v>43879</v>
      </c>
      <c r="C1652" s="41">
        <v>489.73391700000002</v>
      </c>
      <c r="D1652" s="6">
        <f t="shared" si="28"/>
        <v>42.796199196752667</v>
      </c>
      <c r="E1652">
        <v>7.1862958194966464E-3</v>
      </c>
    </row>
    <row r="1653" spans="2:5" x14ac:dyDescent="0.35">
      <c r="B1653" s="40">
        <v>38338</v>
      </c>
      <c r="C1653" s="41">
        <v>11.18211</v>
      </c>
      <c r="D1653" s="6">
        <f t="shared" si="28"/>
        <v>-0.5834426993481997</v>
      </c>
      <c r="E1653">
        <v>7.1810709466607397E-3</v>
      </c>
    </row>
    <row r="1654" spans="2:5" x14ac:dyDescent="0.35">
      <c r="B1654" s="40">
        <v>38714</v>
      </c>
      <c r="C1654" s="41">
        <v>26.844110000000001</v>
      </c>
      <c r="D1654" s="6">
        <f t="shared" si="28"/>
        <v>-0.90503579421996105</v>
      </c>
      <c r="E1654">
        <v>7.1777441194459694E-3</v>
      </c>
    </row>
    <row r="1655" spans="2:5" x14ac:dyDescent="0.35">
      <c r="B1655" s="40">
        <v>42222</v>
      </c>
      <c r="C1655" s="41">
        <v>282.676086</v>
      </c>
      <c r="D1655" s="6">
        <f t="shared" si="28"/>
        <v>0.15225038455686579</v>
      </c>
      <c r="E1655">
        <v>7.1743818891148586E-3</v>
      </c>
    </row>
    <row r="1656" spans="2:5" x14ac:dyDescent="0.35">
      <c r="B1656" s="40">
        <v>42485</v>
      </c>
      <c r="C1656" s="41">
        <v>245.32522599999999</v>
      </c>
      <c r="D1656" s="6">
        <f t="shared" si="28"/>
        <v>1.0535427688047547</v>
      </c>
      <c r="E1656">
        <v>7.1725233029515971E-3</v>
      </c>
    </row>
    <row r="1657" spans="2:5" x14ac:dyDescent="0.35">
      <c r="B1657" s="40">
        <v>41306</v>
      </c>
      <c r="C1657" s="41">
        <v>119.464386</v>
      </c>
      <c r="D1657" s="6">
        <f t="shared" si="28"/>
        <v>-0.76895190826987181</v>
      </c>
      <c r="E1657">
        <v>7.1588780914937427E-3</v>
      </c>
    </row>
    <row r="1658" spans="2:5" x14ac:dyDescent="0.35">
      <c r="B1658" s="40">
        <v>44328</v>
      </c>
      <c r="C1658" s="41">
        <v>517.05419900000004</v>
      </c>
      <c r="D1658" s="6">
        <f t="shared" si="28"/>
        <v>6.0628343737605492</v>
      </c>
      <c r="E1658">
        <v>7.1368736962133901E-3</v>
      </c>
    </row>
    <row r="1659" spans="2:5" x14ac:dyDescent="0.35">
      <c r="B1659" s="40">
        <v>40213</v>
      </c>
      <c r="C1659" s="41">
        <v>73.207747999999995</v>
      </c>
      <c r="D1659" s="6">
        <f t="shared" si="28"/>
        <v>-0.7125255019242771</v>
      </c>
      <c r="E1659">
        <v>7.1279364628960258E-3</v>
      </c>
    </row>
    <row r="1660" spans="2:5" x14ac:dyDescent="0.35">
      <c r="B1660" s="40">
        <v>42369</v>
      </c>
      <c r="C1660" s="41">
        <v>254.65823399999999</v>
      </c>
      <c r="D1660" s="6">
        <f t="shared" si="28"/>
        <v>22.155512265841597</v>
      </c>
      <c r="E1660">
        <v>7.0907932972782504E-3</v>
      </c>
    </row>
    <row r="1661" spans="2:5" x14ac:dyDescent="0.35">
      <c r="B1661" s="40">
        <v>38036</v>
      </c>
      <c r="C1661" s="41">
        <v>10.997737000000001</v>
      </c>
      <c r="D1661" s="6">
        <f t="shared" si="28"/>
        <v>-0.97513615417598942</v>
      </c>
      <c r="E1661">
        <v>7.0842811793808587E-3</v>
      </c>
    </row>
    <row r="1662" spans="2:5" x14ac:dyDescent="0.35">
      <c r="B1662" s="40">
        <v>43957</v>
      </c>
      <c r="C1662" s="41">
        <v>442.31842</v>
      </c>
      <c r="D1662" s="6">
        <f t="shared" si="28"/>
        <v>4.7535231414806436</v>
      </c>
      <c r="E1662">
        <v>7.0718590777765862E-3</v>
      </c>
    </row>
    <row r="1663" spans="2:5" x14ac:dyDescent="0.35">
      <c r="B1663" s="40">
        <v>40280</v>
      </c>
      <c r="C1663" s="41">
        <v>76.877837999999997</v>
      </c>
      <c r="D1663" s="6">
        <f t="shared" si="28"/>
        <v>2.6130574530358643</v>
      </c>
      <c r="E1663">
        <v>7.0697023703089239E-3</v>
      </c>
    </row>
    <row r="1664" spans="2:5" x14ac:dyDescent="0.35">
      <c r="B1664" s="40">
        <v>38604</v>
      </c>
      <c r="C1664" s="41">
        <v>21.277778999999999</v>
      </c>
      <c r="D1664" s="6">
        <f t="shared" si="28"/>
        <v>-0.55565799552437412</v>
      </c>
      <c r="E1664">
        <v>7.0635750626545282E-3</v>
      </c>
    </row>
    <row r="1665" spans="2:5" x14ac:dyDescent="0.35">
      <c r="B1665" s="40">
        <v>39447</v>
      </c>
      <c r="C1665" s="41">
        <v>47.886040000000001</v>
      </c>
      <c r="D1665" s="6">
        <f t="shared" si="28"/>
        <v>-0.58090943696447261</v>
      </c>
      <c r="E1665">
        <v>7.0547400018207574E-3</v>
      </c>
    </row>
    <row r="1666" spans="2:5" x14ac:dyDescent="0.35">
      <c r="B1666" s="40">
        <v>41159</v>
      </c>
      <c r="C1666" s="41">
        <v>114.26179500000001</v>
      </c>
      <c r="D1666" s="6">
        <f t="shared" si="28"/>
        <v>-0.55704135878161698</v>
      </c>
      <c r="E1666">
        <v>7.053023813847605E-3</v>
      </c>
    </row>
    <row r="1667" spans="2:5" x14ac:dyDescent="0.35">
      <c r="B1667" s="40">
        <v>42692</v>
      </c>
      <c r="C1667" s="41">
        <v>257.95138500000002</v>
      </c>
      <c r="D1667" s="6">
        <f t="shared" si="28"/>
        <v>-0.30403943809662742</v>
      </c>
      <c r="E1667">
        <v>7.0526019497472231E-3</v>
      </c>
    </row>
    <row r="1668" spans="2:5" x14ac:dyDescent="0.35">
      <c r="B1668" s="40">
        <v>43607</v>
      </c>
      <c r="C1668" s="41">
        <v>370.64080799999999</v>
      </c>
      <c r="D1668" s="6">
        <f t="shared" si="28"/>
        <v>1.4014248198259864</v>
      </c>
      <c r="E1668">
        <v>7.0504216879953363E-3</v>
      </c>
    </row>
    <row r="1669" spans="2:5" x14ac:dyDescent="0.35">
      <c r="B1669" s="40">
        <v>41555</v>
      </c>
      <c r="C1669" s="41">
        <v>154.34204099999999</v>
      </c>
      <c r="D1669" s="6">
        <f t="shared" si="28"/>
        <v>-0.53833559494252703</v>
      </c>
      <c r="E1669">
        <v>7.0382455984122983E-3</v>
      </c>
    </row>
    <row r="1670" spans="2:5" x14ac:dyDescent="0.35">
      <c r="B1670" s="40">
        <v>43209</v>
      </c>
      <c r="C1670" s="41">
        <v>334.31652800000001</v>
      </c>
      <c r="D1670" s="6">
        <f t="shared" si="28"/>
        <v>3.6883509074693888</v>
      </c>
      <c r="E1670">
        <v>7.025257911856383E-3</v>
      </c>
    </row>
    <row r="1671" spans="2:5" x14ac:dyDescent="0.35">
      <c r="B1671" s="40">
        <v>40186</v>
      </c>
      <c r="C1671" s="41">
        <v>71.307914999999994</v>
      </c>
      <c r="D1671" s="6">
        <f t="shared" ref="D1671:D1734" si="29">(C1671-C1672)/C1672</f>
        <v>0.89005207694992494</v>
      </c>
      <c r="E1671">
        <v>7.0118800372717853E-3</v>
      </c>
    </row>
    <row r="1672" spans="2:5" x14ac:dyDescent="0.35">
      <c r="B1672" s="40">
        <v>38938</v>
      </c>
      <c r="C1672" s="41">
        <v>37.728015999999997</v>
      </c>
      <c r="D1672" s="6">
        <f t="shared" si="29"/>
        <v>-0.57350291679770959</v>
      </c>
      <c r="E1672">
        <v>7.0073836767236422E-3</v>
      </c>
    </row>
    <row r="1673" spans="2:5" x14ac:dyDescent="0.35">
      <c r="B1673" s="40">
        <v>40823</v>
      </c>
      <c r="C1673" s="41">
        <v>88.460196999999994</v>
      </c>
      <c r="D1673" s="6">
        <f t="shared" si="29"/>
        <v>8.1691763162548217</v>
      </c>
      <c r="E1673">
        <v>6.9998743586607345E-3</v>
      </c>
    </row>
    <row r="1674" spans="2:5" x14ac:dyDescent="0.35">
      <c r="B1674" s="40">
        <v>38259</v>
      </c>
      <c r="C1674" s="41">
        <v>9.6475620000000006</v>
      </c>
      <c r="D1674" s="6">
        <f t="shared" si="29"/>
        <v>-0.96345055142563019</v>
      </c>
      <c r="E1674">
        <v>6.9870202581837236E-3</v>
      </c>
    </row>
    <row r="1675" spans="2:5" x14ac:dyDescent="0.35">
      <c r="B1675" s="40">
        <v>42192</v>
      </c>
      <c r="C1675" s="41">
        <v>263.95916699999998</v>
      </c>
      <c r="D1675" s="6">
        <f t="shared" si="29"/>
        <v>27.068084033531232</v>
      </c>
      <c r="E1675">
        <v>6.9834653411207735E-3</v>
      </c>
    </row>
    <row r="1676" spans="2:5" x14ac:dyDescent="0.35">
      <c r="B1676" s="40">
        <v>37936</v>
      </c>
      <c r="C1676" s="41">
        <v>9.4042460000000005</v>
      </c>
      <c r="D1676" s="6">
        <f t="shared" si="29"/>
        <v>0.72840047557338172</v>
      </c>
      <c r="E1676">
        <v>6.9812254953610401E-3</v>
      </c>
    </row>
    <row r="1677" spans="2:5" x14ac:dyDescent="0.35">
      <c r="B1677" s="40">
        <v>37679</v>
      </c>
      <c r="C1677" s="41">
        <v>5.4410109999999996</v>
      </c>
      <c r="D1677" s="6">
        <f t="shared" si="29"/>
        <v>-0.99059002658840467</v>
      </c>
      <c r="E1677">
        <v>6.9785079647562429E-3</v>
      </c>
    </row>
    <row r="1678" spans="2:5" x14ac:dyDescent="0.35">
      <c r="B1678" s="40">
        <v>44383</v>
      </c>
      <c r="C1678" s="41">
        <v>578.21746800000005</v>
      </c>
      <c r="D1678" s="6">
        <f t="shared" si="29"/>
        <v>14.243070543917067</v>
      </c>
      <c r="E1678">
        <v>6.9763835540278272E-3</v>
      </c>
    </row>
    <row r="1679" spans="2:5" x14ac:dyDescent="0.35">
      <c r="B1679" s="40">
        <v>38957</v>
      </c>
      <c r="C1679" s="41">
        <v>37.933135999999998</v>
      </c>
      <c r="D1679" s="6">
        <f t="shared" si="29"/>
        <v>-0.86769031412895348</v>
      </c>
      <c r="E1679">
        <v>6.9696287708398644E-3</v>
      </c>
    </row>
    <row r="1680" spans="2:5" x14ac:dyDescent="0.35">
      <c r="B1680" s="40">
        <v>42552</v>
      </c>
      <c r="C1680" s="41">
        <v>286.69961499999999</v>
      </c>
      <c r="D1680" s="6">
        <f t="shared" si="29"/>
        <v>-0.35317370777588381</v>
      </c>
      <c r="E1680">
        <v>6.9659023291144531E-3</v>
      </c>
    </row>
    <row r="1681" spans="2:5" x14ac:dyDescent="0.35">
      <c r="B1681" s="40">
        <v>43838</v>
      </c>
      <c r="C1681" s="41">
        <v>443.24050899999997</v>
      </c>
      <c r="D1681" s="6">
        <f t="shared" si="29"/>
        <v>2.8182515799522521</v>
      </c>
      <c r="E1681">
        <v>6.946034076923859E-3</v>
      </c>
    </row>
    <row r="1682" spans="2:5" x14ac:dyDescent="0.35">
      <c r="B1682" s="40">
        <v>41193</v>
      </c>
      <c r="C1682" s="41">
        <v>116.08467899999999</v>
      </c>
      <c r="D1682" s="6">
        <f t="shared" si="29"/>
        <v>-0.76459673503397174</v>
      </c>
      <c r="E1682">
        <v>6.9416407504723021E-3</v>
      </c>
    </row>
    <row r="1683" spans="2:5" x14ac:dyDescent="0.35">
      <c r="B1683" s="40">
        <v>43880</v>
      </c>
      <c r="C1683" s="41">
        <v>493.13113399999997</v>
      </c>
      <c r="D1683" s="6">
        <f t="shared" si="29"/>
        <v>0.9438124894929496</v>
      </c>
      <c r="E1683">
        <v>6.9368628189171444E-3</v>
      </c>
    </row>
    <row r="1684" spans="2:5" x14ac:dyDescent="0.35">
      <c r="B1684" s="40">
        <v>42328</v>
      </c>
      <c r="C1684" s="41">
        <v>253.69274899999999</v>
      </c>
      <c r="D1684" s="6">
        <f t="shared" si="29"/>
        <v>-0.41007154229909332</v>
      </c>
      <c r="E1684">
        <v>6.9341923183934779E-3</v>
      </c>
    </row>
    <row r="1685" spans="2:5" x14ac:dyDescent="0.35">
      <c r="B1685" s="40">
        <v>44001</v>
      </c>
      <c r="C1685" s="41">
        <v>430.03985599999999</v>
      </c>
      <c r="D1685" s="6">
        <f t="shared" si="29"/>
        <v>36.044735987253659</v>
      </c>
      <c r="E1685">
        <v>6.9318467513934303E-3</v>
      </c>
    </row>
    <row r="1686" spans="2:5" x14ac:dyDescent="0.35">
      <c r="B1686" s="40">
        <v>38365</v>
      </c>
      <c r="C1686" s="41">
        <v>11.608663</v>
      </c>
      <c r="D1686" s="6">
        <f t="shared" si="29"/>
        <v>-0.96445310707235843</v>
      </c>
      <c r="E1686">
        <v>6.9155569803765367E-3</v>
      </c>
    </row>
    <row r="1687" spans="2:5" x14ac:dyDescent="0.35">
      <c r="B1687" s="40">
        <v>43088</v>
      </c>
      <c r="C1687" s="41">
        <v>326.57321200000001</v>
      </c>
      <c r="D1687" s="6">
        <f t="shared" si="29"/>
        <v>-0.35041384985762936</v>
      </c>
      <c r="E1687">
        <v>6.903416333543703E-3</v>
      </c>
    </row>
    <row r="1688" spans="2:5" x14ac:dyDescent="0.35">
      <c r="B1688" s="40">
        <v>43895</v>
      </c>
      <c r="C1688" s="41">
        <v>502.74041699999998</v>
      </c>
      <c r="D1688" s="6">
        <f t="shared" si="29"/>
        <v>0.50693979008988188</v>
      </c>
      <c r="E1688">
        <v>6.9012756709966924E-3</v>
      </c>
    </row>
    <row r="1689" spans="2:5" x14ac:dyDescent="0.35">
      <c r="B1689" s="40">
        <v>43213</v>
      </c>
      <c r="C1689" s="41">
        <v>333.61679099999998</v>
      </c>
      <c r="D1689" s="6">
        <f t="shared" si="29"/>
        <v>0.33356197946807242</v>
      </c>
      <c r="E1689">
        <v>6.8982762826450003E-3</v>
      </c>
    </row>
    <row r="1690" spans="2:5" x14ac:dyDescent="0.35">
      <c r="B1690" s="40">
        <v>42772</v>
      </c>
      <c r="C1690" s="41">
        <v>250.169693</v>
      </c>
      <c r="D1690" s="6">
        <f t="shared" si="29"/>
        <v>33.366475494297731</v>
      </c>
      <c r="E1690">
        <v>6.8975808942999773E-3</v>
      </c>
    </row>
    <row r="1691" spans="2:5" x14ac:dyDescent="0.35">
      <c r="B1691" s="40">
        <v>37833</v>
      </c>
      <c r="C1691" s="41">
        <v>7.2794689999999997</v>
      </c>
      <c r="D1691" s="6">
        <f t="shared" si="29"/>
        <v>-0.84420938510459032</v>
      </c>
      <c r="E1691">
        <v>6.8966385319039793E-3</v>
      </c>
    </row>
    <row r="1692" spans="2:5" x14ac:dyDescent="0.35">
      <c r="B1692" s="40">
        <v>39966</v>
      </c>
      <c r="C1692" s="41">
        <v>46.725979000000002</v>
      </c>
      <c r="D1692" s="6">
        <f t="shared" si="29"/>
        <v>-0.90482288716013082</v>
      </c>
      <c r="E1692">
        <v>6.8872228914790713E-3</v>
      </c>
    </row>
    <row r="1693" spans="2:5" x14ac:dyDescent="0.35">
      <c r="B1693" s="40">
        <v>44707</v>
      </c>
      <c r="C1693" s="41">
        <v>490.93713400000001</v>
      </c>
      <c r="D1693" s="6">
        <f t="shared" si="29"/>
        <v>-0.14738252130703408</v>
      </c>
      <c r="E1693">
        <v>6.8763778129699157E-3</v>
      </c>
    </row>
    <row r="1694" spans="2:5" x14ac:dyDescent="0.35">
      <c r="B1694" s="40">
        <v>45127</v>
      </c>
      <c r="C1694" s="41">
        <v>575.79998799999998</v>
      </c>
      <c r="D1694" s="6">
        <f t="shared" si="29"/>
        <v>5.4034431263251443</v>
      </c>
      <c r="E1694">
        <v>6.8749732368498656E-3</v>
      </c>
    </row>
    <row r="1695" spans="2:5" x14ac:dyDescent="0.35">
      <c r="B1695" s="40">
        <v>40653</v>
      </c>
      <c r="C1695" s="41">
        <v>89.920372</v>
      </c>
      <c r="D1695" s="6">
        <f t="shared" si="29"/>
        <v>0.28593191301844939</v>
      </c>
      <c r="E1695">
        <v>6.8458629157931395E-3</v>
      </c>
    </row>
    <row r="1696" spans="2:5" x14ac:dyDescent="0.35">
      <c r="B1696" s="40">
        <v>40196</v>
      </c>
      <c r="C1696" s="41">
        <v>69.926231000000001</v>
      </c>
      <c r="D1696" s="6">
        <f t="shared" si="29"/>
        <v>-0.23290908751038478</v>
      </c>
      <c r="E1696">
        <v>6.8383023258513287E-3</v>
      </c>
    </row>
    <row r="1697" spans="2:5" x14ac:dyDescent="0.35">
      <c r="B1697" s="40">
        <v>40982</v>
      </c>
      <c r="C1697" s="41">
        <v>91.157684000000003</v>
      </c>
      <c r="D1697" s="6">
        <f t="shared" si="29"/>
        <v>0.19210732711892597</v>
      </c>
      <c r="E1697">
        <v>6.829083427705736E-3</v>
      </c>
    </row>
    <row r="1698" spans="2:5" x14ac:dyDescent="0.35">
      <c r="B1698" s="40">
        <v>40218</v>
      </c>
      <c r="C1698" s="41">
        <v>76.467681999999996</v>
      </c>
      <c r="D1698" s="6">
        <f t="shared" si="29"/>
        <v>-0.73467181920212477</v>
      </c>
      <c r="E1698">
        <v>6.8225056233405575E-3</v>
      </c>
    </row>
    <row r="1699" spans="2:5" x14ac:dyDescent="0.35">
      <c r="B1699" s="40">
        <v>42965</v>
      </c>
      <c r="C1699" s="41">
        <v>288.200378</v>
      </c>
      <c r="D1699" s="6">
        <f t="shared" si="29"/>
        <v>2.1175869501918969</v>
      </c>
      <c r="E1699">
        <v>6.8193440638567911E-3</v>
      </c>
    </row>
    <row r="1700" spans="2:5" x14ac:dyDescent="0.35">
      <c r="B1700" s="40">
        <v>40373</v>
      </c>
      <c r="C1700" s="41">
        <v>92.443413000000007</v>
      </c>
      <c r="D1700" s="6">
        <f t="shared" si="29"/>
        <v>-0.73989474876762307</v>
      </c>
      <c r="E1700">
        <v>6.8188767256793046E-3</v>
      </c>
    </row>
    <row r="1701" spans="2:5" x14ac:dyDescent="0.35">
      <c r="B1701" s="40">
        <v>43595</v>
      </c>
      <c r="C1701" s="41">
        <v>355.407715</v>
      </c>
      <c r="D1701" s="6">
        <f t="shared" si="29"/>
        <v>-0.36968226848193625</v>
      </c>
      <c r="E1701">
        <v>6.8064474043364152E-3</v>
      </c>
    </row>
    <row r="1702" spans="2:5" x14ac:dyDescent="0.35">
      <c r="B1702" s="40">
        <v>44365</v>
      </c>
      <c r="C1702" s="41">
        <v>563.85485800000004</v>
      </c>
      <c r="D1702" s="6">
        <f t="shared" si="29"/>
        <v>13.883869152845767</v>
      </c>
      <c r="E1702">
        <v>6.8038983761025762E-3</v>
      </c>
    </row>
    <row r="1703" spans="2:5" x14ac:dyDescent="0.35">
      <c r="B1703" s="40">
        <v>39878</v>
      </c>
      <c r="C1703" s="41">
        <v>37.883620999999998</v>
      </c>
      <c r="D1703" s="6">
        <f t="shared" si="29"/>
        <v>-0.55510161128015434</v>
      </c>
      <c r="E1703">
        <v>6.7950576190237352E-3</v>
      </c>
    </row>
    <row r="1704" spans="2:5" x14ac:dyDescent="0.35">
      <c r="B1704" s="40">
        <v>40884</v>
      </c>
      <c r="C1704" s="41">
        <v>85.151176000000007</v>
      </c>
      <c r="D1704" s="6">
        <f t="shared" si="29"/>
        <v>-0.66985233631418617</v>
      </c>
      <c r="E1704">
        <v>6.788665066444685E-3</v>
      </c>
    </row>
    <row r="1705" spans="2:5" x14ac:dyDescent="0.35">
      <c r="B1705" s="40">
        <v>42258</v>
      </c>
      <c r="C1705" s="41">
        <v>257.91845699999999</v>
      </c>
      <c r="D1705" s="6">
        <f t="shared" si="29"/>
        <v>0.22882644847497771</v>
      </c>
      <c r="E1705">
        <v>6.7880254776353259E-3</v>
      </c>
    </row>
    <row r="1706" spans="2:5" x14ac:dyDescent="0.35">
      <c r="B1706" s="40">
        <v>41999</v>
      </c>
      <c r="C1706" s="41">
        <v>209.89006000000001</v>
      </c>
      <c r="D1706" s="6">
        <f t="shared" si="29"/>
        <v>36.484531317585635</v>
      </c>
      <c r="E1706">
        <v>6.7864650600012091E-3</v>
      </c>
    </row>
    <row r="1707" spans="2:5" x14ac:dyDescent="0.35">
      <c r="B1707" s="40">
        <v>37670</v>
      </c>
      <c r="C1707" s="41">
        <v>5.5993779999999997</v>
      </c>
      <c r="D1707" s="6">
        <f t="shared" si="29"/>
        <v>-0.93907660402382143</v>
      </c>
      <c r="E1707">
        <v>6.7797969351297768E-3</v>
      </c>
    </row>
    <row r="1708" spans="2:5" x14ac:dyDescent="0.35">
      <c r="B1708" s="40">
        <v>40968</v>
      </c>
      <c r="C1708" s="41">
        <v>91.908501000000001</v>
      </c>
      <c r="D1708" s="6">
        <f t="shared" si="29"/>
        <v>-0.62379030195235918</v>
      </c>
      <c r="E1708">
        <v>6.7730940272834233E-3</v>
      </c>
    </row>
    <row r="1709" spans="2:5" x14ac:dyDescent="0.35">
      <c r="B1709" s="40">
        <v>42039</v>
      </c>
      <c r="C1709" s="41">
        <v>244.301254</v>
      </c>
      <c r="D1709" s="6">
        <f t="shared" si="29"/>
        <v>-0.19980541123130127</v>
      </c>
      <c r="E1709">
        <v>6.7708598688519667E-3</v>
      </c>
    </row>
    <row r="1710" spans="2:5" x14ac:dyDescent="0.35">
      <c r="B1710" s="40">
        <v>43168</v>
      </c>
      <c r="C1710" s="41">
        <v>305.30230699999998</v>
      </c>
      <c r="D1710" s="6">
        <f t="shared" si="29"/>
        <v>7.0049274898800569</v>
      </c>
      <c r="E1710">
        <v>6.7681115439721983E-3</v>
      </c>
    </row>
    <row r="1711" spans="2:5" x14ac:dyDescent="0.35">
      <c r="B1711" s="40">
        <v>39881</v>
      </c>
      <c r="C1711" s="41">
        <v>38.139296999999999</v>
      </c>
      <c r="D1711" s="6">
        <f t="shared" si="29"/>
        <v>-0.7641059335044551</v>
      </c>
      <c r="E1711">
        <v>6.7489852672742434E-3</v>
      </c>
    </row>
    <row r="1712" spans="2:5" x14ac:dyDescent="0.35">
      <c r="B1712" s="40">
        <v>41726</v>
      </c>
      <c r="C1712" s="41">
        <v>161.67976400000001</v>
      </c>
      <c r="D1712" s="6">
        <f t="shared" si="29"/>
        <v>-0.38557301208970085</v>
      </c>
      <c r="E1712">
        <v>6.7452716605643425E-3</v>
      </c>
    </row>
    <row r="1713" spans="2:5" x14ac:dyDescent="0.35">
      <c r="B1713" s="40">
        <v>42816</v>
      </c>
      <c r="C1713" s="41">
        <v>263.13909899999999</v>
      </c>
      <c r="D1713" s="6">
        <f t="shared" si="29"/>
        <v>45.680019733613939</v>
      </c>
      <c r="E1713">
        <v>6.7340230937556608E-3</v>
      </c>
    </row>
    <row r="1714" spans="2:5" x14ac:dyDescent="0.35">
      <c r="B1714" s="40">
        <v>37592</v>
      </c>
      <c r="C1714" s="41">
        <v>5.6370820000000004</v>
      </c>
      <c r="D1714" s="6">
        <f t="shared" si="29"/>
        <v>-0.97515489827321744</v>
      </c>
      <c r="E1714">
        <v>6.7336050539900374E-3</v>
      </c>
    </row>
    <row r="1715" spans="2:5" x14ac:dyDescent="0.35">
      <c r="B1715" s="40">
        <v>42459</v>
      </c>
      <c r="C1715" s="41">
        <v>226.88906900000001</v>
      </c>
      <c r="D1715" s="6">
        <f t="shared" si="29"/>
        <v>4.966787638660862</v>
      </c>
      <c r="E1715">
        <v>6.7319714147824538E-3</v>
      </c>
    </row>
    <row r="1716" spans="2:5" x14ac:dyDescent="0.35">
      <c r="B1716" s="40">
        <v>39685</v>
      </c>
      <c r="C1716" s="41">
        <v>38.025329999999997</v>
      </c>
      <c r="D1716" s="6">
        <f t="shared" si="29"/>
        <v>-0.92733497833666689</v>
      </c>
      <c r="E1716">
        <v>6.7115106752587443E-3</v>
      </c>
    </row>
    <row r="1717" spans="2:5" x14ac:dyDescent="0.35">
      <c r="B1717" s="40">
        <v>45069</v>
      </c>
      <c r="C1717" s="41">
        <v>523.29620399999999</v>
      </c>
      <c r="D1717" s="6">
        <f t="shared" si="29"/>
        <v>2.353652616580344</v>
      </c>
      <c r="E1717">
        <v>6.7017291642554773E-3</v>
      </c>
    </row>
    <row r="1718" spans="2:5" x14ac:dyDescent="0.35">
      <c r="B1718" s="40">
        <v>41704</v>
      </c>
      <c r="C1718" s="41">
        <v>156.037689</v>
      </c>
      <c r="D1718" s="6">
        <f t="shared" si="29"/>
        <v>0.6775962974587425</v>
      </c>
      <c r="E1718">
        <v>6.6979372167313032E-3</v>
      </c>
    </row>
    <row r="1719" spans="2:5" x14ac:dyDescent="0.35">
      <c r="B1719" s="40">
        <v>41009</v>
      </c>
      <c r="C1719" s="41">
        <v>93.012657000000004</v>
      </c>
      <c r="D1719" s="6">
        <f t="shared" si="29"/>
        <v>-0.78366141724225213</v>
      </c>
      <c r="E1719">
        <v>6.6922286240217914E-3</v>
      </c>
    </row>
    <row r="1720" spans="2:5" x14ac:dyDescent="0.35">
      <c r="B1720" s="40">
        <v>43717</v>
      </c>
      <c r="C1720" s="41">
        <v>429.94021600000002</v>
      </c>
      <c r="D1720" s="6">
        <f t="shared" si="29"/>
        <v>1.5272716777480411</v>
      </c>
      <c r="E1720">
        <v>6.6848014385587698E-3</v>
      </c>
    </row>
    <row r="1721" spans="2:5" x14ac:dyDescent="0.35">
      <c r="B1721" s="40">
        <v>41807</v>
      </c>
      <c r="C1721" s="41">
        <v>170.12029999999999</v>
      </c>
      <c r="D1721" s="6">
        <f t="shared" si="29"/>
        <v>-0.70807449607920214</v>
      </c>
      <c r="E1721">
        <v>6.6771656700517681E-3</v>
      </c>
    </row>
    <row r="1722" spans="2:5" x14ac:dyDescent="0.35">
      <c r="B1722" s="40">
        <v>44796</v>
      </c>
      <c r="C1722" s="41">
        <v>582.75244099999998</v>
      </c>
      <c r="D1722" s="6">
        <f t="shared" si="29"/>
        <v>0.83827454466587648</v>
      </c>
      <c r="E1722">
        <v>6.6757341786663413E-3</v>
      </c>
    </row>
    <row r="1723" spans="2:5" x14ac:dyDescent="0.35">
      <c r="B1723" s="40">
        <v>43060</v>
      </c>
      <c r="C1723" s="41">
        <v>317.010559</v>
      </c>
      <c r="D1723" s="6">
        <f t="shared" si="29"/>
        <v>-0.40628755076898754</v>
      </c>
      <c r="E1723">
        <v>6.6655552644649813E-3</v>
      </c>
    </row>
    <row r="1724" spans="2:5" x14ac:dyDescent="0.35">
      <c r="B1724" s="40">
        <v>45048</v>
      </c>
      <c r="C1724" s="41">
        <v>533.94628899999998</v>
      </c>
      <c r="D1724" s="6">
        <f t="shared" si="29"/>
        <v>1.3264655885222845</v>
      </c>
      <c r="E1724">
        <v>6.6616920259257679E-3</v>
      </c>
    </row>
    <row r="1725" spans="2:5" x14ac:dyDescent="0.35">
      <c r="B1725" s="40">
        <v>42447</v>
      </c>
      <c r="C1725" s="41">
        <v>229.50964400000001</v>
      </c>
      <c r="D1725" s="6">
        <f t="shared" si="29"/>
        <v>-0.36333145975711945</v>
      </c>
      <c r="E1725">
        <v>6.6544607960902172E-3</v>
      </c>
    </row>
    <row r="1726" spans="2:5" x14ac:dyDescent="0.35">
      <c r="B1726" s="40">
        <v>43269</v>
      </c>
      <c r="C1726" s="41">
        <v>360.48529100000002</v>
      </c>
      <c r="D1726" s="6">
        <f t="shared" si="29"/>
        <v>0.44378219998474616</v>
      </c>
      <c r="E1726">
        <v>6.6430175676511442E-3</v>
      </c>
    </row>
    <row r="1727" spans="2:5" x14ac:dyDescent="0.35">
      <c r="B1727" s="40">
        <v>42291</v>
      </c>
      <c r="C1727" s="41">
        <v>249.68121300000001</v>
      </c>
      <c r="D1727" s="6">
        <f t="shared" si="29"/>
        <v>1.1792317309820277</v>
      </c>
      <c r="E1727">
        <v>6.6419581239061058E-3</v>
      </c>
    </row>
    <row r="1728" spans="2:5" x14ac:dyDescent="0.35">
      <c r="B1728" s="40">
        <v>41185</v>
      </c>
      <c r="C1728" s="41">
        <v>114.573044</v>
      </c>
      <c r="D1728" s="6">
        <f t="shared" si="29"/>
        <v>-0.79206954458654422</v>
      </c>
      <c r="E1728">
        <v>6.6405938714200032E-3</v>
      </c>
    </row>
    <row r="1729" spans="2:5" x14ac:dyDescent="0.35">
      <c r="B1729" s="40">
        <v>45089</v>
      </c>
      <c r="C1729" s="41">
        <v>551.01617399999998</v>
      </c>
      <c r="D1729" s="6">
        <f t="shared" si="29"/>
        <v>5.3519764787797177</v>
      </c>
      <c r="E1729">
        <v>6.6367991010380092E-3</v>
      </c>
    </row>
    <row r="1730" spans="2:5" x14ac:dyDescent="0.35">
      <c r="B1730" s="40">
        <v>40837</v>
      </c>
      <c r="C1730" s="41">
        <v>86.747200000000007</v>
      </c>
      <c r="D1730" s="6">
        <f t="shared" si="29"/>
        <v>-0.69286208195613364</v>
      </c>
      <c r="E1730">
        <v>6.625772475319756E-3</v>
      </c>
    </row>
    <row r="1731" spans="2:5" x14ac:dyDescent="0.35">
      <c r="B1731" s="40">
        <v>42926</v>
      </c>
      <c r="C1731" s="41">
        <v>282.43728599999997</v>
      </c>
      <c r="D1731" s="6">
        <f t="shared" si="29"/>
        <v>-0.48615645261114315</v>
      </c>
      <c r="E1731">
        <v>6.62574173114709E-3</v>
      </c>
    </row>
    <row r="1732" spans="2:5" x14ac:dyDescent="0.35">
      <c r="B1732" s="40">
        <v>44865</v>
      </c>
      <c r="C1732" s="41">
        <v>549.65618900000004</v>
      </c>
      <c r="D1732" s="6">
        <f t="shared" si="29"/>
        <v>3.7788854135383434</v>
      </c>
      <c r="E1732">
        <v>6.6237366973146026E-3</v>
      </c>
    </row>
    <row r="1733" spans="2:5" x14ac:dyDescent="0.35">
      <c r="B1733" s="40">
        <v>41162</v>
      </c>
      <c r="C1733" s="41">
        <v>115.01765399999999</v>
      </c>
      <c r="D1733" s="6">
        <f t="shared" si="29"/>
        <v>-0.48640598492569481</v>
      </c>
      <c r="E1733">
        <v>6.6151507597091985E-3</v>
      </c>
    </row>
    <row r="1734" spans="2:5" x14ac:dyDescent="0.35">
      <c r="B1734" s="40">
        <v>42431</v>
      </c>
      <c r="C1734" s="41">
        <v>223.94664</v>
      </c>
      <c r="D1734" s="6">
        <f t="shared" si="29"/>
        <v>5.79243346439383</v>
      </c>
      <c r="E1734">
        <v>6.6128964450649814E-3</v>
      </c>
    </row>
    <row r="1735" spans="2:5" x14ac:dyDescent="0.35">
      <c r="B1735" s="40">
        <v>38796</v>
      </c>
      <c r="C1735" s="41">
        <v>32.970016000000001</v>
      </c>
      <c r="D1735" s="6">
        <f t="shared" ref="D1735:D1798" si="30">(C1735-C1736)/C1736</f>
        <v>0.92873861257948809</v>
      </c>
      <c r="E1735">
        <v>6.5861292315523593E-3</v>
      </c>
    </row>
    <row r="1736" spans="2:5" x14ac:dyDescent="0.35">
      <c r="B1736" s="40">
        <v>38503</v>
      </c>
      <c r="C1736" s="41">
        <v>17.094082</v>
      </c>
      <c r="D1736" s="6">
        <f t="shared" si="30"/>
        <v>-0.81847659801418127</v>
      </c>
      <c r="E1736">
        <v>6.5732557348021168E-3</v>
      </c>
    </row>
    <row r="1737" spans="2:5" x14ac:dyDescent="0.35">
      <c r="B1737" s="40">
        <v>40780</v>
      </c>
      <c r="C1737" s="41">
        <v>94.170128000000005</v>
      </c>
      <c r="D1737" s="6">
        <f t="shared" si="30"/>
        <v>-0.85290347610606887</v>
      </c>
      <c r="E1737">
        <v>6.5725775734032819E-3</v>
      </c>
    </row>
    <row r="1738" spans="2:5" x14ac:dyDescent="0.35">
      <c r="B1738" s="40">
        <v>44463</v>
      </c>
      <c r="C1738" s="41">
        <v>640.19274900000005</v>
      </c>
      <c r="D1738" s="6">
        <f t="shared" si="30"/>
        <v>5.3624813779529683</v>
      </c>
      <c r="E1738">
        <v>6.5621377938988434E-3</v>
      </c>
    </row>
    <row r="1739" spans="2:5" x14ac:dyDescent="0.35">
      <c r="B1739" s="40">
        <v>40697</v>
      </c>
      <c r="C1739" s="41">
        <v>100.61998</v>
      </c>
      <c r="D1739" s="6">
        <f t="shared" si="30"/>
        <v>-0.7891292281293073</v>
      </c>
      <c r="E1739">
        <v>6.552979309380075E-3</v>
      </c>
    </row>
    <row r="1740" spans="2:5" x14ac:dyDescent="0.35">
      <c r="B1740" s="40">
        <v>43859</v>
      </c>
      <c r="C1740" s="41">
        <v>477.16418499999997</v>
      </c>
      <c r="D1740" s="6">
        <f t="shared" si="30"/>
        <v>-9.5724576829117669E-2</v>
      </c>
      <c r="E1740">
        <v>6.5520423849449224E-3</v>
      </c>
    </row>
    <row r="1741" spans="2:5" x14ac:dyDescent="0.35">
      <c r="B1741" s="40">
        <v>45071</v>
      </c>
      <c r="C1741" s="41">
        <v>527.67571999999996</v>
      </c>
      <c r="D1741" s="6">
        <f t="shared" si="30"/>
        <v>5.3618053437669317</v>
      </c>
      <c r="E1741">
        <v>6.5503366233166096E-3</v>
      </c>
    </row>
    <row r="1742" spans="2:5" x14ac:dyDescent="0.35">
      <c r="B1742" s="40">
        <v>40343</v>
      </c>
      <c r="C1742" s="41">
        <v>82.944336000000007</v>
      </c>
      <c r="D1742" s="6">
        <f t="shared" si="30"/>
        <v>-0.12730829041771247</v>
      </c>
      <c r="E1742">
        <v>6.5499873204873955E-3</v>
      </c>
    </row>
    <row r="1743" spans="2:5" x14ac:dyDescent="0.35">
      <c r="B1743" s="40">
        <v>41036</v>
      </c>
      <c r="C1743" s="41">
        <v>95.044257999999999</v>
      </c>
      <c r="D1743" s="6">
        <f t="shared" si="30"/>
        <v>-0.62497385460026755</v>
      </c>
      <c r="E1743">
        <v>6.5480835146279172E-3</v>
      </c>
    </row>
    <row r="1744" spans="2:5" x14ac:dyDescent="0.35">
      <c r="B1744" s="40">
        <v>42283</v>
      </c>
      <c r="C1744" s="41">
        <v>253.433685</v>
      </c>
      <c r="D1744" s="6">
        <f t="shared" si="30"/>
        <v>0.58475851659154821</v>
      </c>
      <c r="E1744">
        <v>6.5428504177660217E-3</v>
      </c>
    </row>
    <row r="1745" spans="2:5" x14ac:dyDescent="0.35">
      <c r="B1745" s="40">
        <v>41724</v>
      </c>
      <c r="C1745" s="41">
        <v>159.919434</v>
      </c>
      <c r="D1745" s="6">
        <f t="shared" si="30"/>
        <v>8.6269098124154606</v>
      </c>
      <c r="E1745">
        <v>6.5342062879141828E-3</v>
      </c>
    </row>
    <row r="1746" spans="2:5" x14ac:dyDescent="0.35">
      <c r="B1746" s="40">
        <v>38483</v>
      </c>
      <c r="C1746" s="41">
        <v>16.611709999999999</v>
      </c>
      <c r="D1746" s="6">
        <f t="shared" si="30"/>
        <v>1.0033425000033163</v>
      </c>
      <c r="E1746">
        <v>6.5217836517213511E-3</v>
      </c>
    </row>
    <row r="1747" spans="2:5" x14ac:dyDescent="0.35">
      <c r="B1747" s="40">
        <v>37923</v>
      </c>
      <c r="C1747" s="41">
        <v>8.2919970000000003</v>
      </c>
      <c r="D1747" s="6">
        <f t="shared" si="30"/>
        <v>-0.97713998817961634</v>
      </c>
      <c r="E1747">
        <v>6.5172378884688917E-3</v>
      </c>
    </row>
    <row r="1748" spans="2:5" x14ac:dyDescent="0.35">
      <c r="B1748" s="40">
        <v>43292</v>
      </c>
      <c r="C1748" s="41">
        <v>362.72933999999998</v>
      </c>
      <c r="D1748" s="6">
        <f t="shared" si="30"/>
        <v>9.239954935421375</v>
      </c>
      <c r="E1748">
        <v>6.5114636836319786E-3</v>
      </c>
    </row>
    <row r="1749" spans="2:5" x14ac:dyDescent="0.35">
      <c r="B1749" s="40">
        <v>39160</v>
      </c>
      <c r="C1749" s="41">
        <v>35.422942999999997</v>
      </c>
      <c r="D1749" s="6">
        <f t="shared" si="30"/>
        <v>-0.89787670412632148</v>
      </c>
      <c r="E1749">
        <v>6.5087747941586513E-3</v>
      </c>
    </row>
    <row r="1750" spans="2:5" x14ac:dyDescent="0.35">
      <c r="B1750" s="40">
        <v>43222</v>
      </c>
      <c r="C1750" s="41">
        <v>346.86447099999998</v>
      </c>
      <c r="D1750" s="6">
        <f t="shared" si="30"/>
        <v>7.266172150074536</v>
      </c>
      <c r="E1750">
        <v>6.4969460265468836E-3</v>
      </c>
    </row>
    <row r="1751" spans="2:5" x14ac:dyDescent="0.35">
      <c r="B1751" s="40">
        <v>39321</v>
      </c>
      <c r="C1751" s="41">
        <v>41.961922000000001</v>
      </c>
      <c r="D1751" s="6">
        <f t="shared" si="30"/>
        <v>3.7680314043667361E-2</v>
      </c>
      <c r="E1751">
        <v>6.4932149250062849E-3</v>
      </c>
    </row>
    <row r="1752" spans="2:5" x14ac:dyDescent="0.35">
      <c r="B1752" s="40">
        <v>39080</v>
      </c>
      <c r="C1752" s="41">
        <v>40.438198</v>
      </c>
      <c r="D1752" s="6">
        <f t="shared" si="30"/>
        <v>2.5351987379022889</v>
      </c>
      <c r="E1752">
        <v>6.4747534443864779E-3</v>
      </c>
    </row>
    <row r="1753" spans="2:5" x14ac:dyDescent="0.35">
      <c r="B1753" s="40">
        <v>37987</v>
      </c>
      <c r="C1753" s="41">
        <v>11.438734</v>
      </c>
      <c r="D1753" s="6">
        <f t="shared" si="30"/>
        <v>-0.9292309265085521</v>
      </c>
      <c r="E1753">
        <v>6.4672678921116177E-3</v>
      </c>
    </row>
    <row r="1754" spans="2:5" x14ac:dyDescent="0.35">
      <c r="B1754" s="40">
        <v>41718</v>
      </c>
      <c r="C1754" s="41">
        <v>161.63464400000001</v>
      </c>
      <c r="D1754" s="6">
        <f t="shared" si="30"/>
        <v>-0.33214168487832929</v>
      </c>
      <c r="E1754">
        <v>6.4643190816298397E-3</v>
      </c>
    </row>
    <row r="1755" spans="2:5" x14ac:dyDescent="0.35">
      <c r="B1755" s="40">
        <v>42062</v>
      </c>
      <c r="C1755" s="41">
        <v>242.019363</v>
      </c>
      <c r="D1755" s="6">
        <f t="shared" si="30"/>
        <v>2.4198884431205858</v>
      </c>
      <c r="E1755">
        <v>6.4530184710397667E-3</v>
      </c>
    </row>
    <row r="1756" spans="2:5" x14ac:dyDescent="0.35">
      <c r="B1756" s="40">
        <v>40168</v>
      </c>
      <c r="C1756" s="41">
        <v>70.768203999999997</v>
      </c>
      <c r="D1756" s="6">
        <f t="shared" si="30"/>
        <v>0.81144435957660743</v>
      </c>
      <c r="E1756">
        <v>6.4470564409694637E-3</v>
      </c>
    </row>
    <row r="1757" spans="2:5" x14ac:dyDescent="0.35">
      <c r="B1757" s="40">
        <v>39188</v>
      </c>
      <c r="C1757" s="41">
        <v>39.067279999999997</v>
      </c>
      <c r="D1757" s="6">
        <f t="shared" si="30"/>
        <v>-0.91902861967404448</v>
      </c>
      <c r="E1757">
        <v>6.4379675338684878E-3</v>
      </c>
    </row>
    <row r="1758" spans="2:5" x14ac:dyDescent="0.35">
      <c r="B1758" s="40">
        <v>44084</v>
      </c>
      <c r="C1758" s="41">
        <v>482.482574</v>
      </c>
      <c r="D1758" s="6">
        <f t="shared" si="30"/>
        <v>0.97605694267180498</v>
      </c>
      <c r="E1758">
        <v>6.3979182775958966E-3</v>
      </c>
    </row>
    <row r="1759" spans="2:5" x14ac:dyDescent="0.35">
      <c r="B1759" s="40">
        <v>42074</v>
      </c>
      <c r="C1759" s="41">
        <v>244.16430700000001</v>
      </c>
      <c r="D1759" s="6">
        <f t="shared" si="30"/>
        <v>-2.6099777324023192E-3</v>
      </c>
      <c r="E1759">
        <v>6.3955274619601462E-3</v>
      </c>
    </row>
    <row r="1760" spans="2:5" x14ac:dyDescent="0.35">
      <c r="B1760" s="40">
        <v>42088</v>
      </c>
      <c r="C1760" s="41">
        <v>244.80323799999999</v>
      </c>
      <c r="D1760" s="6">
        <f t="shared" si="30"/>
        <v>9.6484003925360801E-2</v>
      </c>
      <c r="E1760">
        <v>6.3789191136767063E-3</v>
      </c>
    </row>
    <row r="1761" spans="2:5" x14ac:dyDescent="0.35">
      <c r="B1761" s="40">
        <v>41976</v>
      </c>
      <c r="C1761" s="41">
        <v>223.262024</v>
      </c>
      <c r="D1761" s="6">
        <f t="shared" si="30"/>
        <v>-0.55374530062642913</v>
      </c>
      <c r="E1761">
        <v>6.3771984382407559E-3</v>
      </c>
    </row>
    <row r="1762" spans="2:5" x14ac:dyDescent="0.35">
      <c r="B1762" s="40">
        <v>44105</v>
      </c>
      <c r="C1762" s="41">
        <v>500.30178799999999</v>
      </c>
      <c r="D1762" s="6">
        <f t="shared" si="30"/>
        <v>1.2198945394569913</v>
      </c>
      <c r="E1762">
        <v>6.3656695705136919E-3</v>
      </c>
    </row>
    <row r="1763" spans="2:5" x14ac:dyDescent="0.35">
      <c r="B1763" s="40">
        <v>42458</v>
      </c>
      <c r="C1763" s="41">
        <v>225.371872</v>
      </c>
      <c r="D1763" s="6">
        <f t="shared" si="30"/>
        <v>0</v>
      </c>
      <c r="E1763">
        <v>6.364158890707153E-3</v>
      </c>
    </row>
    <row r="1764" spans="2:5" x14ac:dyDescent="0.35">
      <c r="B1764" s="40">
        <v>42432</v>
      </c>
      <c r="C1764" s="41">
        <v>225.371872</v>
      </c>
      <c r="D1764" s="6">
        <f t="shared" si="30"/>
        <v>-0.41905532906969833</v>
      </c>
      <c r="E1764">
        <v>6.364158890707153E-3</v>
      </c>
    </row>
    <row r="1765" spans="2:5" x14ac:dyDescent="0.35">
      <c r="B1765" s="40">
        <v>43564</v>
      </c>
      <c r="C1765" s="41">
        <v>387.940338</v>
      </c>
      <c r="D1765" s="6">
        <f t="shared" si="30"/>
        <v>-0.18557960209075566</v>
      </c>
      <c r="E1765">
        <v>6.3576460488685852E-3</v>
      </c>
    </row>
    <row r="1766" spans="2:5" x14ac:dyDescent="0.35">
      <c r="B1766" s="40">
        <v>44029</v>
      </c>
      <c r="C1766" s="41">
        <v>476.33917200000002</v>
      </c>
      <c r="D1766" s="6">
        <f t="shared" si="30"/>
        <v>4.2645431101059224</v>
      </c>
      <c r="E1766">
        <v>6.3571548736727395E-3</v>
      </c>
    </row>
    <row r="1767" spans="2:5" x14ac:dyDescent="0.35">
      <c r="B1767" s="40">
        <v>40816</v>
      </c>
      <c r="C1767" s="41">
        <v>90.480628999999993</v>
      </c>
      <c r="D1767" s="6">
        <f t="shared" si="30"/>
        <v>-0.68503365232597868</v>
      </c>
      <c r="E1767">
        <v>6.350731902076189E-3</v>
      </c>
    </row>
    <row r="1768" spans="2:5" x14ac:dyDescent="0.35">
      <c r="B1768" s="40">
        <v>42963</v>
      </c>
      <c r="C1768" s="41">
        <v>287.270782</v>
      </c>
      <c r="D1768" s="6">
        <f t="shared" si="30"/>
        <v>-0.4071874052568023</v>
      </c>
      <c r="E1768">
        <v>6.3495449415138334E-3</v>
      </c>
    </row>
    <row r="1769" spans="2:5" x14ac:dyDescent="0.35">
      <c r="B1769" s="40">
        <v>43892</v>
      </c>
      <c r="C1769" s="41">
        <v>484.589539</v>
      </c>
      <c r="D1769" s="6">
        <f t="shared" si="30"/>
        <v>4.4058112654674959</v>
      </c>
      <c r="E1769">
        <v>6.3495172220553861E-3</v>
      </c>
    </row>
    <row r="1770" spans="2:5" x14ac:dyDescent="0.35">
      <c r="B1770" s="40">
        <v>40409</v>
      </c>
      <c r="C1770" s="41">
        <v>89.642334000000005</v>
      </c>
      <c r="D1770" s="6">
        <f t="shared" si="30"/>
        <v>6.2986530411320993</v>
      </c>
      <c r="E1770">
        <v>6.3414475227368114E-3</v>
      </c>
    </row>
    <row r="1771" spans="2:5" x14ac:dyDescent="0.35">
      <c r="B1771" s="40">
        <v>38002</v>
      </c>
      <c r="C1771" s="41">
        <v>12.282038</v>
      </c>
      <c r="D1771" s="6">
        <f t="shared" si="30"/>
        <v>-0.97802545465702651</v>
      </c>
      <c r="E1771">
        <v>6.3394601425831127E-3</v>
      </c>
    </row>
    <row r="1772" spans="2:5" x14ac:dyDescent="0.35">
      <c r="B1772" s="40">
        <v>44832</v>
      </c>
      <c r="C1772" s="41">
        <v>558.92114300000003</v>
      </c>
      <c r="D1772" s="6">
        <f t="shared" si="30"/>
        <v>8.9695224998498531E-3</v>
      </c>
      <c r="E1772">
        <v>6.3337064921469427E-3</v>
      </c>
    </row>
    <row r="1773" spans="2:5" x14ac:dyDescent="0.35">
      <c r="B1773" s="40">
        <v>44943</v>
      </c>
      <c r="C1773" s="41">
        <v>553.95245399999999</v>
      </c>
      <c r="D1773" s="6">
        <f t="shared" si="30"/>
        <v>4.8091410724127058E-2</v>
      </c>
      <c r="E1773">
        <v>6.3286135679818129E-3</v>
      </c>
    </row>
    <row r="1774" spans="2:5" x14ac:dyDescent="0.35">
      <c r="B1774" s="40">
        <v>44321</v>
      </c>
      <c r="C1774" s="41">
        <v>528.53448500000002</v>
      </c>
      <c r="D1774" s="6">
        <f t="shared" si="30"/>
        <v>12.495489379117261</v>
      </c>
      <c r="E1774">
        <v>6.3249843600454341E-3</v>
      </c>
    </row>
    <row r="1775" spans="2:5" x14ac:dyDescent="0.35">
      <c r="B1775" s="40">
        <v>38901</v>
      </c>
      <c r="C1775" s="41">
        <v>39.163787999999997</v>
      </c>
      <c r="D1775" s="6">
        <f t="shared" si="30"/>
        <v>-0.87700199424990943</v>
      </c>
      <c r="E1775">
        <v>6.3243267966264878E-3</v>
      </c>
    </row>
    <row r="1776" spans="2:5" x14ac:dyDescent="0.35">
      <c r="B1776" s="40">
        <v>43045</v>
      </c>
      <c r="C1776" s="41">
        <v>318.409943</v>
      </c>
      <c r="D1776" s="6">
        <f t="shared" si="30"/>
        <v>0.14115092206935573</v>
      </c>
      <c r="E1776">
        <v>6.315965147650991E-3</v>
      </c>
    </row>
    <row r="1777" spans="2:5" x14ac:dyDescent="0.35">
      <c r="B1777" s="40">
        <v>42534</v>
      </c>
      <c r="C1777" s="41">
        <v>279.02526899999998</v>
      </c>
      <c r="D1777" s="6">
        <f t="shared" si="30"/>
        <v>5.4416907671435082</v>
      </c>
      <c r="E1777">
        <v>6.3008963619522566E-3</v>
      </c>
    </row>
    <row r="1778" spans="2:5" x14ac:dyDescent="0.35">
      <c r="B1778" s="40">
        <v>39374</v>
      </c>
      <c r="C1778" s="41">
        <v>43.315533000000002</v>
      </c>
      <c r="D1778" s="6">
        <f t="shared" si="30"/>
        <v>0.16302961364800803</v>
      </c>
      <c r="E1778">
        <v>6.2893062766612969E-3</v>
      </c>
    </row>
    <row r="1779" spans="2:5" x14ac:dyDescent="0.35">
      <c r="B1779" s="40">
        <v>39822</v>
      </c>
      <c r="C1779" s="41">
        <v>37.243706000000003</v>
      </c>
      <c r="D1779" s="6">
        <f t="shared" si="30"/>
        <v>-0.9293926890682459</v>
      </c>
      <c r="E1779">
        <v>6.2786186044781608E-3</v>
      </c>
    </row>
    <row r="1780" spans="2:5" x14ac:dyDescent="0.35">
      <c r="B1780" s="40">
        <v>44995</v>
      </c>
      <c r="C1780" s="41">
        <v>527.47662400000002</v>
      </c>
      <c r="D1780" s="6">
        <f t="shared" si="30"/>
        <v>5.194590007776287</v>
      </c>
      <c r="E1780">
        <v>6.2660378133916738E-3</v>
      </c>
    </row>
    <row r="1781" spans="2:5" x14ac:dyDescent="0.35">
      <c r="B1781" s="40">
        <v>40896</v>
      </c>
      <c r="C1781" s="41">
        <v>85.151176000000007</v>
      </c>
      <c r="D1781" s="6">
        <f t="shared" si="30"/>
        <v>9.2104380808821357E-3</v>
      </c>
      <c r="E1781">
        <v>6.2628271626660173E-3</v>
      </c>
    </row>
    <row r="1782" spans="2:5" x14ac:dyDescent="0.35">
      <c r="B1782" s="40">
        <v>40595</v>
      </c>
      <c r="C1782" s="41">
        <v>84.374054000000001</v>
      </c>
      <c r="D1782" s="6">
        <f t="shared" si="30"/>
        <v>-0.60454334013615463</v>
      </c>
      <c r="E1782">
        <v>6.2499226296940597E-3</v>
      </c>
    </row>
    <row r="1783" spans="2:5" x14ac:dyDescent="0.35">
      <c r="B1783" s="40">
        <v>42004</v>
      </c>
      <c r="C1783" s="41">
        <v>213.35853599999999</v>
      </c>
      <c r="D1783" s="6">
        <f t="shared" si="30"/>
        <v>0.84961978245388492</v>
      </c>
      <c r="E1783">
        <v>6.2419736430423369E-3</v>
      </c>
    </row>
    <row r="1784" spans="2:5" x14ac:dyDescent="0.35">
      <c r="B1784" s="40">
        <v>41267</v>
      </c>
      <c r="C1784" s="41">
        <v>115.35264599999999</v>
      </c>
      <c r="D1784" s="6">
        <f t="shared" si="30"/>
        <v>0.95034895735823399</v>
      </c>
      <c r="E1784">
        <v>6.2377458362992992E-3</v>
      </c>
    </row>
    <row r="1785" spans="2:5" x14ac:dyDescent="0.35">
      <c r="B1785" s="40">
        <v>40025</v>
      </c>
      <c r="C1785" s="41">
        <v>59.144618999999999</v>
      </c>
      <c r="D1785" s="6">
        <f t="shared" si="30"/>
        <v>5.3330458307956015</v>
      </c>
      <c r="E1785">
        <v>6.2132473331477272E-3</v>
      </c>
    </row>
    <row r="1786" spans="2:5" x14ac:dyDescent="0.35">
      <c r="B1786" s="40">
        <v>37935</v>
      </c>
      <c r="C1786" s="41">
        <v>9.339048</v>
      </c>
      <c r="D1786" s="6">
        <f t="shared" si="30"/>
        <v>-0.91956889770838934</v>
      </c>
      <c r="E1786">
        <v>6.1986647653965313E-3</v>
      </c>
    </row>
    <row r="1787" spans="2:5" x14ac:dyDescent="0.35">
      <c r="B1787" s="40">
        <v>41261</v>
      </c>
      <c r="C1787" s="41">
        <v>116.112396</v>
      </c>
      <c r="D1787" s="6">
        <f t="shared" si="30"/>
        <v>2.0543696300227476</v>
      </c>
      <c r="E1787">
        <v>6.1964773728448068E-3</v>
      </c>
    </row>
    <row r="1788" spans="2:5" x14ac:dyDescent="0.35">
      <c r="B1788" s="40">
        <v>38987</v>
      </c>
      <c r="C1788" s="41">
        <v>38.015174999999999</v>
      </c>
      <c r="D1788" s="6">
        <f t="shared" si="30"/>
        <v>-0.9366031514550911</v>
      </c>
      <c r="E1788">
        <v>6.1888201833321431E-3</v>
      </c>
    </row>
    <row r="1789" spans="2:5" x14ac:dyDescent="0.35">
      <c r="B1789" s="40">
        <v>44907</v>
      </c>
      <c r="C1789" s="41">
        <v>599.63824499999998</v>
      </c>
      <c r="D1789" s="6">
        <f t="shared" si="30"/>
        <v>1.3372081104461364</v>
      </c>
      <c r="E1789">
        <v>6.1795553008608707E-3</v>
      </c>
    </row>
    <row r="1790" spans="2:5" x14ac:dyDescent="0.35">
      <c r="B1790" s="40">
        <v>42877</v>
      </c>
      <c r="C1790" s="41">
        <v>256.56176799999997</v>
      </c>
      <c r="D1790" s="6">
        <f t="shared" si="30"/>
        <v>-0.46034374961790125</v>
      </c>
      <c r="E1790">
        <v>6.1761202842475129E-3</v>
      </c>
    </row>
    <row r="1791" spans="2:5" x14ac:dyDescent="0.35">
      <c r="B1791" s="40">
        <v>43853</v>
      </c>
      <c r="C1791" s="41">
        <v>475.41702299999997</v>
      </c>
      <c r="D1791" s="6">
        <f t="shared" si="30"/>
        <v>4.0632312314394987</v>
      </c>
      <c r="E1791">
        <v>6.16267598721729E-3</v>
      </c>
    </row>
    <row r="1792" spans="2:5" x14ac:dyDescent="0.35">
      <c r="B1792" s="40">
        <v>41038</v>
      </c>
      <c r="C1792" s="41">
        <v>93.895972999999998</v>
      </c>
      <c r="D1792" s="6">
        <f t="shared" si="30"/>
        <v>15.917096008186855</v>
      </c>
      <c r="E1792">
        <v>6.1525276064089279E-3</v>
      </c>
    </row>
    <row r="1793" spans="2:5" x14ac:dyDescent="0.35">
      <c r="B1793" s="40">
        <v>37630</v>
      </c>
      <c r="C1793" s="41">
        <v>5.5503600000000004</v>
      </c>
      <c r="D1793" s="6">
        <f t="shared" si="30"/>
        <v>-0.79175323511001816</v>
      </c>
      <c r="E1793">
        <v>6.1521761750642032E-3</v>
      </c>
    </row>
    <row r="1794" spans="2:5" x14ac:dyDescent="0.35">
      <c r="B1794" s="40">
        <v>38713</v>
      </c>
      <c r="C1794" s="41">
        <v>26.652802999999999</v>
      </c>
      <c r="D1794" s="6">
        <f t="shared" si="30"/>
        <v>-0.55629262056217754</v>
      </c>
      <c r="E1794">
        <v>6.1465502749888145E-3</v>
      </c>
    </row>
    <row r="1795" spans="2:5" x14ac:dyDescent="0.35">
      <c r="B1795" s="40">
        <v>40029</v>
      </c>
      <c r="C1795" s="41">
        <v>60.068424</v>
      </c>
      <c r="D1795" s="6">
        <f t="shared" si="30"/>
        <v>-0.29613390319352673</v>
      </c>
      <c r="E1795">
        <v>6.1174955643073835E-3</v>
      </c>
    </row>
    <row r="1796" spans="2:5" x14ac:dyDescent="0.35">
      <c r="B1796" s="40">
        <v>40389</v>
      </c>
      <c r="C1796" s="41">
        <v>85.340698000000003</v>
      </c>
      <c r="D1796" s="6">
        <f t="shared" si="30"/>
        <v>1.1034979055159062</v>
      </c>
      <c r="E1796">
        <v>6.1088130909742596E-3</v>
      </c>
    </row>
    <row r="1797" spans="2:5" x14ac:dyDescent="0.35">
      <c r="B1797" s="40">
        <v>38911</v>
      </c>
      <c r="C1797" s="41">
        <v>40.57085</v>
      </c>
      <c r="D1797" s="6">
        <f t="shared" si="30"/>
        <v>-0.9096449345706511</v>
      </c>
      <c r="E1797">
        <v>6.1039247125664322E-3</v>
      </c>
    </row>
    <row r="1798" spans="2:5" x14ac:dyDescent="0.35">
      <c r="B1798" s="40">
        <v>43829</v>
      </c>
      <c r="C1798" s="41">
        <v>449.01577800000001</v>
      </c>
      <c r="D1798" s="6">
        <f t="shared" si="30"/>
        <v>45.709880769156754</v>
      </c>
      <c r="E1798">
        <v>6.0896624191262875E-3</v>
      </c>
    </row>
    <row r="1799" spans="2:5" x14ac:dyDescent="0.35">
      <c r="B1799" s="40">
        <v>38140</v>
      </c>
      <c r="C1799" s="41">
        <v>9.6128649999999993</v>
      </c>
      <c r="D1799" s="6">
        <f t="shared" ref="D1799:D1862" si="31">(C1799-C1800)/C1800</f>
        <v>-0.98145046313082085</v>
      </c>
      <c r="E1799">
        <v>6.0722067106052597E-3</v>
      </c>
    </row>
    <row r="1800" spans="2:5" x14ac:dyDescent="0.35">
      <c r="B1800" s="40">
        <v>44344</v>
      </c>
      <c r="C1800" s="41">
        <v>518.22668499999997</v>
      </c>
      <c r="D1800" s="6">
        <f t="shared" si="31"/>
        <v>4.9660014257571712</v>
      </c>
      <c r="E1800">
        <v>6.0699820916532603E-3</v>
      </c>
    </row>
    <row r="1801" spans="2:5" x14ac:dyDescent="0.35">
      <c r="B1801" s="40">
        <v>40676</v>
      </c>
      <c r="C1801" s="41">
        <v>86.863319000000004</v>
      </c>
      <c r="D1801" s="6">
        <f t="shared" si="31"/>
        <v>-0.83289492113677488</v>
      </c>
      <c r="E1801">
        <v>6.0693686005818962E-3</v>
      </c>
    </row>
    <row r="1802" spans="2:5" x14ac:dyDescent="0.35">
      <c r="B1802" s="40">
        <v>45068</v>
      </c>
      <c r="C1802" s="41">
        <v>519.81256099999996</v>
      </c>
      <c r="D1802" s="6">
        <f t="shared" si="31"/>
        <v>12.353293798811363</v>
      </c>
      <c r="E1802">
        <v>6.0682273590968077E-3</v>
      </c>
    </row>
    <row r="1803" spans="2:5" x14ac:dyDescent="0.35">
      <c r="B1803" s="40">
        <v>39850</v>
      </c>
      <c r="C1803" s="41">
        <v>38.927666000000002</v>
      </c>
      <c r="D1803" s="6">
        <f t="shared" si="31"/>
        <v>-6.2539764074817789E-2</v>
      </c>
      <c r="E1803">
        <v>6.057251630521684E-3</v>
      </c>
    </row>
    <row r="1804" spans="2:5" x14ac:dyDescent="0.35">
      <c r="B1804" s="40">
        <v>39231</v>
      </c>
      <c r="C1804" s="41">
        <v>41.524605000000001</v>
      </c>
      <c r="D1804" s="6">
        <f t="shared" si="31"/>
        <v>-0.72398028273196235</v>
      </c>
      <c r="E1804">
        <v>6.0544825659337017E-3</v>
      </c>
    </row>
    <row r="1805" spans="2:5" x14ac:dyDescent="0.35">
      <c r="B1805" s="40">
        <v>41610</v>
      </c>
      <c r="C1805" s="41">
        <v>150.44072</v>
      </c>
      <c r="D1805" s="6">
        <f t="shared" si="31"/>
        <v>-0.40239761347254688</v>
      </c>
      <c r="E1805">
        <v>6.036968645634435E-3</v>
      </c>
    </row>
    <row r="1806" spans="2:5" x14ac:dyDescent="0.35">
      <c r="B1806" s="40">
        <v>42242</v>
      </c>
      <c r="C1806" s="41">
        <v>251.74049400000001</v>
      </c>
      <c r="D1806" s="6">
        <f t="shared" si="31"/>
        <v>29.205757752793943</v>
      </c>
      <c r="E1806">
        <v>6.0352123382532126E-3</v>
      </c>
    </row>
    <row r="1807" spans="2:5" x14ac:dyDescent="0.35">
      <c r="B1807" s="40">
        <v>37865</v>
      </c>
      <c r="C1807" s="41">
        <v>8.3341890000000003</v>
      </c>
      <c r="D1807" s="6">
        <f t="shared" si="31"/>
        <v>-0.94983885480621821</v>
      </c>
      <c r="E1807">
        <v>6.0187138896480117E-3</v>
      </c>
    </row>
    <row r="1808" spans="2:5" x14ac:dyDescent="0.35">
      <c r="B1808" s="40">
        <v>41780</v>
      </c>
      <c r="C1808" s="41">
        <v>166.14830000000001</v>
      </c>
      <c r="D1808" s="6">
        <f t="shared" si="31"/>
        <v>-0.68743462326787863</v>
      </c>
      <c r="E1808">
        <v>6.0126872243431917E-3</v>
      </c>
    </row>
    <row r="1809" spans="2:5" x14ac:dyDescent="0.35">
      <c r="B1809" s="40">
        <v>44351</v>
      </c>
      <c r="C1809" s="41">
        <v>531.563354</v>
      </c>
      <c r="D1809" s="6">
        <f t="shared" si="31"/>
        <v>92.546723615136742</v>
      </c>
      <c r="E1809">
        <v>6.0095119495521664E-3</v>
      </c>
    </row>
    <row r="1810" spans="2:5" x14ac:dyDescent="0.35">
      <c r="B1810" s="40">
        <v>37788</v>
      </c>
      <c r="C1810" s="41">
        <v>5.6823300000000003</v>
      </c>
      <c r="D1810" s="6">
        <f t="shared" si="31"/>
        <v>-0.98752426391943005</v>
      </c>
      <c r="E1810">
        <v>6.007901359589847E-3</v>
      </c>
    </row>
    <row r="1811" spans="2:5" x14ac:dyDescent="0.35">
      <c r="B1811" s="40">
        <v>43983</v>
      </c>
      <c r="C1811" s="41">
        <v>455.47052000000002</v>
      </c>
      <c r="D1811" s="6">
        <f t="shared" si="31"/>
        <v>0.98489061864987271</v>
      </c>
      <c r="E1811">
        <v>6.0029108253596072E-3</v>
      </c>
    </row>
    <row r="1812" spans="2:5" x14ac:dyDescent="0.35">
      <c r="B1812" s="40">
        <v>42020</v>
      </c>
      <c r="C1812" s="41">
        <v>229.46882600000001</v>
      </c>
      <c r="D1812" s="6">
        <f t="shared" si="31"/>
        <v>5.4772429470248465</v>
      </c>
      <c r="E1812">
        <v>6.0025123667986008E-3</v>
      </c>
    </row>
    <row r="1813" spans="2:5" x14ac:dyDescent="0.35">
      <c r="B1813" s="40">
        <v>39801</v>
      </c>
      <c r="C1813" s="41">
        <v>35.426929000000001</v>
      </c>
      <c r="D1813" s="6">
        <f t="shared" si="31"/>
        <v>-0.855875175797285</v>
      </c>
      <c r="E1813">
        <v>5.9988627223531519E-3</v>
      </c>
    </row>
    <row r="1814" spans="2:5" x14ac:dyDescent="0.35">
      <c r="B1814" s="40">
        <v>42174</v>
      </c>
      <c r="C1814" s="41">
        <v>245.807266</v>
      </c>
      <c r="D1814" s="6">
        <f t="shared" si="31"/>
        <v>-6.9424988158707374E-2</v>
      </c>
      <c r="E1814">
        <v>5.9767000583489946E-3</v>
      </c>
    </row>
    <row r="1815" spans="2:5" x14ac:dyDescent="0.35">
      <c r="B1815" s="40">
        <v>42653</v>
      </c>
      <c r="C1815" s="41">
        <v>264.14556900000002</v>
      </c>
      <c r="D1815" s="6">
        <f t="shared" si="31"/>
        <v>0.49934170898260449</v>
      </c>
      <c r="E1815">
        <v>5.9723617758031611E-3</v>
      </c>
    </row>
    <row r="1816" spans="2:5" x14ac:dyDescent="0.35">
      <c r="B1816" s="40">
        <v>41843</v>
      </c>
      <c r="C1816" s="41">
        <v>176.174362</v>
      </c>
      <c r="D1816" s="6">
        <f t="shared" si="31"/>
        <v>0.16072069265499686</v>
      </c>
      <c r="E1816">
        <v>5.9601707192681683E-3</v>
      </c>
    </row>
    <row r="1817" spans="2:5" x14ac:dyDescent="0.35">
      <c r="B1817" s="40">
        <v>41535</v>
      </c>
      <c r="C1817" s="41">
        <v>151.78015099999999</v>
      </c>
      <c r="D1817" s="6">
        <f t="shared" si="31"/>
        <v>-0.26736606541364188</v>
      </c>
      <c r="E1817">
        <v>5.9577320152079134E-3</v>
      </c>
    </row>
    <row r="1818" spans="2:5" x14ac:dyDescent="0.35">
      <c r="B1818" s="40">
        <v>41891</v>
      </c>
      <c r="C1818" s="41">
        <v>207.17051699999999</v>
      </c>
      <c r="D1818" s="6">
        <f t="shared" si="31"/>
        <v>-0.28269548286770202</v>
      </c>
      <c r="E1818">
        <v>5.9497723641906515E-3</v>
      </c>
    </row>
    <row r="1819" spans="2:5" x14ac:dyDescent="0.35">
      <c r="B1819" s="40">
        <v>42537</v>
      </c>
      <c r="C1819" s="41">
        <v>288.818085</v>
      </c>
      <c r="D1819" s="6">
        <f t="shared" si="31"/>
        <v>-0.42789001314029396</v>
      </c>
      <c r="E1819">
        <v>5.9248012275302424E-3</v>
      </c>
    </row>
    <row r="1820" spans="2:5" x14ac:dyDescent="0.35">
      <c r="B1820" s="40">
        <v>44139</v>
      </c>
      <c r="C1820" s="41">
        <v>504.82965100000001</v>
      </c>
      <c r="D1820" s="6">
        <f t="shared" si="31"/>
        <v>2.457326860932826</v>
      </c>
      <c r="E1820">
        <v>5.9177466808397455E-3</v>
      </c>
    </row>
    <row r="1821" spans="2:5" x14ac:dyDescent="0.35">
      <c r="B1821" s="40">
        <v>41662</v>
      </c>
      <c r="C1821" s="41">
        <v>146.01733400000001</v>
      </c>
      <c r="D1821" s="6">
        <f t="shared" si="31"/>
        <v>0.49883707130059746</v>
      </c>
      <c r="E1821">
        <v>5.9080091007885985E-3</v>
      </c>
    </row>
    <row r="1822" spans="2:5" x14ac:dyDescent="0.35">
      <c r="B1822" s="40">
        <v>40737</v>
      </c>
      <c r="C1822" s="41">
        <v>97.420417999999998</v>
      </c>
      <c r="D1822" s="6">
        <f t="shared" si="31"/>
        <v>1.4923290728043497</v>
      </c>
      <c r="E1822">
        <v>5.8956673630673247E-3</v>
      </c>
    </row>
    <row r="1823" spans="2:5" x14ac:dyDescent="0.35">
      <c r="B1823" s="40">
        <v>39184</v>
      </c>
      <c r="C1823" s="41">
        <v>39.088104000000001</v>
      </c>
      <c r="D1823" s="6">
        <f t="shared" si="31"/>
        <v>2.9317407049654287</v>
      </c>
      <c r="E1823">
        <v>5.8946639524808039E-3</v>
      </c>
    </row>
    <row r="1824" spans="2:5" x14ac:dyDescent="0.35">
      <c r="B1824" s="40">
        <v>38120</v>
      </c>
      <c r="C1824" s="41">
        <v>9.9416790000000006</v>
      </c>
      <c r="D1824" s="6">
        <f t="shared" si="31"/>
        <v>-0.9703907496500116</v>
      </c>
      <c r="E1824">
        <v>5.8710080039241505E-3</v>
      </c>
    </row>
    <row r="1825" spans="2:5" x14ac:dyDescent="0.35">
      <c r="B1825" s="40">
        <v>43111</v>
      </c>
      <c r="C1825" s="41">
        <v>335.76260400000001</v>
      </c>
      <c r="D1825" s="6">
        <f t="shared" si="31"/>
        <v>3.123170435594179</v>
      </c>
      <c r="E1825">
        <v>5.8692265827965714E-3</v>
      </c>
    </row>
    <row r="1826" spans="2:5" x14ac:dyDescent="0.35">
      <c r="B1826" s="40">
        <v>40316</v>
      </c>
      <c r="C1826" s="41">
        <v>81.433113000000006</v>
      </c>
      <c r="D1826" s="6">
        <f t="shared" si="31"/>
        <v>6.0028327581420839</v>
      </c>
      <c r="E1826">
        <v>5.8671197931197414E-3</v>
      </c>
    </row>
    <row r="1827" spans="2:5" x14ac:dyDescent="0.35">
      <c r="B1827" s="40">
        <v>38303</v>
      </c>
      <c r="C1827" s="41">
        <v>11.628596</v>
      </c>
      <c r="D1827" s="6">
        <f t="shared" si="31"/>
        <v>-0.97670879095627949</v>
      </c>
      <c r="E1827">
        <v>5.8622118976986177E-3</v>
      </c>
    </row>
    <row r="1828" spans="2:5" x14ac:dyDescent="0.35">
      <c r="B1828" s="40">
        <v>44704</v>
      </c>
      <c r="C1828" s="41">
        <v>499.269745</v>
      </c>
      <c r="D1828" s="6">
        <f t="shared" si="31"/>
        <v>0.16996315618300692</v>
      </c>
      <c r="E1828">
        <v>5.8607115642055714E-3</v>
      </c>
    </row>
    <row r="1829" spans="2:5" x14ac:dyDescent="0.35">
      <c r="B1829" s="40">
        <v>43971</v>
      </c>
      <c r="C1829" s="41">
        <v>426.73971599999999</v>
      </c>
      <c r="D1829" s="6">
        <f t="shared" si="31"/>
        <v>2.1292336773537989E-2</v>
      </c>
      <c r="E1829">
        <v>5.8339989969983805E-3</v>
      </c>
    </row>
    <row r="1830" spans="2:5" x14ac:dyDescent="0.35">
      <c r="B1830" s="40">
        <v>43691</v>
      </c>
      <c r="C1830" s="41">
        <v>417.84286500000002</v>
      </c>
      <c r="D1830" s="6">
        <f t="shared" si="31"/>
        <v>4.593809444862397</v>
      </c>
      <c r="E1830">
        <v>5.8240917439314034E-3</v>
      </c>
    </row>
    <row r="1831" spans="2:5" x14ac:dyDescent="0.35">
      <c r="B1831" s="40">
        <v>40246</v>
      </c>
      <c r="C1831" s="41">
        <v>74.697372000000001</v>
      </c>
      <c r="D1831" s="6">
        <f t="shared" si="31"/>
        <v>-0.35618501845680811</v>
      </c>
      <c r="E1831">
        <v>5.813970867855827E-3</v>
      </c>
    </row>
    <row r="1832" spans="2:5" x14ac:dyDescent="0.35">
      <c r="B1832" s="40">
        <v>41269</v>
      </c>
      <c r="C1832" s="41">
        <v>116.02304100000001</v>
      </c>
      <c r="D1832" s="6">
        <f t="shared" si="31"/>
        <v>1.4410678813476856</v>
      </c>
      <c r="E1832">
        <v>5.8117002361611492E-3</v>
      </c>
    </row>
    <row r="1833" spans="2:5" x14ac:dyDescent="0.35">
      <c r="B1833" s="40">
        <v>39461</v>
      </c>
      <c r="C1833" s="41">
        <v>47.529625000000003</v>
      </c>
      <c r="D1833" s="6">
        <f t="shared" si="31"/>
        <v>-0.85028958673082922</v>
      </c>
      <c r="E1833">
        <v>5.7677734777262938E-3</v>
      </c>
    </row>
    <row r="1834" spans="2:5" x14ac:dyDescent="0.35">
      <c r="B1834" s="40">
        <v>43139</v>
      </c>
      <c r="C1834" s="41">
        <v>317.477081</v>
      </c>
      <c r="D1834" s="6">
        <f t="shared" si="31"/>
        <v>-0.35306442027245277</v>
      </c>
      <c r="E1834">
        <v>5.7632461921184684E-3</v>
      </c>
    </row>
    <row r="1835" spans="2:5" x14ac:dyDescent="0.35">
      <c r="B1835" s="40">
        <v>44721</v>
      </c>
      <c r="C1835" s="41">
        <v>490.739868</v>
      </c>
      <c r="D1835" s="6">
        <f t="shared" si="31"/>
        <v>-0.17395641739762169</v>
      </c>
      <c r="E1835">
        <v>5.7599004124865025E-3</v>
      </c>
    </row>
    <row r="1836" spans="2:5" x14ac:dyDescent="0.35">
      <c r="B1836" s="40">
        <v>44512</v>
      </c>
      <c r="C1836" s="41">
        <v>594.08471699999996</v>
      </c>
      <c r="D1836" s="6">
        <f t="shared" si="31"/>
        <v>7.2910946760884903</v>
      </c>
      <c r="E1836">
        <v>5.7597113126868407E-3</v>
      </c>
    </row>
    <row r="1837" spans="2:5" x14ac:dyDescent="0.35">
      <c r="B1837" s="40">
        <v>40154</v>
      </c>
      <c r="C1837" s="41">
        <v>71.653351000000001</v>
      </c>
      <c r="D1837" s="6">
        <f t="shared" si="31"/>
        <v>-0.87098864432316581</v>
      </c>
      <c r="E1837">
        <v>5.7576758671387561E-3</v>
      </c>
    </row>
    <row r="1838" spans="2:5" x14ac:dyDescent="0.35">
      <c r="B1838" s="40">
        <v>44361</v>
      </c>
      <c r="C1838" s="41">
        <v>555.40344200000004</v>
      </c>
      <c r="D1838" s="6">
        <f t="shared" si="31"/>
        <v>1.1423610541756668</v>
      </c>
      <c r="E1838">
        <v>5.750299143669234E-3</v>
      </c>
    </row>
    <row r="1839" spans="2:5" x14ac:dyDescent="0.35">
      <c r="B1839" s="40">
        <v>42867</v>
      </c>
      <c r="C1839" s="41">
        <v>259.24829099999999</v>
      </c>
      <c r="D1839" s="6">
        <f t="shared" si="31"/>
        <v>-3.5725558519791829E-4</v>
      </c>
      <c r="E1839">
        <v>5.7502057010348192E-3</v>
      </c>
    </row>
    <row r="1840" spans="2:5" x14ac:dyDescent="0.35">
      <c r="B1840" s="40">
        <v>42886</v>
      </c>
      <c r="C1840" s="41">
        <v>259.34094199999998</v>
      </c>
      <c r="D1840" s="6">
        <f t="shared" si="31"/>
        <v>6.7945311467088985</v>
      </c>
      <c r="E1840">
        <v>5.7483775230626963E-3</v>
      </c>
    </row>
    <row r="1841" spans="2:5" x14ac:dyDescent="0.35">
      <c r="B1841" s="40">
        <v>39797</v>
      </c>
      <c r="C1841" s="41">
        <v>33.272167000000003</v>
      </c>
      <c r="D1841" s="6">
        <f t="shared" si="31"/>
        <v>-0.37018421773087212</v>
      </c>
      <c r="E1841">
        <v>5.7471669143489435E-3</v>
      </c>
    </row>
    <row r="1842" spans="2:5" x14ac:dyDescent="0.35">
      <c r="B1842" s="40">
        <v>40043</v>
      </c>
      <c r="C1842" s="41">
        <v>52.828411000000003</v>
      </c>
      <c r="D1842" s="6">
        <f t="shared" si="31"/>
        <v>-0.91165519091943503</v>
      </c>
      <c r="E1842">
        <v>5.7259377020186372E-3</v>
      </c>
    </row>
    <row r="1843" spans="2:5" x14ac:dyDescent="0.35">
      <c r="B1843" s="40">
        <v>44525</v>
      </c>
      <c r="C1843" s="41">
        <v>597.97979699999996</v>
      </c>
      <c r="D1843" s="6">
        <f t="shared" si="31"/>
        <v>1.1691372445028658</v>
      </c>
      <c r="E1843">
        <v>5.7217713722116327E-3</v>
      </c>
    </row>
    <row r="1844" spans="2:5" x14ac:dyDescent="0.35">
      <c r="B1844" s="40">
        <v>42621</v>
      </c>
      <c r="C1844" s="41">
        <v>275.676331</v>
      </c>
      <c r="D1844" s="6">
        <f t="shared" si="31"/>
        <v>1.7064896955424624</v>
      </c>
      <c r="E1844">
        <v>5.7213493935053964E-3</v>
      </c>
    </row>
    <row r="1845" spans="2:5" x14ac:dyDescent="0.35">
      <c r="B1845" s="40">
        <v>41089</v>
      </c>
      <c r="C1845" s="41">
        <v>101.85752100000001</v>
      </c>
      <c r="D1845" s="6">
        <f t="shared" si="31"/>
        <v>-0.82442624587787661</v>
      </c>
      <c r="E1845">
        <v>5.7065510274117298E-3</v>
      </c>
    </row>
    <row r="1846" spans="2:5" x14ac:dyDescent="0.35">
      <c r="B1846" s="40">
        <v>44491</v>
      </c>
      <c r="C1846" s="41">
        <v>580.14093000000003</v>
      </c>
      <c r="D1846" s="6">
        <f t="shared" si="31"/>
        <v>0.12222392058138458</v>
      </c>
      <c r="E1846">
        <v>5.7030224964366698E-3</v>
      </c>
    </row>
    <row r="1847" spans="2:5" x14ac:dyDescent="0.35">
      <c r="B1847" s="40">
        <v>44271</v>
      </c>
      <c r="C1847" s="41">
        <v>516.95648200000005</v>
      </c>
      <c r="D1847" s="6">
        <f t="shared" si="31"/>
        <v>2.09042725453526</v>
      </c>
      <c r="E1847">
        <v>5.7023493375316682E-3</v>
      </c>
    </row>
    <row r="1848" spans="2:5" x14ac:dyDescent="0.35">
      <c r="B1848" s="40">
        <v>41793</v>
      </c>
      <c r="C1848" s="41">
        <v>167.276703</v>
      </c>
      <c r="D1848" s="6">
        <f t="shared" si="31"/>
        <v>3.4354984594373388</v>
      </c>
      <c r="E1848">
        <v>5.6985295631745815E-3</v>
      </c>
    </row>
    <row r="1849" spans="2:5" x14ac:dyDescent="0.35">
      <c r="B1849" s="40">
        <v>39848</v>
      </c>
      <c r="C1849" s="41">
        <v>37.713169000000001</v>
      </c>
      <c r="D1849" s="6">
        <f t="shared" si="31"/>
        <v>-0.59872898109995687</v>
      </c>
      <c r="E1849">
        <v>5.6816371217287658E-3</v>
      </c>
    </row>
    <row r="1850" spans="2:5" x14ac:dyDescent="0.35">
      <c r="B1850" s="40">
        <v>40991</v>
      </c>
      <c r="C1850" s="41">
        <v>93.984283000000005</v>
      </c>
      <c r="D1850" s="6">
        <f t="shared" si="31"/>
        <v>0.10248728942167913</v>
      </c>
      <c r="E1850">
        <v>5.6709531250288365E-3</v>
      </c>
    </row>
    <row r="1851" spans="2:5" x14ac:dyDescent="0.35">
      <c r="B1851" s="40">
        <v>40638</v>
      </c>
      <c r="C1851" s="41">
        <v>85.247497999999993</v>
      </c>
      <c r="D1851" s="6">
        <f t="shared" si="31"/>
        <v>-0.80630058500757973</v>
      </c>
      <c r="E1851">
        <v>5.6674830448922506E-3</v>
      </c>
    </row>
    <row r="1852" spans="2:5" x14ac:dyDescent="0.35">
      <c r="B1852" s="40">
        <v>43724</v>
      </c>
      <c r="C1852" s="41">
        <v>440.10199</v>
      </c>
      <c r="D1852" s="6">
        <f t="shared" si="31"/>
        <v>-0.16017918195505912</v>
      </c>
      <c r="E1852">
        <v>5.6390365601148738E-3</v>
      </c>
    </row>
    <row r="1853" spans="2:5" x14ac:dyDescent="0.35">
      <c r="B1853" s="40">
        <v>44999</v>
      </c>
      <c r="C1853" s="41">
        <v>524.04272500000002</v>
      </c>
      <c r="D1853" s="6">
        <f t="shared" si="31"/>
        <v>2.4333264591599253</v>
      </c>
      <c r="E1853">
        <v>5.6347029060444852E-3</v>
      </c>
    </row>
    <row r="1854" spans="2:5" x14ac:dyDescent="0.35">
      <c r="B1854" s="40">
        <v>41536</v>
      </c>
      <c r="C1854" s="41">
        <v>152.634109</v>
      </c>
      <c r="D1854" s="6">
        <f t="shared" si="31"/>
        <v>1.195666857413956</v>
      </c>
      <c r="E1854">
        <v>5.6262824511223858E-3</v>
      </c>
    </row>
    <row r="1855" spans="2:5" x14ac:dyDescent="0.35">
      <c r="B1855" s="40">
        <v>40267</v>
      </c>
      <c r="C1855" s="41">
        <v>69.516059999999996</v>
      </c>
      <c r="D1855" s="6">
        <f t="shared" si="31"/>
        <v>-0.85468365762674003</v>
      </c>
      <c r="E1855">
        <v>5.6215434049597555E-3</v>
      </c>
    </row>
    <row r="1856" spans="2:5" x14ac:dyDescent="0.35">
      <c r="B1856" s="40">
        <v>43941</v>
      </c>
      <c r="C1856" s="41">
        <v>478.37744099999998</v>
      </c>
      <c r="D1856" s="6">
        <f t="shared" si="31"/>
        <v>0.65287767220756121</v>
      </c>
      <c r="E1856">
        <v>5.6110445062079253E-3</v>
      </c>
    </row>
    <row r="1857" spans="2:5" x14ac:dyDescent="0.35">
      <c r="B1857" s="40">
        <v>42569</v>
      </c>
      <c r="C1857" s="41">
        <v>289.42095899999998</v>
      </c>
      <c r="D1857" s="6">
        <f t="shared" si="31"/>
        <v>-0.13561737377756547</v>
      </c>
      <c r="E1857">
        <v>5.6093581108884486E-3</v>
      </c>
    </row>
    <row r="1858" spans="2:5" x14ac:dyDescent="0.35">
      <c r="B1858" s="40">
        <v>43215</v>
      </c>
      <c r="C1858" s="41">
        <v>334.82968099999999</v>
      </c>
      <c r="D1858" s="6">
        <f t="shared" si="31"/>
        <v>-0.32018456660429484</v>
      </c>
      <c r="E1858">
        <v>5.6038373131763663E-3</v>
      </c>
    </row>
    <row r="1859" spans="2:5" x14ac:dyDescent="0.35">
      <c r="B1859" s="40">
        <v>44161</v>
      </c>
      <c r="C1859" s="41">
        <v>492.53027300000002</v>
      </c>
      <c r="D1859" s="6">
        <f t="shared" si="31"/>
        <v>2.02689592784363</v>
      </c>
      <c r="E1859">
        <v>5.5855629818788366E-3</v>
      </c>
    </row>
    <row r="1860" spans="2:5" x14ac:dyDescent="0.35">
      <c r="B1860" s="40">
        <v>41761</v>
      </c>
      <c r="C1860" s="41">
        <v>162.717941</v>
      </c>
      <c r="D1860" s="6">
        <f t="shared" si="31"/>
        <v>-0.60045488953395532</v>
      </c>
      <c r="E1860">
        <v>5.5790257489455493E-3</v>
      </c>
    </row>
    <row r="1861" spans="2:5" x14ac:dyDescent="0.35">
      <c r="B1861" s="40">
        <v>43669</v>
      </c>
      <c r="C1861" s="41">
        <v>407.25799599999999</v>
      </c>
      <c r="D1861" s="6">
        <f t="shared" si="31"/>
        <v>9.8165998308208096</v>
      </c>
      <c r="E1861">
        <v>5.576587393207026E-3</v>
      </c>
    </row>
    <row r="1862" spans="2:5" x14ac:dyDescent="0.35">
      <c r="B1862" s="40">
        <v>39217</v>
      </c>
      <c r="C1862" s="41">
        <v>37.651203000000002</v>
      </c>
      <c r="D1862" s="6">
        <f t="shared" si="31"/>
        <v>-0.92657079175338986</v>
      </c>
      <c r="E1862">
        <v>5.5618479430214153E-3</v>
      </c>
    </row>
    <row r="1863" spans="2:5" x14ac:dyDescent="0.35">
      <c r="B1863" s="40">
        <v>44274</v>
      </c>
      <c r="C1863" s="41">
        <v>512.75512700000002</v>
      </c>
      <c r="D1863" s="6">
        <f t="shared" ref="D1863:D1926" si="32">(C1863-C1864)/C1864</f>
        <v>1.065297837600611</v>
      </c>
      <c r="E1863">
        <v>5.5564286415275789E-3</v>
      </c>
    </row>
    <row r="1864" spans="2:5" x14ac:dyDescent="0.35">
      <c r="B1864" s="40">
        <v>42046</v>
      </c>
      <c r="C1864" s="41">
        <v>248.271759</v>
      </c>
      <c r="D1864" s="6">
        <f t="shared" si="32"/>
        <v>2.1706658743229594</v>
      </c>
      <c r="E1864">
        <v>5.5451409919867094E-3</v>
      </c>
    </row>
    <row r="1865" spans="2:5" x14ac:dyDescent="0.35">
      <c r="B1865" s="40">
        <v>40297</v>
      </c>
      <c r="C1865" s="41">
        <v>78.302718999999996</v>
      </c>
      <c r="D1865" s="6">
        <f t="shared" si="32"/>
        <v>-0.73555430442224512</v>
      </c>
      <c r="E1865">
        <v>5.5446865043342446E-3</v>
      </c>
    </row>
    <row r="1866" spans="2:5" x14ac:dyDescent="0.35">
      <c r="B1866" s="40">
        <v>43032</v>
      </c>
      <c r="C1866" s="41">
        <v>296.10131799999999</v>
      </c>
      <c r="D1866" s="6">
        <f t="shared" si="32"/>
        <v>0.2285584641276881</v>
      </c>
      <c r="E1866">
        <v>5.5237920081970312E-3</v>
      </c>
    </row>
    <row r="1867" spans="2:5" x14ac:dyDescent="0.35">
      <c r="B1867" s="40">
        <v>42066</v>
      </c>
      <c r="C1867" s="41">
        <v>241.015244</v>
      </c>
      <c r="D1867" s="6">
        <f t="shared" si="32"/>
        <v>-9.8796534600511229E-2</v>
      </c>
      <c r="E1867">
        <v>5.5214907904979748E-3</v>
      </c>
    </row>
    <row r="1868" spans="2:5" x14ac:dyDescent="0.35">
      <c r="B1868" s="40">
        <v>42215</v>
      </c>
      <c r="C1868" s="41">
        <v>267.43710299999998</v>
      </c>
      <c r="D1868" s="6">
        <f t="shared" si="32"/>
        <v>2.0582420980481619</v>
      </c>
      <c r="E1868">
        <v>5.506005850466099E-3</v>
      </c>
    </row>
    <row r="1869" spans="2:5" x14ac:dyDescent="0.35">
      <c r="B1869" s="40">
        <v>40406</v>
      </c>
      <c r="C1869" s="41">
        <v>87.447982999999994</v>
      </c>
      <c r="D1869" s="6">
        <f t="shared" si="32"/>
        <v>3.9945522998801786</v>
      </c>
      <c r="E1869">
        <v>5.4956751535448411E-3</v>
      </c>
    </row>
    <row r="1870" spans="2:5" x14ac:dyDescent="0.35">
      <c r="B1870" s="40">
        <v>38511</v>
      </c>
      <c r="C1870" s="41">
        <v>17.508673000000002</v>
      </c>
      <c r="D1870" s="6">
        <f t="shared" si="32"/>
        <v>-1.3949254579809264E-2</v>
      </c>
      <c r="E1870">
        <v>5.4946897701797009E-3</v>
      </c>
    </row>
    <row r="1871" spans="2:5" x14ac:dyDescent="0.35">
      <c r="B1871" s="40">
        <v>38534</v>
      </c>
      <c r="C1871" s="41">
        <v>17.756360999999998</v>
      </c>
      <c r="D1871" s="6">
        <f t="shared" si="32"/>
        <v>-0.95080107267329861</v>
      </c>
      <c r="E1871">
        <v>5.4823040184611444E-3</v>
      </c>
    </row>
    <row r="1872" spans="2:5" x14ac:dyDescent="0.35">
      <c r="B1872" s="40">
        <v>43286</v>
      </c>
      <c r="C1872" s="41">
        <v>360.909515</v>
      </c>
      <c r="D1872" s="6">
        <f t="shared" si="32"/>
        <v>-0.26976891676724851</v>
      </c>
      <c r="E1872">
        <v>5.4702687521919428E-3</v>
      </c>
    </row>
    <row r="1873" spans="2:5" x14ac:dyDescent="0.35">
      <c r="B1873" s="40">
        <v>44256</v>
      </c>
      <c r="C1873" s="41">
        <v>494.24014299999999</v>
      </c>
      <c r="D1873" s="6">
        <f t="shared" si="32"/>
        <v>0.81992740765916583</v>
      </c>
      <c r="E1873">
        <v>5.4661832621123643E-3</v>
      </c>
    </row>
    <row r="1874" spans="2:5" x14ac:dyDescent="0.35">
      <c r="B1874" s="40">
        <v>42632</v>
      </c>
      <c r="C1874" s="41">
        <v>271.57135</v>
      </c>
      <c r="D1874" s="6">
        <f t="shared" si="32"/>
        <v>28.589511176775666</v>
      </c>
      <c r="E1874">
        <v>5.4645581188318016E-3</v>
      </c>
    </row>
    <row r="1875" spans="2:5" x14ac:dyDescent="0.35">
      <c r="B1875" s="40">
        <v>37943</v>
      </c>
      <c r="C1875" s="41">
        <v>9.1779600000000006</v>
      </c>
      <c r="D1875" s="6">
        <f t="shared" si="32"/>
        <v>-0.89012014273812434</v>
      </c>
      <c r="E1875">
        <v>5.4620336188180635E-3</v>
      </c>
    </row>
    <row r="1876" spans="2:5" x14ac:dyDescent="0.35">
      <c r="B1876" s="40">
        <v>40336</v>
      </c>
      <c r="C1876" s="41">
        <v>83.527229000000005</v>
      </c>
      <c r="D1876" s="6">
        <f t="shared" si="32"/>
        <v>-0.40499521273455341</v>
      </c>
      <c r="E1876">
        <v>5.4576990346552551E-3</v>
      </c>
    </row>
    <row r="1877" spans="2:5" x14ac:dyDescent="0.35">
      <c r="B1877" s="40">
        <v>41423</v>
      </c>
      <c r="C1877" s="41">
        <v>140.38076799999999</v>
      </c>
      <c r="D1877" s="6">
        <f t="shared" si="32"/>
        <v>0.52999261197878689</v>
      </c>
      <c r="E1877">
        <v>5.4422865067825154E-3</v>
      </c>
    </row>
    <row r="1878" spans="2:5" x14ac:dyDescent="0.35">
      <c r="B1878" s="40">
        <v>40368</v>
      </c>
      <c r="C1878" s="41">
        <v>91.752578999999997</v>
      </c>
      <c r="D1878" s="6">
        <f t="shared" si="32"/>
        <v>-7.0512838525182747E-4</v>
      </c>
      <c r="E1878">
        <v>5.4414716260009132E-3</v>
      </c>
    </row>
    <row r="1879" spans="2:5" x14ac:dyDescent="0.35">
      <c r="B1879" s="40">
        <v>40372</v>
      </c>
      <c r="C1879" s="41">
        <v>91.817322000000004</v>
      </c>
      <c r="D1879" s="6">
        <f t="shared" si="32"/>
        <v>-0.45036371395341546</v>
      </c>
      <c r="E1879">
        <v>5.437272517562498E-3</v>
      </c>
    </row>
    <row r="1880" spans="2:5" x14ac:dyDescent="0.35">
      <c r="B1880" s="40">
        <v>41781</v>
      </c>
      <c r="C1880" s="41">
        <v>167.05105599999999</v>
      </c>
      <c r="D1880" s="6">
        <f t="shared" si="32"/>
        <v>1.0901789985196795</v>
      </c>
      <c r="E1880">
        <v>5.4334350697538419E-3</v>
      </c>
    </row>
    <row r="1881" spans="2:5" x14ac:dyDescent="0.35">
      <c r="B1881" s="40">
        <v>40331</v>
      </c>
      <c r="C1881" s="41">
        <v>79.921890000000005</v>
      </c>
      <c r="D1881" s="6">
        <f t="shared" si="32"/>
        <v>-0.82229460428025425</v>
      </c>
      <c r="E1881">
        <v>5.4318454099046738E-3</v>
      </c>
    </row>
    <row r="1882" spans="2:5" x14ac:dyDescent="0.35">
      <c r="B1882" s="40">
        <v>43985</v>
      </c>
      <c r="C1882" s="41">
        <v>449.74374399999999</v>
      </c>
      <c r="D1882" s="6">
        <f t="shared" si="32"/>
        <v>2.87185714465766</v>
      </c>
      <c r="E1882">
        <v>5.4247302991404164E-3</v>
      </c>
    </row>
    <row r="1883" spans="2:5" x14ac:dyDescent="0.35">
      <c r="B1883" s="40">
        <v>41248</v>
      </c>
      <c r="C1883" s="41">
        <v>116.157112</v>
      </c>
      <c r="D1883" s="6">
        <f t="shared" si="32"/>
        <v>2.2866200284745624</v>
      </c>
      <c r="E1883">
        <v>5.4157299626486841E-3</v>
      </c>
    </row>
    <row r="1884" spans="2:5" x14ac:dyDescent="0.35">
      <c r="B1884" s="40">
        <v>39812</v>
      </c>
      <c r="C1884" s="41">
        <v>35.342421999999999</v>
      </c>
      <c r="D1884" s="6">
        <f t="shared" si="32"/>
        <v>-8.7562844191327135E-2</v>
      </c>
      <c r="E1884">
        <v>5.4084651412018561E-3</v>
      </c>
    </row>
    <row r="1885" spans="2:5" x14ac:dyDescent="0.35">
      <c r="B1885" s="40">
        <v>39182</v>
      </c>
      <c r="C1885" s="41">
        <v>38.734088999999997</v>
      </c>
      <c r="D1885" s="6">
        <f t="shared" si="32"/>
        <v>-0.92658796246174857</v>
      </c>
      <c r="E1885">
        <v>5.4057240403573318E-3</v>
      </c>
    </row>
    <row r="1886" spans="2:5" x14ac:dyDescent="0.35">
      <c r="B1886" s="40">
        <v>44987</v>
      </c>
      <c r="C1886" s="41">
        <v>527.625854</v>
      </c>
      <c r="D1886" s="6">
        <f t="shared" si="32"/>
        <v>-7.1653248385111168E-2</v>
      </c>
      <c r="E1886">
        <v>5.4053495786122747E-3</v>
      </c>
    </row>
    <row r="1887" spans="2:5" x14ac:dyDescent="0.35">
      <c r="B1887" s="40">
        <v>45132</v>
      </c>
      <c r="C1887" s="41">
        <v>568.34997599999997</v>
      </c>
      <c r="D1887" s="6">
        <f t="shared" si="32"/>
        <v>5.3804021161179572</v>
      </c>
      <c r="E1887">
        <v>5.3953441796287197E-3</v>
      </c>
    </row>
    <row r="1888" spans="2:5" x14ac:dyDescent="0.35">
      <c r="B1888" s="40">
        <v>40408</v>
      </c>
      <c r="C1888" s="41">
        <v>89.077454000000003</v>
      </c>
      <c r="D1888" s="6">
        <f t="shared" si="32"/>
        <v>-0.37284581905938291</v>
      </c>
      <c r="E1888">
        <v>5.3946926351842953E-3</v>
      </c>
    </row>
    <row r="1889" spans="2:5" x14ac:dyDescent="0.35">
      <c r="B1889" s="40">
        <v>41429</v>
      </c>
      <c r="C1889" s="41">
        <v>142.034378</v>
      </c>
      <c r="D1889" s="6">
        <f t="shared" si="32"/>
        <v>24.431397057941439</v>
      </c>
      <c r="E1889">
        <v>5.378257503348167E-3</v>
      </c>
    </row>
    <row r="1890" spans="2:5" x14ac:dyDescent="0.35">
      <c r="B1890" s="40">
        <v>37572</v>
      </c>
      <c r="C1890" s="41">
        <v>5.5850010000000001</v>
      </c>
      <c r="D1890" s="6">
        <f t="shared" si="32"/>
        <v>-0.99065768430411294</v>
      </c>
      <c r="E1890">
        <v>5.3692287586311511E-3</v>
      </c>
    </row>
    <row r="1891" spans="2:5" x14ac:dyDescent="0.35">
      <c r="B1891" s="40">
        <v>44435</v>
      </c>
      <c r="C1891" s="41">
        <v>597.81762700000002</v>
      </c>
      <c r="D1891" s="6">
        <f t="shared" si="32"/>
        <v>18.590567475603041</v>
      </c>
      <c r="E1891">
        <v>5.3673885703606232E-3</v>
      </c>
    </row>
    <row r="1892" spans="2:5" x14ac:dyDescent="0.35">
      <c r="B1892" s="40">
        <v>38772</v>
      </c>
      <c r="C1892" s="41">
        <v>30.515585000000002</v>
      </c>
      <c r="D1892" s="6">
        <f t="shared" si="32"/>
        <v>-0.90314096697215052</v>
      </c>
      <c r="E1892">
        <v>5.3643553097409407E-3</v>
      </c>
    </row>
    <row r="1893" spans="2:5" x14ac:dyDescent="0.35">
      <c r="B1893" s="40">
        <v>43193</v>
      </c>
      <c r="C1893" s="41">
        <v>315.051514</v>
      </c>
      <c r="D1893" s="6">
        <f t="shared" si="32"/>
        <v>-0.26232169261875399</v>
      </c>
      <c r="E1893">
        <v>5.3588737063179279E-3</v>
      </c>
    </row>
    <row r="1894" spans="2:5" x14ac:dyDescent="0.35">
      <c r="B1894" s="40">
        <v>43714</v>
      </c>
      <c r="C1894" s="41">
        <v>427.08523600000001</v>
      </c>
      <c r="D1894" s="6">
        <f t="shared" si="32"/>
        <v>2.6320693229948473</v>
      </c>
      <c r="E1894">
        <v>5.3537301665317174E-3</v>
      </c>
    </row>
    <row r="1895" spans="2:5" x14ac:dyDescent="0.35">
      <c r="B1895" s="40">
        <v>41327</v>
      </c>
      <c r="C1895" s="41">
        <v>117.58730300000001</v>
      </c>
      <c r="D1895" s="6">
        <f t="shared" si="32"/>
        <v>15.264683608753947</v>
      </c>
      <c r="E1895">
        <v>5.3497650074615846E-3</v>
      </c>
    </row>
    <row r="1896" spans="2:5" x14ac:dyDescent="0.35">
      <c r="B1896" s="40">
        <v>37832</v>
      </c>
      <c r="C1896" s="41">
        <v>7.229609</v>
      </c>
      <c r="D1896" s="6">
        <f t="shared" si="32"/>
        <v>-0.97994998173408343</v>
      </c>
      <c r="E1896">
        <v>5.3334223303164747E-3</v>
      </c>
    </row>
    <row r="1897" spans="2:5" x14ac:dyDescent="0.35">
      <c r="B1897" s="40">
        <v>43277</v>
      </c>
      <c r="C1897" s="41">
        <v>360.57867399999998</v>
      </c>
      <c r="D1897" s="6">
        <f t="shared" si="32"/>
        <v>2.9790567627699542</v>
      </c>
      <c r="E1897">
        <v>5.3325282836826672E-3</v>
      </c>
    </row>
    <row r="1898" spans="2:5" x14ac:dyDescent="0.35">
      <c r="B1898" s="40">
        <v>40651</v>
      </c>
      <c r="C1898" s="41">
        <v>90.619133000000005</v>
      </c>
      <c r="D1898" s="6">
        <f t="shared" si="32"/>
        <v>-1.1177834755323364E-2</v>
      </c>
      <c r="E1898">
        <v>5.3295623758102192E-3</v>
      </c>
    </row>
    <row r="1899" spans="2:5" x14ac:dyDescent="0.35">
      <c r="B1899" s="40">
        <v>40983</v>
      </c>
      <c r="C1899" s="41">
        <v>91.643508999999995</v>
      </c>
      <c r="D1899" s="6">
        <f t="shared" si="32"/>
        <v>-0.83456430540517113</v>
      </c>
      <c r="E1899">
        <v>5.3295013506485236E-3</v>
      </c>
    </row>
    <row r="1900" spans="2:5" x14ac:dyDescent="0.35">
      <c r="B1900" s="40">
        <v>44890</v>
      </c>
      <c r="C1900" s="41">
        <v>553.95245399999999</v>
      </c>
      <c r="D1900" s="6">
        <f t="shared" si="32"/>
        <v>5.7113348048571897</v>
      </c>
      <c r="E1900">
        <v>5.328845392476648E-3</v>
      </c>
    </row>
    <row r="1901" spans="2:5" x14ac:dyDescent="0.35">
      <c r="B1901" s="40">
        <v>40508</v>
      </c>
      <c r="C1901" s="41">
        <v>82.539833000000002</v>
      </c>
      <c r="D1901" s="6">
        <f t="shared" si="32"/>
        <v>1.0431748674823658</v>
      </c>
      <c r="E1901">
        <v>5.318993514096009E-3</v>
      </c>
    </row>
    <row r="1902" spans="2:5" x14ac:dyDescent="0.35">
      <c r="B1902" s="40">
        <v>39890</v>
      </c>
      <c r="C1902" s="41">
        <v>40.397830999999996</v>
      </c>
      <c r="D1902" s="6">
        <f t="shared" si="32"/>
        <v>-0.55516619129107603</v>
      </c>
      <c r="E1902">
        <v>5.3019835473993504E-3</v>
      </c>
    </row>
    <row r="1903" spans="2:5" x14ac:dyDescent="0.35">
      <c r="B1903" s="40">
        <v>40416</v>
      </c>
      <c r="C1903" s="41">
        <v>90.815558999999993</v>
      </c>
      <c r="D1903" s="6">
        <f t="shared" si="32"/>
        <v>1.0715406487765793</v>
      </c>
      <c r="E1903">
        <v>5.2911429873528119E-3</v>
      </c>
    </row>
    <row r="1904" spans="2:5" x14ac:dyDescent="0.35">
      <c r="B1904" s="40">
        <v>39391</v>
      </c>
      <c r="C1904" s="41">
        <v>43.839621999999999</v>
      </c>
      <c r="D1904" s="6">
        <f t="shared" si="32"/>
        <v>-0.8288483490654901</v>
      </c>
      <c r="E1904">
        <v>5.2884729268136178E-3</v>
      </c>
    </row>
    <row r="1905" spans="2:5" x14ac:dyDescent="0.35">
      <c r="B1905" s="40">
        <v>42691</v>
      </c>
      <c r="C1905" s="41">
        <v>256.14489700000001</v>
      </c>
      <c r="D1905" s="6">
        <f t="shared" si="32"/>
        <v>1.5623480466826203</v>
      </c>
      <c r="E1905">
        <v>5.2717319323806969E-3</v>
      </c>
    </row>
    <row r="1906" spans="2:5" x14ac:dyDescent="0.35">
      <c r="B1906" s="40">
        <v>40696</v>
      </c>
      <c r="C1906" s="41">
        <v>99.964911999999998</v>
      </c>
      <c r="D1906" s="6">
        <f t="shared" si="32"/>
        <v>7.7303017558960713E-2</v>
      </c>
      <c r="E1906">
        <v>5.2700169307672417E-3</v>
      </c>
    </row>
    <row r="1907" spans="2:5" x14ac:dyDescent="0.35">
      <c r="B1907" s="40">
        <v>40960</v>
      </c>
      <c r="C1907" s="41">
        <v>92.791824000000005</v>
      </c>
      <c r="D1907" s="6">
        <f t="shared" si="32"/>
        <v>-0.62296117183460964</v>
      </c>
      <c r="E1907">
        <v>5.2631898251468811E-3</v>
      </c>
    </row>
    <row r="1908" spans="2:5" x14ac:dyDescent="0.35">
      <c r="B1908" s="40">
        <v>42314</v>
      </c>
      <c r="C1908" s="41">
        <v>246.10681199999999</v>
      </c>
      <c r="D1908" s="6">
        <f t="shared" si="32"/>
        <v>1.6906530415738887</v>
      </c>
      <c r="E1908">
        <v>5.2582537659000934E-3</v>
      </c>
    </row>
    <row r="1909" spans="2:5" x14ac:dyDescent="0.35">
      <c r="B1909" s="40">
        <v>40448</v>
      </c>
      <c r="C1909" s="41">
        <v>91.467315999999997</v>
      </c>
      <c r="D1909" s="6">
        <f t="shared" si="32"/>
        <v>9.2938597749914766</v>
      </c>
      <c r="E1909">
        <v>5.2529110629938669E-3</v>
      </c>
    </row>
    <row r="1910" spans="2:5" x14ac:dyDescent="0.35">
      <c r="B1910" s="40">
        <v>37952</v>
      </c>
      <c r="C1910" s="41">
        <v>8.8856190000000002</v>
      </c>
      <c r="D1910" s="6">
        <f t="shared" si="32"/>
        <v>-0.98234770384229786</v>
      </c>
      <c r="E1910">
        <v>5.2518345275028647E-3</v>
      </c>
    </row>
    <row r="1911" spans="2:5" x14ac:dyDescent="0.35">
      <c r="B1911" s="40">
        <v>44118</v>
      </c>
      <c r="C1911" s="41">
        <v>503.36901899999998</v>
      </c>
      <c r="D1911" s="6">
        <f t="shared" si="32"/>
        <v>3.5232186005621231</v>
      </c>
      <c r="E1911">
        <v>5.2503479051282101E-3</v>
      </c>
    </row>
    <row r="1912" spans="2:5" x14ac:dyDescent="0.35">
      <c r="B1912" s="40">
        <v>41234</v>
      </c>
      <c r="C1912" s="41">
        <v>111.285583</v>
      </c>
      <c r="D1912" s="6">
        <f t="shared" si="32"/>
        <v>-0.78974829546339942</v>
      </c>
      <c r="E1912">
        <v>5.2482745180133438E-3</v>
      </c>
    </row>
    <row r="1913" spans="2:5" x14ac:dyDescent="0.35">
      <c r="B1913" s="40">
        <v>44592</v>
      </c>
      <c r="C1913" s="41">
        <v>529.29693599999996</v>
      </c>
      <c r="D1913" s="6">
        <f t="shared" si="32"/>
        <v>4.1581687691255587</v>
      </c>
      <c r="E1913">
        <v>5.2439128605697117E-3</v>
      </c>
    </row>
    <row r="1914" spans="2:5" x14ac:dyDescent="0.35">
      <c r="B1914" s="40">
        <v>41101</v>
      </c>
      <c r="C1914" s="41">
        <v>102.613342</v>
      </c>
      <c r="D1914" s="6">
        <f t="shared" si="32"/>
        <v>9.5933641878642673E-2</v>
      </c>
      <c r="E1914">
        <v>5.2263799723655273E-3</v>
      </c>
    </row>
    <row r="1915" spans="2:5" x14ac:dyDescent="0.35">
      <c r="B1915" s="40">
        <v>40989</v>
      </c>
      <c r="C1915" s="41">
        <v>93.630981000000006</v>
      </c>
      <c r="D1915" s="6">
        <f t="shared" si="32"/>
        <v>1.1065456592643763</v>
      </c>
      <c r="E1915">
        <v>5.2161831475035381E-3</v>
      </c>
    </row>
    <row r="1916" spans="2:5" x14ac:dyDescent="0.35">
      <c r="B1916" s="40">
        <v>39400</v>
      </c>
      <c r="C1916" s="41">
        <v>44.447639000000002</v>
      </c>
      <c r="D1916" s="6">
        <f t="shared" si="32"/>
        <v>2.0405134191585779</v>
      </c>
      <c r="E1916">
        <v>5.2158434050606408E-3</v>
      </c>
    </row>
    <row r="1917" spans="2:5" x14ac:dyDescent="0.35">
      <c r="B1917" s="40">
        <v>38441</v>
      </c>
      <c r="C1917" s="41">
        <v>14.618465</v>
      </c>
      <c r="D1917" s="6">
        <f t="shared" si="32"/>
        <v>-0.90690694371997516</v>
      </c>
      <c r="E1917">
        <v>5.2084479382124727E-3</v>
      </c>
    </row>
    <row r="1918" spans="2:5" x14ac:dyDescent="0.35">
      <c r="B1918" s="40">
        <v>41649</v>
      </c>
      <c r="C1918" s="41">
        <v>157.03066999999999</v>
      </c>
      <c r="D1918" s="6">
        <f t="shared" si="32"/>
        <v>2.705391988945081</v>
      </c>
      <c r="E1918">
        <v>5.2007635268346295E-3</v>
      </c>
    </row>
    <row r="1919" spans="2:5" x14ac:dyDescent="0.35">
      <c r="B1919" s="40">
        <v>39098</v>
      </c>
      <c r="C1919" s="41">
        <v>42.378962999999999</v>
      </c>
      <c r="D1919" s="6">
        <f t="shared" si="32"/>
        <v>-5.1463547208021716E-2</v>
      </c>
      <c r="E1919">
        <v>5.1908061547645988E-3</v>
      </c>
    </row>
    <row r="1920" spans="2:5" x14ac:dyDescent="0.35">
      <c r="B1920" s="40">
        <v>39401</v>
      </c>
      <c r="C1920" s="41">
        <v>44.678265000000003</v>
      </c>
      <c r="D1920" s="6">
        <f t="shared" si="32"/>
        <v>-0.92153859979010477</v>
      </c>
      <c r="E1920">
        <v>5.1887120483497641E-3</v>
      </c>
    </row>
    <row r="1921" spans="2:5" x14ac:dyDescent="0.35">
      <c r="B1921" s="40">
        <v>45097</v>
      </c>
      <c r="C1921" s="41">
        <v>569.42987100000005</v>
      </c>
      <c r="D1921" s="6">
        <f t="shared" si="32"/>
        <v>5.1770765267741066</v>
      </c>
      <c r="E1921">
        <v>5.1831454591481476E-3</v>
      </c>
    </row>
    <row r="1922" spans="2:5" x14ac:dyDescent="0.35">
      <c r="B1922" s="40">
        <v>40375</v>
      </c>
      <c r="C1922" s="41">
        <v>92.184364000000002</v>
      </c>
      <c r="D1922" s="6">
        <f t="shared" si="32"/>
        <v>-0.82043996095149441</v>
      </c>
      <c r="E1922">
        <v>5.1793070267747094E-3</v>
      </c>
    </row>
    <row r="1923" spans="2:5" x14ac:dyDescent="0.35">
      <c r="B1923" s="40">
        <v>44327</v>
      </c>
      <c r="C1923" s="41">
        <v>513.39019800000005</v>
      </c>
      <c r="D1923" s="6">
        <f t="shared" si="32"/>
        <v>-8.617404775880165E-2</v>
      </c>
      <c r="E1923">
        <v>5.1649332406102817E-3</v>
      </c>
    </row>
    <row r="1924" spans="2:5" x14ac:dyDescent="0.35">
      <c r="B1924" s="40">
        <v>44302</v>
      </c>
      <c r="C1924" s="41">
        <v>561.80304000000001</v>
      </c>
      <c r="D1924" s="6">
        <f t="shared" si="32"/>
        <v>3.02893127044754</v>
      </c>
      <c r="E1924">
        <v>5.1568381848807196E-3</v>
      </c>
    </row>
    <row r="1925" spans="2:5" x14ac:dyDescent="0.35">
      <c r="B1925" s="40">
        <v>41444</v>
      </c>
      <c r="C1925" s="41">
        <v>139.44220000000001</v>
      </c>
      <c r="D1925" s="6">
        <f t="shared" si="32"/>
        <v>-0.50425031983153612</v>
      </c>
      <c r="E1925">
        <v>5.1549709845374091E-3</v>
      </c>
    </row>
    <row r="1926" spans="2:5" x14ac:dyDescent="0.35">
      <c r="B1926" s="40">
        <v>42937</v>
      </c>
      <c r="C1926" s="41">
        <v>281.27542099999999</v>
      </c>
      <c r="D1926" s="6">
        <f t="shared" si="32"/>
        <v>22.982712947030411</v>
      </c>
      <c r="E1926">
        <v>5.1490678416409291E-3</v>
      </c>
    </row>
    <row r="1927" spans="2:5" x14ac:dyDescent="0.35">
      <c r="B1927" s="40">
        <v>38372</v>
      </c>
      <c r="C1927" s="41">
        <v>11.728256999999999</v>
      </c>
      <c r="D1927" s="6">
        <f t="shared" ref="D1927:D1990" si="33">(C1927-C1928)/C1928</f>
        <v>-0.96132477586685139</v>
      </c>
      <c r="E1927">
        <v>5.1246694079595473E-3</v>
      </c>
    </row>
    <row r="1928" spans="2:5" x14ac:dyDescent="0.35">
      <c r="B1928" s="40">
        <v>43167</v>
      </c>
      <c r="C1928" s="41">
        <v>303.24987800000002</v>
      </c>
      <c r="D1928" s="6">
        <f t="shared" si="33"/>
        <v>-0.41004876549566149</v>
      </c>
      <c r="E1928">
        <v>5.1020325471493756E-3</v>
      </c>
    </row>
    <row r="1929" spans="2:5" x14ac:dyDescent="0.35">
      <c r="B1929" s="40">
        <v>44270</v>
      </c>
      <c r="C1929" s="41">
        <v>514.02533000000005</v>
      </c>
      <c r="D1929" s="6">
        <f t="shared" si="33"/>
        <v>0.74089642400240552</v>
      </c>
      <c r="E1929">
        <v>5.0626126378437372E-3</v>
      </c>
    </row>
    <row r="1930" spans="2:5" x14ac:dyDescent="0.35">
      <c r="B1930" s="40">
        <v>43017</v>
      </c>
      <c r="C1930" s="41">
        <v>295.26474000000002</v>
      </c>
      <c r="D1930" s="6">
        <f t="shared" si="33"/>
        <v>0.19349935276355687</v>
      </c>
      <c r="E1930">
        <v>5.0623783758653425E-3</v>
      </c>
    </row>
    <row r="1931" spans="2:5" x14ac:dyDescent="0.35">
      <c r="B1931" s="40">
        <v>42377</v>
      </c>
      <c r="C1931" s="41">
        <v>247.39413500000001</v>
      </c>
      <c r="D1931" s="6">
        <f t="shared" si="33"/>
        <v>-0.60514376094867217</v>
      </c>
      <c r="E1931">
        <v>5.0429367040071204E-3</v>
      </c>
    </row>
    <row r="1932" spans="2:5" x14ac:dyDescent="0.35">
      <c r="B1932" s="40">
        <v>44446</v>
      </c>
      <c r="C1932" s="41">
        <v>626.54229699999996</v>
      </c>
      <c r="D1932" s="6">
        <f t="shared" si="33"/>
        <v>17.571418065767254</v>
      </c>
      <c r="E1932">
        <v>5.0409337648466895E-3</v>
      </c>
    </row>
    <row r="1933" spans="2:5" x14ac:dyDescent="0.35">
      <c r="B1933" s="40">
        <v>39744</v>
      </c>
      <c r="C1933" s="41">
        <v>33.736911999999997</v>
      </c>
      <c r="D1933" s="6">
        <f t="shared" si="33"/>
        <v>-0.93333883269145035</v>
      </c>
      <c r="E1933">
        <v>5.0345399786992859E-3</v>
      </c>
    </row>
    <row r="1934" spans="2:5" x14ac:dyDescent="0.35">
      <c r="B1934" s="40">
        <v>44133</v>
      </c>
      <c r="C1934" s="41">
        <v>506.09542800000003</v>
      </c>
      <c r="D1934" s="6">
        <f t="shared" si="33"/>
        <v>2.1154479271259063</v>
      </c>
      <c r="E1934">
        <v>5.0273367224262901E-3</v>
      </c>
    </row>
    <row r="1935" spans="2:5" x14ac:dyDescent="0.35">
      <c r="B1935" s="40">
        <v>41719</v>
      </c>
      <c r="C1935" s="41">
        <v>162.44708299999999</v>
      </c>
      <c r="D1935" s="6">
        <f t="shared" si="33"/>
        <v>-0.63617035494757856</v>
      </c>
      <c r="E1935">
        <v>5.0263914956250556E-3</v>
      </c>
    </row>
    <row r="1936" spans="2:5" x14ac:dyDescent="0.35">
      <c r="B1936" s="40">
        <v>43812</v>
      </c>
      <c r="C1936" s="41">
        <v>446.49215700000002</v>
      </c>
      <c r="D1936" s="6">
        <f t="shared" si="33"/>
        <v>-0.29004181434592974</v>
      </c>
      <c r="E1936">
        <v>5.0251758839583577E-3</v>
      </c>
    </row>
    <row r="1937" spans="2:5" x14ac:dyDescent="0.35">
      <c r="B1937" s="40">
        <v>44455</v>
      </c>
      <c r="C1937" s="41">
        <v>628.89923099999999</v>
      </c>
      <c r="D1937" s="6">
        <f t="shared" si="33"/>
        <v>15.511433820902996</v>
      </c>
      <c r="E1937">
        <v>5.0218489444241949E-3</v>
      </c>
    </row>
    <row r="1938" spans="2:5" x14ac:dyDescent="0.35">
      <c r="B1938" s="40">
        <v>39651</v>
      </c>
      <c r="C1938" s="41">
        <v>38.088711000000004</v>
      </c>
      <c r="D1938" s="6">
        <f t="shared" si="33"/>
        <v>1.3844382251216238</v>
      </c>
      <c r="E1938">
        <v>5.016863561032342E-3</v>
      </c>
    </row>
    <row r="1939" spans="2:5" x14ac:dyDescent="0.35">
      <c r="B1939" s="40">
        <v>38425</v>
      </c>
      <c r="C1939" s="41">
        <v>15.973872</v>
      </c>
      <c r="D1939" s="6">
        <f t="shared" si="33"/>
        <v>-0.81757092703673973</v>
      </c>
      <c r="E1939">
        <v>5.016250325670304E-3</v>
      </c>
    </row>
    <row r="1940" spans="2:5" x14ac:dyDescent="0.35">
      <c r="B1940" s="40">
        <v>40534</v>
      </c>
      <c r="C1940" s="41">
        <v>87.562095999999997</v>
      </c>
      <c r="D1940" s="6">
        <f t="shared" si="33"/>
        <v>3.4831946943510799</v>
      </c>
      <c r="E1940">
        <v>5.0124888406512949E-3</v>
      </c>
    </row>
    <row r="1941" spans="2:5" x14ac:dyDescent="0.35">
      <c r="B1941" s="40">
        <v>38588</v>
      </c>
      <c r="C1941" s="41">
        <v>19.531182999999999</v>
      </c>
      <c r="D1941" s="6">
        <f t="shared" si="33"/>
        <v>-0.78085897428172857</v>
      </c>
      <c r="E1941">
        <v>4.9809664635061075E-3</v>
      </c>
    </row>
    <row r="1942" spans="2:5" x14ac:dyDescent="0.35">
      <c r="B1942" s="40">
        <v>40903</v>
      </c>
      <c r="C1942" s="41">
        <v>89.126091000000002</v>
      </c>
      <c r="D1942" s="6">
        <f t="shared" si="33"/>
        <v>1.1187177993009136</v>
      </c>
      <c r="E1942">
        <v>4.9802773695826552E-3</v>
      </c>
    </row>
    <row r="1943" spans="2:5" x14ac:dyDescent="0.35">
      <c r="B1943" s="40">
        <v>39316</v>
      </c>
      <c r="C1943" s="41">
        <v>42.066051000000002</v>
      </c>
      <c r="D1943" s="6">
        <f t="shared" si="33"/>
        <v>-0.88899435576328523</v>
      </c>
      <c r="E1943">
        <v>4.9751297267084148E-3</v>
      </c>
    </row>
    <row r="1944" spans="2:5" x14ac:dyDescent="0.35">
      <c r="B1944" s="40">
        <v>43641</v>
      </c>
      <c r="C1944" s="41">
        <v>378.95416299999999</v>
      </c>
      <c r="D1944" s="6">
        <f t="shared" si="33"/>
        <v>-0.30472763374420636</v>
      </c>
      <c r="E1944">
        <v>4.9699920768553028E-3</v>
      </c>
    </row>
    <row r="1945" spans="2:5" x14ac:dyDescent="0.35">
      <c r="B1945" s="40">
        <v>45019</v>
      </c>
      <c r="C1945" s="41">
        <v>545.04418899999996</v>
      </c>
      <c r="D1945" s="6">
        <f t="shared" si="33"/>
        <v>1.1769456201094612</v>
      </c>
      <c r="E1945">
        <v>4.9548851204472702E-3</v>
      </c>
    </row>
    <row r="1946" spans="2:5" x14ac:dyDescent="0.35">
      <c r="B1946" s="40">
        <v>42101</v>
      </c>
      <c r="C1946" s="41">
        <v>250.37106299999999</v>
      </c>
      <c r="D1946" s="6">
        <f t="shared" si="33"/>
        <v>-0.39069137982604202</v>
      </c>
      <c r="E1946">
        <v>4.9456223852238227E-3</v>
      </c>
    </row>
    <row r="1947" spans="2:5" x14ac:dyDescent="0.35">
      <c r="B1947" s="40">
        <v>43542</v>
      </c>
      <c r="C1947" s="41">
        <v>410.91009500000001</v>
      </c>
      <c r="D1947" s="6">
        <f t="shared" si="33"/>
        <v>0.63109032089014283</v>
      </c>
      <c r="E1947">
        <v>4.9358256264303664E-3</v>
      </c>
    </row>
    <row r="1948" spans="2:5" x14ac:dyDescent="0.35">
      <c r="B1948" s="40">
        <v>42265</v>
      </c>
      <c r="C1948" s="41">
        <v>251.92356899999999</v>
      </c>
      <c r="D1948" s="6">
        <f t="shared" si="33"/>
        <v>12.919027514000325</v>
      </c>
      <c r="E1948">
        <v>4.9286360190990593E-3</v>
      </c>
    </row>
    <row r="1949" spans="2:5" x14ac:dyDescent="0.35">
      <c r="B1949" s="40">
        <v>38539</v>
      </c>
      <c r="C1949" s="41">
        <v>18.099222000000001</v>
      </c>
      <c r="D1949" s="6">
        <f t="shared" si="33"/>
        <v>-0.53758596416499971</v>
      </c>
      <c r="E1949">
        <v>4.9274097515573517E-3</v>
      </c>
    </row>
    <row r="1950" spans="2:5" x14ac:dyDescent="0.35">
      <c r="B1950" s="40">
        <v>39855</v>
      </c>
      <c r="C1950" s="41">
        <v>39.140728000000003</v>
      </c>
      <c r="D1950" s="6">
        <f t="shared" si="33"/>
        <v>3.0570589751068717</v>
      </c>
      <c r="E1950">
        <v>4.9231073534203159E-3</v>
      </c>
    </row>
    <row r="1951" spans="2:5" x14ac:dyDescent="0.35">
      <c r="B1951" s="40">
        <v>38250</v>
      </c>
      <c r="C1951" s="41">
        <v>9.6475620000000006</v>
      </c>
      <c r="D1951" s="6">
        <f t="shared" si="33"/>
        <v>-0.9817566985441043</v>
      </c>
      <c r="E1951">
        <v>4.9218197202154229E-3</v>
      </c>
    </row>
    <row r="1952" spans="2:5" x14ac:dyDescent="0.35">
      <c r="B1952" s="40">
        <v>44314</v>
      </c>
      <c r="C1952" s="41">
        <v>528.82763699999998</v>
      </c>
      <c r="D1952" s="6">
        <f t="shared" si="33"/>
        <v>1.5917954757967281</v>
      </c>
      <c r="E1952">
        <v>4.9201515607949931E-3</v>
      </c>
    </row>
    <row r="1953" spans="2:5" x14ac:dyDescent="0.35">
      <c r="B1953" s="40">
        <v>41897</v>
      </c>
      <c r="C1953" s="41">
        <v>204.039108</v>
      </c>
      <c r="D1953" s="6">
        <f t="shared" si="33"/>
        <v>-0.58683667724600774</v>
      </c>
      <c r="E1953">
        <v>4.9171514487196637E-3</v>
      </c>
    </row>
    <row r="1954" spans="2:5" x14ac:dyDescent="0.35">
      <c r="B1954" s="40">
        <v>44694</v>
      </c>
      <c r="C1954" s="41">
        <v>493.84613000000002</v>
      </c>
      <c r="D1954" s="6">
        <f t="shared" si="33"/>
        <v>0.92208627467348481</v>
      </c>
      <c r="E1954">
        <v>4.9162328045627623E-3</v>
      </c>
    </row>
    <row r="1955" spans="2:5" x14ac:dyDescent="0.35">
      <c r="B1955" s="40">
        <v>42767</v>
      </c>
      <c r="C1955" s="41">
        <v>256.932343</v>
      </c>
      <c r="D1955" s="6">
        <f t="shared" si="33"/>
        <v>-9.6198951714370848E-5</v>
      </c>
      <c r="E1955">
        <v>4.8912212728271197E-3</v>
      </c>
    </row>
    <row r="1956" spans="2:5" x14ac:dyDescent="0.35">
      <c r="B1956" s="40">
        <v>42361</v>
      </c>
      <c r="C1956" s="41">
        <v>256.95706200000001</v>
      </c>
      <c r="D1956" s="6">
        <f t="shared" si="33"/>
        <v>-0.55177549693430539</v>
      </c>
      <c r="E1956">
        <v>4.8545282222678338E-3</v>
      </c>
    </row>
    <row r="1957" spans="2:5" x14ac:dyDescent="0.35">
      <c r="B1957" s="40">
        <v>44533</v>
      </c>
      <c r="C1957" s="41">
        <v>573.27758800000004</v>
      </c>
      <c r="D1957" s="6">
        <f t="shared" si="33"/>
        <v>6.5182192866374873</v>
      </c>
      <c r="E1957">
        <v>4.8396656391761E-3</v>
      </c>
    </row>
    <row r="1958" spans="2:5" x14ac:dyDescent="0.35">
      <c r="B1958" s="40">
        <v>40290</v>
      </c>
      <c r="C1958" s="41">
        <v>76.251778000000002</v>
      </c>
      <c r="D1958" s="6">
        <f t="shared" si="33"/>
        <v>-0.82914603596206327</v>
      </c>
      <c r="E1958">
        <v>4.8362398252160439E-3</v>
      </c>
    </row>
    <row r="1959" spans="2:5" x14ac:dyDescent="0.35">
      <c r="B1959" s="40">
        <v>43826</v>
      </c>
      <c r="C1959" s="41">
        <v>446.29797400000001</v>
      </c>
      <c r="D1959" s="6">
        <f t="shared" si="33"/>
        <v>0.93334035715651364</v>
      </c>
      <c r="E1959">
        <v>4.8076447895777303E-3</v>
      </c>
    </row>
    <row r="1960" spans="2:5" x14ac:dyDescent="0.35">
      <c r="B1960" s="40">
        <v>42443</v>
      </c>
      <c r="C1960" s="41">
        <v>230.842941</v>
      </c>
      <c r="D1960" s="6">
        <f t="shared" si="33"/>
        <v>0.43740956566443662</v>
      </c>
      <c r="E1960">
        <v>4.8028695383605085E-3</v>
      </c>
    </row>
    <row r="1961" spans="2:5" x14ac:dyDescent="0.35">
      <c r="B1961" s="40">
        <v>41717</v>
      </c>
      <c r="C1961" s="41">
        <v>160.596497</v>
      </c>
      <c r="D1961" s="6">
        <f t="shared" si="33"/>
        <v>-0.38197282387490289</v>
      </c>
      <c r="E1961">
        <v>4.8010642264141798E-3</v>
      </c>
    </row>
    <row r="1962" spans="2:5" x14ac:dyDescent="0.35">
      <c r="B1962" s="40">
        <v>42495</v>
      </c>
      <c r="C1962" s="41">
        <v>259.853455</v>
      </c>
      <c r="D1962" s="6">
        <f t="shared" si="33"/>
        <v>-0.4215321769789524</v>
      </c>
      <c r="E1962">
        <v>4.7998633877035148E-3</v>
      </c>
    </row>
    <row r="1963" spans="2:5" x14ac:dyDescent="0.35">
      <c r="B1963" s="40">
        <v>43817</v>
      </c>
      <c r="C1963" s="41">
        <v>449.20986900000003</v>
      </c>
      <c r="D1963" s="6">
        <f t="shared" si="33"/>
        <v>0.65156171895958592</v>
      </c>
      <c r="E1963">
        <v>4.7761944420573049E-3</v>
      </c>
    </row>
    <row r="1964" spans="2:5" x14ac:dyDescent="0.35">
      <c r="B1964" s="40">
        <v>42517</v>
      </c>
      <c r="C1964" s="41">
        <v>271.99096700000001</v>
      </c>
      <c r="D1964" s="6">
        <f t="shared" si="33"/>
        <v>47.739350143113882</v>
      </c>
      <c r="E1964">
        <v>4.7552433757786887E-3</v>
      </c>
    </row>
    <row r="1965" spans="2:5" x14ac:dyDescent="0.35">
      <c r="B1965" s="40">
        <v>37663</v>
      </c>
      <c r="C1965" s="41">
        <v>5.5805210000000001</v>
      </c>
      <c r="D1965" s="6">
        <f t="shared" si="33"/>
        <v>-0.9876610141219665</v>
      </c>
      <c r="E1965">
        <v>4.751780162110102E-3</v>
      </c>
    </row>
    <row r="1966" spans="2:5" x14ac:dyDescent="0.35">
      <c r="B1966" s="40">
        <v>44012</v>
      </c>
      <c r="C1966" s="41">
        <v>452.26739500000002</v>
      </c>
      <c r="D1966" s="6">
        <f t="shared" si="33"/>
        <v>0.86240302931004897</v>
      </c>
      <c r="E1966">
        <v>4.7438882591464967E-3</v>
      </c>
    </row>
    <row r="1967" spans="2:5" x14ac:dyDescent="0.35">
      <c r="B1967" s="40">
        <v>42093</v>
      </c>
      <c r="C1967" s="41">
        <v>242.84077500000001</v>
      </c>
      <c r="D1967" s="6">
        <f t="shared" si="33"/>
        <v>-0.54216648661006583</v>
      </c>
      <c r="E1967">
        <v>4.7203792339805522E-3</v>
      </c>
    </row>
    <row r="1968" spans="2:5" x14ac:dyDescent="0.35">
      <c r="B1968" s="40">
        <v>45044</v>
      </c>
      <c r="C1968" s="41">
        <v>530.41284199999996</v>
      </c>
      <c r="D1968" s="6">
        <f t="shared" si="33"/>
        <v>0.11091603715356996</v>
      </c>
      <c r="E1968">
        <v>4.7134429260244385E-3</v>
      </c>
    </row>
    <row r="1969" spans="2:5" x14ac:dyDescent="0.35">
      <c r="B1969" s="40">
        <v>44042</v>
      </c>
      <c r="C1969" s="41">
        <v>477.45538299999998</v>
      </c>
      <c r="D1969" s="6">
        <f t="shared" si="33"/>
        <v>9.6737777958013194</v>
      </c>
      <c r="E1969">
        <v>4.6976307611533638E-3</v>
      </c>
    </row>
    <row r="1970" spans="2:5" x14ac:dyDescent="0.35">
      <c r="B1970" s="40">
        <v>39346</v>
      </c>
      <c r="C1970" s="41">
        <v>44.731620999999997</v>
      </c>
      <c r="D1970" s="6">
        <f t="shared" si="33"/>
        <v>-0.47792937416539422</v>
      </c>
      <c r="E1970">
        <v>4.677454186133476E-3</v>
      </c>
    </row>
    <row r="1971" spans="2:5" x14ac:dyDescent="0.35">
      <c r="B1971" s="40">
        <v>40921</v>
      </c>
      <c r="C1971" s="41">
        <v>85.681168</v>
      </c>
      <c r="D1971" s="6">
        <f t="shared" si="33"/>
        <v>-0.83775420615776541</v>
      </c>
      <c r="E1971">
        <v>4.6609040706257166E-3</v>
      </c>
    </row>
    <row r="1972" spans="2:5" x14ac:dyDescent="0.35">
      <c r="B1972" s="40">
        <v>44286</v>
      </c>
      <c r="C1972" s="41">
        <v>528.09484899999995</v>
      </c>
      <c r="D1972" s="6">
        <f t="shared" si="33"/>
        <v>1.6692821792990451</v>
      </c>
      <c r="E1972">
        <v>4.6467333615669701E-3</v>
      </c>
    </row>
    <row r="1973" spans="2:5" x14ac:dyDescent="0.35">
      <c r="B1973" s="40">
        <v>41920</v>
      </c>
      <c r="C1973" s="41">
        <v>197.841522</v>
      </c>
      <c r="D1973" s="6">
        <f t="shared" si="33"/>
        <v>22.793296485115896</v>
      </c>
      <c r="E1973">
        <v>4.6348480275765769E-3</v>
      </c>
    </row>
    <row r="1974" spans="2:5" x14ac:dyDescent="0.35">
      <c r="B1974" s="40">
        <v>37853</v>
      </c>
      <c r="C1974" s="41">
        <v>8.3150110000000002</v>
      </c>
      <c r="D1974" s="6">
        <f t="shared" si="33"/>
        <v>-0.96656375864386512</v>
      </c>
      <c r="E1974">
        <v>4.6335110257626159E-3</v>
      </c>
    </row>
    <row r="1975" spans="2:5" x14ac:dyDescent="0.35">
      <c r="B1975" s="40">
        <v>42076</v>
      </c>
      <c r="C1975" s="41">
        <v>248.68258700000001</v>
      </c>
      <c r="D1975" s="6">
        <f t="shared" si="33"/>
        <v>-0.55114324420519734</v>
      </c>
      <c r="E1975">
        <v>4.6092940461178308E-3</v>
      </c>
    </row>
    <row r="1976" spans="2:5" x14ac:dyDescent="0.35">
      <c r="B1976" s="40">
        <v>44375</v>
      </c>
      <c r="C1976" s="41">
        <v>554.03552200000001</v>
      </c>
      <c r="D1976" s="6">
        <f t="shared" si="33"/>
        <v>12.966052819855166</v>
      </c>
      <c r="E1976">
        <v>4.606173943779132E-3</v>
      </c>
    </row>
    <row r="1977" spans="2:5" x14ac:dyDescent="0.35">
      <c r="B1977" s="40">
        <v>39073</v>
      </c>
      <c r="C1977" s="41">
        <v>39.670158000000001</v>
      </c>
      <c r="D1977" s="6">
        <f t="shared" si="33"/>
        <v>-0.88905223375419329</v>
      </c>
      <c r="E1977">
        <v>4.6013699648989551E-3</v>
      </c>
    </row>
    <row r="1978" spans="2:5" x14ac:dyDescent="0.35">
      <c r="B1978" s="40">
        <v>43307</v>
      </c>
      <c r="C1978" s="41">
        <v>357.55706800000002</v>
      </c>
      <c r="D1978" s="6">
        <f t="shared" si="33"/>
        <v>0.2476967286251322</v>
      </c>
      <c r="E1978">
        <v>4.5746083178375661E-3</v>
      </c>
    </row>
    <row r="1979" spans="2:5" x14ac:dyDescent="0.35">
      <c r="B1979" s="40">
        <v>42991</v>
      </c>
      <c r="C1979" s="41">
        <v>286.57369999999997</v>
      </c>
      <c r="D1979" s="6">
        <f t="shared" si="33"/>
        <v>0.13445119756449841</v>
      </c>
      <c r="E1979">
        <v>4.5618197844270693E-3</v>
      </c>
    </row>
    <row r="1980" spans="2:5" x14ac:dyDescent="0.35">
      <c r="B1980" s="40">
        <v>42277</v>
      </c>
      <c r="C1980" s="41">
        <v>252.60998499999999</v>
      </c>
      <c r="D1980" s="6">
        <f t="shared" si="33"/>
        <v>16.935609517879911</v>
      </c>
      <c r="E1980">
        <v>4.5495547394776917E-3</v>
      </c>
    </row>
    <row r="1981" spans="2:5" x14ac:dyDescent="0.35">
      <c r="B1981" s="40">
        <v>38405</v>
      </c>
      <c r="C1981" s="41">
        <v>14.084270999999999</v>
      </c>
      <c r="D1981" s="6">
        <f t="shared" si="33"/>
        <v>-0.83752835080917776</v>
      </c>
      <c r="E1981">
        <v>4.5491277408991233E-3</v>
      </c>
    </row>
    <row r="1982" spans="2:5" x14ac:dyDescent="0.35">
      <c r="B1982" s="40">
        <v>40480</v>
      </c>
      <c r="C1982" s="41">
        <v>86.687561000000002</v>
      </c>
      <c r="D1982" s="6">
        <f t="shared" si="33"/>
        <v>-0.84638143994578241</v>
      </c>
      <c r="E1982">
        <v>4.5318535479513889E-3</v>
      </c>
    </row>
    <row r="1983" spans="2:5" x14ac:dyDescent="0.35">
      <c r="B1983" s="40">
        <v>44950</v>
      </c>
      <c r="C1983" s="41">
        <v>564.30395499999997</v>
      </c>
      <c r="D1983" s="6">
        <f t="shared" si="33"/>
        <v>0.38856688809744605</v>
      </c>
      <c r="E1983">
        <v>4.5180494936762012E-3</v>
      </c>
    </row>
    <row r="1984" spans="2:5" x14ac:dyDescent="0.35">
      <c r="B1984" s="40">
        <v>43671</v>
      </c>
      <c r="C1984" s="41">
        <v>406.39306599999998</v>
      </c>
      <c r="D1984" s="6">
        <f t="shared" si="33"/>
        <v>3.6411984701691016</v>
      </c>
      <c r="E1984">
        <v>4.5135884124729696E-3</v>
      </c>
    </row>
    <row r="1985" spans="2:5" x14ac:dyDescent="0.35">
      <c r="B1985" s="40">
        <v>40543</v>
      </c>
      <c r="C1985" s="41">
        <v>87.562095999999997</v>
      </c>
      <c r="D1985" s="6">
        <f t="shared" si="33"/>
        <v>-0.5673924819672298</v>
      </c>
      <c r="E1985">
        <v>4.5089855973196001E-3</v>
      </c>
    </row>
    <row r="1986" spans="2:5" x14ac:dyDescent="0.35">
      <c r="B1986" s="40">
        <v>41900</v>
      </c>
      <c r="C1986" s="41">
        <v>202.405396</v>
      </c>
      <c r="D1986" s="6">
        <f t="shared" si="33"/>
        <v>0.18193805742236893</v>
      </c>
      <c r="E1986">
        <v>4.5046165930428218E-3</v>
      </c>
    </row>
    <row r="1987" spans="2:5" x14ac:dyDescent="0.35">
      <c r="B1987" s="40">
        <v>41773</v>
      </c>
      <c r="C1987" s="41">
        <v>171.24873400000001</v>
      </c>
      <c r="D1987" s="6">
        <f t="shared" si="33"/>
        <v>9.6912060325193625</v>
      </c>
      <c r="E1987">
        <v>4.500718538606974E-3</v>
      </c>
    </row>
    <row r="1988" spans="2:5" x14ac:dyDescent="0.35">
      <c r="B1988" s="40">
        <v>38477</v>
      </c>
      <c r="C1988" s="41">
        <v>16.017719</v>
      </c>
      <c r="D1988" s="6">
        <f t="shared" si="33"/>
        <v>-0.82028024767741692</v>
      </c>
      <c r="E1988">
        <v>4.4996327598298838E-3</v>
      </c>
    </row>
    <row r="1989" spans="2:5" x14ac:dyDescent="0.35">
      <c r="B1989" s="40">
        <v>40911</v>
      </c>
      <c r="C1989" s="41">
        <v>89.126091000000002</v>
      </c>
      <c r="D1989" s="6">
        <f t="shared" si="33"/>
        <v>-0.66673999231886683</v>
      </c>
      <c r="E1989">
        <v>4.4799426097057449E-3</v>
      </c>
    </row>
    <row r="1990" spans="2:5" x14ac:dyDescent="0.35">
      <c r="B1990" s="40">
        <v>42220</v>
      </c>
      <c r="C1990" s="41">
        <v>267.43710299999998</v>
      </c>
      <c r="D1990" s="6">
        <f t="shared" si="33"/>
        <v>6.0292252721048509</v>
      </c>
      <c r="E1990">
        <v>4.4687361615973406E-3</v>
      </c>
    </row>
    <row r="1991" spans="2:5" x14ac:dyDescent="0.35">
      <c r="B1991" s="40">
        <v>39724</v>
      </c>
      <c r="C1991" s="41">
        <v>38.046455000000002</v>
      </c>
      <c r="D1991" s="6">
        <f t="shared" ref="D1991:D2054" si="34">(C1991-C1992)/C1992</f>
        <v>-0.70945933010382367</v>
      </c>
      <c r="E1991">
        <v>4.4617039628611285E-3</v>
      </c>
    </row>
    <row r="1992" spans="2:5" x14ac:dyDescent="0.35">
      <c r="B1992" s="40">
        <v>41390</v>
      </c>
      <c r="C1992" s="41">
        <v>130.95053100000001</v>
      </c>
      <c r="D1992" s="6">
        <f t="shared" si="34"/>
        <v>0.30268280840800921</v>
      </c>
      <c r="E1992">
        <v>4.4567476963766808E-3</v>
      </c>
    </row>
    <row r="1993" spans="2:5" x14ac:dyDescent="0.35">
      <c r="B1993" s="40">
        <v>41087</v>
      </c>
      <c r="C1993" s="41">
        <v>100.52372699999999</v>
      </c>
      <c r="D1993" s="6">
        <f t="shared" si="34"/>
        <v>-0.77030191576340745</v>
      </c>
      <c r="E1993">
        <v>4.4425149045069657E-3</v>
      </c>
    </row>
    <row r="1994" spans="2:5" x14ac:dyDescent="0.35">
      <c r="B1994" s="40">
        <v>43721</v>
      </c>
      <c r="C1994" s="41">
        <v>437.63415500000002</v>
      </c>
      <c r="D1994" s="6">
        <f t="shared" si="34"/>
        <v>0.91218524996869133</v>
      </c>
      <c r="E1994">
        <v>4.4424680220095268E-3</v>
      </c>
    </row>
    <row r="1995" spans="2:5" x14ac:dyDescent="0.35">
      <c r="B1995" s="40">
        <v>42415</v>
      </c>
      <c r="C1995" s="41">
        <v>228.865982</v>
      </c>
      <c r="D1995" s="6">
        <f t="shared" si="34"/>
        <v>-0.46323099546787283</v>
      </c>
      <c r="E1995">
        <v>4.4389899313746015E-3</v>
      </c>
    </row>
    <row r="1996" spans="2:5" x14ac:dyDescent="0.35">
      <c r="B1996" s="40">
        <v>43320</v>
      </c>
      <c r="C1996" s="41">
        <v>426.37704500000001</v>
      </c>
      <c r="D1996" s="6">
        <f t="shared" si="34"/>
        <v>-7.2410856309859162E-2</v>
      </c>
      <c r="E1996">
        <v>4.3997551167948333E-3</v>
      </c>
    </row>
    <row r="1997" spans="2:5" x14ac:dyDescent="0.35">
      <c r="B1997" s="40">
        <v>43342</v>
      </c>
      <c r="C1997" s="41">
        <v>459.66153000000003</v>
      </c>
      <c r="D1997" s="6">
        <f t="shared" si="34"/>
        <v>-0.20851433862780477</v>
      </c>
      <c r="E1997">
        <v>4.3950253650744406E-3</v>
      </c>
    </row>
    <row r="1998" spans="2:5" x14ac:dyDescent="0.35">
      <c r="B1998" s="40">
        <v>44384</v>
      </c>
      <c r="C1998" s="41">
        <v>580.75787400000002</v>
      </c>
      <c r="D1998" s="6">
        <f t="shared" si="34"/>
        <v>2.2821218164457555</v>
      </c>
      <c r="E1998">
        <v>4.3935130648802218E-3</v>
      </c>
    </row>
    <row r="1999" spans="2:5" x14ac:dyDescent="0.35">
      <c r="B1999" s="40">
        <v>41844</v>
      </c>
      <c r="C1999" s="41">
        <v>176.94586200000001</v>
      </c>
      <c r="D1999" s="6">
        <f t="shared" si="34"/>
        <v>0.43603175000455296</v>
      </c>
      <c r="E1999">
        <v>4.3791842992455575E-3</v>
      </c>
    </row>
    <row r="2000" spans="2:5" x14ac:dyDescent="0.35">
      <c r="B2000" s="40">
        <v>41351</v>
      </c>
      <c r="C2000" s="41">
        <v>123.218628</v>
      </c>
      <c r="D2000" s="6">
        <f t="shared" si="34"/>
        <v>-0.69942942131254915</v>
      </c>
      <c r="E2000">
        <v>4.3716492314979129E-3</v>
      </c>
    </row>
    <row r="2001" spans="2:5" x14ac:dyDescent="0.35">
      <c r="B2001" s="40">
        <v>43517</v>
      </c>
      <c r="C2001" s="41">
        <v>409.94906600000002</v>
      </c>
      <c r="D2001" s="6">
        <f t="shared" si="34"/>
        <v>4.0549418497869105</v>
      </c>
      <c r="E2001">
        <v>4.3559773791128189E-3</v>
      </c>
    </row>
    <row r="2002" spans="2:5" x14ac:dyDescent="0.35">
      <c r="B2002" s="40">
        <v>40581</v>
      </c>
      <c r="C2002" s="41">
        <v>81.098670999999996</v>
      </c>
      <c r="D2002" s="6">
        <f t="shared" si="34"/>
        <v>1.1189181708205764</v>
      </c>
      <c r="E2002">
        <v>4.3266382328178256E-3</v>
      </c>
    </row>
    <row r="2003" spans="2:5" x14ac:dyDescent="0.35">
      <c r="B2003" s="40">
        <v>38974</v>
      </c>
      <c r="C2003" s="41">
        <v>38.273620999999999</v>
      </c>
      <c r="D2003" s="6">
        <f t="shared" si="34"/>
        <v>3.1661351274066898</v>
      </c>
      <c r="E2003">
        <v>4.3055362070897919E-3</v>
      </c>
    </row>
    <row r="2004" spans="2:5" x14ac:dyDescent="0.35">
      <c r="B2004" s="40">
        <v>38209</v>
      </c>
      <c r="C2004" s="41">
        <v>9.1868409999999994</v>
      </c>
      <c r="D2004" s="6">
        <f t="shared" si="34"/>
        <v>-0.97973498777283019</v>
      </c>
      <c r="E2004">
        <v>4.3048001396670584E-3</v>
      </c>
    </row>
    <row r="2005" spans="2:5" x14ac:dyDescent="0.35">
      <c r="B2005" s="40">
        <v>44015</v>
      </c>
      <c r="C2005" s="41">
        <v>453.335083</v>
      </c>
      <c r="D2005" s="6">
        <f t="shared" si="34"/>
        <v>1.2498272908548853</v>
      </c>
      <c r="E2005">
        <v>4.300712897746463E-3</v>
      </c>
    </row>
    <row r="2006" spans="2:5" x14ac:dyDescent="0.35">
      <c r="B2006" s="40">
        <v>41899</v>
      </c>
      <c r="C2006" s="41">
        <v>201.497726</v>
      </c>
      <c r="D2006" s="6">
        <f t="shared" si="34"/>
        <v>-0.50182390630706608</v>
      </c>
      <c r="E2006">
        <v>4.2978652094643318E-3</v>
      </c>
    </row>
    <row r="2007" spans="2:5" x14ac:dyDescent="0.35">
      <c r="B2007" s="40">
        <v>43431</v>
      </c>
      <c r="C2007" s="41">
        <v>404.47088600000001</v>
      </c>
      <c r="D2007" s="6">
        <f t="shared" si="34"/>
        <v>3.950073610873567</v>
      </c>
      <c r="E2007">
        <v>4.2954411766079597E-3</v>
      </c>
    </row>
    <row r="2008" spans="2:5" x14ac:dyDescent="0.35">
      <c r="B2008" s="40">
        <v>40576</v>
      </c>
      <c r="C2008" s="41">
        <v>81.710075000000003</v>
      </c>
      <c r="D2008" s="6">
        <f t="shared" si="34"/>
        <v>-0.29110034165704768</v>
      </c>
      <c r="E2008">
        <v>4.2943962611915387E-3</v>
      </c>
    </row>
    <row r="2009" spans="2:5" x14ac:dyDescent="0.35">
      <c r="B2009" s="40">
        <v>41263</v>
      </c>
      <c r="C2009" s="41">
        <v>115.263245</v>
      </c>
      <c r="D2009" s="6">
        <f t="shared" si="34"/>
        <v>-0.46435042964987017</v>
      </c>
      <c r="E2009">
        <v>4.283559173438113E-3</v>
      </c>
    </row>
    <row r="2010" spans="2:5" x14ac:dyDescent="0.35">
      <c r="B2010" s="40">
        <v>42017</v>
      </c>
      <c r="C2010" s="41">
        <v>215.18405200000001</v>
      </c>
      <c r="D2010" s="6">
        <f t="shared" si="34"/>
        <v>-0.62282587809352308</v>
      </c>
      <c r="E2010">
        <v>4.2597911887416705E-3</v>
      </c>
    </row>
    <row r="2011" spans="2:5" x14ac:dyDescent="0.35">
      <c r="B2011" s="40">
        <v>44532</v>
      </c>
      <c r="C2011" s="41">
        <v>570.516479</v>
      </c>
      <c r="D2011" s="6">
        <f t="shared" si="34"/>
        <v>3.9059299749760079</v>
      </c>
      <c r="E2011">
        <v>4.2525796655312424E-3</v>
      </c>
    </row>
    <row r="2012" spans="2:5" x14ac:dyDescent="0.35">
      <c r="B2012" s="40">
        <v>41256</v>
      </c>
      <c r="C2012" s="41">
        <v>116.29119900000001</v>
      </c>
      <c r="D2012" s="6">
        <f t="shared" si="34"/>
        <v>-0.57381071372380188</v>
      </c>
      <c r="E2012">
        <v>4.2454038888897171E-3</v>
      </c>
    </row>
    <row r="2013" spans="2:5" x14ac:dyDescent="0.35">
      <c r="B2013" s="40">
        <v>42594</v>
      </c>
      <c r="C2013" s="41">
        <v>272.86279300000001</v>
      </c>
      <c r="D2013" s="6">
        <f t="shared" si="34"/>
        <v>0.69905818680465992</v>
      </c>
      <c r="E2013">
        <v>4.2437790327535417E-3</v>
      </c>
    </row>
    <row r="2014" spans="2:5" x14ac:dyDescent="0.35">
      <c r="B2014" s="40">
        <v>41725</v>
      </c>
      <c r="C2014" s="41">
        <v>160.596497</v>
      </c>
      <c r="D2014" s="6">
        <f t="shared" si="34"/>
        <v>2.5844200787344191</v>
      </c>
      <c r="E2014">
        <v>4.2337756147886561E-3</v>
      </c>
    </row>
    <row r="2015" spans="2:5" x14ac:dyDescent="0.35">
      <c r="B2015" s="40">
        <v>39568</v>
      </c>
      <c r="C2015" s="41">
        <v>44.804039000000003</v>
      </c>
      <c r="D2015" s="6">
        <f t="shared" si="34"/>
        <v>-0.52355575758184147</v>
      </c>
      <c r="E2015">
        <v>4.2286542648437026E-3</v>
      </c>
    </row>
    <row r="2016" spans="2:5" x14ac:dyDescent="0.35">
      <c r="B2016" s="40">
        <v>40793</v>
      </c>
      <c r="C2016" s="41">
        <v>94.038368000000006</v>
      </c>
      <c r="D2016" s="6">
        <f t="shared" si="34"/>
        <v>1.3716899042843591</v>
      </c>
      <c r="E2016">
        <v>4.2211981019590816E-3</v>
      </c>
    </row>
    <row r="2017" spans="2:5" x14ac:dyDescent="0.35">
      <c r="B2017" s="40">
        <v>39202</v>
      </c>
      <c r="C2017" s="41">
        <v>39.650364000000003</v>
      </c>
      <c r="D2017" s="6">
        <f t="shared" si="34"/>
        <v>-0.85024049720091299</v>
      </c>
      <c r="E2017">
        <v>4.2190489360441246E-3</v>
      </c>
    </row>
    <row r="2018" spans="2:5" x14ac:dyDescent="0.35">
      <c r="B2018" s="40">
        <v>42891</v>
      </c>
      <c r="C2018" s="41">
        <v>264.76025399999997</v>
      </c>
      <c r="D2018" s="6">
        <f t="shared" si="34"/>
        <v>0.89962201963449329</v>
      </c>
      <c r="E2018">
        <v>4.2162286656266734E-3</v>
      </c>
    </row>
    <row r="2019" spans="2:5" x14ac:dyDescent="0.35">
      <c r="B2019" s="40">
        <v>41466</v>
      </c>
      <c r="C2019" s="41">
        <v>139.37522899999999</v>
      </c>
      <c r="D2019" s="6">
        <f t="shared" si="34"/>
        <v>-0.70674603551747739</v>
      </c>
      <c r="E2019">
        <v>4.2097411895464908E-3</v>
      </c>
    </row>
    <row r="2020" spans="2:5" x14ac:dyDescent="0.35">
      <c r="B2020" s="40">
        <v>43847</v>
      </c>
      <c r="C2020" s="41">
        <v>475.27142300000003</v>
      </c>
      <c r="D2020" s="6">
        <f t="shared" si="34"/>
        <v>1.9322173534355656</v>
      </c>
      <c r="E2020">
        <v>4.2041475440428369E-3</v>
      </c>
    </row>
    <row r="2021" spans="2:5" x14ac:dyDescent="0.35">
      <c r="B2021" s="40">
        <v>41786</v>
      </c>
      <c r="C2021" s="41">
        <v>162.08601400000001</v>
      </c>
      <c r="D2021" s="6">
        <f t="shared" si="34"/>
        <v>-0.7043463176099547</v>
      </c>
      <c r="E2021">
        <v>4.1947987315893989E-3</v>
      </c>
    </row>
    <row r="2022" spans="2:5" x14ac:dyDescent="0.35">
      <c r="B2022" s="40">
        <v>44886</v>
      </c>
      <c r="C2022" s="41">
        <v>548.22930899999994</v>
      </c>
      <c r="D2022" s="6">
        <f t="shared" si="34"/>
        <v>85.699366015127751</v>
      </c>
      <c r="E2022">
        <v>4.1933307535869007E-3</v>
      </c>
    </row>
    <row r="2023" spans="2:5" x14ac:dyDescent="0.35">
      <c r="B2023" s="40">
        <v>37643</v>
      </c>
      <c r="C2023" s="41">
        <v>6.3233370000000004</v>
      </c>
      <c r="D2023" s="6">
        <f t="shared" si="34"/>
        <v>-0.82182918282448214</v>
      </c>
      <c r="E2023">
        <v>4.1917171858976681E-3</v>
      </c>
    </row>
    <row r="2024" spans="2:5" x14ac:dyDescent="0.35">
      <c r="B2024" s="40">
        <v>39813</v>
      </c>
      <c r="C2024" s="41">
        <v>35.490307000000001</v>
      </c>
      <c r="D2024" s="6">
        <f t="shared" si="34"/>
        <v>-0.66808513451937668</v>
      </c>
      <c r="E2024">
        <v>4.1843482034140808E-3</v>
      </c>
    </row>
    <row r="2025" spans="2:5" x14ac:dyDescent="0.35">
      <c r="B2025" s="40">
        <v>41130</v>
      </c>
      <c r="C2025" s="41">
        <v>106.925934</v>
      </c>
      <c r="D2025" s="6">
        <f t="shared" si="34"/>
        <v>13.482678502109298</v>
      </c>
      <c r="E2025">
        <v>4.1752665297825594E-3</v>
      </c>
    </row>
    <row r="2026" spans="2:5" x14ac:dyDescent="0.35">
      <c r="B2026" s="40">
        <v>37882</v>
      </c>
      <c r="C2026" s="41">
        <v>7.3830220000000004</v>
      </c>
      <c r="D2026" s="6">
        <f t="shared" si="34"/>
        <v>-0.97651002094855743</v>
      </c>
      <c r="E2026">
        <v>4.173229770825404E-3</v>
      </c>
    </row>
    <row r="2027" spans="2:5" x14ac:dyDescent="0.35">
      <c r="B2027" s="40">
        <v>43195</v>
      </c>
      <c r="C2027" s="41">
        <v>314.30517600000002</v>
      </c>
      <c r="D2027" s="6">
        <f t="shared" si="34"/>
        <v>36.817158792994363</v>
      </c>
      <c r="E2027">
        <v>4.1730258052594454E-3</v>
      </c>
    </row>
    <row r="2028" spans="2:5" x14ac:dyDescent="0.35">
      <c r="B2028" s="40">
        <v>37855</v>
      </c>
      <c r="C2028" s="41">
        <v>8.3111789999999992</v>
      </c>
      <c r="D2028" s="6">
        <f t="shared" si="34"/>
        <v>-0.96895624175645556</v>
      </c>
      <c r="E2028">
        <v>4.1705223881947674E-3</v>
      </c>
    </row>
    <row r="2029" spans="2:5" x14ac:dyDescent="0.35">
      <c r="B2029" s="40">
        <v>42908</v>
      </c>
      <c r="C2029" s="41">
        <v>267.72464000000002</v>
      </c>
      <c r="D2029" s="6">
        <f t="shared" si="34"/>
        <v>2.4294987555216476</v>
      </c>
      <c r="E2029">
        <v>4.1693497531405501E-3</v>
      </c>
    </row>
    <row r="2030" spans="2:5" x14ac:dyDescent="0.35">
      <c r="B2030" s="40">
        <v>40308</v>
      </c>
      <c r="C2030" s="41">
        <v>78.065239000000005</v>
      </c>
      <c r="D2030" s="6">
        <f t="shared" si="34"/>
        <v>-0.77668212228188727</v>
      </c>
      <c r="E2030">
        <v>4.1654763422155228E-3</v>
      </c>
    </row>
    <row r="2031" spans="2:5" x14ac:dyDescent="0.35">
      <c r="B2031" s="40">
        <v>43242</v>
      </c>
      <c r="C2031" s="41">
        <v>349.57003800000001</v>
      </c>
      <c r="D2031" s="6">
        <f t="shared" si="34"/>
        <v>-0.44437265969505985</v>
      </c>
      <c r="E2031">
        <v>4.1539976631080507E-3</v>
      </c>
    </row>
    <row r="2032" spans="2:5" x14ac:dyDescent="0.35">
      <c r="B2032" s="40">
        <v>44447</v>
      </c>
      <c r="C2032" s="41">
        <v>629.14477499999998</v>
      </c>
      <c r="D2032" s="6">
        <f t="shared" si="34"/>
        <v>136.66859154112862</v>
      </c>
      <c r="E2032">
        <v>4.1537147810469677E-3</v>
      </c>
    </row>
    <row r="2033" spans="2:5" x14ac:dyDescent="0.35">
      <c r="B2033" s="40">
        <v>37750</v>
      </c>
      <c r="C2033" s="41">
        <v>4.5699949999999996</v>
      </c>
      <c r="D2033" s="6">
        <f t="shared" si="34"/>
        <v>-0.94605985200648479</v>
      </c>
      <c r="E2033">
        <v>4.1424767673695984E-3</v>
      </c>
    </row>
    <row r="2034" spans="2:5" x14ac:dyDescent="0.35">
      <c r="B2034" s="40">
        <v>40497</v>
      </c>
      <c r="C2034" s="41">
        <v>84.723442000000006</v>
      </c>
      <c r="D2034" s="6">
        <f t="shared" si="34"/>
        <v>8.0130295325361729</v>
      </c>
      <c r="E2034">
        <v>4.1409412424346075E-3</v>
      </c>
    </row>
    <row r="2035" spans="2:5" x14ac:dyDescent="0.35">
      <c r="B2035" s="40">
        <v>37960</v>
      </c>
      <c r="C2035" s="41">
        <v>9.4001070000000002</v>
      </c>
      <c r="D2035" s="6">
        <f t="shared" si="34"/>
        <v>-0.86221045597603085</v>
      </c>
      <c r="E2035">
        <v>4.1322777530723633E-3</v>
      </c>
    </row>
    <row r="2036" spans="2:5" x14ac:dyDescent="0.35">
      <c r="B2036" s="40">
        <v>40203</v>
      </c>
      <c r="C2036" s="41">
        <v>68.220757000000006</v>
      </c>
      <c r="D2036" s="6">
        <f t="shared" si="34"/>
        <v>3.131574782944841</v>
      </c>
      <c r="E2036">
        <v>4.1311546176142954E-3</v>
      </c>
    </row>
    <row r="2037" spans="2:5" x14ac:dyDescent="0.35">
      <c r="B2037" s="40">
        <v>38495</v>
      </c>
      <c r="C2037" s="41">
        <v>16.512046999999999</v>
      </c>
      <c r="D2037" s="6">
        <f t="shared" si="34"/>
        <v>-0.97104551351052959</v>
      </c>
      <c r="E2037">
        <v>4.1216791089953931E-3</v>
      </c>
    </row>
    <row r="2038" spans="2:5" x14ac:dyDescent="0.35">
      <c r="B2038" s="40">
        <v>45107</v>
      </c>
      <c r="C2038" s="41">
        <v>570.27593999999999</v>
      </c>
      <c r="D2038" s="6">
        <f t="shared" si="34"/>
        <v>1.0108518507645061</v>
      </c>
      <c r="E2038">
        <v>4.1186112267426181E-3</v>
      </c>
    </row>
    <row r="2039" spans="2:5" x14ac:dyDescent="0.35">
      <c r="B2039" s="40">
        <v>42927</v>
      </c>
      <c r="C2039" s="41">
        <v>283.59918199999998</v>
      </c>
      <c r="D2039" s="6">
        <f t="shared" si="34"/>
        <v>-0.46940595351773573</v>
      </c>
      <c r="E2039">
        <v>4.1138194480455853E-3</v>
      </c>
    </row>
    <row r="2040" spans="2:5" x14ac:dyDescent="0.35">
      <c r="B2040" s="40">
        <v>44991</v>
      </c>
      <c r="C2040" s="41">
        <v>534.49371299999996</v>
      </c>
      <c r="D2040" s="6">
        <f t="shared" si="34"/>
        <v>0.19065080413034813</v>
      </c>
      <c r="E2040">
        <v>4.1137361077844773E-3</v>
      </c>
    </row>
    <row r="2041" spans="2:5" x14ac:dyDescent="0.35">
      <c r="B2041" s="40">
        <v>43770</v>
      </c>
      <c r="C2041" s="41">
        <v>448.90887500000002</v>
      </c>
      <c r="D2041" s="6">
        <f t="shared" si="34"/>
        <v>11.405100714079191</v>
      </c>
      <c r="E2041">
        <v>4.1128804648901396E-3</v>
      </c>
    </row>
    <row r="2042" spans="2:5" x14ac:dyDescent="0.35">
      <c r="B2042" s="40">
        <v>39764</v>
      </c>
      <c r="C2042" s="41">
        <v>36.187443000000002</v>
      </c>
      <c r="D2042" s="6">
        <f t="shared" si="34"/>
        <v>-0.10875773525618833</v>
      </c>
      <c r="E2042">
        <v>4.1030733718522214E-3</v>
      </c>
    </row>
    <row r="2043" spans="2:5" x14ac:dyDescent="0.35">
      <c r="B2043" s="40">
        <v>39084</v>
      </c>
      <c r="C2043" s="41">
        <v>40.603374000000002</v>
      </c>
      <c r="D2043" s="6">
        <f t="shared" si="34"/>
        <v>-0.83620835057910703</v>
      </c>
      <c r="E2043">
        <v>4.0846528324531778E-3</v>
      </c>
    </row>
    <row r="2044" spans="2:5" x14ac:dyDescent="0.35">
      <c r="B2044" s="40">
        <v>42310</v>
      </c>
      <c r="C2044" s="41">
        <v>247.89648399999999</v>
      </c>
      <c r="D2044" s="6">
        <f t="shared" si="34"/>
        <v>1.8784695251911687</v>
      </c>
      <c r="E2044">
        <v>4.0778939926103003E-3</v>
      </c>
    </row>
    <row r="2045" spans="2:5" x14ac:dyDescent="0.35">
      <c r="B2045" s="40">
        <v>40598</v>
      </c>
      <c r="C2045" s="41">
        <v>86.120934000000005</v>
      </c>
      <c r="D2045" s="6">
        <f t="shared" si="34"/>
        <v>-0.8396518830235562</v>
      </c>
      <c r="E2045">
        <v>4.0735657555773181E-3</v>
      </c>
    </row>
    <row r="2046" spans="2:5" x14ac:dyDescent="0.35">
      <c r="B2046" s="40">
        <v>44655</v>
      </c>
      <c r="C2046" s="41">
        <v>537.08727999999996</v>
      </c>
      <c r="D2046" s="6">
        <f t="shared" si="34"/>
        <v>113.87090031531963</v>
      </c>
      <c r="E2046">
        <v>4.0557522235762531E-3</v>
      </c>
    </row>
    <row r="2047" spans="2:5" x14ac:dyDescent="0.35">
      <c r="B2047" s="40">
        <v>37708</v>
      </c>
      <c r="C2047" s="41">
        <v>4.675573</v>
      </c>
      <c r="D2047" s="6">
        <f t="shared" si="34"/>
        <v>-0.9914332185545458</v>
      </c>
      <c r="E2047">
        <v>4.048126557694388E-3</v>
      </c>
    </row>
    <row r="2048" spans="2:5" x14ac:dyDescent="0.35">
      <c r="B2048" s="40">
        <v>44356</v>
      </c>
      <c r="C2048" s="41">
        <v>545.77941899999996</v>
      </c>
      <c r="D2048" s="6">
        <f t="shared" si="34"/>
        <v>8.2852146282249048</v>
      </c>
      <c r="E2048">
        <v>4.0442248304624409E-3</v>
      </c>
    </row>
    <row r="2049" spans="2:5" x14ac:dyDescent="0.35">
      <c r="B2049" s="40">
        <v>40024</v>
      </c>
      <c r="C2049" s="41">
        <v>58.779407999999997</v>
      </c>
      <c r="D2049" s="6">
        <f t="shared" si="34"/>
        <v>-0.76817524484153077</v>
      </c>
      <c r="E2049">
        <v>4.036839264979517E-3</v>
      </c>
    </row>
    <row r="2050" spans="2:5" x14ac:dyDescent="0.35">
      <c r="B2050" s="40">
        <v>42863</v>
      </c>
      <c r="C2050" s="41">
        <v>253.551041</v>
      </c>
      <c r="D2050" s="6">
        <f t="shared" si="34"/>
        <v>-3.2215920669406262E-2</v>
      </c>
      <c r="E2050">
        <v>4.0352428505766973E-3</v>
      </c>
    </row>
    <row r="2051" spans="2:5" x14ac:dyDescent="0.35">
      <c r="B2051" s="40">
        <v>42251</v>
      </c>
      <c r="C2051" s="41">
        <v>261.991333</v>
      </c>
      <c r="D2051" s="6">
        <f t="shared" si="34"/>
        <v>-6.0643209126214841E-2</v>
      </c>
      <c r="E2051">
        <v>4.033358418007716E-3</v>
      </c>
    </row>
    <row r="2052" spans="2:5" x14ac:dyDescent="0.35">
      <c r="B2052" s="40">
        <v>42971</v>
      </c>
      <c r="C2052" s="41">
        <v>278.90502900000001</v>
      </c>
      <c r="D2052" s="6">
        <f t="shared" si="34"/>
        <v>7.7899412423981307</v>
      </c>
      <c r="E2052">
        <v>4.0152217050627046E-3</v>
      </c>
    </row>
    <row r="2053" spans="2:5" x14ac:dyDescent="0.35">
      <c r="B2053" s="40">
        <v>39776</v>
      </c>
      <c r="C2053" s="41">
        <v>31.730022000000002</v>
      </c>
      <c r="D2053" s="6">
        <f t="shared" si="34"/>
        <v>-0.63987682365858489</v>
      </c>
      <c r="E2053">
        <v>4.010628899101692E-3</v>
      </c>
    </row>
    <row r="2054" spans="2:5" x14ac:dyDescent="0.35">
      <c r="B2054" s="40">
        <v>40827</v>
      </c>
      <c r="C2054" s="41">
        <v>88.108802999999995</v>
      </c>
      <c r="D2054" s="6">
        <f t="shared" si="34"/>
        <v>-0.84009761027450358</v>
      </c>
      <c r="E2054">
        <v>4.0038087255484921E-3</v>
      </c>
    </row>
    <row r="2055" spans="2:5" x14ac:dyDescent="0.35">
      <c r="B2055" s="40">
        <v>44889</v>
      </c>
      <c r="C2055" s="41">
        <v>551.01617399999998</v>
      </c>
      <c r="D2055" s="6">
        <f t="shared" ref="D2055:D2118" si="35">(C2055-C2056)/C2056</f>
        <v>10.417639523914568</v>
      </c>
      <c r="E2055">
        <v>3.9896685899688585E-3</v>
      </c>
    </row>
    <row r="2056" spans="2:5" x14ac:dyDescent="0.35">
      <c r="B2056" s="40">
        <v>39982</v>
      </c>
      <c r="C2056" s="41">
        <v>48.260078</v>
      </c>
      <c r="D2056" s="6">
        <f t="shared" si="35"/>
        <v>0.56976417893057851</v>
      </c>
      <c r="E2056">
        <v>3.9894055780695607E-3</v>
      </c>
    </row>
    <row r="2057" spans="2:5" x14ac:dyDescent="0.35">
      <c r="B2057" s="40">
        <v>38786</v>
      </c>
      <c r="C2057" s="41">
        <v>30.743521000000001</v>
      </c>
      <c r="D2057" s="6">
        <f t="shared" si="35"/>
        <v>0.30269040862294144</v>
      </c>
      <c r="E2057">
        <v>3.9875687002848348E-3</v>
      </c>
    </row>
    <row r="2058" spans="2:5" x14ac:dyDescent="0.35">
      <c r="B2058" s="40">
        <v>38677</v>
      </c>
      <c r="C2058" s="41">
        <v>23.600021000000002</v>
      </c>
      <c r="D2058" s="6">
        <f t="shared" si="35"/>
        <v>-0.5642569246713891</v>
      </c>
      <c r="E2058">
        <v>3.9828303773795136E-3</v>
      </c>
    </row>
    <row r="2059" spans="2:5" x14ac:dyDescent="0.35">
      <c r="B2059" s="40">
        <v>40051</v>
      </c>
      <c r="C2059" s="41">
        <v>54.160404</v>
      </c>
      <c r="D2059" s="6">
        <f t="shared" si="35"/>
        <v>-0.73701544571155075</v>
      </c>
      <c r="E2059">
        <v>3.9825332069936721E-3</v>
      </c>
    </row>
    <row r="2060" spans="2:5" x14ac:dyDescent="0.35">
      <c r="B2060" s="40">
        <v>41890</v>
      </c>
      <c r="C2060" s="41">
        <v>205.94519</v>
      </c>
      <c r="D2060" s="6">
        <f t="shared" si="35"/>
        <v>8.1992988090035777</v>
      </c>
      <c r="E2060">
        <v>3.9823564858160309E-3</v>
      </c>
    </row>
    <row r="2061" spans="2:5" x14ac:dyDescent="0.35">
      <c r="B2061" s="40">
        <v>38636</v>
      </c>
      <c r="C2061" s="41">
        <v>22.387053000000002</v>
      </c>
      <c r="D2061" s="6">
        <f t="shared" si="35"/>
        <v>-0.92956730153087397</v>
      </c>
      <c r="E2061">
        <v>3.9799434100535273E-3</v>
      </c>
    </row>
    <row r="2062" spans="2:5" x14ac:dyDescent="0.35">
      <c r="B2062" s="40">
        <v>43151</v>
      </c>
      <c r="C2062" s="41">
        <v>317.850281</v>
      </c>
      <c r="D2062" s="6">
        <f t="shared" si="35"/>
        <v>-0.18350410382779203</v>
      </c>
      <c r="E2062">
        <v>3.9780997966994596E-3</v>
      </c>
    </row>
    <row r="2063" spans="2:5" x14ac:dyDescent="0.35">
      <c r="B2063" s="40">
        <v>43559</v>
      </c>
      <c r="C2063" s="41">
        <v>389.28582799999998</v>
      </c>
      <c r="D2063" s="6">
        <f t="shared" si="35"/>
        <v>4.0851130788487957</v>
      </c>
      <c r="E2063">
        <v>3.9657704790141204E-3</v>
      </c>
    </row>
    <row r="2064" spans="2:5" x14ac:dyDescent="0.35">
      <c r="B2064" s="40">
        <v>40291</v>
      </c>
      <c r="C2064" s="41">
        <v>76.554016000000004</v>
      </c>
      <c r="D2064" s="6">
        <f t="shared" si="35"/>
        <v>2.4060668500877971</v>
      </c>
      <c r="E2064">
        <v>3.9636846238523468E-3</v>
      </c>
    </row>
    <row r="2065" spans="2:5" x14ac:dyDescent="0.35">
      <c r="B2065" s="40">
        <v>38638</v>
      </c>
      <c r="C2065" s="41">
        <v>22.475781999999999</v>
      </c>
      <c r="D2065" s="6">
        <f t="shared" si="35"/>
        <v>-0.70731426734767422</v>
      </c>
      <c r="E2065">
        <v>3.963406885220541E-3</v>
      </c>
    </row>
    <row r="2066" spans="2:5" x14ac:dyDescent="0.35">
      <c r="B2066" s="40">
        <v>40311</v>
      </c>
      <c r="C2066" s="41">
        <v>76.791518999999994</v>
      </c>
      <c r="D2066" s="6">
        <f t="shared" si="35"/>
        <v>-0.74132016285667224</v>
      </c>
      <c r="E2066">
        <v>3.9516790710662567E-3</v>
      </c>
    </row>
    <row r="2067" spans="2:5" x14ac:dyDescent="0.35">
      <c r="B2067" s="40">
        <v>43182</v>
      </c>
      <c r="C2067" s="41">
        <v>296.85931399999998</v>
      </c>
      <c r="D2067" s="6">
        <f t="shared" si="35"/>
        <v>16.110827012343908</v>
      </c>
      <c r="E2067">
        <v>3.9437433618690933E-3</v>
      </c>
    </row>
    <row r="2068" spans="2:5" x14ac:dyDescent="0.35">
      <c r="B2068" s="40">
        <v>38526</v>
      </c>
      <c r="C2068" s="41">
        <v>17.349208999999998</v>
      </c>
      <c r="D2068" s="6">
        <f t="shared" si="35"/>
        <v>-0.54688156202870919</v>
      </c>
      <c r="E2068">
        <v>3.9213160613959658E-3</v>
      </c>
    </row>
    <row r="2069" spans="2:5" x14ac:dyDescent="0.35">
      <c r="B2069" s="40">
        <v>39884</v>
      </c>
      <c r="C2069" s="41">
        <v>38.288463999999998</v>
      </c>
      <c r="D2069" s="6">
        <f t="shared" si="35"/>
        <v>-0.9196700852112617</v>
      </c>
      <c r="E2069">
        <v>3.9111103699682381E-3</v>
      </c>
    </row>
    <row r="2070" spans="2:5" x14ac:dyDescent="0.35">
      <c r="B2070" s="40">
        <v>44076</v>
      </c>
      <c r="C2070" s="41">
        <v>476.64016700000002</v>
      </c>
      <c r="D2070" s="6">
        <f t="shared" si="35"/>
        <v>11.486250289240859</v>
      </c>
      <c r="E2070">
        <v>3.896534235249396E-3</v>
      </c>
    </row>
    <row r="2071" spans="2:5" x14ac:dyDescent="0.35">
      <c r="B2071" s="40">
        <v>39832</v>
      </c>
      <c r="C2071" s="41">
        <v>38.173203000000001</v>
      </c>
      <c r="D2071" s="6">
        <f t="shared" si="35"/>
        <v>2.1832468194385743</v>
      </c>
      <c r="E2071">
        <v>3.8888025429366204E-3</v>
      </c>
    </row>
    <row r="2072" spans="2:5" x14ac:dyDescent="0.35">
      <c r="B2072" s="40">
        <v>37984</v>
      </c>
      <c r="C2072" s="41">
        <v>11.991908</v>
      </c>
      <c r="D2072" s="6">
        <f t="shared" si="35"/>
        <v>-0.97812418524301126</v>
      </c>
      <c r="E2072">
        <v>3.8860701116664805E-3</v>
      </c>
    </row>
    <row r="2073" spans="2:5" x14ac:dyDescent="0.35">
      <c r="B2073" s="40">
        <v>44664</v>
      </c>
      <c r="C2073" s="41">
        <v>548.18109100000004</v>
      </c>
      <c r="D2073" s="6">
        <f t="shared" si="35"/>
        <v>3.7393672729902887</v>
      </c>
      <c r="E2073">
        <v>3.8826767298761225E-3</v>
      </c>
    </row>
    <row r="2074" spans="2:5" x14ac:dyDescent="0.35">
      <c r="B2074" s="40">
        <v>41275</v>
      </c>
      <c r="C2074" s="41">
        <v>115.665459</v>
      </c>
      <c r="D2074" s="6">
        <f t="shared" si="35"/>
        <v>0.28500531564478016</v>
      </c>
      <c r="E2074">
        <v>3.8784453099104266E-3</v>
      </c>
    </row>
    <row r="2075" spans="2:5" x14ac:dyDescent="0.35">
      <c r="B2075" s="40">
        <v>40413</v>
      </c>
      <c r="C2075" s="41">
        <v>90.011657999999997</v>
      </c>
      <c r="D2075" s="6">
        <f t="shared" si="35"/>
        <v>1.3224496110478141</v>
      </c>
      <c r="E2075">
        <v>3.876815865783981E-3</v>
      </c>
    </row>
    <row r="2076" spans="2:5" x14ac:dyDescent="0.35">
      <c r="B2076" s="40">
        <v>39864</v>
      </c>
      <c r="C2076" s="41">
        <v>38.757205999999996</v>
      </c>
      <c r="D2076" s="6">
        <f t="shared" si="35"/>
        <v>-0.92714203209283841</v>
      </c>
      <c r="E2076">
        <v>3.8630013632125274E-3</v>
      </c>
    </row>
    <row r="2077" spans="2:5" x14ac:dyDescent="0.35">
      <c r="B2077" s="40">
        <v>44970</v>
      </c>
      <c r="C2077" s="41">
        <v>531.95562700000005</v>
      </c>
      <c r="D2077" s="6">
        <f t="shared" si="35"/>
        <v>11.233887069457456</v>
      </c>
      <c r="E2077">
        <v>3.8504366647540427E-3</v>
      </c>
    </row>
    <row r="2078" spans="2:5" x14ac:dyDescent="0.35">
      <c r="B2078" s="40">
        <v>39377</v>
      </c>
      <c r="C2078" s="41">
        <v>43.482143000000001</v>
      </c>
      <c r="D2078" s="6">
        <f t="shared" si="35"/>
        <v>-2.3884369394877925E-3</v>
      </c>
      <c r="E2078">
        <v>3.8464261769559339E-3</v>
      </c>
    </row>
    <row r="2079" spans="2:5" x14ac:dyDescent="0.35">
      <c r="B2079" s="40">
        <v>39275</v>
      </c>
      <c r="C2079" s="41">
        <v>43.586246000000003</v>
      </c>
      <c r="D2079" s="6">
        <f t="shared" si="35"/>
        <v>-0.82884712595418242</v>
      </c>
      <c r="E2079">
        <v>3.8366028736013715E-3</v>
      </c>
    </row>
    <row r="2080" spans="2:5" x14ac:dyDescent="0.35">
      <c r="B2080" s="40">
        <v>42810</v>
      </c>
      <c r="C2080" s="41">
        <v>254.66265899999999</v>
      </c>
      <c r="D2080" s="6">
        <f t="shared" si="35"/>
        <v>-9.2364922359786453E-2</v>
      </c>
      <c r="E2080">
        <v>3.8339742638197993E-3</v>
      </c>
    </row>
    <row r="2081" spans="2:5" x14ac:dyDescent="0.35">
      <c r="B2081" s="40">
        <v>42923</v>
      </c>
      <c r="C2081" s="41">
        <v>280.57824699999998</v>
      </c>
      <c r="D2081" s="6">
        <f t="shared" si="35"/>
        <v>1.6672962106845968</v>
      </c>
      <c r="E2081">
        <v>3.8247794832760042E-3</v>
      </c>
    </row>
    <row r="2082" spans="2:5" x14ac:dyDescent="0.35">
      <c r="B2082" s="40">
        <v>41114</v>
      </c>
      <c r="C2082" s="41">
        <v>105.192009</v>
      </c>
      <c r="D2082" s="6">
        <f t="shared" si="35"/>
        <v>-0.58940032053096358</v>
      </c>
      <c r="E2082">
        <v>3.8183398144654092E-3</v>
      </c>
    </row>
    <row r="2083" spans="2:5" x14ac:dyDescent="0.35">
      <c r="B2083" s="40">
        <v>42739</v>
      </c>
      <c r="C2083" s="41">
        <v>256.19116200000002</v>
      </c>
      <c r="D2083" s="6">
        <f t="shared" si="35"/>
        <v>0.25162243613251639</v>
      </c>
      <c r="E2083">
        <v>3.8110715999568976E-3</v>
      </c>
    </row>
    <row r="2084" spans="2:5" x14ac:dyDescent="0.35">
      <c r="B2084" s="40">
        <v>41904</v>
      </c>
      <c r="C2084" s="41">
        <v>204.68725599999999</v>
      </c>
      <c r="D2084" s="6">
        <f t="shared" si="35"/>
        <v>-0.15329444872104941</v>
      </c>
      <c r="E2084">
        <v>3.8046072870659025E-3</v>
      </c>
    </row>
    <row r="2085" spans="2:5" x14ac:dyDescent="0.35">
      <c r="B2085" s="40">
        <v>42139</v>
      </c>
      <c r="C2085" s="41">
        <v>241.745499</v>
      </c>
      <c r="D2085" s="6">
        <f t="shared" si="35"/>
        <v>-6.3778454081827064E-3</v>
      </c>
      <c r="E2085">
        <v>3.789978761526177E-3</v>
      </c>
    </row>
    <row r="2086" spans="2:5" x14ac:dyDescent="0.35">
      <c r="B2086" s="40">
        <v>42095</v>
      </c>
      <c r="C2086" s="41">
        <v>243.297211</v>
      </c>
      <c r="D2086" s="6">
        <f t="shared" si="35"/>
        <v>-9.3675594309019131E-2</v>
      </c>
      <c r="E2086">
        <v>3.7659021930102825E-3</v>
      </c>
    </row>
    <row r="2087" spans="2:5" x14ac:dyDescent="0.35">
      <c r="B2087" s="40">
        <v>42216</v>
      </c>
      <c r="C2087" s="41">
        <v>268.443848</v>
      </c>
      <c r="D2087" s="6">
        <f t="shared" si="35"/>
        <v>6.2172558877636552</v>
      </c>
      <c r="E2087">
        <v>3.7644178339758024E-3</v>
      </c>
    </row>
    <row r="2088" spans="2:5" x14ac:dyDescent="0.35">
      <c r="B2088" s="40">
        <v>38936</v>
      </c>
      <c r="C2088" s="41">
        <v>37.194724999999998</v>
      </c>
      <c r="D2088" s="6">
        <f t="shared" si="35"/>
        <v>-0.92495871589220302</v>
      </c>
      <c r="E2088">
        <v>3.7638115359396864E-3</v>
      </c>
    </row>
    <row r="2089" spans="2:5" x14ac:dyDescent="0.35">
      <c r="B2089" s="40">
        <v>44154</v>
      </c>
      <c r="C2089" s="41">
        <v>495.65683000000001</v>
      </c>
      <c r="D2089" s="6">
        <f t="shared" si="35"/>
        <v>12.694525365315391</v>
      </c>
      <c r="E2089">
        <v>3.7594439850764947E-3</v>
      </c>
    </row>
    <row r="2090" spans="2:5" x14ac:dyDescent="0.35">
      <c r="B2090" s="40">
        <v>38930</v>
      </c>
      <c r="C2090" s="41">
        <v>36.193793999999997</v>
      </c>
      <c r="D2090" s="6">
        <f t="shared" si="35"/>
        <v>-0.932101643813664</v>
      </c>
      <c r="E2090">
        <v>3.7544635213295247E-3</v>
      </c>
    </row>
    <row r="2091" spans="2:5" x14ac:dyDescent="0.35">
      <c r="B2091" s="40">
        <v>44855</v>
      </c>
      <c r="C2091" s="41">
        <v>533.05847200000005</v>
      </c>
      <c r="D2091" s="6">
        <f t="shared" si="35"/>
        <v>4.6264743083729041</v>
      </c>
      <c r="E2091">
        <v>3.7316872483157226E-3</v>
      </c>
    </row>
    <row r="2092" spans="2:5" x14ac:dyDescent="0.35">
      <c r="B2092" s="40">
        <v>40757</v>
      </c>
      <c r="C2092" s="41">
        <v>94.741118999999998</v>
      </c>
      <c r="D2092" s="6">
        <f t="shared" si="35"/>
        <v>-0.6396407838439262</v>
      </c>
      <c r="E2092">
        <v>3.7224802628209367E-3</v>
      </c>
    </row>
    <row r="2093" spans="2:5" x14ac:dyDescent="0.35">
      <c r="B2093" s="40">
        <v>42893</v>
      </c>
      <c r="C2093" s="41">
        <v>262.90744000000001</v>
      </c>
      <c r="D2093" s="6">
        <f t="shared" si="35"/>
        <v>-0.39253614221601441</v>
      </c>
      <c r="E2093">
        <v>3.7134705832639458E-3</v>
      </c>
    </row>
    <row r="2094" spans="2:5" x14ac:dyDescent="0.35">
      <c r="B2094" s="40">
        <v>43734</v>
      </c>
      <c r="C2094" s="41">
        <v>432.79519699999997</v>
      </c>
      <c r="D2094" s="6">
        <f t="shared" si="35"/>
        <v>0.64565589950251157</v>
      </c>
      <c r="E2094">
        <v>3.7032445698238939E-3</v>
      </c>
    </row>
    <row r="2095" spans="2:5" x14ac:dyDescent="0.35">
      <c r="B2095" s="40">
        <v>42668</v>
      </c>
      <c r="C2095" s="41">
        <v>262.99252300000001</v>
      </c>
      <c r="D2095" s="6">
        <f t="shared" si="35"/>
        <v>-0.52698578993799627</v>
      </c>
      <c r="E2095">
        <v>3.6965975389590504E-3</v>
      </c>
    </row>
    <row r="2096" spans="2:5" x14ac:dyDescent="0.35">
      <c r="B2096" s="40">
        <v>44893</v>
      </c>
      <c r="C2096" s="41">
        <v>555.99285899999995</v>
      </c>
      <c r="D2096" s="6">
        <f t="shared" si="35"/>
        <v>5.5738059601089471</v>
      </c>
      <c r="E2096">
        <v>3.6833576334332195E-3</v>
      </c>
    </row>
    <row r="2097" spans="2:5" x14ac:dyDescent="0.35">
      <c r="B2097" s="40">
        <v>40882</v>
      </c>
      <c r="C2097" s="41">
        <v>84.577010999999999</v>
      </c>
      <c r="D2097" s="6">
        <f t="shared" si="35"/>
        <v>-0.76348262867425465</v>
      </c>
      <c r="E2097">
        <v>3.6685750730040033E-3</v>
      </c>
    </row>
    <row r="2098" spans="2:5" x14ac:dyDescent="0.35">
      <c r="B2098" s="40">
        <v>43251</v>
      </c>
      <c r="C2098" s="41">
        <v>357.593231</v>
      </c>
      <c r="D2098" s="6">
        <f t="shared" si="35"/>
        <v>3.2691262655838149</v>
      </c>
      <c r="E2098">
        <v>3.6659255050398589E-3</v>
      </c>
    </row>
    <row r="2099" spans="2:5" x14ac:dyDescent="0.35">
      <c r="B2099" s="40">
        <v>40627</v>
      </c>
      <c r="C2099" s="41">
        <v>83.762626999999995</v>
      </c>
      <c r="D2099" s="6">
        <f t="shared" si="35"/>
        <v>-1.2722270488405532E-2</v>
      </c>
      <c r="E2099">
        <v>3.6630876263975889E-3</v>
      </c>
    </row>
    <row r="2100" spans="2:5" x14ac:dyDescent="0.35">
      <c r="B2100" s="40">
        <v>40875</v>
      </c>
      <c r="C2100" s="41">
        <v>84.842010000000002</v>
      </c>
      <c r="D2100" s="6">
        <f t="shared" si="35"/>
        <v>1.0778101398871129E-2</v>
      </c>
      <c r="E2100">
        <v>3.6571577017505677E-3</v>
      </c>
    </row>
    <row r="2101" spans="2:5" x14ac:dyDescent="0.35">
      <c r="B2101" s="40">
        <v>40633</v>
      </c>
      <c r="C2101" s="41">
        <v>83.937325000000001</v>
      </c>
      <c r="D2101" s="6">
        <f t="shared" si="35"/>
        <v>-0.84627971915753886</v>
      </c>
      <c r="E2101">
        <v>3.6553517998252896E-3</v>
      </c>
    </row>
    <row r="2102" spans="2:5" x14ac:dyDescent="0.35">
      <c r="B2102" s="40">
        <v>44862</v>
      </c>
      <c r="C2102" s="41">
        <v>546.03936799999997</v>
      </c>
      <c r="D2102" s="6">
        <f t="shared" si="35"/>
        <v>1.1379456652719715</v>
      </c>
      <c r="E2102">
        <v>3.6427638957532427E-3</v>
      </c>
    </row>
    <row r="2103" spans="2:5" x14ac:dyDescent="0.35">
      <c r="B2103" s="40">
        <v>42823</v>
      </c>
      <c r="C2103" s="41">
        <v>255.403763</v>
      </c>
      <c r="D2103" s="6">
        <f t="shared" si="35"/>
        <v>0.87857481028200191</v>
      </c>
      <c r="E2103">
        <v>3.6401894161005068E-3</v>
      </c>
    </row>
    <row r="2104" spans="2:5" x14ac:dyDescent="0.35">
      <c r="B2104" s="40">
        <v>41436</v>
      </c>
      <c r="C2104" s="41">
        <v>135.956131</v>
      </c>
      <c r="D2104" s="6">
        <f t="shared" si="35"/>
        <v>-0.51692959801791949</v>
      </c>
      <c r="E2104">
        <v>3.6290534902631674E-3</v>
      </c>
    </row>
    <row r="2105" spans="2:5" x14ac:dyDescent="0.35">
      <c r="B2105" s="40">
        <v>42572</v>
      </c>
      <c r="C2105" s="41">
        <v>281.44164999999998</v>
      </c>
      <c r="D2105" s="6">
        <f t="shared" si="35"/>
        <v>1.5198959725280659</v>
      </c>
      <c r="E2105">
        <v>3.6183359838094925E-3</v>
      </c>
    </row>
    <row r="2106" spans="2:5" x14ac:dyDescent="0.35">
      <c r="B2106" s="40">
        <v>41215</v>
      </c>
      <c r="C2106" s="41">
        <v>111.687805</v>
      </c>
      <c r="D2106" s="6">
        <f t="shared" si="35"/>
        <v>-0.58471465491400043</v>
      </c>
      <c r="E2106">
        <v>3.6143226207476916E-3</v>
      </c>
    </row>
    <row r="2107" spans="2:5" x14ac:dyDescent="0.35">
      <c r="B2107" s="40">
        <v>42671</v>
      </c>
      <c r="C2107" s="41">
        <v>268.94232199999999</v>
      </c>
      <c r="D2107" s="6">
        <f t="shared" si="35"/>
        <v>1.739277857871024</v>
      </c>
      <c r="E2107">
        <v>3.6142975701894471E-3</v>
      </c>
    </row>
    <row r="2108" spans="2:5" x14ac:dyDescent="0.35">
      <c r="B2108" s="40">
        <v>41017</v>
      </c>
      <c r="C2108" s="41">
        <v>98.180008000000001</v>
      </c>
      <c r="D2108" s="6">
        <f t="shared" si="35"/>
        <v>-0.74679435960007323</v>
      </c>
      <c r="E2108">
        <v>3.6117446607077347E-3</v>
      </c>
    </row>
    <row r="2109" spans="2:5" x14ac:dyDescent="0.35">
      <c r="B2109" s="40">
        <v>43558</v>
      </c>
      <c r="C2109" s="41">
        <v>387.748108</v>
      </c>
      <c r="D2109" s="6">
        <f t="shared" si="35"/>
        <v>0.91441281371948124</v>
      </c>
      <c r="E2109">
        <v>3.6070109628301935E-3</v>
      </c>
    </row>
    <row r="2110" spans="2:5" x14ac:dyDescent="0.35">
      <c r="B2110" s="40">
        <v>41876</v>
      </c>
      <c r="C2110" s="41">
        <v>202.54153400000001</v>
      </c>
      <c r="D2110" s="6">
        <f t="shared" si="35"/>
        <v>-0.29000640331974137</v>
      </c>
      <c r="E2110">
        <v>3.5980158283164471E-3</v>
      </c>
    </row>
    <row r="2111" spans="2:5" x14ac:dyDescent="0.35">
      <c r="B2111" s="40">
        <v>42941</v>
      </c>
      <c r="C2111" s="41">
        <v>285.27233899999999</v>
      </c>
      <c r="D2111" s="6">
        <f t="shared" si="35"/>
        <v>5.0716250282646325</v>
      </c>
      <c r="E2111">
        <v>3.5972652886526952E-3</v>
      </c>
    </row>
    <row r="2112" spans="2:5" x14ac:dyDescent="0.35">
      <c r="B2112" s="40">
        <v>39435</v>
      </c>
      <c r="C2112" s="41">
        <v>46.984512000000002</v>
      </c>
      <c r="D2112" s="6">
        <f t="shared" si="35"/>
        <v>-0.8911320393721055</v>
      </c>
      <c r="E2112">
        <v>3.5826467704403592E-3</v>
      </c>
    </row>
    <row r="2113" spans="2:5" x14ac:dyDescent="0.35">
      <c r="B2113" s="40">
        <v>43501</v>
      </c>
      <c r="C2113" s="41">
        <v>431.57336400000003</v>
      </c>
      <c r="D2113" s="6">
        <f t="shared" si="35"/>
        <v>-0.28259921462738558</v>
      </c>
      <c r="E2113">
        <v>3.5758666257814098E-3</v>
      </c>
    </row>
    <row r="2114" spans="2:5" x14ac:dyDescent="0.35">
      <c r="B2114" s="40">
        <v>44903</v>
      </c>
      <c r="C2114" s="41">
        <v>601.57916299999999</v>
      </c>
      <c r="D2114" s="6">
        <f t="shared" si="35"/>
        <v>34.199021964576012</v>
      </c>
      <c r="E2114">
        <v>3.5700287629528466E-3</v>
      </c>
    </row>
    <row r="2115" spans="2:5" x14ac:dyDescent="0.35">
      <c r="B2115" s="40">
        <v>38532</v>
      </c>
      <c r="C2115" s="41">
        <v>17.090792</v>
      </c>
      <c r="D2115" s="6">
        <f t="shared" si="35"/>
        <v>-0.8022508342915643</v>
      </c>
      <c r="E2115">
        <v>3.5524344766117693E-3</v>
      </c>
    </row>
    <row r="2116" spans="2:5" x14ac:dyDescent="0.35">
      <c r="B2116" s="40">
        <v>40599</v>
      </c>
      <c r="C2116" s="41">
        <v>86.42662</v>
      </c>
      <c r="D2116" s="6">
        <f t="shared" si="35"/>
        <v>0.58008369487487488</v>
      </c>
      <c r="E2116">
        <v>3.5494970363418761E-3</v>
      </c>
    </row>
    <row r="2117" spans="2:5" x14ac:dyDescent="0.35">
      <c r="B2117" s="40">
        <v>40070</v>
      </c>
      <c r="C2117" s="41">
        <v>54.697495000000004</v>
      </c>
      <c r="D2117" s="6">
        <f t="shared" si="35"/>
        <v>-0.8413271833922582</v>
      </c>
      <c r="E2117">
        <v>3.5474734461929695E-3</v>
      </c>
    </row>
    <row r="2118" spans="2:5" x14ac:dyDescent="0.35">
      <c r="B2118" s="40">
        <v>43244</v>
      </c>
      <c r="C2118" s="41">
        <v>344.71875</v>
      </c>
      <c r="D2118" s="6">
        <f t="shared" si="35"/>
        <v>7.249825840500125</v>
      </c>
      <c r="E2118">
        <v>3.5306491677054475E-3</v>
      </c>
    </row>
    <row r="2119" spans="2:5" x14ac:dyDescent="0.35">
      <c r="B2119" s="40">
        <v>39582</v>
      </c>
      <c r="C2119" s="41">
        <v>41.784973000000001</v>
      </c>
      <c r="D2119" s="6">
        <f t="shared" ref="D2119:D2182" si="36">(C2119-C2120)/C2120</f>
        <v>-0.52600267514575472</v>
      </c>
      <c r="E2119">
        <v>3.5247192422536888E-3</v>
      </c>
    </row>
    <row r="2120" spans="2:5" x14ac:dyDescent="0.35">
      <c r="B2120" s="40">
        <v>40851</v>
      </c>
      <c r="C2120" s="41">
        <v>88.154449</v>
      </c>
      <c r="D2120" s="6">
        <f t="shared" si="36"/>
        <v>-0.64582840219974014</v>
      </c>
      <c r="E2120">
        <v>3.5193463016702452E-3</v>
      </c>
    </row>
    <row r="2121" spans="2:5" x14ac:dyDescent="0.35">
      <c r="B2121" s="40">
        <v>42305</v>
      </c>
      <c r="C2121" s="41">
        <v>248.90321399999999</v>
      </c>
      <c r="D2121" s="6">
        <f t="shared" si="36"/>
        <v>1.8327011677247222</v>
      </c>
      <c r="E2121">
        <v>3.5052926641045167E-3</v>
      </c>
    </row>
    <row r="2122" spans="2:5" x14ac:dyDescent="0.35">
      <c r="B2122" s="40">
        <v>40546</v>
      </c>
      <c r="C2122" s="41">
        <v>87.867797999999993</v>
      </c>
      <c r="D2122" s="6">
        <f t="shared" si="36"/>
        <v>-0.70118722748549511</v>
      </c>
      <c r="E2122">
        <v>3.4912595057111995E-3</v>
      </c>
    </row>
    <row r="2123" spans="2:5" x14ac:dyDescent="0.35">
      <c r="B2123" s="40">
        <v>43013</v>
      </c>
      <c r="C2123" s="41">
        <v>294.05636600000003</v>
      </c>
      <c r="D2123" s="6">
        <f t="shared" si="36"/>
        <v>2.3781638812515347</v>
      </c>
      <c r="E2123">
        <v>3.4893269592124877E-3</v>
      </c>
    </row>
    <row r="2124" spans="2:5" x14ac:dyDescent="0.35">
      <c r="B2124" s="40">
        <v>40357</v>
      </c>
      <c r="C2124" s="41">
        <v>87.046211</v>
      </c>
      <c r="D2124" s="6">
        <f t="shared" si="36"/>
        <v>-0.7187525888489068</v>
      </c>
      <c r="E2124">
        <v>3.4845196696715037E-3</v>
      </c>
    </row>
    <row r="2125" spans="2:5" x14ac:dyDescent="0.35">
      <c r="B2125" s="40">
        <v>43157</v>
      </c>
      <c r="C2125" s="41">
        <v>309.50048800000002</v>
      </c>
      <c r="D2125" s="6">
        <f t="shared" si="36"/>
        <v>-0.30771378375852076</v>
      </c>
      <c r="E2125">
        <v>3.478335745832999E-3</v>
      </c>
    </row>
    <row r="2126" spans="2:5" x14ac:dyDescent="0.35">
      <c r="B2126" s="40">
        <v>43769</v>
      </c>
      <c r="C2126" s="41">
        <v>447.07012900000001</v>
      </c>
      <c r="D2126" s="6">
        <f t="shared" si="36"/>
        <v>24.887874388806146</v>
      </c>
      <c r="E2126">
        <v>3.4757528684253949E-3</v>
      </c>
    </row>
    <row r="2127" spans="2:5" x14ac:dyDescent="0.35">
      <c r="B2127" s="40">
        <v>38520</v>
      </c>
      <c r="C2127" s="41">
        <v>17.269480000000001</v>
      </c>
      <c r="D2127" s="6">
        <f t="shared" si="36"/>
        <v>-0.8044326432606298</v>
      </c>
      <c r="E2127">
        <v>3.4747302986035426E-3</v>
      </c>
    </row>
    <row r="2128" spans="2:5" x14ac:dyDescent="0.35">
      <c r="B2128" s="40">
        <v>40605</v>
      </c>
      <c r="C2128" s="41">
        <v>88.304512000000003</v>
      </c>
      <c r="D2128" s="6">
        <f t="shared" si="36"/>
        <v>-0.77205471843493656</v>
      </c>
      <c r="E2128">
        <v>3.4740245668344986E-3</v>
      </c>
    </row>
    <row r="2129" spans="2:5" x14ac:dyDescent="0.35">
      <c r="B2129" s="40">
        <v>43392</v>
      </c>
      <c r="C2129" s="41">
        <v>387.393463</v>
      </c>
      <c r="D2129" s="6">
        <f t="shared" si="36"/>
        <v>-0.27338751653136945</v>
      </c>
      <c r="E2129">
        <v>3.4734703882428062E-3</v>
      </c>
    </row>
    <row r="2130" spans="2:5" x14ac:dyDescent="0.35">
      <c r="B2130" s="40">
        <v>45014</v>
      </c>
      <c r="C2130" s="41">
        <v>533.15002400000003</v>
      </c>
      <c r="D2130" s="6">
        <f t="shared" si="36"/>
        <v>7.5692296888893207</v>
      </c>
      <c r="E2130">
        <v>3.4657237044256055E-3</v>
      </c>
    </row>
    <row r="2131" spans="2:5" x14ac:dyDescent="0.35">
      <c r="B2131" s="40">
        <v>40099</v>
      </c>
      <c r="C2131" s="41">
        <v>62.216797</v>
      </c>
      <c r="D2131" s="6">
        <f t="shared" si="36"/>
        <v>-0.75361487407666061</v>
      </c>
      <c r="E2131">
        <v>3.465051917635477E-3</v>
      </c>
    </row>
    <row r="2132" spans="2:5" x14ac:dyDescent="0.35">
      <c r="B2132" s="40">
        <v>42184</v>
      </c>
      <c r="C2132" s="41">
        <v>252.51847799999999</v>
      </c>
      <c r="D2132" s="6">
        <f t="shared" si="36"/>
        <v>4.9469677158626641</v>
      </c>
      <c r="E2132">
        <v>3.4552336657270402E-3</v>
      </c>
    </row>
    <row r="2133" spans="2:5" x14ac:dyDescent="0.35">
      <c r="B2133" s="40">
        <v>39247</v>
      </c>
      <c r="C2133" s="41">
        <v>42.46172</v>
      </c>
      <c r="D2133" s="6">
        <f t="shared" si="36"/>
        <v>-0.83443729731575156</v>
      </c>
      <c r="E2133">
        <v>3.444752938560777E-3</v>
      </c>
    </row>
    <row r="2134" spans="2:5" x14ac:dyDescent="0.35">
      <c r="B2134" s="40">
        <v>42758</v>
      </c>
      <c r="C2134" s="41">
        <v>256.46911599999999</v>
      </c>
      <c r="D2134" s="6">
        <f t="shared" si="36"/>
        <v>27.357239872537377</v>
      </c>
      <c r="E2134">
        <v>3.4433441168553649E-3</v>
      </c>
    </row>
    <row r="2135" spans="2:5" x14ac:dyDescent="0.35">
      <c r="B2135" s="40">
        <v>38068</v>
      </c>
      <c r="C2135" s="41">
        <v>9.0442199999999993</v>
      </c>
      <c r="D2135" s="6">
        <f t="shared" si="36"/>
        <v>-0.84011372651082228</v>
      </c>
      <c r="E2135">
        <v>3.433714574875167E-3</v>
      </c>
    </row>
    <row r="2136" spans="2:5" x14ac:dyDescent="0.35">
      <c r="B2136" s="40">
        <v>40007</v>
      </c>
      <c r="C2136" s="41">
        <v>56.566581999999997</v>
      </c>
      <c r="D2136" s="6">
        <f t="shared" si="36"/>
        <v>0.12972390731302458</v>
      </c>
      <c r="E2136">
        <v>3.4297837161515396E-3</v>
      </c>
    </row>
    <row r="2137" spans="2:5" x14ac:dyDescent="0.35">
      <c r="B2137" s="40">
        <v>39987</v>
      </c>
      <c r="C2137" s="41">
        <v>50.071156000000002</v>
      </c>
      <c r="D2137" s="6">
        <f t="shared" si="36"/>
        <v>8.0212447480884119</v>
      </c>
      <c r="E2137">
        <v>3.4159039853148654E-3</v>
      </c>
    </row>
    <row r="2138" spans="2:5" x14ac:dyDescent="0.35">
      <c r="B2138" s="40">
        <v>37614</v>
      </c>
      <c r="C2138" s="41">
        <v>5.5503600000000004</v>
      </c>
      <c r="D2138" s="6">
        <f t="shared" si="36"/>
        <v>-0.98967813243354663</v>
      </c>
      <c r="E2138">
        <v>3.4082936169112696E-3</v>
      </c>
    </row>
    <row r="2139" spans="2:5" x14ac:dyDescent="0.35">
      <c r="B2139" s="40">
        <v>44755</v>
      </c>
      <c r="C2139" s="41">
        <v>537.72827099999995</v>
      </c>
      <c r="D2139" s="6">
        <f t="shared" si="36"/>
        <v>-9.5313057321347941E-2</v>
      </c>
      <c r="E2139">
        <v>3.404343767847704E-3</v>
      </c>
    </row>
    <row r="2140" spans="2:5" x14ac:dyDescent="0.35">
      <c r="B2140" s="40">
        <v>44510</v>
      </c>
      <c r="C2140" s="41">
        <v>594.380493</v>
      </c>
      <c r="D2140" s="6">
        <f t="shared" si="36"/>
        <v>0.21996709527463038</v>
      </c>
      <c r="E2140">
        <v>3.3985383156947442E-3</v>
      </c>
    </row>
    <row r="2141" spans="2:5" x14ac:dyDescent="0.35">
      <c r="B2141" s="40">
        <v>43887</v>
      </c>
      <c r="C2141" s="41">
        <v>487.21026599999999</v>
      </c>
      <c r="D2141" s="6">
        <f t="shared" si="36"/>
        <v>-3.5763393696023979E-2</v>
      </c>
      <c r="E2141">
        <v>3.3983120209768397E-3</v>
      </c>
    </row>
    <row r="2142" spans="2:5" x14ac:dyDescent="0.35">
      <c r="B2142" s="40">
        <v>44149</v>
      </c>
      <c r="C2142" s="41">
        <v>505.280823</v>
      </c>
      <c r="D2142" s="6">
        <f t="shared" si="36"/>
        <v>1.0505034134325075</v>
      </c>
      <c r="E2142">
        <v>3.3955495083261679E-3</v>
      </c>
    </row>
    <row r="2143" spans="2:5" x14ac:dyDescent="0.35">
      <c r="B2143" s="40">
        <v>42782</v>
      </c>
      <c r="C2143" s="41">
        <v>246.41793799999999</v>
      </c>
      <c r="D2143" s="6">
        <f t="shared" si="36"/>
        <v>-0.54362565908325511</v>
      </c>
      <c r="E2143">
        <v>3.3951745018449379E-3</v>
      </c>
    </row>
    <row r="2144" spans="2:5" x14ac:dyDescent="0.35">
      <c r="B2144" s="40">
        <v>44631</v>
      </c>
      <c r="C2144" s="41">
        <v>539.94695999999999</v>
      </c>
      <c r="D2144" s="6">
        <f t="shared" si="36"/>
        <v>-3.5335870141823891E-2</v>
      </c>
      <c r="E2144">
        <v>3.3900801144635881E-3</v>
      </c>
    </row>
    <row r="2145" spans="2:5" x14ac:dyDescent="0.35">
      <c r="B2145" s="40">
        <v>45091</v>
      </c>
      <c r="C2145" s="41">
        <v>559.72534199999996</v>
      </c>
      <c r="D2145" s="6">
        <f t="shared" si="36"/>
        <v>5.2018972181744827</v>
      </c>
      <c r="E2145">
        <v>3.3899888083250406E-3</v>
      </c>
    </row>
    <row r="2146" spans="2:5" x14ac:dyDescent="0.35">
      <c r="B2146" s="40">
        <v>40476</v>
      </c>
      <c r="C2146" s="41">
        <v>90.250664</v>
      </c>
      <c r="D2146" s="6">
        <f t="shared" si="36"/>
        <v>-0.83808671973813043</v>
      </c>
      <c r="E2146">
        <v>3.3816659559663962E-3</v>
      </c>
    </row>
    <row r="2147" spans="2:5" x14ac:dyDescent="0.35">
      <c r="B2147" s="40">
        <v>44622</v>
      </c>
      <c r="C2147" s="41">
        <v>557.40124500000002</v>
      </c>
      <c r="D2147" s="6">
        <f t="shared" si="36"/>
        <v>6.8836504359865351</v>
      </c>
      <c r="E2147">
        <v>3.3727523897516681E-3</v>
      </c>
    </row>
    <row r="2148" spans="2:5" x14ac:dyDescent="0.35">
      <c r="B2148" s="40">
        <v>40164</v>
      </c>
      <c r="C2148" s="41">
        <v>70.703445000000002</v>
      </c>
      <c r="D2148" s="6">
        <f t="shared" si="36"/>
        <v>2.4606475510528325</v>
      </c>
      <c r="E2148">
        <v>3.3698101274051004E-3</v>
      </c>
    </row>
    <row r="2149" spans="2:5" x14ac:dyDescent="0.35">
      <c r="B2149" s="40">
        <v>38559</v>
      </c>
      <c r="C2149" s="41">
        <v>20.430698</v>
      </c>
      <c r="D2149" s="6">
        <f t="shared" si="36"/>
        <v>-0.77823894589576581</v>
      </c>
      <c r="E2149">
        <v>3.3673783947268604E-3</v>
      </c>
    </row>
    <row r="2150" spans="2:5" x14ac:dyDescent="0.35">
      <c r="B2150" s="40">
        <v>41060</v>
      </c>
      <c r="C2150" s="41">
        <v>92.129333000000003</v>
      </c>
      <c r="D2150" s="6">
        <f t="shared" si="36"/>
        <v>8.9857981260857862</v>
      </c>
      <c r="E2150">
        <v>3.3670707289493009E-3</v>
      </c>
    </row>
    <row r="2151" spans="2:5" x14ac:dyDescent="0.35">
      <c r="B2151" s="40">
        <v>38062</v>
      </c>
      <c r="C2151" s="41">
        <v>9.2260360000000006</v>
      </c>
      <c r="D2151" s="6">
        <f t="shared" si="36"/>
        <v>-0.9832047510278985</v>
      </c>
      <c r="E2151">
        <v>3.3662556390192705E-3</v>
      </c>
    </row>
    <row r="2152" spans="2:5" x14ac:dyDescent="0.35">
      <c r="B2152" s="40">
        <v>44882</v>
      </c>
      <c r="C2152" s="41">
        <v>549.32415800000001</v>
      </c>
      <c r="D2152" s="6">
        <f t="shared" si="36"/>
        <v>1.0096699469893748</v>
      </c>
      <c r="E2152">
        <v>3.3633386114779256E-3</v>
      </c>
    </row>
    <row r="2153" spans="2:5" x14ac:dyDescent="0.35">
      <c r="B2153" s="40">
        <v>42237</v>
      </c>
      <c r="C2153" s="41">
        <v>273.340485</v>
      </c>
      <c r="D2153" s="6">
        <f t="shared" si="36"/>
        <v>-5.6742438910636635E-2</v>
      </c>
      <c r="E2153">
        <v>3.3594237521843849E-3</v>
      </c>
    </row>
    <row r="2154" spans="2:5" x14ac:dyDescent="0.35">
      <c r="B2154" s="40">
        <v>42538</v>
      </c>
      <c r="C2154" s="41">
        <v>289.78350799999998</v>
      </c>
      <c r="D2154" s="6">
        <f t="shared" si="36"/>
        <v>0.1749783090025388</v>
      </c>
      <c r="E2154">
        <v>3.3426681019645536E-3</v>
      </c>
    </row>
    <row r="2155" spans="2:5" x14ac:dyDescent="0.35">
      <c r="B2155" s="40">
        <v>42177</v>
      </c>
      <c r="C2155" s="41">
        <v>246.628815</v>
      </c>
      <c r="D2155" s="6">
        <f t="shared" si="36"/>
        <v>-0.45398050390861111</v>
      </c>
      <c r="E2155">
        <v>3.3422486380040714E-3</v>
      </c>
    </row>
    <row r="2156" spans="2:5" x14ac:dyDescent="0.35">
      <c r="B2156" s="40">
        <v>43808</v>
      </c>
      <c r="C2156" s="41">
        <v>451.68499800000001</v>
      </c>
      <c r="D2156" s="6">
        <f t="shared" si="36"/>
        <v>11.073216479854366</v>
      </c>
      <c r="E2156">
        <v>3.3418947725199653E-3</v>
      </c>
    </row>
    <row r="2157" spans="2:5" x14ac:dyDescent="0.35">
      <c r="B2157" s="40">
        <v>38989</v>
      </c>
      <c r="C2157" s="41">
        <v>37.412151000000001</v>
      </c>
      <c r="D2157" s="6">
        <f t="shared" si="36"/>
        <v>-0.93780701563256708</v>
      </c>
      <c r="E2157">
        <v>3.3002147089193959E-3</v>
      </c>
    </row>
    <row r="2158" spans="2:5" x14ac:dyDescent="0.35">
      <c r="B2158" s="40">
        <v>44504</v>
      </c>
      <c r="C2158" s="41">
        <v>601.54937700000005</v>
      </c>
      <c r="D2158" s="6">
        <f t="shared" si="36"/>
        <v>61.099009284665748</v>
      </c>
      <c r="E2158">
        <v>3.2756805604751615E-3</v>
      </c>
    </row>
    <row r="2159" spans="2:5" x14ac:dyDescent="0.35">
      <c r="B2159" s="40">
        <v>38265</v>
      </c>
      <c r="C2159" s="41">
        <v>9.6869399999999999</v>
      </c>
      <c r="D2159" s="6">
        <f t="shared" si="36"/>
        <v>0.17202214454400175</v>
      </c>
      <c r="E2159">
        <v>3.2629291171241094E-3</v>
      </c>
    </row>
    <row r="2160" spans="2:5" x14ac:dyDescent="0.35">
      <c r="B2160" s="40">
        <v>37860</v>
      </c>
      <c r="C2160" s="41">
        <v>8.2651509999999995</v>
      </c>
      <c r="D2160" s="6">
        <f t="shared" si="36"/>
        <v>-0.9854547093750482</v>
      </c>
      <c r="E2160">
        <v>3.2585582521455002E-3</v>
      </c>
    </row>
    <row r="2161" spans="2:5" x14ac:dyDescent="0.35">
      <c r="B2161" s="40">
        <v>45093</v>
      </c>
      <c r="C2161" s="41">
        <v>568.23553500000003</v>
      </c>
      <c r="D2161" s="6">
        <f t="shared" si="36"/>
        <v>0.35171217467539356</v>
      </c>
      <c r="E2161">
        <v>3.2511478968362583E-3</v>
      </c>
    </row>
    <row r="2162" spans="2:5" x14ac:dyDescent="0.35">
      <c r="B2162" s="40">
        <v>43977</v>
      </c>
      <c r="C2162" s="41">
        <v>420.38204999999999</v>
      </c>
      <c r="D2162" s="6">
        <f t="shared" si="36"/>
        <v>2.7820642823277875</v>
      </c>
      <c r="E2162">
        <v>3.2429877868111589E-3</v>
      </c>
    </row>
    <row r="2163" spans="2:5" x14ac:dyDescent="0.35">
      <c r="B2163" s="40">
        <v>41213</v>
      </c>
      <c r="C2163" s="41">
        <v>111.151482</v>
      </c>
      <c r="D2163" s="6">
        <f t="shared" si="36"/>
        <v>1.860376206382643</v>
      </c>
      <c r="E2163">
        <v>3.2267638810976581E-3</v>
      </c>
    </row>
    <row r="2164" spans="2:5" x14ac:dyDescent="0.35">
      <c r="B2164" s="40">
        <v>39183</v>
      </c>
      <c r="C2164" s="41">
        <v>38.859043</v>
      </c>
      <c r="D2164" s="6">
        <f t="shared" si="36"/>
        <v>-0.64968916314413505</v>
      </c>
      <c r="E2164">
        <v>3.2259439482364605E-3</v>
      </c>
    </row>
    <row r="2165" spans="2:5" x14ac:dyDescent="0.35">
      <c r="B2165" s="40">
        <v>41170</v>
      </c>
      <c r="C2165" s="41">
        <v>110.927322</v>
      </c>
      <c r="D2165" s="6">
        <f t="shared" si="36"/>
        <v>-0.54260803631805432</v>
      </c>
      <c r="E2165">
        <v>3.2167561229986424E-3</v>
      </c>
    </row>
    <row r="2166" spans="2:5" x14ac:dyDescent="0.35">
      <c r="B2166" s="40">
        <v>42142</v>
      </c>
      <c r="C2166" s="41">
        <v>242.52136200000001</v>
      </c>
      <c r="D2166" s="6">
        <f t="shared" si="36"/>
        <v>-0.55350396702372462</v>
      </c>
      <c r="E2166">
        <v>3.2094206643326802E-3</v>
      </c>
    </row>
    <row r="2167" spans="2:5" x14ac:dyDescent="0.35">
      <c r="B2167" s="40">
        <v>44823</v>
      </c>
      <c r="C2167" s="41">
        <v>543.16577099999995</v>
      </c>
      <c r="D2167" s="6">
        <f t="shared" si="36"/>
        <v>1.2981989278251227E-3</v>
      </c>
      <c r="E2167">
        <v>3.2028604696930454E-3</v>
      </c>
    </row>
    <row r="2168" spans="2:5" x14ac:dyDescent="0.35">
      <c r="B2168" s="40">
        <v>44760</v>
      </c>
      <c r="C2168" s="41">
        <v>542.46154799999999</v>
      </c>
      <c r="D2168" s="6">
        <f t="shared" si="36"/>
        <v>17.425374051416583</v>
      </c>
      <c r="E2168">
        <v>3.1914067319819975E-3</v>
      </c>
    </row>
    <row r="2169" spans="2:5" x14ac:dyDescent="0.35">
      <c r="B2169" s="40">
        <v>38741</v>
      </c>
      <c r="C2169" s="41">
        <v>29.441006000000002</v>
      </c>
      <c r="D2169" s="6">
        <f t="shared" si="36"/>
        <v>-0.24350523644021754</v>
      </c>
      <c r="E2169">
        <v>3.1901652014423533E-3</v>
      </c>
    </row>
    <row r="2170" spans="2:5" x14ac:dyDescent="0.35">
      <c r="B2170" s="40">
        <v>38898</v>
      </c>
      <c r="C2170" s="41">
        <v>38.917659999999998</v>
      </c>
      <c r="D2170" s="6">
        <f t="shared" si="36"/>
        <v>-0.85249181006475161</v>
      </c>
      <c r="E2170">
        <v>3.172246112435188E-3</v>
      </c>
    </row>
    <row r="2171" spans="2:5" x14ac:dyDescent="0.35">
      <c r="B2171" s="40">
        <v>42831</v>
      </c>
      <c r="C2171" s="41">
        <v>263.83389299999999</v>
      </c>
      <c r="D2171" s="6">
        <f t="shared" si="36"/>
        <v>43.006860885795348</v>
      </c>
      <c r="E2171">
        <v>3.1702304685623417E-3</v>
      </c>
    </row>
    <row r="2172" spans="2:5" x14ac:dyDescent="0.35">
      <c r="B2172" s="40">
        <v>37792</v>
      </c>
      <c r="C2172" s="41">
        <v>5.9952899999999998</v>
      </c>
      <c r="D2172" s="6">
        <f t="shared" si="36"/>
        <v>-0.8904349154296235</v>
      </c>
      <c r="E2172">
        <v>3.1540515758544533E-3</v>
      </c>
    </row>
    <row r="2173" spans="2:5" x14ac:dyDescent="0.35">
      <c r="B2173" s="40">
        <v>40039</v>
      </c>
      <c r="C2173" s="41">
        <v>54.718983000000001</v>
      </c>
      <c r="D2173" s="6">
        <f t="shared" si="36"/>
        <v>8.2016562280075576</v>
      </c>
      <c r="E2173">
        <v>3.1507438550512513E-3</v>
      </c>
    </row>
    <row r="2174" spans="2:5" x14ac:dyDescent="0.35">
      <c r="B2174" s="40">
        <v>37470</v>
      </c>
      <c r="C2174" s="41">
        <v>5.9466450000000002</v>
      </c>
      <c r="D2174" s="6">
        <f t="shared" si="36"/>
        <v>-0.89162178750453092</v>
      </c>
      <c r="E2174">
        <v>3.1447352506400257E-3</v>
      </c>
    </row>
    <row r="2175" spans="2:5" x14ac:dyDescent="0.35">
      <c r="B2175" s="40">
        <v>40071</v>
      </c>
      <c r="C2175" s="41">
        <v>54.869377</v>
      </c>
      <c r="D2175" s="6">
        <f t="shared" si="36"/>
        <v>5.2344898119417005</v>
      </c>
      <c r="E2175">
        <v>3.1424108178993667E-3</v>
      </c>
    </row>
    <row r="2176" spans="2:5" x14ac:dyDescent="0.35">
      <c r="B2176" s="40">
        <v>38154</v>
      </c>
      <c r="C2176" s="41">
        <v>8.8009409999999999</v>
      </c>
      <c r="D2176" s="6">
        <f t="shared" si="36"/>
        <v>-0.91038744742202027</v>
      </c>
      <c r="E2176">
        <v>3.1418920151147257E-3</v>
      </c>
    </row>
    <row r="2177" spans="2:5" x14ac:dyDescent="0.35">
      <c r="B2177" s="40">
        <v>40743</v>
      </c>
      <c r="C2177" s="41">
        <v>98.211028999999996</v>
      </c>
      <c r="D2177" s="6">
        <f t="shared" si="36"/>
        <v>-0.60643784401464229</v>
      </c>
      <c r="E2177">
        <v>3.1404063582072309E-3</v>
      </c>
    </row>
    <row r="2178" spans="2:5" x14ac:dyDescent="0.35">
      <c r="B2178" s="40">
        <v>42293</v>
      </c>
      <c r="C2178" s="41">
        <v>249.54388399999999</v>
      </c>
      <c r="D2178" s="6">
        <f t="shared" si="36"/>
        <v>-0.35370450879552806</v>
      </c>
      <c r="E2178">
        <v>3.1273739688598944E-3</v>
      </c>
    </row>
    <row r="2179" spans="2:5" x14ac:dyDescent="0.35">
      <c r="B2179" s="40">
        <v>43647</v>
      </c>
      <c r="C2179" s="41">
        <v>386.11422700000003</v>
      </c>
      <c r="D2179" s="6">
        <f t="shared" si="36"/>
        <v>0.22610393150489572</v>
      </c>
      <c r="E2179">
        <v>3.1210281355520046E-3</v>
      </c>
    </row>
    <row r="2180" spans="2:5" x14ac:dyDescent="0.35">
      <c r="B2180" s="40">
        <v>43059</v>
      </c>
      <c r="C2180" s="41">
        <v>314.91149899999999</v>
      </c>
      <c r="D2180" s="6">
        <f t="shared" si="36"/>
        <v>6.8352140975558759</v>
      </c>
      <c r="E2180">
        <v>3.1201759453773257E-3</v>
      </c>
    </row>
    <row r="2181" spans="2:5" x14ac:dyDescent="0.35">
      <c r="B2181" s="40">
        <v>39209</v>
      </c>
      <c r="C2181" s="41">
        <v>40.191817999999998</v>
      </c>
      <c r="D2181" s="6">
        <f t="shared" si="36"/>
        <v>-0.80481783842498678</v>
      </c>
      <c r="E2181">
        <v>3.1182613449876567E-3</v>
      </c>
    </row>
    <row r="2182" spans="2:5" x14ac:dyDescent="0.35">
      <c r="B2182" s="40">
        <v>41907</v>
      </c>
      <c r="C2182" s="41">
        <v>205.91952499999999</v>
      </c>
      <c r="D2182" s="6">
        <f t="shared" si="36"/>
        <v>1.4107788216197858</v>
      </c>
      <c r="E2182">
        <v>3.1124763795256031E-3</v>
      </c>
    </row>
    <row r="2183" spans="2:5" x14ac:dyDescent="0.35">
      <c r="B2183" s="40">
        <v>40891</v>
      </c>
      <c r="C2183" s="41">
        <v>85.416183000000004</v>
      </c>
      <c r="D2183" s="6">
        <f t="shared" ref="D2183:D2246" si="37">(C2183-C2184)/C2184</f>
        <v>-0.8357334823539414</v>
      </c>
      <c r="E2183">
        <v>3.1121942461487212E-3</v>
      </c>
    </row>
    <row r="2184" spans="2:5" x14ac:dyDescent="0.35">
      <c r="B2184" s="40">
        <v>44342</v>
      </c>
      <c r="C2184" s="41">
        <v>519.98535200000003</v>
      </c>
      <c r="D2184" s="6">
        <f t="shared" si="37"/>
        <v>5.1342839665048281</v>
      </c>
      <c r="E2184">
        <v>3.1099638382174931E-3</v>
      </c>
    </row>
    <row r="2185" spans="2:5" x14ac:dyDescent="0.35">
      <c r="B2185" s="40">
        <v>40616</v>
      </c>
      <c r="C2185" s="41">
        <v>84.767082000000002</v>
      </c>
      <c r="D2185" s="6">
        <f t="shared" si="37"/>
        <v>-0.84115535173153233</v>
      </c>
      <c r="E2185">
        <v>3.1008681931562528E-3</v>
      </c>
    </row>
    <row r="2186" spans="2:5" x14ac:dyDescent="0.35">
      <c r="B2186" s="40">
        <v>45002</v>
      </c>
      <c r="C2186" s="41">
        <v>533.64770499999997</v>
      </c>
      <c r="D2186" s="6">
        <f t="shared" si="37"/>
        <v>8.524408022432759</v>
      </c>
      <c r="E2186">
        <v>3.0870628183939995E-3</v>
      </c>
    </row>
    <row r="2187" spans="2:5" x14ac:dyDescent="0.35">
      <c r="B2187" s="40">
        <v>39997</v>
      </c>
      <c r="C2187" s="41">
        <v>56.029488000000001</v>
      </c>
      <c r="D2187" s="6">
        <f t="shared" si="37"/>
        <v>-0.88622606094898604</v>
      </c>
      <c r="E2187">
        <v>3.0769662636515038E-3</v>
      </c>
    </row>
    <row r="2188" spans="2:5" x14ac:dyDescent="0.35">
      <c r="B2188" s="40">
        <v>44089</v>
      </c>
      <c r="C2188" s="41">
        <v>492.46328699999998</v>
      </c>
      <c r="D2188" s="6">
        <f t="shared" si="37"/>
        <v>2.0365924771306725</v>
      </c>
      <c r="E2188">
        <v>3.0741085192533568E-3</v>
      </c>
    </row>
    <row r="2189" spans="2:5" x14ac:dyDescent="0.35">
      <c r="B2189" s="40">
        <v>41729</v>
      </c>
      <c r="C2189" s="41">
        <v>162.17628500000001</v>
      </c>
      <c r="D2189" s="6">
        <f t="shared" si="37"/>
        <v>-0.37140409800815222</v>
      </c>
      <c r="E2189">
        <v>3.0710151209770525E-3</v>
      </c>
    </row>
    <row r="2190" spans="2:5" x14ac:dyDescent="0.35">
      <c r="B2190" s="40">
        <v>42746</v>
      </c>
      <c r="C2190" s="41">
        <v>257.997681</v>
      </c>
      <c r="D2190" s="6">
        <f t="shared" si="37"/>
        <v>5.2560264747720797</v>
      </c>
      <c r="E2190">
        <v>3.0614839138827705E-3</v>
      </c>
    </row>
    <row r="2191" spans="2:5" x14ac:dyDescent="0.35">
      <c r="B2191" s="40">
        <v>39521</v>
      </c>
      <c r="C2191" s="41">
        <v>41.239863999999997</v>
      </c>
      <c r="D2191" s="6">
        <f t="shared" si="37"/>
        <v>-0.90759567284076448</v>
      </c>
      <c r="E2191">
        <v>3.0595118581652997E-3</v>
      </c>
    </row>
    <row r="2192" spans="2:5" x14ac:dyDescent="0.35">
      <c r="B2192" s="40">
        <v>43831</v>
      </c>
      <c r="C2192" s="41">
        <v>446.29797400000001</v>
      </c>
      <c r="D2192" s="6">
        <f t="shared" si="37"/>
        <v>4.1431037251877978</v>
      </c>
      <c r="E2192">
        <v>3.0540967060509981E-3</v>
      </c>
    </row>
    <row r="2193" spans="2:5" x14ac:dyDescent="0.35">
      <c r="B2193" s="40">
        <v>40485</v>
      </c>
      <c r="C2193" s="41">
        <v>86.776000999999994</v>
      </c>
      <c r="D2193" s="6">
        <f t="shared" si="37"/>
        <v>16.277551428370614</v>
      </c>
      <c r="E2193">
        <v>3.0285970528347349E-3</v>
      </c>
    </row>
    <row r="2194" spans="2:5" x14ac:dyDescent="0.35">
      <c r="B2194" s="40">
        <v>37726</v>
      </c>
      <c r="C2194" s="41">
        <v>5.0224710000000004</v>
      </c>
      <c r="D2194" s="6">
        <f t="shared" si="37"/>
        <v>-0.99135066586092924</v>
      </c>
      <c r="E2194">
        <v>3.0119489418538254E-3</v>
      </c>
    </row>
    <row r="2195" spans="2:5" x14ac:dyDescent="0.35">
      <c r="B2195" s="40">
        <v>45119</v>
      </c>
      <c r="C2195" s="41">
        <v>580.67718500000001</v>
      </c>
      <c r="D2195" s="6">
        <f t="shared" si="37"/>
        <v>7.8886641505875712</v>
      </c>
      <c r="E2195">
        <v>3.0086622934299774E-3</v>
      </c>
    </row>
    <row r="2196" spans="2:5" x14ac:dyDescent="0.35">
      <c r="B2196" s="40">
        <v>40121</v>
      </c>
      <c r="C2196" s="41">
        <v>65.327834999999993</v>
      </c>
      <c r="D2196" s="6">
        <f t="shared" si="37"/>
        <v>-0.83181171354100147</v>
      </c>
      <c r="E2196">
        <v>2.9831793240747118E-3</v>
      </c>
    </row>
    <row r="2197" spans="2:5" x14ac:dyDescent="0.35">
      <c r="B2197" s="40">
        <v>43623</v>
      </c>
      <c r="C2197" s="41">
        <v>388.42083700000001</v>
      </c>
      <c r="D2197" s="6">
        <f t="shared" si="37"/>
        <v>-0.38218690191337135</v>
      </c>
      <c r="E2197">
        <v>2.97809640461017E-3</v>
      </c>
    </row>
    <row r="2198" spans="2:5" x14ac:dyDescent="0.35">
      <c r="B2198" s="40">
        <v>44452</v>
      </c>
      <c r="C2198" s="41">
        <v>628.70281999999997</v>
      </c>
      <c r="D2198" s="6">
        <f t="shared" si="37"/>
        <v>1.3984518194563591</v>
      </c>
      <c r="E2198">
        <v>2.9767008903371561E-3</v>
      </c>
    </row>
    <row r="2199" spans="2:5" x14ac:dyDescent="0.35">
      <c r="B2199" s="40">
        <v>42191</v>
      </c>
      <c r="C2199" s="41">
        <v>262.128601</v>
      </c>
      <c r="D2199" s="6">
        <f t="shared" si="37"/>
        <v>5.2190432852515274</v>
      </c>
      <c r="E2199">
        <v>2.9765524579069081E-3</v>
      </c>
    </row>
    <row r="2200" spans="2:5" x14ac:dyDescent="0.35">
      <c r="B2200" s="40">
        <v>39251</v>
      </c>
      <c r="C2200" s="41">
        <v>42.149344999999997</v>
      </c>
      <c r="D2200" s="6">
        <f t="shared" si="37"/>
        <v>-0.88360328066669525</v>
      </c>
      <c r="E2200">
        <v>2.9730820923261473E-3</v>
      </c>
    </row>
    <row r="2201" spans="2:5" x14ac:dyDescent="0.35">
      <c r="B2201" s="40">
        <v>43264</v>
      </c>
      <c r="C2201" s="41">
        <v>362.11798099999999</v>
      </c>
      <c r="D2201" s="6">
        <f t="shared" si="37"/>
        <v>-0.24405335847346596</v>
      </c>
      <c r="E2201">
        <v>2.9718399683310486E-3</v>
      </c>
    </row>
    <row r="2202" spans="2:5" x14ac:dyDescent="0.35">
      <c r="B2202" s="40">
        <v>44068</v>
      </c>
      <c r="C2202" s="41">
        <v>479.025848</v>
      </c>
      <c r="D2202" s="6">
        <f t="shared" si="37"/>
        <v>-8.5729388333516524E-2</v>
      </c>
      <c r="E2202">
        <v>2.9562707945688794E-3</v>
      </c>
    </row>
    <row r="2203" spans="2:5" x14ac:dyDescent="0.35">
      <c r="B2203" s="40">
        <v>45041</v>
      </c>
      <c r="C2203" s="41">
        <v>523.94317599999999</v>
      </c>
      <c r="D2203" s="6">
        <f t="shared" si="37"/>
        <v>65.8670568093425</v>
      </c>
      <c r="E2203">
        <v>2.9532615721185032E-3</v>
      </c>
    </row>
    <row r="2204" spans="2:5" x14ac:dyDescent="0.35">
      <c r="B2204" s="40">
        <v>37897</v>
      </c>
      <c r="C2204" s="41">
        <v>7.8355949999999996</v>
      </c>
      <c r="D2204" s="6">
        <f t="shared" si="37"/>
        <v>-0.91239270864384181</v>
      </c>
      <c r="E2204">
        <v>2.9456330826351301E-3</v>
      </c>
    </row>
    <row r="2205" spans="2:5" x14ac:dyDescent="0.35">
      <c r="B2205" s="40">
        <v>40672</v>
      </c>
      <c r="C2205" s="41">
        <v>89.439987000000002</v>
      </c>
      <c r="D2205" s="6">
        <f t="shared" si="37"/>
        <v>-0.75181943587134403</v>
      </c>
      <c r="E2205">
        <v>2.9382146797858198E-3</v>
      </c>
    </row>
    <row r="2206" spans="2:5" x14ac:dyDescent="0.35">
      <c r="B2206" s="40">
        <v>43291</v>
      </c>
      <c r="C2206" s="41">
        <v>360.382721</v>
      </c>
      <c r="D2206" s="6">
        <f t="shared" si="37"/>
        <v>-0.25532017213525082</v>
      </c>
      <c r="E2206">
        <v>2.9321001448888596E-3</v>
      </c>
    </row>
    <row r="2207" spans="2:5" x14ac:dyDescent="0.35">
      <c r="B2207" s="40">
        <v>44061</v>
      </c>
      <c r="C2207" s="41">
        <v>483.94317599999999</v>
      </c>
      <c r="D2207" s="6">
        <f t="shared" si="37"/>
        <v>1.836432452756777</v>
      </c>
      <c r="E2207">
        <v>2.9261464220410836E-3</v>
      </c>
    </row>
    <row r="2208" spans="2:5" x14ac:dyDescent="0.35">
      <c r="B2208" s="40">
        <v>41808</v>
      </c>
      <c r="C2208" s="41">
        <v>170.61685199999999</v>
      </c>
      <c r="D2208" s="6">
        <f t="shared" si="37"/>
        <v>-0.36170214962869546</v>
      </c>
      <c r="E2208">
        <v>2.9188286171609643E-3</v>
      </c>
    </row>
    <row r="2209" spans="2:5" x14ac:dyDescent="0.35">
      <c r="B2209" s="40">
        <v>42202</v>
      </c>
      <c r="C2209" s="41">
        <v>267.29974399999998</v>
      </c>
      <c r="D2209" s="6">
        <f t="shared" si="37"/>
        <v>1.168526628258802</v>
      </c>
      <c r="E2209">
        <v>2.9184542245066494E-3</v>
      </c>
    </row>
    <row r="2210" spans="2:5" x14ac:dyDescent="0.35">
      <c r="B2210" s="40">
        <v>41375</v>
      </c>
      <c r="C2210" s="41">
        <v>123.26329800000001</v>
      </c>
      <c r="D2210" s="6">
        <f t="shared" si="37"/>
        <v>-0.51097582536024611</v>
      </c>
      <c r="E2210">
        <v>2.9089684146559429E-3</v>
      </c>
    </row>
    <row r="2211" spans="2:5" x14ac:dyDescent="0.35">
      <c r="B2211" s="40">
        <v>42110</v>
      </c>
      <c r="C2211" s="41">
        <v>252.05972299999999</v>
      </c>
      <c r="D2211" s="6">
        <f t="shared" si="37"/>
        <v>-0.56285568460778912</v>
      </c>
      <c r="E2211">
        <v>2.9053251438671303E-3</v>
      </c>
    </row>
    <row r="2212" spans="2:5" x14ac:dyDescent="0.35">
      <c r="B2212" s="40">
        <v>44400</v>
      </c>
      <c r="C2212" s="41">
        <v>576.60528599999998</v>
      </c>
      <c r="D2212" s="6">
        <f t="shared" si="37"/>
        <v>1.8595009243594338E-2</v>
      </c>
      <c r="E2212">
        <v>2.8888883601419757E-3</v>
      </c>
    </row>
    <row r="2213" spans="2:5" x14ac:dyDescent="0.35">
      <c r="B2213" s="40">
        <v>44538</v>
      </c>
      <c r="C2213" s="41">
        <v>566.07904099999996</v>
      </c>
      <c r="D2213" s="6">
        <f t="shared" si="37"/>
        <v>2.0149704627702596E-2</v>
      </c>
      <c r="E2213">
        <v>2.8826849346582201E-3</v>
      </c>
    </row>
    <row r="2214" spans="2:5" x14ac:dyDescent="0.35">
      <c r="B2214" s="40">
        <v>44869</v>
      </c>
      <c r="C2214" s="41">
        <v>554.89801</v>
      </c>
      <c r="D2214" s="6">
        <f t="shared" si="37"/>
        <v>1.3256758752040281</v>
      </c>
      <c r="E2214">
        <v>2.8780987702451996E-3</v>
      </c>
    </row>
    <row r="2215" spans="2:5" x14ac:dyDescent="0.35">
      <c r="B2215" s="40">
        <v>42137</v>
      </c>
      <c r="C2215" s="41">
        <v>238.596451</v>
      </c>
      <c r="D2215" s="6">
        <f t="shared" si="37"/>
        <v>-7.6525563466637567E-2</v>
      </c>
      <c r="E2215">
        <v>2.8773466628166794E-3</v>
      </c>
    </row>
    <row r="2216" spans="2:5" x14ac:dyDescent="0.35">
      <c r="B2216" s="40">
        <v>42814</v>
      </c>
      <c r="C2216" s="41">
        <v>258.368225</v>
      </c>
      <c r="D2216" s="6">
        <f t="shared" si="37"/>
        <v>0.82550297962046526</v>
      </c>
      <c r="E2216">
        <v>2.8768327242002989E-3</v>
      </c>
    </row>
    <row r="2217" spans="2:5" x14ac:dyDescent="0.35">
      <c r="B2217" s="40">
        <v>41463</v>
      </c>
      <c r="C2217" s="41">
        <v>141.532623</v>
      </c>
      <c r="D2217" s="6">
        <f t="shared" si="37"/>
        <v>-0.6497466794581207</v>
      </c>
      <c r="E2217">
        <v>2.8664812436124138E-3</v>
      </c>
    </row>
    <row r="2218" spans="2:5" x14ac:dyDescent="0.35">
      <c r="B2218" s="40">
        <v>43472</v>
      </c>
      <c r="C2218" s="41">
        <v>404.086456</v>
      </c>
      <c r="D2218" s="6">
        <f t="shared" si="37"/>
        <v>-0.3061925845033131</v>
      </c>
      <c r="E2218">
        <v>2.8622339743999588E-3</v>
      </c>
    </row>
    <row r="2219" spans="2:5" x14ac:dyDescent="0.35">
      <c r="B2219" s="40">
        <v>44385</v>
      </c>
      <c r="C2219" s="41">
        <v>582.41876200000002</v>
      </c>
      <c r="D2219" s="6">
        <f t="shared" si="37"/>
        <v>59.197519020159838</v>
      </c>
      <c r="E2219">
        <v>2.8598630760880562E-3</v>
      </c>
    </row>
    <row r="2220" spans="2:5" x14ac:dyDescent="0.35">
      <c r="B2220" s="40">
        <v>38251</v>
      </c>
      <c r="C2220" s="41">
        <v>9.6751290000000001</v>
      </c>
      <c r="D2220" s="6">
        <f t="shared" si="37"/>
        <v>-0.97611076197897639</v>
      </c>
      <c r="E2220">
        <v>2.8574058399416817E-3</v>
      </c>
    </row>
    <row r="2221" spans="2:5" x14ac:dyDescent="0.35">
      <c r="B2221" s="40">
        <v>43668</v>
      </c>
      <c r="C2221" s="41">
        <v>404.999481</v>
      </c>
      <c r="D2221" s="6">
        <f t="shared" si="37"/>
        <v>-0.15479287886001239</v>
      </c>
      <c r="E2221">
        <v>2.8557654515553592E-3</v>
      </c>
    </row>
    <row r="2222" spans="2:5" x14ac:dyDescent="0.35">
      <c r="B2222" s="40">
        <v>44096</v>
      </c>
      <c r="C2222" s="41">
        <v>479.171875</v>
      </c>
      <c r="D2222" s="6">
        <f t="shared" si="37"/>
        <v>4.1370500563940116</v>
      </c>
      <c r="E2222">
        <v>2.8530667783738923E-3</v>
      </c>
    </row>
    <row r="2223" spans="2:5" x14ac:dyDescent="0.35">
      <c r="B2223" s="40">
        <v>41010</v>
      </c>
      <c r="C2223" s="41">
        <v>93.277634000000006</v>
      </c>
      <c r="D2223" s="6">
        <f t="shared" si="37"/>
        <v>1.3710744256893725</v>
      </c>
      <c r="E2223">
        <v>2.8488273375525848E-3</v>
      </c>
    </row>
    <row r="2224" spans="2:5" x14ac:dyDescent="0.35">
      <c r="B2224" s="40">
        <v>39042</v>
      </c>
      <c r="C2224" s="41">
        <v>39.339816999999996</v>
      </c>
      <c r="D2224" s="6">
        <f t="shared" si="37"/>
        <v>-0.82745124963048677</v>
      </c>
      <c r="E2224">
        <v>2.8423345309460894E-3</v>
      </c>
    </row>
    <row r="2225" spans="2:5" x14ac:dyDescent="0.35">
      <c r="B2225" s="40">
        <v>42446</v>
      </c>
      <c r="C2225" s="41">
        <v>227.99247700000001</v>
      </c>
      <c r="D2225" s="6">
        <f t="shared" si="37"/>
        <v>-0.58344870418820483</v>
      </c>
      <c r="E2225">
        <v>2.831160554625491E-3</v>
      </c>
    </row>
    <row r="2226" spans="2:5" x14ac:dyDescent="0.35">
      <c r="B2226" s="40">
        <v>45076</v>
      </c>
      <c r="C2226" s="41">
        <v>547.33349599999997</v>
      </c>
      <c r="D2226" s="6">
        <f t="shared" si="37"/>
        <v>1.110679975931931</v>
      </c>
      <c r="E2226">
        <v>2.8266989007562594E-3</v>
      </c>
    </row>
    <row r="2227" spans="2:5" x14ac:dyDescent="0.35">
      <c r="B2227" s="40">
        <v>42081</v>
      </c>
      <c r="C2227" s="41">
        <v>259.316193</v>
      </c>
      <c r="D2227" s="6">
        <f t="shared" si="37"/>
        <v>-0.27862077778807498</v>
      </c>
      <c r="E2227">
        <v>2.8237955760318759E-3</v>
      </c>
    </row>
    <row r="2228" spans="2:5" x14ac:dyDescent="0.35">
      <c r="B2228" s="40">
        <v>43300</v>
      </c>
      <c r="C2228" s="41">
        <v>359.47277800000001</v>
      </c>
      <c r="D2228" s="6">
        <f t="shared" si="37"/>
        <v>-0.32863949631486683</v>
      </c>
      <c r="E2228">
        <v>2.805574287169205E-3</v>
      </c>
    </row>
    <row r="2229" spans="2:5" x14ac:dyDescent="0.35">
      <c r="B2229" s="40">
        <v>45049</v>
      </c>
      <c r="C2229" s="41">
        <v>535.43926999999996</v>
      </c>
      <c r="D2229" s="6">
        <f t="shared" si="37"/>
        <v>1.1426843052062348</v>
      </c>
      <c r="E2229">
        <v>2.7961258103246902E-3</v>
      </c>
    </row>
    <row r="2230" spans="2:5" x14ac:dyDescent="0.35">
      <c r="B2230" s="40">
        <v>42881</v>
      </c>
      <c r="C2230" s="41">
        <v>249.89181500000001</v>
      </c>
      <c r="D2230" s="6">
        <f t="shared" si="37"/>
        <v>1.9185691030832426</v>
      </c>
      <c r="E2230">
        <v>2.7881312433506245E-3</v>
      </c>
    </row>
    <row r="2231" spans="2:5" x14ac:dyDescent="0.35">
      <c r="B2231" s="40">
        <v>40352</v>
      </c>
      <c r="C2231" s="41">
        <v>85.621346000000003</v>
      </c>
      <c r="D2231" s="6">
        <f t="shared" si="37"/>
        <v>0.89732953846799535</v>
      </c>
      <c r="E2231">
        <v>2.7814156628996434E-3</v>
      </c>
    </row>
    <row r="2232" spans="2:5" x14ac:dyDescent="0.35">
      <c r="B2232" s="40">
        <v>39379</v>
      </c>
      <c r="C2232" s="41">
        <v>45.127293000000002</v>
      </c>
      <c r="D2232" s="6">
        <f t="shared" si="37"/>
        <v>-0.52162814135872437</v>
      </c>
      <c r="E2232">
        <v>2.7765443851789518E-3</v>
      </c>
    </row>
    <row r="2233" spans="2:5" x14ac:dyDescent="0.35">
      <c r="B2233" s="40">
        <v>40435</v>
      </c>
      <c r="C2233" s="41">
        <v>94.335175000000007</v>
      </c>
      <c r="D2233" s="6">
        <f t="shared" si="37"/>
        <v>-0.64861367503270384</v>
      </c>
      <c r="E2233">
        <v>2.7713365740925067E-3</v>
      </c>
    </row>
    <row r="2234" spans="2:5" x14ac:dyDescent="0.35">
      <c r="B2234" s="40">
        <v>42909</v>
      </c>
      <c r="C2234" s="41">
        <v>268.46569799999997</v>
      </c>
      <c r="D2234" s="6">
        <f t="shared" si="37"/>
        <v>11.234492314891266</v>
      </c>
      <c r="E2234">
        <v>2.7679857931640233E-3</v>
      </c>
    </row>
    <row r="2235" spans="2:5" x14ac:dyDescent="0.35">
      <c r="B2235" s="40">
        <v>38625</v>
      </c>
      <c r="C2235" s="41">
        <v>21.943345999999998</v>
      </c>
      <c r="D2235" s="6">
        <f t="shared" si="37"/>
        <v>-0.95919997990877515</v>
      </c>
      <c r="E2235">
        <v>2.7654558391213475E-3</v>
      </c>
    </row>
    <row r="2236" spans="2:5" x14ac:dyDescent="0.35">
      <c r="B2236" s="40">
        <v>44753</v>
      </c>
      <c r="C2236" s="41">
        <v>537.82684300000005</v>
      </c>
      <c r="D2236" s="6">
        <f t="shared" si="37"/>
        <v>12.988482238037129</v>
      </c>
      <c r="E2236">
        <v>2.757774393584423E-3</v>
      </c>
    </row>
    <row r="2237" spans="2:5" x14ac:dyDescent="0.35">
      <c r="B2237" s="40">
        <v>39674</v>
      </c>
      <c r="C2237" s="41">
        <v>38.447834</v>
      </c>
      <c r="D2237" s="6">
        <f t="shared" si="37"/>
        <v>0.29696234643792252</v>
      </c>
      <c r="E2237">
        <v>2.7546923282701311E-3</v>
      </c>
    </row>
    <row r="2238" spans="2:5" x14ac:dyDescent="0.35">
      <c r="B2238" s="40">
        <v>38769</v>
      </c>
      <c r="C2238" s="41">
        <v>29.644525999999999</v>
      </c>
      <c r="D2238" s="6">
        <f t="shared" si="37"/>
        <v>-0.23888821935199425</v>
      </c>
      <c r="E2238">
        <v>2.7538370957809204E-3</v>
      </c>
    </row>
    <row r="2239" spans="2:5" x14ac:dyDescent="0.35">
      <c r="B2239" s="40">
        <v>39854</v>
      </c>
      <c r="C2239" s="41">
        <v>38.948977999999997</v>
      </c>
      <c r="D2239" s="6">
        <f t="shared" si="37"/>
        <v>-0.8914906706886061</v>
      </c>
      <c r="E2239">
        <v>2.7430827576955543E-3</v>
      </c>
    </row>
    <row r="2240" spans="2:5" x14ac:dyDescent="0.35">
      <c r="B2240" s="40">
        <v>43284</v>
      </c>
      <c r="C2240" s="41">
        <v>358.94589200000001</v>
      </c>
      <c r="D2240" s="6">
        <f t="shared" si="37"/>
        <v>8.1806437332865993</v>
      </c>
      <c r="E2240">
        <v>2.7364388582916729E-3</v>
      </c>
    </row>
    <row r="2241" spans="2:5" x14ac:dyDescent="0.35">
      <c r="B2241" s="40">
        <v>39861</v>
      </c>
      <c r="C2241" s="41">
        <v>39.098117999999999</v>
      </c>
      <c r="D2241" s="6">
        <f t="shared" si="37"/>
        <v>-0.66039786834596736</v>
      </c>
      <c r="E2241">
        <v>2.73210204385366E-3</v>
      </c>
    </row>
    <row r="2242" spans="2:5" x14ac:dyDescent="0.35">
      <c r="B2242" s="40">
        <v>41221</v>
      </c>
      <c r="C2242" s="41">
        <v>115.129189</v>
      </c>
      <c r="D2242" s="6">
        <f t="shared" si="37"/>
        <v>1.4858614205300689</v>
      </c>
      <c r="E2242">
        <v>2.7249960077537208E-3</v>
      </c>
    </row>
    <row r="2243" spans="2:5" x14ac:dyDescent="0.35">
      <c r="B2243" s="40">
        <v>39546</v>
      </c>
      <c r="C2243" s="41">
        <v>46.313599000000004</v>
      </c>
      <c r="D2243" s="6">
        <f t="shared" si="37"/>
        <v>-0.92027543294753322</v>
      </c>
      <c r="E2243">
        <v>2.7234459205458753E-3</v>
      </c>
    </row>
    <row r="2244" spans="2:5" x14ac:dyDescent="0.35">
      <c r="B2244" s="40">
        <v>44571</v>
      </c>
      <c r="C2244" s="41">
        <v>580.92004399999996</v>
      </c>
      <c r="D2244" s="6">
        <f t="shared" si="37"/>
        <v>-2.8105790793771197E-2</v>
      </c>
      <c r="E2244">
        <v>2.7233624074238165E-3</v>
      </c>
    </row>
    <row r="2245" spans="2:5" x14ac:dyDescent="0.35">
      <c r="B2245" s="40">
        <v>44480</v>
      </c>
      <c r="C2245" s="41">
        <v>597.71942100000001</v>
      </c>
      <c r="D2245" s="6">
        <f t="shared" si="37"/>
        <v>7.8330350073688007E-2</v>
      </c>
      <c r="E2245">
        <v>2.7182747109180186E-3</v>
      </c>
    </row>
    <row r="2246" spans="2:5" x14ac:dyDescent="0.35">
      <c r="B2246" s="40">
        <v>45078</v>
      </c>
      <c r="C2246" s="41">
        <v>554.30084199999999</v>
      </c>
      <c r="D2246" s="6">
        <f t="shared" si="37"/>
        <v>2.6669101743590318</v>
      </c>
      <c r="E2246">
        <v>2.7007231722415504E-3</v>
      </c>
    </row>
    <row r="2247" spans="2:5" x14ac:dyDescent="0.35">
      <c r="B2247" s="40">
        <v>41631</v>
      </c>
      <c r="C2247" s="41">
        <v>151.16291799999999</v>
      </c>
      <c r="D2247" s="6">
        <f t="shared" ref="D2247:D2310" si="38">(C2247-C2248)/C2248</f>
        <v>0.69990298954714791</v>
      </c>
      <c r="E2247">
        <v>2.6948396101629463E-3</v>
      </c>
    </row>
    <row r="2248" spans="2:5" x14ac:dyDescent="0.35">
      <c r="B2248" s="40">
        <v>40380</v>
      </c>
      <c r="C2248" s="41">
        <v>88.924437999999995</v>
      </c>
      <c r="D2248" s="6">
        <f t="shared" si="38"/>
        <v>0.21972190795696045</v>
      </c>
      <c r="E2248">
        <v>2.678072240815471E-3</v>
      </c>
    </row>
    <row r="2249" spans="2:5" x14ac:dyDescent="0.35">
      <c r="B2249" s="40">
        <v>40240</v>
      </c>
      <c r="C2249" s="41">
        <v>72.905501999999998</v>
      </c>
      <c r="D2249" s="6">
        <f t="shared" si="38"/>
        <v>-0.67558364449997033</v>
      </c>
      <c r="E2249">
        <v>2.6722844350918875E-3</v>
      </c>
    </row>
    <row r="2250" spans="2:5" x14ac:dyDescent="0.35">
      <c r="B2250" s="40">
        <v>42419</v>
      </c>
      <c r="C2250" s="41">
        <v>224.728195</v>
      </c>
      <c r="D2250" s="6">
        <f t="shared" si="38"/>
        <v>4.7370459166229208</v>
      </c>
      <c r="E2250">
        <v>2.6666202770310355E-3</v>
      </c>
    </row>
    <row r="2251" spans="2:5" x14ac:dyDescent="0.35">
      <c r="B2251" s="40">
        <v>39189</v>
      </c>
      <c r="C2251" s="41">
        <v>39.171413000000001</v>
      </c>
      <c r="D2251" s="6">
        <f t="shared" si="38"/>
        <v>5.9717936423522353</v>
      </c>
      <c r="E2251">
        <v>2.6654786307110318E-3</v>
      </c>
    </row>
    <row r="2252" spans="2:5" x14ac:dyDescent="0.35">
      <c r="B2252" s="40">
        <v>37550</v>
      </c>
      <c r="C2252" s="41">
        <v>5.6185559999999999</v>
      </c>
      <c r="D2252" s="6">
        <f t="shared" si="38"/>
        <v>-0.92345505753830814</v>
      </c>
      <c r="E2252">
        <v>2.6616623013501818E-3</v>
      </c>
    </row>
    <row r="2253" spans="2:5" x14ac:dyDescent="0.35">
      <c r="B2253" s="40">
        <v>40214</v>
      </c>
      <c r="C2253" s="41">
        <v>73.402054000000007</v>
      </c>
      <c r="D2253" s="6">
        <f t="shared" si="38"/>
        <v>7.2189031273730864</v>
      </c>
      <c r="E2253">
        <v>2.6541726157183754E-3</v>
      </c>
    </row>
    <row r="2254" spans="2:5" x14ac:dyDescent="0.35">
      <c r="B2254" s="40">
        <v>38226</v>
      </c>
      <c r="C2254" s="41">
        <v>8.9308820000000004</v>
      </c>
      <c r="D2254" s="6">
        <f t="shared" si="38"/>
        <v>-0.91011005589374416</v>
      </c>
      <c r="E2254">
        <v>2.6522191228770813E-3</v>
      </c>
    </row>
    <row r="2255" spans="2:5" x14ac:dyDescent="0.35">
      <c r="B2255" s="40">
        <v>40718</v>
      </c>
      <c r="C2255" s="41">
        <v>99.353515999999999</v>
      </c>
      <c r="D2255" s="6">
        <f t="shared" si="38"/>
        <v>-0.81130099487065688</v>
      </c>
      <c r="E2255">
        <v>2.6445770135532032E-3</v>
      </c>
    </row>
    <row r="2256" spans="2:5" x14ac:dyDescent="0.35">
      <c r="B2256" s="40">
        <v>44852</v>
      </c>
      <c r="C2256" s="41">
        <v>526.51849400000003</v>
      </c>
      <c r="D2256" s="6">
        <f t="shared" si="38"/>
        <v>58.618497367706503</v>
      </c>
      <c r="E2256">
        <v>2.6417549201312642E-3</v>
      </c>
    </row>
    <row r="2257" spans="2:5" x14ac:dyDescent="0.35">
      <c r="B2257" s="40">
        <v>37946</v>
      </c>
      <c r="C2257" s="41">
        <v>8.8314620000000001</v>
      </c>
      <c r="D2257" s="6">
        <f t="shared" si="38"/>
        <v>-0.97703300709287977</v>
      </c>
      <c r="E2257">
        <v>2.6351428904557634E-3</v>
      </c>
    </row>
    <row r="2258" spans="2:5" x14ac:dyDescent="0.35">
      <c r="B2258" s="40">
        <v>43612</v>
      </c>
      <c r="C2258" s="41">
        <v>384.52844199999998</v>
      </c>
      <c r="D2258" s="6">
        <f t="shared" si="38"/>
        <v>-4.7264387791313318E-3</v>
      </c>
      <c r="E2258">
        <v>2.6312207824691265E-3</v>
      </c>
    </row>
    <row r="2259" spans="2:5" x14ac:dyDescent="0.35">
      <c r="B2259" s="40">
        <v>43557</v>
      </c>
      <c r="C2259" s="41">
        <v>386.35452299999997</v>
      </c>
      <c r="D2259" s="6">
        <f t="shared" si="38"/>
        <v>51.548518641482666</v>
      </c>
      <c r="E2259">
        <v>2.618754512802001E-3</v>
      </c>
    </row>
    <row r="2260" spans="2:5" x14ac:dyDescent="0.35">
      <c r="B2260" s="40">
        <v>37881</v>
      </c>
      <c r="C2260" s="41">
        <v>7.3523389999999997</v>
      </c>
      <c r="D2260" s="6">
        <f t="shared" si="38"/>
        <v>-0.98354562342290497</v>
      </c>
      <c r="E2260">
        <v>2.6146963828032753E-3</v>
      </c>
    </row>
    <row r="2261" spans="2:5" x14ac:dyDescent="0.35">
      <c r="B2261" s="40">
        <v>44008</v>
      </c>
      <c r="C2261" s="41">
        <v>446.831818</v>
      </c>
      <c r="D2261" s="6">
        <f t="shared" si="38"/>
        <v>0.67595637118075347</v>
      </c>
      <c r="E2261">
        <v>2.61353176583145E-3</v>
      </c>
    </row>
    <row r="2262" spans="2:5" x14ac:dyDescent="0.35">
      <c r="B2262" s="40">
        <v>42907</v>
      </c>
      <c r="C2262" s="41">
        <v>266.61303700000002</v>
      </c>
      <c r="D2262" s="6">
        <f t="shared" si="38"/>
        <v>-0.40416706385057694</v>
      </c>
      <c r="E2262">
        <v>2.6129236962044405E-3</v>
      </c>
    </row>
    <row r="2263" spans="2:5" x14ac:dyDescent="0.35">
      <c r="B2263" s="40">
        <v>43822</v>
      </c>
      <c r="C2263" s="41">
        <v>447.462738</v>
      </c>
      <c r="D2263" s="6">
        <f t="shared" si="38"/>
        <v>9.1636281683081799E-2</v>
      </c>
      <c r="E2263">
        <v>2.6098348364897374E-3</v>
      </c>
    </row>
    <row r="2264" spans="2:5" x14ac:dyDescent="0.35">
      <c r="B2264" s="40">
        <v>43679</v>
      </c>
      <c r="C2264" s="41">
        <v>409.90093999999999</v>
      </c>
      <c r="D2264" s="6">
        <f t="shared" si="38"/>
        <v>-0.31180006048187398</v>
      </c>
      <c r="E2264">
        <v>2.5855788724341269E-3</v>
      </c>
    </row>
    <row r="2265" spans="2:5" x14ac:dyDescent="0.35">
      <c r="B2265" s="40">
        <v>44515</v>
      </c>
      <c r="C2265" s="41">
        <v>595.613159</v>
      </c>
      <c r="D2265" s="6">
        <f t="shared" si="38"/>
        <v>0.15872336291287423</v>
      </c>
      <c r="E2265">
        <v>2.5727677488798974E-3</v>
      </c>
    </row>
    <row r="2266" spans="2:5" x14ac:dyDescent="0.35">
      <c r="B2266" s="40">
        <v>44231</v>
      </c>
      <c r="C2266" s="41">
        <v>514.02533000000005</v>
      </c>
      <c r="D2266" s="6">
        <f t="shared" si="38"/>
        <v>2.6410997885886141</v>
      </c>
      <c r="E2266">
        <v>2.5725641476342046E-3</v>
      </c>
    </row>
    <row r="2267" spans="2:5" x14ac:dyDescent="0.35">
      <c r="B2267" s="40">
        <v>41513</v>
      </c>
      <c r="C2267" s="41">
        <v>141.17309599999999</v>
      </c>
      <c r="D2267" s="6">
        <f t="shared" si="38"/>
        <v>-0.43951776573788848</v>
      </c>
      <c r="E2267">
        <v>2.5536541746666373E-3</v>
      </c>
    </row>
    <row r="2268" spans="2:5" x14ac:dyDescent="0.35">
      <c r="B2268" s="40">
        <v>42256</v>
      </c>
      <c r="C2268" s="41">
        <v>251.877914</v>
      </c>
      <c r="D2268" s="6">
        <f t="shared" si="38"/>
        <v>-0.52161620746411996</v>
      </c>
      <c r="E2268">
        <v>2.5506104977980151E-3</v>
      </c>
    </row>
    <row r="2269" spans="2:5" x14ac:dyDescent="0.35">
      <c r="B2269" s="40">
        <v>44848</v>
      </c>
      <c r="C2269" s="41">
        <v>526.51849400000003</v>
      </c>
      <c r="D2269" s="6">
        <f t="shared" si="38"/>
        <v>1.049988815786264</v>
      </c>
      <c r="E2269">
        <v>2.5472545665113284E-3</v>
      </c>
    </row>
    <row r="2270" spans="2:5" x14ac:dyDescent="0.35">
      <c r="B2270" s="40">
        <v>42797</v>
      </c>
      <c r="C2270" s="41">
        <v>256.83969100000002</v>
      </c>
      <c r="D2270" s="6">
        <f t="shared" si="38"/>
        <v>5.8651409805333037</v>
      </c>
      <c r="E2270">
        <v>2.5314261231228433E-3</v>
      </c>
    </row>
    <row r="2271" spans="2:5" x14ac:dyDescent="0.35">
      <c r="B2271" s="40">
        <v>38961</v>
      </c>
      <c r="C2271" s="41">
        <v>37.412151000000001</v>
      </c>
      <c r="D2271" s="6">
        <f t="shared" si="38"/>
        <v>0.28676094047633433</v>
      </c>
      <c r="E2271">
        <v>2.5280422404208606E-3</v>
      </c>
    </row>
    <row r="2272" spans="2:5" x14ac:dyDescent="0.35">
      <c r="B2272" s="40">
        <v>38720</v>
      </c>
      <c r="C2272" s="41">
        <v>29.074670999999999</v>
      </c>
      <c r="D2272" s="6">
        <f t="shared" si="38"/>
        <v>-0.8198695083399844</v>
      </c>
      <c r="E2272">
        <v>2.5264642396573373E-3</v>
      </c>
    </row>
    <row r="2273" spans="2:5" x14ac:dyDescent="0.35">
      <c r="B2273" s="40">
        <v>41754</v>
      </c>
      <c r="C2273" s="41">
        <v>161.40893600000001</v>
      </c>
      <c r="D2273" s="6">
        <f t="shared" si="38"/>
        <v>-0.66540827341902553</v>
      </c>
      <c r="E2273">
        <v>2.5229696259003202E-3</v>
      </c>
    </row>
    <row r="2274" spans="2:5" x14ac:dyDescent="0.35">
      <c r="B2274" s="40">
        <v>43864</v>
      </c>
      <c r="C2274" s="41">
        <v>482.40564000000001</v>
      </c>
      <c r="D2274" s="6">
        <f t="shared" si="38"/>
        <v>0.86913509055446803</v>
      </c>
      <c r="E2274">
        <v>2.521419958062794E-3</v>
      </c>
    </row>
    <row r="2275" spans="2:5" x14ac:dyDescent="0.35">
      <c r="B2275" s="40">
        <v>42753</v>
      </c>
      <c r="C2275" s="41">
        <v>258.09030200000001</v>
      </c>
      <c r="D2275" s="6">
        <f t="shared" si="38"/>
        <v>1.9667466699143861</v>
      </c>
      <c r="E2275">
        <v>2.5188952100105434E-3</v>
      </c>
    </row>
    <row r="2276" spans="2:5" x14ac:dyDescent="0.35">
      <c r="B2276" s="40">
        <v>40486</v>
      </c>
      <c r="C2276" s="41">
        <v>86.994384999999994</v>
      </c>
      <c r="D2276" s="6">
        <f t="shared" si="38"/>
        <v>-1.1169144831048144E-2</v>
      </c>
      <c r="E2276">
        <v>2.516640516771456E-3</v>
      </c>
    </row>
    <row r="2277" spans="2:5" x14ac:dyDescent="0.35">
      <c r="B2277" s="40">
        <v>40830</v>
      </c>
      <c r="C2277" s="41">
        <v>87.977012999999999</v>
      </c>
      <c r="D2277" s="6">
        <f t="shared" si="38"/>
        <v>14.850685901455041</v>
      </c>
      <c r="E2277">
        <v>2.5020556946744352E-3</v>
      </c>
    </row>
    <row r="2278" spans="2:5" x14ac:dyDescent="0.35">
      <c r="B2278" s="40">
        <v>37574</v>
      </c>
      <c r="C2278" s="41">
        <v>5.5503600000000004</v>
      </c>
      <c r="D2278" s="6">
        <f t="shared" si="38"/>
        <v>-0.86753144170000129</v>
      </c>
      <c r="E2278">
        <v>2.4972302165941333E-3</v>
      </c>
    </row>
    <row r="2279" spans="2:5" x14ac:dyDescent="0.35">
      <c r="B2279" s="40">
        <v>39287</v>
      </c>
      <c r="C2279" s="41">
        <v>41.899451999999997</v>
      </c>
      <c r="D2279" s="6">
        <f t="shared" si="38"/>
        <v>-0.51996233522520297</v>
      </c>
      <c r="E2279">
        <v>2.4908754790754586E-3</v>
      </c>
    </row>
    <row r="2280" spans="2:5" x14ac:dyDescent="0.35">
      <c r="B2280" s="40">
        <v>40364</v>
      </c>
      <c r="C2280" s="41">
        <v>87.283676</v>
      </c>
      <c r="D2280" s="6">
        <f t="shared" si="38"/>
        <v>-0.7429715341330867</v>
      </c>
      <c r="E2280">
        <v>2.4796313860305243E-3</v>
      </c>
    </row>
    <row r="2281" spans="2:5" x14ac:dyDescent="0.35">
      <c r="B2281" s="40">
        <v>43123</v>
      </c>
      <c r="C2281" s="41">
        <v>339.58758499999999</v>
      </c>
      <c r="D2281" s="6">
        <f t="shared" si="38"/>
        <v>2.8621994754063356</v>
      </c>
      <c r="E2281">
        <v>2.4784469881588417E-3</v>
      </c>
    </row>
    <row r="2282" spans="2:5" x14ac:dyDescent="0.35">
      <c r="B2282" s="40">
        <v>40400</v>
      </c>
      <c r="C2282" s="41">
        <v>87.925956999999997</v>
      </c>
      <c r="D2282" s="6">
        <f t="shared" si="38"/>
        <v>0.11673993421206452</v>
      </c>
      <c r="E2282">
        <v>2.4770976523718694E-3</v>
      </c>
    </row>
    <row r="2283" spans="2:5" x14ac:dyDescent="0.35">
      <c r="B2283" s="40">
        <v>40302</v>
      </c>
      <c r="C2283" s="41">
        <v>78.734497000000005</v>
      </c>
      <c r="D2283" s="6">
        <f t="shared" si="38"/>
        <v>12.019753242391538</v>
      </c>
      <c r="E2283">
        <v>2.4741604857111878E-3</v>
      </c>
    </row>
    <row r="2284" spans="2:5" x14ac:dyDescent="0.35">
      <c r="B2284" s="40">
        <v>37484</v>
      </c>
      <c r="C2284" s="41">
        <v>6.0473109999999997</v>
      </c>
      <c r="D2284" s="6">
        <f t="shared" si="38"/>
        <v>-0.98911760051627606</v>
      </c>
      <c r="E2284">
        <v>2.472317388925181E-3</v>
      </c>
    </row>
    <row r="2285" spans="2:5" x14ac:dyDescent="0.35">
      <c r="B2285" s="40">
        <v>44377</v>
      </c>
      <c r="C2285" s="41">
        <v>555.69647199999997</v>
      </c>
      <c r="D2285" s="6">
        <f t="shared" si="38"/>
        <v>-4.0185663988374989E-2</v>
      </c>
      <c r="E2285">
        <v>2.4677061916883302E-3</v>
      </c>
    </row>
    <row r="2286" spans="2:5" x14ac:dyDescent="0.35">
      <c r="B2286" s="40">
        <v>44413</v>
      </c>
      <c r="C2286" s="41">
        <v>578.96246299999996</v>
      </c>
      <c r="D2286" s="6">
        <f t="shared" si="38"/>
        <v>0.32881421293048141</v>
      </c>
      <c r="E2286">
        <v>2.4656557413080269E-3</v>
      </c>
    </row>
    <row r="2287" spans="2:5" x14ac:dyDescent="0.35">
      <c r="B2287" s="40">
        <v>43720</v>
      </c>
      <c r="C2287" s="41">
        <v>435.698578</v>
      </c>
      <c r="D2287" s="6">
        <f t="shared" si="38"/>
        <v>-0.20210627124670252</v>
      </c>
      <c r="E2287">
        <v>2.4493596742360506E-3</v>
      </c>
    </row>
    <row r="2288" spans="2:5" x14ac:dyDescent="0.35">
      <c r="B2288" s="40">
        <v>44663</v>
      </c>
      <c r="C2288" s="41">
        <v>546.06091300000003</v>
      </c>
      <c r="D2288" s="6">
        <f t="shared" si="38"/>
        <v>12.429537274195594</v>
      </c>
      <c r="E2288">
        <v>2.4438507044801344E-3</v>
      </c>
    </row>
    <row r="2289" spans="2:5" x14ac:dyDescent="0.35">
      <c r="B2289" s="40">
        <v>39031</v>
      </c>
      <c r="C2289" s="41">
        <v>40.661186000000001</v>
      </c>
      <c r="D2289" s="6">
        <f t="shared" si="38"/>
        <v>1.4726660698630023</v>
      </c>
      <c r="E2289">
        <v>2.4433906577318158E-3</v>
      </c>
    </row>
    <row r="2290" spans="2:5" x14ac:dyDescent="0.35">
      <c r="B2290" s="40">
        <v>38492</v>
      </c>
      <c r="C2290" s="41">
        <v>16.444268999999998</v>
      </c>
      <c r="D2290" s="6">
        <f t="shared" si="38"/>
        <v>-0.96994276411035607</v>
      </c>
      <c r="E2290">
        <v>2.4297123499282505E-3</v>
      </c>
    </row>
    <row r="2291" spans="2:5" x14ac:dyDescent="0.35">
      <c r="B2291" s="40">
        <v>44357</v>
      </c>
      <c r="C2291" s="41">
        <v>547.09851100000003</v>
      </c>
      <c r="D2291" s="6">
        <f t="shared" si="38"/>
        <v>-9.8122317277587784E-4</v>
      </c>
      <c r="E2291">
        <v>2.4168958265538202E-3</v>
      </c>
    </row>
    <row r="2292" spans="2:5" x14ac:dyDescent="0.35">
      <c r="B2292" s="40">
        <v>44295</v>
      </c>
      <c r="C2292" s="41">
        <v>547.63586399999997</v>
      </c>
      <c r="D2292" s="6">
        <f t="shared" si="38"/>
        <v>0.18455714471933302</v>
      </c>
      <c r="E2292">
        <v>2.4145185862973193E-3</v>
      </c>
    </row>
    <row r="2293" spans="2:5" x14ac:dyDescent="0.35">
      <c r="B2293" s="40">
        <v>43776</v>
      </c>
      <c r="C2293" s="41">
        <v>462.31274400000001</v>
      </c>
      <c r="D2293" s="6">
        <f t="shared" si="38"/>
        <v>2.0823038241202045</v>
      </c>
      <c r="E2293">
        <v>2.41328411162277E-3</v>
      </c>
    </row>
    <row r="2294" spans="2:5" x14ac:dyDescent="0.35">
      <c r="B2294" s="40">
        <v>41624</v>
      </c>
      <c r="C2294" s="41">
        <v>149.989349</v>
      </c>
      <c r="D2294" s="6">
        <f t="shared" si="38"/>
        <v>-0.58118956785511799</v>
      </c>
      <c r="E2294">
        <v>2.4130999673786088E-3</v>
      </c>
    </row>
    <row r="2295" spans="2:5" x14ac:dyDescent="0.35">
      <c r="B2295" s="40">
        <v>43304</v>
      </c>
      <c r="C2295" s="41">
        <v>358.13183600000002</v>
      </c>
      <c r="D2295" s="6">
        <f t="shared" si="38"/>
        <v>0.5548153162342383</v>
      </c>
      <c r="E2295">
        <v>2.4129133229925195E-3</v>
      </c>
    </row>
    <row r="2296" spans="2:5" x14ac:dyDescent="0.35">
      <c r="B2296" s="40">
        <v>42461</v>
      </c>
      <c r="C2296" s="41">
        <v>230.337219</v>
      </c>
      <c r="D2296" s="6">
        <f t="shared" si="38"/>
        <v>1.4941722248772136</v>
      </c>
      <c r="E2296">
        <v>2.4010523693114602E-3</v>
      </c>
    </row>
    <row r="2297" spans="2:5" x14ac:dyDescent="0.35">
      <c r="B2297" s="40">
        <v>41046</v>
      </c>
      <c r="C2297" s="41">
        <v>92.350166000000002</v>
      </c>
      <c r="D2297" s="6">
        <f t="shared" si="38"/>
        <v>-0.79343452859542529</v>
      </c>
      <c r="E2297">
        <v>2.3969890241145992E-3</v>
      </c>
    </row>
    <row r="2298" spans="2:5" x14ac:dyDescent="0.35">
      <c r="B2298" s="40">
        <v>43816</v>
      </c>
      <c r="C2298" s="41">
        <v>447.07455399999998</v>
      </c>
      <c r="D2298" s="6">
        <f t="shared" si="38"/>
        <v>44.898408956232743</v>
      </c>
      <c r="E2298">
        <v>2.3940195262267179E-3</v>
      </c>
    </row>
    <row r="2299" spans="2:5" x14ac:dyDescent="0.35">
      <c r="B2299" s="40">
        <v>38128</v>
      </c>
      <c r="C2299" s="41">
        <v>9.7405240000000006</v>
      </c>
      <c r="D2299" s="6">
        <f t="shared" si="38"/>
        <v>-0.95765292972770011</v>
      </c>
      <c r="E2299">
        <v>2.388623274767404E-3</v>
      </c>
    </row>
    <row r="2300" spans="2:5" x14ac:dyDescent="0.35">
      <c r="B2300" s="40">
        <v>42167</v>
      </c>
      <c r="C2300" s="41">
        <v>230.016479</v>
      </c>
      <c r="D2300" s="6">
        <f t="shared" si="38"/>
        <v>-0.21467797258172885</v>
      </c>
      <c r="E2300">
        <v>2.3866117657306393E-3</v>
      </c>
    </row>
    <row r="2301" spans="2:5" x14ac:dyDescent="0.35">
      <c r="B2301" s="40">
        <v>42978</v>
      </c>
      <c r="C2301" s="41">
        <v>292.89447000000001</v>
      </c>
      <c r="D2301" s="6">
        <f t="shared" si="38"/>
        <v>-0.49199337301255081</v>
      </c>
      <c r="E2301">
        <v>2.3857607993353672E-3</v>
      </c>
    </row>
    <row r="2302" spans="2:5" x14ac:dyDescent="0.35">
      <c r="B2302" s="40">
        <v>44405</v>
      </c>
      <c r="C2302" s="41">
        <v>576.55639599999995</v>
      </c>
      <c r="D2302" s="6">
        <f t="shared" si="38"/>
        <v>12.008404479976665</v>
      </c>
      <c r="E2302">
        <v>2.3778911079365204E-3</v>
      </c>
    </row>
    <row r="2303" spans="2:5" x14ac:dyDescent="0.35">
      <c r="B2303" s="40">
        <v>39562</v>
      </c>
      <c r="C2303" s="41">
        <v>44.321838</v>
      </c>
      <c r="D2303" s="6">
        <f t="shared" si="38"/>
        <v>0.10313548030137346</v>
      </c>
      <c r="E2303">
        <v>2.37076184029625E-3</v>
      </c>
    </row>
    <row r="2304" spans="2:5" x14ac:dyDescent="0.35">
      <c r="B2304" s="40">
        <v>39079</v>
      </c>
      <c r="C2304" s="41">
        <v>40.178055000000001</v>
      </c>
      <c r="D2304" s="6">
        <f t="shared" si="38"/>
        <v>-0.92596074358788683</v>
      </c>
      <c r="E2304">
        <v>2.3695536739745757E-3</v>
      </c>
    </row>
    <row r="2305" spans="2:5" x14ac:dyDescent="0.35">
      <c r="B2305" s="40">
        <v>44671</v>
      </c>
      <c r="C2305" s="41">
        <v>542.65881300000001</v>
      </c>
      <c r="D2305" s="6">
        <f t="shared" si="38"/>
        <v>-4.3175536766456218E-2</v>
      </c>
      <c r="E2305">
        <v>2.3678901315204478E-3</v>
      </c>
    </row>
    <row r="2306" spans="2:5" x14ac:dyDescent="0.35">
      <c r="B2306" s="40">
        <v>44811</v>
      </c>
      <c r="C2306" s="41">
        <v>567.14562999999998</v>
      </c>
      <c r="D2306" s="6">
        <f t="shared" si="38"/>
        <v>1.0513151460157371</v>
      </c>
      <c r="E2306">
        <v>2.3642440269686089E-3</v>
      </c>
    </row>
    <row r="2307" spans="2:5" x14ac:dyDescent="0.35">
      <c r="B2307" s="40">
        <v>42683</v>
      </c>
      <c r="C2307" s="41">
        <v>276.47903400000001</v>
      </c>
      <c r="D2307" s="6">
        <f t="shared" si="38"/>
        <v>1.4155333490583519</v>
      </c>
      <c r="E2307">
        <v>2.3511866463065655E-3</v>
      </c>
    </row>
    <row r="2308" spans="2:5" x14ac:dyDescent="0.35">
      <c r="B2308" s="40">
        <v>41284</v>
      </c>
      <c r="C2308" s="41">
        <v>114.458794</v>
      </c>
      <c r="D2308" s="6">
        <f t="shared" si="38"/>
        <v>-0.5523982234597633</v>
      </c>
      <c r="E2308">
        <v>2.3485380536489324E-3</v>
      </c>
    </row>
    <row r="2309" spans="2:5" x14ac:dyDescent="0.35">
      <c r="B2309" s="40">
        <v>42360</v>
      </c>
      <c r="C2309" s="41">
        <v>255.71568300000001</v>
      </c>
      <c r="D2309" s="6">
        <f t="shared" si="38"/>
        <v>1.2176764685655186</v>
      </c>
      <c r="E2309">
        <v>2.342786512010731E-3</v>
      </c>
    </row>
    <row r="2310" spans="2:5" x14ac:dyDescent="0.35">
      <c r="B2310" s="40">
        <v>41290</v>
      </c>
      <c r="C2310" s="41">
        <v>115.30793</v>
      </c>
      <c r="D2310" s="6">
        <f t="shared" si="38"/>
        <v>-0.74945400428001774</v>
      </c>
      <c r="E2310">
        <v>2.3308718400182268E-3</v>
      </c>
    </row>
    <row r="2311" spans="2:5" x14ac:dyDescent="0.35">
      <c r="B2311" s="40">
        <v>44022</v>
      </c>
      <c r="C2311" s="41">
        <v>460.22659299999998</v>
      </c>
      <c r="D2311" s="6">
        <f t="shared" ref="D2311:D2374" si="39">(C2311-C2312)/C2312</f>
        <v>9.1626092000569788</v>
      </c>
      <c r="E2311">
        <v>2.3253781166703061E-3</v>
      </c>
    </row>
    <row r="2312" spans="2:5" x14ac:dyDescent="0.35">
      <c r="B2312" s="40">
        <v>39573</v>
      </c>
      <c r="C2312" s="41">
        <v>45.286262999999998</v>
      </c>
      <c r="D2312" s="6">
        <f t="shared" si="39"/>
        <v>-0.60937776869020477</v>
      </c>
      <c r="E2312">
        <v>2.3199124702648305E-3</v>
      </c>
    </row>
    <row r="2313" spans="2:5" x14ac:dyDescent="0.35">
      <c r="B2313" s="40">
        <v>41276</v>
      </c>
      <c r="C2313" s="41">
        <v>115.933655</v>
      </c>
      <c r="D2313" s="6">
        <f t="shared" si="39"/>
        <v>-0.72674206910005923</v>
      </c>
      <c r="E2313">
        <v>2.3187216159320581E-3</v>
      </c>
    </row>
    <row r="2314" spans="2:5" x14ac:dyDescent="0.35">
      <c r="B2314" s="40">
        <v>43970</v>
      </c>
      <c r="C2314" s="41">
        <v>424.26455700000002</v>
      </c>
      <c r="D2314" s="6">
        <f t="shared" si="39"/>
        <v>0.91493239586274522</v>
      </c>
      <c r="E2314">
        <v>2.2929241969652748E-3</v>
      </c>
    </row>
    <row r="2315" spans="2:5" x14ac:dyDescent="0.35">
      <c r="B2315" s="40">
        <v>42391</v>
      </c>
      <c r="C2315" s="41">
        <v>221.555893</v>
      </c>
      <c r="D2315" s="6">
        <f t="shared" si="39"/>
        <v>-0.56922432075700591</v>
      </c>
      <c r="E2315">
        <v>2.287883479258936E-3</v>
      </c>
    </row>
    <row r="2316" spans="2:5" x14ac:dyDescent="0.35">
      <c r="B2316" s="40">
        <v>44229</v>
      </c>
      <c r="C2316" s="41">
        <v>514.31848100000002</v>
      </c>
      <c r="D2316" s="6">
        <f t="shared" si="39"/>
        <v>5.7776235790942065</v>
      </c>
      <c r="E2316">
        <v>2.2848955446201154E-3</v>
      </c>
    </row>
    <row r="2317" spans="2:5" x14ac:dyDescent="0.35">
      <c r="B2317" s="40">
        <v>40289</v>
      </c>
      <c r="C2317" s="41">
        <v>75.884781000000004</v>
      </c>
      <c r="D2317" s="6">
        <f t="shared" si="39"/>
        <v>-0.45324404605473023</v>
      </c>
      <c r="E2317">
        <v>2.2811024830729455E-3</v>
      </c>
    </row>
    <row r="2318" spans="2:5" x14ac:dyDescent="0.35">
      <c r="B2318" s="40">
        <v>41449</v>
      </c>
      <c r="C2318" s="41">
        <v>138.790955</v>
      </c>
      <c r="D2318" s="6">
        <f t="shared" si="39"/>
        <v>-0.63806685826868714</v>
      </c>
      <c r="E2318">
        <v>2.2722443709375694E-3</v>
      </c>
    </row>
    <row r="2319" spans="2:5" x14ac:dyDescent="0.35">
      <c r="B2319" s="40">
        <v>43614</v>
      </c>
      <c r="C2319" s="41">
        <v>383.47125199999999</v>
      </c>
      <c r="D2319" s="6">
        <f t="shared" si="39"/>
        <v>9.1807801929555133</v>
      </c>
      <c r="E2319">
        <v>2.2607836983075239E-3</v>
      </c>
    </row>
    <row r="2320" spans="2:5" x14ac:dyDescent="0.35">
      <c r="B2320" s="40">
        <v>39836</v>
      </c>
      <c r="C2320" s="41">
        <v>37.666195000000002</v>
      </c>
      <c r="D2320" s="6">
        <f t="shared" si="39"/>
        <v>6.4659040117183126</v>
      </c>
      <c r="E2320">
        <v>2.2483283685498482E-3</v>
      </c>
    </row>
    <row r="2321" spans="2:5" x14ac:dyDescent="0.35">
      <c r="B2321" s="40">
        <v>37705</v>
      </c>
      <c r="C2321" s="41">
        <v>5.0450949999999999</v>
      </c>
      <c r="D2321" s="6">
        <f t="shared" si="39"/>
        <v>-0.98124004960476263</v>
      </c>
      <c r="E2321">
        <v>2.2468182490908793E-3</v>
      </c>
    </row>
    <row r="2322" spans="2:5" x14ac:dyDescent="0.35">
      <c r="B2322" s="40">
        <v>42844</v>
      </c>
      <c r="C2322" s="41">
        <v>268.92901599999999</v>
      </c>
      <c r="D2322" s="6">
        <f t="shared" si="39"/>
        <v>2.4815131853748462</v>
      </c>
      <c r="E2322">
        <v>2.2440614725754786E-3</v>
      </c>
    </row>
    <row r="2323" spans="2:5" x14ac:dyDescent="0.35">
      <c r="B2323" s="40">
        <v>40284</v>
      </c>
      <c r="C2323" s="41">
        <v>77.244865000000004</v>
      </c>
      <c r="D2323" s="6">
        <f t="shared" si="39"/>
        <v>-0.80039016200682678</v>
      </c>
      <c r="E2323">
        <v>2.2412382333597681E-3</v>
      </c>
    </row>
    <row r="2324" spans="2:5" x14ac:dyDescent="0.35">
      <c r="B2324" s="40">
        <v>43648</v>
      </c>
      <c r="C2324" s="41">
        <v>386.97924799999998</v>
      </c>
      <c r="D2324" s="6">
        <f t="shared" si="39"/>
        <v>0.54686305851116623</v>
      </c>
      <c r="E2324">
        <v>2.2403240790191243E-3</v>
      </c>
    </row>
    <row r="2325" spans="2:5" x14ac:dyDescent="0.35">
      <c r="B2325" s="40">
        <v>42643</v>
      </c>
      <c r="C2325" s="41">
        <v>250.170334</v>
      </c>
      <c r="D2325" s="6">
        <f t="shared" si="39"/>
        <v>-7.7237051575917606E-2</v>
      </c>
      <c r="E2325">
        <v>2.2173864818261159E-3</v>
      </c>
    </row>
    <row r="2326" spans="2:5" x14ac:dyDescent="0.35">
      <c r="B2326" s="40">
        <v>42628</v>
      </c>
      <c r="C2326" s="41">
        <v>271.11007699999999</v>
      </c>
      <c r="D2326" s="6">
        <f t="shared" si="39"/>
        <v>0.31294663224804836</v>
      </c>
      <c r="E2326">
        <v>2.2161313536745849E-3</v>
      </c>
    </row>
    <row r="2327" spans="2:5" x14ac:dyDescent="0.35">
      <c r="B2327" s="40">
        <v>41885</v>
      </c>
      <c r="C2327" s="41">
        <v>206.48979199999999</v>
      </c>
      <c r="D2327" s="6">
        <f t="shared" si="39"/>
        <v>1.9842916177148795</v>
      </c>
      <c r="E2327">
        <v>2.2026591328362976E-3</v>
      </c>
    </row>
    <row r="2328" spans="2:5" x14ac:dyDescent="0.35">
      <c r="B2328" s="40">
        <v>40262</v>
      </c>
      <c r="C2328" s="41">
        <v>69.192229999999995</v>
      </c>
      <c r="D2328" s="6">
        <f t="shared" si="39"/>
        <v>6.6497064758830842</v>
      </c>
      <c r="E2328">
        <v>2.1887682433864241E-3</v>
      </c>
    </row>
    <row r="2329" spans="2:5" x14ac:dyDescent="0.35">
      <c r="B2329" s="40">
        <v>38230</v>
      </c>
      <c r="C2329" s="41">
        <v>9.045083</v>
      </c>
      <c r="D2329" s="6">
        <f t="shared" si="39"/>
        <v>-0.76742752779144841</v>
      </c>
      <c r="E2329">
        <v>2.1816224512329441E-3</v>
      </c>
    </row>
    <row r="2330" spans="2:5" x14ac:dyDescent="0.35">
      <c r="B2330" s="40">
        <v>39665</v>
      </c>
      <c r="C2330" s="41">
        <v>38.891460000000002</v>
      </c>
      <c r="D2330" s="6">
        <f t="shared" si="39"/>
        <v>-0.87109678080488406</v>
      </c>
      <c r="E2330">
        <v>2.1776252312311691E-3</v>
      </c>
    </row>
    <row r="2331" spans="2:5" x14ac:dyDescent="0.35">
      <c r="B2331" s="40">
        <v>43166</v>
      </c>
      <c r="C2331" s="41">
        <v>301.71054099999998</v>
      </c>
      <c r="D2331" s="6">
        <f t="shared" si="39"/>
        <v>-0.39260851893702164</v>
      </c>
      <c r="E2331">
        <v>2.1691736988642672E-3</v>
      </c>
    </row>
    <row r="2332" spans="2:5" x14ac:dyDescent="0.35">
      <c r="B2332" s="40">
        <v>44155</v>
      </c>
      <c r="C2332" s="41">
        <v>496.73159800000002</v>
      </c>
      <c r="D2332" s="6">
        <f t="shared" si="39"/>
        <v>53.537429488478701</v>
      </c>
      <c r="E2332">
        <v>2.1683712095725703E-3</v>
      </c>
    </row>
    <row r="2333" spans="2:5" x14ac:dyDescent="0.35">
      <c r="B2333" s="40">
        <v>38184</v>
      </c>
      <c r="C2333" s="41">
        <v>9.1080860000000001</v>
      </c>
      <c r="D2333" s="6">
        <f t="shared" si="39"/>
        <v>-0.96461444136204222</v>
      </c>
      <c r="E2333">
        <v>2.1662783694112397E-3</v>
      </c>
    </row>
    <row r="2334" spans="2:5" x14ac:dyDescent="0.35">
      <c r="B2334" s="40">
        <v>42800</v>
      </c>
      <c r="C2334" s="41">
        <v>257.39556900000002</v>
      </c>
      <c r="D2334" s="6">
        <f t="shared" si="39"/>
        <v>2.6696275396515858</v>
      </c>
      <c r="E2334">
        <v>2.1642994423319369E-3</v>
      </c>
    </row>
    <row r="2335" spans="2:5" x14ac:dyDescent="0.35">
      <c r="B2335" s="40">
        <v>40192</v>
      </c>
      <c r="C2335" s="41">
        <v>70.142150999999998</v>
      </c>
      <c r="D2335" s="6">
        <f t="shared" si="39"/>
        <v>12.306342875007683</v>
      </c>
      <c r="E2335">
        <v>2.1593915207371427E-3</v>
      </c>
    </row>
    <row r="2336" spans="2:5" x14ac:dyDescent="0.35">
      <c r="B2336" s="40">
        <v>37693</v>
      </c>
      <c r="C2336" s="41">
        <v>5.2713320000000001</v>
      </c>
      <c r="D2336" s="6">
        <f t="shared" si="39"/>
        <v>-0.92519324358298927</v>
      </c>
      <c r="E2336">
        <v>2.1501811209154505E-3</v>
      </c>
    </row>
    <row r="2337" spans="2:5" x14ac:dyDescent="0.35">
      <c r="B2337" s="40">
        <v>40163</v>
      </c>
      <c r="C2337" s="41">
        <v>70.465987999999996</v>
      </c>
      <c r="D2337" s="6">
        <f t="shared" si="39"/>
        <v>-0.7846873646313165</v>
      </c>
      <c r="E2337">
        <v>2.1490188136564204E-3</v>
      </c>
    </row>
    <row r="2338" spans="2:5" x14ac:dyDescent="0.35">
      <c r="B2338" s="40">
        <v>43089</v>
      </c>
      <c r="C2338" s="41">
        <v>327.27288800000002</v>
      </c>
      <c r="D2338" s="6">
        <f t="shared" si="39"/>
        <v>0.26665310478272997</v>
      </c>
      <c r="E2338">
        <v>2.1424782385396964E-3</v>
      </c>
    </row>
    <row r="2339" spans="2:5" x14ac:dyDescent="0.35">
      <c r="B2339" s="40">
        <v>42262</v>
      </c>
      <c r="C2339" s="41">
        <v>258.37609900000001</v>
      </c>
      <c r="D2339" s="6">
        <f t="shared" si="39"/>
        <v>0.73726838654844218</v>
      </c>
      <c r="E2339">
        <v>2.1298548039769146E-3</v>
      </c>
    </row>
    <row r="2340" spans="2:5" x14ac:dyDescent="0.35">
      <c r="B2340" s="40">
        <v>41617</v>
      </c>
      <c r="C2340" s="41">
        <v>148.725494</v>
      </c>
      <c r="D2340" s="6">
        <f t="shared" si="39"/>
        <v>2.7632351128646699</v>
      </c>
      <c r="E2340">
        <v>2.1287914193075549E-3</v>
      </c>
    </row>
    <row r="2341" spans="2:5" x14ac:dyDescent="0.35">
      <c r="B2341" s="40">
        <v>39490</v>
      </c>
      <c r="C2341" s="41">
        <v>39.520648999999999</v>
      </c>
      <c r="D2341" s="6">
        <f t="shared" si="39"/>
        <v>-0.92188062885227118</v>
      </c>
      <c r="E2341">
        <v>2.1261105299562239E-3</v>
      </c>
    </row>
    <row r="2342" spans="2:5" x14ac:dyDescent="0.35">
      <c r="B2342" s="40">
        <v>44140</v>
      </c>
      <c r="C2342" s="41">
        <v>505.900757</v>
      </c>
      <c r="D2342" s="6">
        <f t="shared" si="39"/>
        <v>4.9289059609768868</v>
      </c>
      <c r="E2342">
        <v>2.1217176880919501E-3</v>
      </c>
    </row>
    <row r="2343" spans="2:5" x14ac:dyDescent="0.35">
      <c r="B2343" s="40">
        <v>40927</v>
      </c>
      <c r="C2343" s="41">
        <v>85.327843000000001</v>
      </c>
      <c r="D2343" s="6">
        <f t="shared" si="39"/>
        <v>-0.76366425257894377</v>
      </c>
      <c r="E2343">
        <v>2.0747452742167034E-3</v>
      </c>
    </row>
    <row r="2344" spans="2:5" x14ac:dyDescent="0.35">
      <c r="B2344" s="40">
        <v>43263</v>
      </c>
      <c r="C2344" s="41">
        <v>361.04501299999998</v>
      </c>
      <c r="D2344" s="6">
        <f t="shared" si="39"/>
        <v>0.13806775069372013</v>
      </c>
      <c r="E2344">
        <v>2.0712700971804022E-3</v>
      </c>
    </row>
    <row r="2345" spans="2:5" x14ac:dyDescent="0.35">
      <c r="B2345" s="40">
        <v>43062</v>
      </c>
      <c r="C2345" s="41">
        <v>317.24386600000003</v>
      </c>
      <c r="D2345" s="6">
        <f t="shared" si="39"/>
        <v>9.0269884020979418</v>
      </c>
      <c r="E2345">
        <v>2.0626464660535595E-3</v>
      </c>
    </row>
    <row r="2346" spans="2:5" x14ac:dyDescent="0.35">
      <c r="B2346" s="40">
        <v>38779</v>
      </c>
      <c r="C2346" s="41">
        <v>31.638998000000001</v>
      </c>
      <c r="D2346" s="6">
        <f t="shared" si="39"/>
        <v>-0.38892209299884373</v>
      </c>
      <c r="E2346">
        <v>2.0623057354080352E-3</v>
      </c>
    </row>
    <row r="2347" spans="2:5" x14ac:dyDescent="0.35">
      <c r="B2347" s="40">
        <v>39990</v>
      </c>
      <c r="C2347" s="41">
        <v>51.775719000000002</v>
      </c>
      <c r="D2347" s="6">
        <f t="shared" si="39"/>
        <v>-0.90098665357828167</v>
      </c>
      <c r="E2347">
        <v>2.0619836452594621E-3</v>
      </c>
    </row>
    <row r="2348" spans="2:5" x14ac:dyDescent="0.35">
      <c r="B2348" s="40">
        <v>44203</v>
      </c>
      <c r="C2348" s="41">
        <v>522.91656499999999</v>
      </c>
      <c r="D2348" s="6">
        <f t="shared" si="39"/>
        <v>53.468710961551139</v>
      </c>
      <c r="E2348">
        <v>2.0596838578660994E-3</v>
      </c>
    </row>
    <row r="2349" spans="2:5" x14ac:dyDescent="0.35">
      <c r="B2349" s="40">
        <v>38247</v>
      </c>
      <c r="C2349" s="41">
        <v>9.6003109999999996</v>
      </c>
      <c r="D2349" s="6">
        <f t="shared" si="39"/>
        <v>-0.96986246629524286</v>
      </c>
      <c r="E2349">
        <v>2.0550857762679318E-3</v>
      </c>
    </row>
    <row r="2350" spans="2:5" x14ac:dyDescent="0.35">
      <c r="B2350" s="40">
        <v>43073</v>
      </c>
      <c r="C2350" s="41">
        <v>318.54998799999998</v>
      </c>
      <c r="D2350" s="6">
        <f t="shared" si="39"/>
        <v>56.666930064520706</v>
      </c>
      <c r="E2350">
        <v>2.0543640889471699E-3</v>
      </c>
    </row>
    <row r="2351" spans="2:5" x14ac:dyDescent="0.35">
      <c r="B2351" s="40">
        <v>37684</v>
      </c>
      <c r="C2351" s="41">
        <v>5.5239630000000002</v>
      </c>
      <c r="D2351" s="6">
        <f t="shared" si="39"/>
        <v>0</v>
      </c>
      <c r="E2351">
        <v>2.0518255097546644E-3</v>
      </c>
    </row>
    <row r="2352" spans="2:5" x14ac:dyDescent="0.35">
      <c r="B2352" s="40">
        <v>37622</v>
      </c>
      <c r="C2352" s="41">
        <v>5.5239630000000002</v>
      </c>
      <c r="D2352" s="6">
        <f t="shared" si="39"/>
        <v>-6.7799767372071114E-3</v>
      </c>
      <c r="E2352">
        <v>2.0518255097546644E-3</v>
      </c>
    </row>
    <row r="2353" spans="2:5" x14ac:dyDescent="0.35">
      <c r="B2353" s="40">
        <v>37616</v>
      </c>
      <c r="C2353" s="41">
        <v>5.5616709999999996</v>
      </c>
      <c r="D2353" s="6">
        <f t="shared" si="39"/>
        <v>-0.98709620435483258</v>
      </c>
      <c r="E2353">
        <v>2.0378858308288438E-3</v>
      </c>
    </row>
    <row r="2354" spans="2:5" x14ac:dyDescent="0.35">
      <c r="B2354" s="40">
        <v>43964</v>
      </c>
      <c r="C2354" s="41">
        <v>431.010468</v>
      </c>
      <c r="D2354" s="6">
        <f t="shared" si="39"/>
        <v>9.3461102210845244</v>
      </c>
      <c r="E2354">
        <v>2.0308323582872473E-3</v>
      </c>
    </row>
    <row r="2355" spans="2:5" x14ac:dyDescent="0.35">
      <c r="B2355" s="40">
        <v>39615</v>
      </c>
      <c r="C2355" s="41">
        <v>41.659179999999999</v>
      </c>
      <c r="D2355" s="6">
        <f t="shared" si="39"/>
        <v>-0.52552922271899638</v>
      </c>
      <c r="E2355">
        <v>2.0173030579927714E-3</v>
      </c>
    </row>
    <row r="2356" spans="2:5" x14ac:dyDescent="0.35">
      <c r="B2356" s="40">
        <v>40849</v>
      </c>
      <c r="C2356" s="41">
        <v>87.801361</v>
      </c>
      <c r="D2356" s="6">
        <f t="shared" si="39"/>
        <v>14.647801081392434</v>
      </c>
      <c r="E2356">
        <v>2.0050860898469147E-3</v>
      </c>
    </row>
    <row r="2357" spans="2:5" x14ac:dyDescent="0.35">
      <c r="B2357" s="40">
        <v>37557</v>
      </c>
      <c r="C2357" s="41">
        <v>5.6110990000000003</v>
      </c>
      <c r="D2357" s="6">
        <f t="shared" si="39"/>
        <v>-0.93626828798674677</v>
      </c>
      <c r="E2357">
        <v>1.9971731713785087E-3</v>
      </c>
    </row>
    <row r="2358" spans="2:5" x14ac:dyDescent="0.35">
      <c r="B2358" s="40">
        <v>40674</v>
      </c>
      <c r="C2358" s="41">
        <v>88.042496</v>
      </c>
      <c r="D2358" s="6">
        <f t="shared" si="39"/>
        <v>1.0971114181049519</v>
      </c>
      <c r="E2358">
        <v>1.988191396352125E-3</v>
      </c>
    </row>
    <row r="2359" spans="2:5" x14ac:dyDescent="0.35">
      <c r="B2359" s="40">
        <v>39288</v>
      </c>
      <c r="C2359" s="41">
        <v>41.982745999999999</v>
      </c>
      <c r="D2359" s="6">
        <f t="shared" si="39"/>
        <v>-0.52988282205536685</v>
      </c>
      <c r="E2359">
        <v>1.9879496275990007E-3</v>
      </c>
    </row>
    <row r="2360" spans="2:5" x14ac:dyDescent="0.35">
      <c r="B2360" s="40">
        <v>40912</v>
      </c>
      <c r="C2360" s="41">
        <v>89.302727000000004</v>
      </c>
      <c r="D2360" s="6">
        <f t="shared" si="39"/>
        <v>-0.68407387228243854</v>
      </c>
      <c r="E2360">
        <v>1.9818663425954807E-3</v>
      </c>
    </row>
    <row r="2361" spans="2:5" x14ac:dyDescent="0.35">
      <c r="B2361" s="40">
        <v>42930</v>
      </c>
      <c r="C2361" s="41">
        <v>282.669647</v>
      </c>
      <c r="D2361" s="6">
        <f t="shared" si="39"/>
        <v>-0.40200956726652937</v>
      </c>
      <c r="E2361">
        <v>1.9770133205435961E-3</v>
      </c>
    </row>
    <row r="2362" spans="2:5" x14ac:dyDescent="0.35">
      <c r="B2362" s="40">
        <v>43851</v>
      </c>
      <c r="C2362" s="41">
        <v>472.69927999999999</v>
      </c>
      <c r="D2362" s="6">
        <f t="shared" si="39"/>
        <v>0.81585774581788129</v>
      </c>
      <c r="E2362">
        <v>1.9545010178331646E-3</v>
      </c>
    </row>
    <row r="2363" spans="2:5" x14ac:dyDescent="0.35">
      <c r="B2363" s="40">
        <v>42640</v>
      </c>
      <c r="C2363" s="41">
        <v>260.31735200000003</v>
      </c>
      <c r="D2363" s="6">
        <f t="shared" si="39"/>
        <v>44.338896020091994</v>
      </c>
      <c r="E2363">
        <v>1.952788591299788E-3</v>
      </c>
    </row>
    <row r="2364" spans="2:5" x14ac:dyDescent="0.35">
      <c r="B2364" s="40">
        <v>37533</v>
      </c>
      <c r="C2364" s="41">
        <v>5.7415900000000004</v>
      </c>
      <c r="D2364" s="6">
        <f t="shared" si="39"/>
        <v>-0.98629227772559325</v>
      </c>
      <c r="E2364">
        <v>1.9520438698563596E-3</v>
      </c>
    </row>
    <row r="2365" spans="2:5" x14ac:dyDescent="0.35">
      <c r="B2365" s="40">
        <v>43370</v>
      </c>
      <c r="C2365" s="41">
        <v>418.85806300000002</v>
      </c>
      <c r="D2365" s="6">
        <f t="shared" si="39"/>
        <v>3.6490675127950949</v>
      </c>
      <c r="E2365">
        <v>1.9474459796326141E-3</v>
      </c>
    </row>
    <row r="2366" spans="2:5" x14ac:dyDescent="0.35">
      <c r="B2366" s="40">
        <v>40654</v>
      </c>
      <c r="C2366" s="41">
        <v>90.095070000000007</v>
      </c>
      <c r="D2366" s="6">
        <f t="shared" si="39"/>
        <v>0</v>
      </c>
      <c r="E2366">
        <v>1.9428077988823986E-3</v>
      </c>
    </row>
    <row r="2367" spans="2:5" x14ac:dyDescent="0.35">
      <c r="B2367" s="40">
        <v>40548</v>
      </c>
      <c r="C2367" s="41">
        <v>90.095070000000007</v>
      </c>
      <c r="D2367" s="6">
        <f t="shared" si="39"/>
        <v>-0.21895965871472067</v>
      </c>
      <c r="E2367">
        <v>1.9428077988823986E-3</v>
      </c>
    </row>
    <row r="2368" spans="2:5" x14ac:dyDescent="0.35">
      <c r="B2368" s="40">
        <v>41332</v>
      </c>
      <c r="C2368" s="41">
        <v>115.35264599999999</v>
      </c>
      <c r="D2368" s="6">
        <f t="shared" si="39"/>
        <v>0.26358213934589064</v>
      </c>
      <c r="E2368">
        <v>1.9409239476184989E-3</v>
      </c>
    </row>
    <row r="2369" spans="2:5" x14ac:dyDescent="0.35">
      <c r="B2369" s="40">
        <v>40955</v>
      </c>
      <c r="C2369" s="41">
        <v>91.290183999999996</v>
      </c>
      <c r="D2369" s="6">
        <f t="shared" si="39"/>
        <v>1.5486335049793172</v>
      </c>
      <c r="E2369">
        <v>1.9388888751697489E-3</v>
      </c>
    </row>
    <row r="2370" spans="2:5" x14ac:dyDescent="0.35">
      <c r="B2370" s="40">
        <v>38812</v>
      </c>
      <c r="C2370" s="41">
        <v>35.819267000000004</v>
      </c>
      <c r="D2370" s="6">
        <f t="shared" si="39"/>
        <v>-0.93666031747329637</v>
      </c>
      <c r="E2370">
        <v>1.9352963685677501E-3</v>
      </c>
    </row>
    <row r="2371" spans="2:5" x14ac:dyDescent="0.35">
      <c r="B2371" s="40">
        <v>44806</v>
      </c>
      <c r="C2371" s="41">
        <v>565.51068099999998</v>
      </c>
      <c r="D2371" s="6">
        <f t="shared" si="39"/>
        <v>3.8752706974177933</v>
      </c>
      <c r="E2371">
        <v>1.9312315952207581E-3</v>
      </c>
    </row>
    <row r="2372" spans="2:5" x14ac:dyDescent="0.35">
      <c r="B2372" s="40">
        <v>41204</v>
      </c>
      <c r="C2372" s="41">
        <v>115.99575</v>
      </c>
      <c r="D2372" s="6">
        <f t="shared" si="39"/>
        <v>18.619269060733671</v>
      </c>
      <c r="E2372">
        <v>1.9201726268057908E-3</v>
      </c>
    </row>
    <row r="2373" spans="2:5" x14ac:dyDescent="0.35">
      <c r="B2373" s="40">
        <v>37790</v>
      </c>
      <c r="C2373" s="41">
        <v>5.9123380000000001</v>
      </c>
      <c r="D2373" s="6">
        <f t="shared" si="39"/>
        <v>-0.93607084692570142</v>
      </c>
      <c r="E2373">
        <v>1.9169547804060193E-3</v>
      </c>
    </row>
    <row r="2374" spans="2:5" x14ac:dyDescent="0.35">
      <c r="B2374" s="40">
        <v>41053</v>
      </c>
      <c r="C2374" s="41">
        <v>92.482658000000001</v>
      </c>
      <c r="D2374" s="6">
        <f t="shared" si="39"/>
        <v>-1.9066294730724059E-3</v>
      </c>
      <c r="E2374">
        <v>1.9138300868849622E-3</v>
      </c>
    </row>
    <row r="2375" spans="2:5" x14ac:dyDescent="0.35">
      <c r="B2375" s="40">
        <v>41051</v>
      </c>
      <c r="C2375" s="41">
        <v>92.659324999999995</v>
      </c>
      <c r="D2375" s="6">
        <f t="shared" ref="D2375:D2438" si="40">(C2375-C2376)/C2376</f>
        <v>-0.83768517651002916</v>
      </c>
      <c r="E2375">
        <v>1.910271653308178E-3</v>
      </c>
    </row>
    <row r="2376" spans="2:5" x14ac:dyDescent="0.35">
      <c r="B2376" s="40">
        <v>44543</v>
      </c>
      <c r="C2376" s="41">
        <v>570.86175500000002</v>
      </c>
      <c r="D2376" s="6">
        <f t="shared" si="40"/>
        <v>-3.8715140661823738E-3</v>
      </c>
      <c r="E2376">
        <v>1.9039697250494102E-3</v>
      </c>
    </row>
    <row r="2377" spans="2:5" x14ac:dyDescent="0.35">
      <c r="B2377" s="40">
        <v>44564</v>
      </c>
      <c r="C2377" s="41">
        <v>573.08044400000006</v>
      </c>
      <c r="D2377" s="6">
        <f t="shared" si="40"/>
        <v>5.2357875583686537</v>
      </c>
      <c r="E2377">
        <v>1.8963708064618121E-3</v>
      </c>
    </row>
    <row r="2378" spans="2:5" x14ac:dyDescent="0.35">
      <c r="B2378" s="40">
        <v>40427</v>
      </c>
      <c r="C2378" s="41">
        <v>91.901854999999998</v>
      </c>
      <c r="D2378" s="6">
        <f t="shared" si="40"/>
        <v>-0.65938182993518213</v>
      </c>
      <c r="E2378">
        <v>1.8949495647649279E-3</v>
      </c>
    </row>
    <row r="2379" spans="2:5" x14ac:dyDescent="0.35">
      <c r="B2379" s="40">
        <v>42846</v>
      </c>
      <c r="C2379" s="41">
        <v>269.80902099999997</v>
      </c>
      <c r="D2379" s="6">
        <f t="shared" si="40"/>
        <v>-0.51385548165987527</v>
      </c>
      <c r="E2379">
        <v>1.891569680702981E-3</v>
      </c>
    </row>
    <row r="2380" spans="2:5" x14ac:dyDescent="0.35">
      <c r="B2380" s="40">
        <v>44944</v>
      </c>
      <c r="C2380" s="41">
        <v>554.99755900000002</v>
      </c>
      <c r="D2380" s="6">
        <f t="shared" si="40"/>
        <v>8.6935932350228668</v>
      </c>
      <c r="E2380">
        <v>1.8866330358381896E-3</v>
      </c>
    </row>
    <row r="2381" spans="2:5" x14ac:dyDescent="0.35">
      <c r="B2381" s="40">
        <v>40017</v>
      </c>
      <c r="C2381" s="41">
        <v>57.254058999999998</v>
      </c>
      <c r="D2381" s="6">
        <f t="shared" si="40"/>
        <v>-0.78971122206152167</v>
      </c>
      <c r="E2381">
        <v>1.8797606585318344E-3</v>
      </c>
    </row>
    <row r="2382" spans="2:5" x14ac:dyDescent="0.35">
      <c r="B2382" s="40">
        <v>42850</v>
      </c>
      <c r="C2382" s="41">
        <v>272.26397700000001</v>
      </c>
      <c r="D2382" s="6">
        <f t="shared" si="40"/>
        <v>-0.29371888365570453</v>
      </c>
      <c r="E2382">
        <v>1.8748209367186876E-3</v>
      </c>
    </row>
    <row r="2383" spans="2:5" x14ac:dyDescent="0.35">
      <c r="B2383" s="40">
        <v>43563</v>
      </c>
      <c r="C2383" s="41">
        <v>385.489532</v>
      </c>
      <c r="D2383" s="6">
        <f t="shared" si="40"/>
        <v>0.39755946138009635</v>
      </c>
      <c r="E2383">
        <v>1.8733981919168668E-3</v>
      </c>
    </row>
    <row r="2384" spans="2:5" x14ac:dyDescent="0.35">
      <c r="B2384" s="40">
        <v>42682</v>
      </c>
      <c r="C2384" s="41">
        <v>275.83050500000002</v>
      </c>
      <c r="D2384" s="6">
        <f t="shared" si="40"/>
        <v>-0.51432889906845602</v>
      </c>
      <c r="E2384">
        <v>1.8504215687543608E-3</v>
      </c>
    </row>
    <row r="2385" spans="2:5" x14ac:dyDescent="0.35">
      <c r="B2385" s="40">
        <v>45104</v>
      </c>
      <c r="C2385" s="41">
        <v>567.93682899999999</v>
      </c>
      <c r="D2385" s="6">
        <f t="shared" si="40"/>
        <v>1.277569412026297</v>
      </c>
      <c r="E2385">
        <v>1.8434629459306094E-3</v>
      </c>
    </row>
    <row r="2386" spans="2:5" x14ac:dyDescent="0.35">
      <c r="B2386" s="40">
        <v>42306</v>
      </c>
      <c r="C2386" s="41">
        <v>249.36093099999999</v>
      </c>
      <c r="D2386" s="6">
        <f t="shared" si="40"/>
        <v>-0.56086002917579003</v>
      </c>
      <c r="E2386">
        <v>1.8389356756156729E-3</v>
      </c>
    </row>
    <row r="2387" spans="2:5" x14ac:dyDescent="0.35">
      <c r="B2387" s="40">
        <v>44802</v>
      </c>
      <c r="C2387" s="41">
        <v>567.839294</v>
      </c>
      <c r="D2387" s="6">
        <f t="shared" si="40"/>
        <v>24.272735453894605</v>
      </c>
      <c r="E2387">
        <v>1.8356883405553509E-3</v>
      </c>
    </row>
    <row r="2388" spans="2:5" x14ac:dyDescent="0.35">
      <c r="B2388" s="40">
        <v>38672</v>
      </c>
      <c r="C2388" s="41">
        <v>22.468454000000001</v>
      </c>
      <c r="D2388" s="6">
        <f t="shared" si="40"/>
        <v>-0.91175423852504456</v>
      </c>
      <c r="E2388">
        <v>1.8148051574673899E-3</v>
      </c>
    </row>
    <row r="2389" spans="2:5" x14ac:dyDescent="0.35">
      <c r="B2389" s="40">
        <v>42373</v>
      </c>
      <c r="C2389" s="41">
        <v>254.61227400000001</v>
      </c>
      <c r="D2389" s="6">
        <f t="shared" si="40"/>
        <v>-1.0822943828009146E-3</v>
      </c>
      <c r="E2389">
        <v>1.8092408638624542E-3</v>
      </c>
    </row>
    <row r="2390" spans="2:5" x14ac:dyDescent="0.35">
      <c r="B2390" s="40">
        <v>42366</v>
      </c>
      <c r="C2390" s="41">
        <v>254.888138</v>
      </c>
      <c r="D2390" s="6">
        <f t="shared" si="40"/>
        <v>-0.51379657736537432</v>
      </c>
      <c r="E2390">
        <v>1.8071020070246887E-3</v>
      </c>
    </row>
    <row r="2391" spans="2:5" x14ac:dyDescent="0.35">
      <c r="B2391" s="40">
        <v>45070</v>
      </c>
      <c r="C2391" s="41">
        <v>524.24176</v>
      </c>
      <c r="D2391" s="6">
        <f t="shared" si="40"/>
        <v>7.7650286029490152</v>
      </c>
      <c r="E2391">
        <v>1.8069231016245065E-3</v>
      </c>
    </row>
    <row r="2392" spans="2:5" x14ac:dyDescent="0.35">
      <c r="B2392" s="40">
        <v>40094</v>
      </c>
      <c r="C2392" s="41">
        <v>59.810616000000003</v>
      </c>
      <c r="D2392" s="6">
        <f t="shared" si="40"/>
        <v>-0.89216320275068739</v>
      </c>
      <c r="E2392">
        <v>1.7993343404264295E-3</v>
      </c>
    </row>
    <row r="2393" spans="2:5" x14ac:dyDescent="0.35">
      <c r="B2393" s="40">
        <v>44558</v>
      </c>
      <c r="C2393" s="41">
        <v>554.64013699999998</v>
      </c>
      <c r="D2393" s="6">
        <f t="shared" si="40"/>
        <v>5.7603830245642071E-2</v>
      </c>
      <c r="E2393">
        <v>1.7811575717853127E-3</v>
      </c>
    </row>
    <row r="2394" spans="2:5" x14ac:dyDescent="0.35">
      <c r="B2394" s="40">
        <v>44337</v>
      </c>
      <c r="C2394" s="41">
        <v>524.43090800000004</v>
      </c>
      <c r="D2394" s="6">
        <f t="shared" si="40"/>
        <v>-1.9009394397441984E-2</v>
      </c>
      <c r="E2394">
        <v>1.7729821005123504E-3</v>
      </c>
    </row>
    <row r="2395" spans="2:5" x14ac:dyDescent="0.35">
      <c r="B2395" s="40">
        <v>45005</v>
      </c>
      <c r="C2395" s="41">
        <v>534.59320100000002</v>
      </c>
      <c r="D2395" s="6">
        <f t="shared" si="40"/>
        <v>47.575200291200488</v>
      </c>
      <c r="E2395">
        <v>1.7717606412268716E-3</v>
      </c>
    </row>
    <row r="2396" spans="2:5" x14ac:dyDescent="0.35">
      <c r="B2396" s="40">
        <v>38033</v>
      </c>
      <c r="C2396" s="41">
        <v>11.005476</v>
      </c>
      <c r="D2396" s="6">
        <f t="shared" si="40"/>
        <v>-0.72458218760224491</v>
      </c>
      <c r="E2396">
        <v>1.7604917470974953E-3</v>
      </c>
    </row>
    <row r="2397" spans="2:5" x14ac:dyDescent="0.35">
      <c r="B2397" s="40">
        <v>39057</v>
      </c>
      <c r="C2397" s="41">
        <v>39.959201999999998</v>
      </c>
      <c r="D2397" s="6">
        <f t="shared" si="40"/>
        <v>-0.84793052313755324</v>
      </c>
      <c r="E2397">
        <v>1.7596575658392261E-3</v>
      </c>
    </row>
    <row r="2398" spans="2:5" x14ac:dyDescent="0.35">
      <c r="B2398" s="40">
        <v>42194</v>
      </c>
      <c r="C2398" s="41">
        <v>262.76937900000001</v>
      </c>
      <c r="D2398" s="6">
        <f t="shared" si="40"/>
        <v>-0.18359582859202669</v>
      </c>
      <c r="E2398">
        <v>1.7448822979577842E-3</v>
      </c>
    </row>
    <row r="2399" spans="2:5" x14ac:dyDescent="0.35">
      <c r="B2399" s="40">
        <v>43202</v>
      </c>
      <c r="C2399" s="41">
        <v>321.86187699999999</v>
      </c>
      <c r="D2399" s="6">
        <f t="shared" si="40"/>
        <v>22.280894147195934</v>
      </c>
      <c r="E2399">
        <v>1.7421391213710141E-3</v>
      </c>
    </row>
    <row r="2400" spans="2:5" x14ac:dyDescent="0.35">
      <c r="B2400" s="40">
        <v>38386</v>
      </c>
      <c r="C2400" s="41">
        <v>13.825151</v>
      </c>
      <c r="D2400" s="6">
        <f t="shared" si="40"/>
        <v>-0.97323184148602893</v>
      </c>
      <c r="E2400">
        <v>1.7328883973064604E-3</v>
      </c>
    </row>
    <row r="2401" spans="2:5" x14ac:dyDescent="0.35">
      <c r="B2401" s="40">
        <v>44644</v>
      </c>
      <c r="C2401" s="41">
        <v>516.47747800000002</v>
      </c>
      <c r="D2401" s="6">
        <f t="shared" si="40"/>
        <v>5.8215999207735347</v>
      </c>
      <c r="E2401">
        <v>1.7213523507554358E-3</v>
      </c>
    </row>
    <row r="2402" spans="2:5" x14ac:dyDescent="0.35">
      <c r="B2402" s="40">
        <v>40288</v>
      </c>
      <c r="C2402" s="41">
        <v>75.712074000000001</v>
      </c>
      <c r="D2402" s="6">
        <f t="shared" si="40"/>
        <v>-0.72342232898211845</v>
      </c>
      <c r="E2402">
        <v>1.7139807987632154E-3</v>
      </c>
    </row>
    <row r="2403" spans="2:5" x14ac:dyDescent="0.35">
      <c r="B2403" s="40">
        <v>42920</v>
      </c>
      <c r="C2403" s="41">
        <v>273.74615499999999</v>
      </c>
      <c r="D2403" s="6">
        <f t="shared" si="40"/>
        <v>2.564796719283545</v>
      </c>
      <c r="E2403">
        <v>1.6950455097581533E-3</v>
      </c>
    </row>
    <row r="2404" spans="2:5" x14ac:dyDescent="0.35">
      <c r="B2404" s="40">
        <v>40295</v>
      </c>
      <c r="C2404" s="41">
        <v>76.791518999999994</v>
      </c>
      <c r="D2404" s="6">
        <f t="shared" si="40"/>
        <v>-0.82020054685768351</v>
      </c>
      <c r="E2404">
        <v>1.6898469556716866E-3</v>
      </c>
    </row>
    <row r="2405" spans="2:5" x14ac:dyDescent="0.35">
      <c r="B2405" s="40">
        <v>43321</v>
      </c>
      <c r="C2405" s="41">
        <v>427.09539799999999</v>
      </c>
      <c r="D2405" s="6">
        <f t="shared" si="40"/>
        <v>-0.27279369794423353</v>
      </c>
      <c r="E2405">
        <v>1.6847834760897579E-3</v>
      </c>
    </row>
    <row r="2406" spans="2:5" x14ac:dyDescent="0.35">
      <c r="B2406" s="40">
        <v>44502</v>
      </c>
      <c r="C2406" s="41">
        <v>587.30981399999996</v>
      </c>
      <c r="D2406" s="6">
        <f t="shared" si="40"/>
        <v>6.3972710785640539</v>
      </c>
      <c r="E2406">
        <v>1.6749249629164251E-3</v>
      </c>
    </row>
    <row r="2407" spans="2:5" x14ac:dyDescent="0.35">
      <c r="B2407" s="40">
        <v>40584</v>
      </c>
      <c r="C2407" s="41">
        <v>79.395470000000003</v>
      </c>
      <c r="D2407" s="6">
        <f t="shared" si="40"/>
        <v>0.21333427756706053</v>
      </c>
      <c r="E2407">
        <v>1.652947822132199E-3</v>
      </c>
    </row>
    <row r="2408" spans="2:5" x14ac:dyDescent="0.35">
      <c r="B2408" s="40">
        <v>40122</v>
      </c>
      <c r="C2408" s="41">
        <v>65.435776000000004</v>
      </c>
      <c r="D2408" s="6">
        <f t="shared" si="40"/>
        <v>0.73853142796338933</v>
      </c>
      <c r="E2408">
        <v>1.6522972175644724E-3</v>
      </c>
    </row>
    <row r="2409" spans="2:5" x14ac:dyDescent="0.35">
      <c r="B2409" s="40">
        <v>39148</v>
      </c>
      <c r="C2409" s="41">
        <v>37.638534999999997</v>
      </c>
      <c r="D2409" s="6">
        <f t="shared" si="40"/>
        <v>-2.644844709379416E-2</v>
      </c>
      <c r="E2409">
        <v>1.6481532404618577E-3</v>
      </c>
    </row>
    <row r="2410" spans="2:5" x14ac:dyDescent="0.35">
      <c r="B2410" s="40">
        <v>39595</v>
      </c>
      <c r="C2410" s="41">
        <v>38.661059999999999</v>
      </c>
      <c r="D2410" s="6">
        <f t="shared" si="40"/>
        <v>-0.84950107587820023</v>
      </c>
      <c r="E2410">
        <v>1.62950755896063E-3</v>
      </c>
    </row>
    <row r="2411" spans="2:5" x14ac:dyDescent="0.35">
      <c r="B2411" s="40">
        <v>42759</v>
      </c>
      <c r="C2411" s="41">
        <v>256.88595600000002</v>
      </c>
      <c r="D2411" s="6">
        <f t="shared" si="40"/>
        <v>-7.6938256052907971E-3</v>
      </c>
      <c r="E2411">
        <v>1.6253029078169244E-3</v>
      </c>
    </row>
    <row r="2412" spans="2:5" x14ac:dyDescent="0.35">
      <c r="B2412" s="40">
        <v>42713</v>
      </c>
      <c r="C2412" s="41">
        <v>258.87771600000002</v>
      </c>
      <c r="D2412" s="6">
        <f t="shared" si="40"/>
        <v>-0.53045433266340558</v>
      </c>
      <c r="E2412">
        <v>1.6128942021648306E-3</v>
      </c>
    </row>
    <row r="2413" spans="2:5" x14ac:dyDescent="0.35">
      <c r="B2413" s="40">
        <v>44551</v>
      </c>
      <c r="C2413" s="41">
        <v>551.33660899999995</v>
      </c>
      <c r="D2413" s="6">
        <f t="shared" si="40"/>
        <v>3.9602272419543625</v>
      </c>
      <c r="E2413">
        <v>1.6123416403749707E-3</v>
      </c>
    </row>
    <row r="2414" spans="2:5" x14ac:dyDescent="0.35">
      <c r="B2414" s="40">
        <v>41240</v>
      </c>
      <c r="C2414" s="41">
        <v>111.151482</v>
      </c>
      <c r="D2414" s="6">
        <f t="shared" si="40"/>
        <v>-0.51849737523487882</v>
      </c>
      <c r="E2414">
        <v>1.6106838490245418E-3</v>
      </c>
    </row>
    <row r="2415" spans="2:5" x14ac:dyDescent="0.35">
      <c r="B2415" s="40">
        <v>42401</v>
      </c>
      <c r="C2415" s="41">
        <v>230.842941</v>
      </c>
      <c r="D2415" s="6">
        <f t="shared" si="40"/>
        <v>-0.52963258902877097</v>
      </c>
      <c r="E2415">
        <v>1.5960205817983576E-3</v>
      </c>
    </row>
    <row r="2416" spans="2:5" x14ac:dyDescent="0.35">
      <c r="B2416" s="40">
        <v>44169</v>
      </c>
      <c r="C2416" s="41">
        <v>490.771545</v>
      </c>
      <c r="D2416" s="6">
        <f t="shared" si="40"/>
        <v>2.4662083675180413</v>
      </c>
      <c r="E2416">
        <v>1.5951041119291645E-3</v>
      </c>
    </row>
    <row r="2417" spans="2:5" x14ac:dyDescent="0.35">
      <c r="B2417" s="40">
        <v>41421</v>
      </c>
      <c r="C2417" s="41">
        <v>141.587433</v>
      </c>
      <c r="D2417" s="6">
        <f t="shared" si="40"/>
        <v>5.9192028292668573</v>
      </c>
      <c r="E2417">
        <v>1.5805650884321688E-3</v>
      </c>
    </row>
    <row r="2418" spans="2:5" x14ac:dyDescent="0.35">
      <c r="B2418" s="40">
        <v>38560</v>
      </c>
      <c r="C2418" s="41">
        <v>20.462969000000001</v>
      </c>
      <c r="D2418" s="6">
        <f t="shared" si="40"/>
        <v>-0.9638340712380481</v>
      </c>
      <c r="E2418">
        <v>1.5795348744326548E-3</v>
      </c>
    </row>
    <row r="2419" spans="2:5" x14ac:dyDescent="0.35">
      <c r="B2419" s="40">
        <v>44810</v>
      </c>
      <c r="C2419" s="41">
        <v>565.80792199999996</v>
      </c>
      <c r="D2419" s="6">
        <f t="shared" si="40"/>
        <v>4.0004976742355174</v>
      </c>
      <c r="E2419">
        <v>1.5786130719457618E-3</v>
      </c>
    </row>
    <row r="2420" spans="2:5" x14ac:dyDescent="0.35">
      <c r="B2420" s="40">
        <v>41166</v>
      </c>
      <c r="C2420" s="41">
        <v>113.150322</v>
      </c>
      <c r="D2420" s="6">
        <f t="shared" si="40"/>
        <v>1.6751770074356469</v>
      </c>
      <c r="E2420">
        <v>1.5741975251477463E-3</v>
      </c>
    </row>
    <row r="2421" spans="2:5" x14ac:dyDescent="0.35">
      <c r="B2421" s="40">
        <v>39086</v>
      </c>
      <c r="C2421" s="41">
        <v>42.296387000000003</v>
      </c>
      <c r="D2421" s="6">
        <f t="shared" si="40"/>
        <v>4.7451968119871783E-2</v>
      </c>
      <c r="E2421">
        <v>1.5645395596850585E-3</v>
      </c>
    </row>
    <row r="2422" spans="2:5" x14ac:dyDescent="0.35">
      <c r="B2422" s="40">
        <v>39604</v>
      </c>
      <c r="C2422" s="41">
        <v>40.380263999999997</v>
      </c>
      <c r="D2422" s="6">
        <f t="shared" si="40"/>
        <v>-0.52578148773893629</v>
      </c>
      <c r="E2422">
        <v>1.5602212049597511E-3</v>
      </c>
    </row>
    <row r="2423" spans="2:5" x14ac:dyDescent="0.35">
      <c r="B2423" s="40">
        <v>40890</v>
      </c>
      <c r="C2423" s="41">
        <v>85.151176000000007</v>
      </c>
      <c r="D2423" s="6">
        <f t="shared" si="40"/>
        <v>1.0863299911515349</v>
      </c>
      <c r="E2423">
        <v>1.5582926164049331E-3</v>
      </c>
    </row>
    <row r="2424" spans="2:5" x14ac:dyDescent="0.35">
      <c r="B2424" s="40">
        <v>39696</v>
      </c>
      <c r="C2424" s="41">
        <v>40.813858000000003</v>
      </c>
      <c r="D2424" s="6">
        <f t="shared" si="40"/>
        <v>-0.64672938120515699</v>
      </c>
      <c r="E2424">
        <v>1.5554420681203824E-3</v>
      </c>
    </row>
    <row r="2425" spans="2:5" x14ac:dyDescent="0.35">
      <c r="B2425" s="40">
        <v>41247</v>
      </c>
      <c r="C2425" s="41">
        <v>115.531425</v>
      </c>
      <c r="D2425" s="6">
        <f t="shared" si="40"/>
        <v>0.36292794648752913</v>
      </c>
      <c r="E2425">
        <v>1.5498474131231095E-3</v>
      </c>
    </row>
    <row r="2426" spans="2:5" x14ac:dyDescent="0.35">
      <c r="B2426" s="40">
        <v>40637</v>
      </c>
      <c r="C2426" s="41">
        <v>84.767082000000002</v>
      </c>
      <c r="D2426" s="6">
        <f t="shared" si="40"/>
        <v>3.6369629707955364</v>
      </c>
      <c r="E2426">
        <v>1.5476730477149928E-3</v>
      </c>
    </row>
    <row r="2427" spans="2:5" x14ac:dyDescent="0.35">
      <c r="B2427" s="40">
        <v>38544</v>
      </c>
      <c r="C2427" s="41">
        <v>18.280733000000001</v>
      </c>
      <c r="D2427" s="6">
        <f t="shared" si="40"/>
        <v>-0.94021387054602656</v>
      </c>
      <c r="E2427">
        <v>1.5466920644633636E-3</v>
      </c>
    </row>
    <row r="2428" spans="2:5" x14ac:dyDescent="0.35">
      <c r="B2428" s="40">
        <v>43171</v>
      </c>
      <c r="C2428" s="41">
        <v>305.768799</v>
      </c>
      <c r="D2428" s="6">
        <f t="shared" si="40"/>
        <v>29.08890703242032</v>
      </c>
      <c r="E2428">
        <v>1.5279674909237308E-3</v>
      </c>
    </row>
    <row r="2429" spans="2:5" x14ac:dyDescent="0.35">
      <c r="B2429" s="40">
        <v>38098</v>
      </c>
      <c r="C2429" s="41">
        <v>10.162177</v>
      </c>
      <c r="D2429" s="6">
        <f t="shared" si="40"/>
        <v>-0.85727277289326553</v>
      </c>
      <c r="E2429">
        <v>1.5250273906705775E-3</v>
      </c>
    </row>
    <row r="2430" spans="2:5" x14ac:dyDescent="0.35">
      <c r="B2430" s="40">
        <v>40254</v>
      </c>
      <c r="C2430" s="41">
        <v>71.199989000000002</v>
      </c>
      <c r="D2430" s="6">
        <f t="shared" si="40"/>
        <v>8.3522426865319535</v>
      </c>
      <c r="E2430">
        <v>1.5183132504733301E-3</v>
      </c>
    </row>
    <row r="2431" spans="2:5" x14ac:dyDescent="0.35">
      <c r="B2431" s="40">
        <v>37888</v>
      </c>
      <c r="C2431" s="41">
        <v>7.6131460000000004</v>
      </c>
      <c r="D2431" s="6">
        <f t="shared" si="40"/>
        <v>-0.96393904626787896</v>
      </c>
      <c r="E2431">
        <v>1.5137524946923712E-3</v>
      </c>
    </row>
    <row r="2432" spans="2:5" x14ac:dyDescent="0.35">
      <c r="B2432" s="40">
        <v>41879</v>
      </c>
      <c r="C2432" s="41">
        <v>211.11882</v>
      </c>
      <c r="D2432" s="6">
        <f t="shared" si="40"/>
        <v>0.76721135954275099</v>
      </c>
      <c r="E2432">
        <v>1.5071932593597804E-3</v>
      </c>
    </row>
    <row r="2433" spans="2:5" x14ac:dyDescent="0.35">
      <c r="B2433" s="40">
        <v>41319</v>
      </c>
      <c r="C2433" s="41">
        <v>119.464386</v>
      </c>
      <c r="D2433" s="6">
        <f t="shared" si="40"/>
        <v>0.35286842420917292</v>
      </c>
      <c r="E2433">
        <v>1.4984955816600995E-3</v>
      </c>
    </row>
    <row r="2434" spans="2:5" x14ac:dyDescent="0.35">
      <c r="B2434" s="40">
        <v>40557</v>
      </c>
      <c r="C2434" s="41">
        <v>88.304512000000003</v>
      </c>
      <c r="D2434" s="6">
        <f t="shared" si="40"/>
        <v>0.21121876370867049</v>
      </c>
      <c r="E2434">
        <v>1.485672880342899E-3</v>
      </c>
    </row>
    <row r="2435" spans="2:5" x14ac:dyDescent="0.35">
      <c r="B2435" s="40">
        <v>40227</v>
      </c>
      <c r="C2435" s="41">
        <v>72.905501999999998</v>
      </c>
      <c r="D2435" s="6">
        <f t="shared" si="40"/>
        <v>-0.76876295468040756</v>
      </c>
      <c r="E2435">
        <v>1.4827419632541987E-3</v>
      </c>
    </row>
    <row r="2436" spans="2:5" x14ac:dyDescent="0.35">
      <c r="B2436" s="40">
        <v>43053</v>
      </c>
      <c r="C2436" s="41">
        <v>315.28469799999999</v>
      </c>
      <c r="D2436" s="6">
        <f t="shared" si="40"/>
        <v>60.167559326972864</v>
      </c>
      <c r="E2436">
        <v>1.481683540461416E-3</v>
      </c>
    </row>
    <row r="2437" spans="2:5" x14ac:dyDescent="0.35">
      <c r="B2437" s="40">
        <v>37761</v>
      </c>
      <c r="C2437" s="41">
        <v>5.1544429999999997</v>
      </c>
      <c r="D2437" s="6">
        <f t="shared" si="40"/>
        <v>-0.99150626601195524</v>
      </c>
      <c r="E2437">
        <v>1.4651532125538427E-3</v>
      </c>
    </row>
    <row r="2438" spans="2:5" x14ac:dyDescent="0.35">
      <c r="B2438" s="40">
        <v>44470</v>
      </c>
      <c r="C2438" s="41">
        <v>606.85241699999995</v>
      </c>
      <c r="D2438" s="6">
        <f t="shared" si="40"/>
        <v>1.3981604276035988</v>
      </c>
      <c r="E2438">
        <v>1.4585740055390341E-3</v>
      </c>
    </row>
    <row r="2439" spans="2:5" x14ac:dyDescent="0.35">
      <c r="B2439" s="40">
        <v>42332</v>
      </c>
      <c r="C2439" s="41">
        <v>253.04913300000001</v>
      </c>
      <c r="D2439" s="6">
        <f t="shared" ref="D2439:D2502" si="41">(C2439-C2440)/C2440</f>
        <v>-1.2264392633497668E-2</v>
      </c>
      <c r="E2439">
        <v>1.4556993047032225E-3</v>
      </c>
    </row>
    <row r="2440" spans="2:5" x14ac:dyDescent="0.35">
      <c r="B2440" s="40">
        <v>42796</v>
      </c>
      <c r="C2440" s="41">
        <v>256.19116200000002</v>
      </c>
      <c r="D2440" s="6">
        <f t="shared" si="41"/>
        <v>4.9259280625342541</v>
      </c>
      <c r="E2440">
        <v>1.4483350069538336E-3</v>
      </c>
    </row>
    <row r="2441" spans="2:5" x14ac:dyDescent="0.35">
      <c r="B2441" s="40">
        <v>39303</v>
      </c>
      <c r="C2441" s="41">
        <v>43.232242999999997</v>
      </c>
      <c r="D2441" s="6">
        <f t="shared" si="41"/>
        <v>-0.83206986022353258</v>
      </c>
      <c r="E2441">
        <v>1.4476108849367057E-3</v>
      </c>
    </row>
    <row r="2442" spans="2:5" x14ac:dyDescent="0.35">
      <c r="B2442" s="40">
        <v>42752</v>
      </c>
      <c r="C2442" s="41">
        <v>257.44183299999997</v>
      </c>
      <c r="D2442" s="6">
        <f t="shared" si="41"/>
        <v>-0.30051710203809923</v>
      </c>
      <c r="E2442">
        <v>1.44152248462741E-3</v>
      </c>
    </row>
    <row r="2443" spans="2:5" x14ac:dyDescent="0.35">
      <c r="B2443" s="40">
        <v>43606</v>
      </c>
      <c r="C2443" s="41">
        <v>368.045929</v>
      </c>
      <c r="D2443" s="6">
        <f t="shared" si="41"/>
        <v>0.64613746176741405</v>
      </c>
      <c r="E2443">
        <v>1.4383703724555636E-3</v>
      </c>
    </row>
    <row r="2444" spans="2:5" x14ac:dyDescent="0.35">
      <c r="B2444" s="40">
        <v>41977</v>
      </c>
      <c r="C2444" s="41">
        <v>223.58152799999999</v>
      </c>
      <c r="D2444" s="6">
        <f t="shared" si="41"/>
        <v>41.354018678983429</v>
      </c>
      <c r="E2444">
        <v>1.4310718602102922E-3</v>
      </c>
    </row>
    <row r="2445" spans="2:5" x14ac:dyDescent="0.35">
      <c r="B2445" s="40">
        <v>37697</v>
      </c>
      <c r="C2445" s="41">
        <v>5.2788740000000001</v>
      </c>
      <c r="D2445" s="6">
        <f t="shared" si="41"/>
        <v>-0.91224452348037843</v>
      </c>
      <c r="E2445">
        <v>1.4307579184919368E-3</v>
      </c>
    </row>
    <row r="2446" spans="2:5" x14ac:dyDescent="0.35">
      <c r="B2446" s="40">
        <v>40030</v>
      </c>
      <c r="C2446" s="41">
        <v>60.154353999999998</v>
      </c>
      <c r="D2446" s="6">
        <f t="shared" si="41"/>
        <v>-0.76488222206278722</v>
      </c>
      <c r="E2446">
        <v>1.4305352842284929E-3</v>
      </c>
    </row>
    <row r="2447" spans="2:5" x14ac:dyDescent="0.35">
      <c r="B2447" s="40">
        <v>42104</v>
      </c>
      <c r="C2447" s="41">
        <v>255.847748</v>
      </c>
      <c r="D2447" s="6">
        <f t="shared" si="41"/>
        <v>-0.1337699182659271</v>
      </c>
      <c r="E2447">
        <v>1.4292872167923775E-3</v>
      </c>
    </row>
    <row r="2448" spans="2:5" x14ac:dyDescent="0.35">
      <c r="B2448" s="40">
        <v>43019</v>
      </c>
      <c r="C2448" s="41">
        <v>295.35772700000001</v>
      </c>
      <c r="D2448" s="6">
        <f t="shared" si="41"/>
        <v>54.475407579092888</v>
      </c>
      <c r="E2448">
        <v>1.4182708969361301E-3</v>
      </c>
    </row>
    <row r="2449" spans="2:5" x14ac:dyDescent="0.35">
      <c r="B2449" s="40">
        <v>37769</v>
      </c>
      <c r="C2449" s="41">
        <v>5.3241199999999997</v>
      </c>
      <c r="D2449" s="6">
        <f t="shared" si="41"/>
        <v>-0.96647102471930968</v>
      </c>
      <c r="E2449">
        <v>1.4180165786996414E-3</v>
      </c>
    </row>
    <row r="2450" spans="2:5" x14ac:dyDescent="0.35">
      <c r="B2450" s="40">
        <v>41571</v>
      </c>
      <c r="C2450" s="41">
        <v>158.79161099999999</v>
      </c>
      <c r="D2450" s="6">
        <f t="shared" si="41"/>
        <v>13.040332455147256</v>
      </c>
      <c r="E2450">
        <v>1.4173642230824429E-3</v>
      </c>
    </row>
    <row r="2451" spans="2:5" x14ac:dyDescent="0.35">
      <c r="B2451" s="40">
        <v>38335</v>
      </c>
      <c r="C2451" s="41">
        <v>11.309676</v>
      </c>
      <c r="D2451" s="6">
        <f t="shared" si="41"/>
        <v>-0.97692368654884587</v>
      </c>
      <c r="E2451">
        <v>1.4116678692510298E-3</v>
      </c>
    </row>
    <row r="2452" spans="2:5" x14ac:dyDescent="0.35">
      <c r="B2452" s="40">
        <v>44728</v>
      </c>
      <c r="C2452" s="41">
        <v>490.098907</v>
      </c>
      <c r="D2452" s="6">
        <f t="shared" si="41"/>
        <v>5.3929859122329908</v>
      </c>
      <c r="E2452">
        <v>1.410430788684663E-3</v>
      </c>
    </row>
    <row r="2453" spans="2:5" x14ac:dyDescent="0.35">
      <c r="B2453" s="40">
        <v>40294</v>
      </c>
      <c r="C2453" s="41">
        <v>76.661972000000006</v>
      </c>
      <c r="D2453" s="6">
        <f t="shared" si="41"/>
        <v>-0.85619594754622319</v>
      </c>
      <c r="E2453">
        <v>1.4101938166118089E-3</v>
      </c>
    </row>
    <row r="2454" spans="2:5" x14ac:dyDescent="0.35">
      <c r="B2454" s="40">
        <v>44973</v>
      </c>
      <c r="C2454" s="41">
        <v>533.10022000000004</v>
      </c>
      <c r="D2454" s="6">
        <f t="shared" si="41"/>
        <v>0.59215341485810524</v>
      </c>
      <c r="E2454">
        <v>1.4023026446558602E-3</v>
      </c>
    </row>
    <row r="2455" spans="2:5" x14ac:dyDescent="0.35">
      <c r="B2455" s="40">
        <v>43117</v>
      </c>
      <c r="C2455" s="41">
        <v>334.82968099999999</v>
      </c>
      <c r="D2455" s="6">
        <f t="shared" si="41"/>
        <v>-0.26069563058734035</v>
      </c>
      <c r="E2455">
        <v>1.3951625476477214E-3</v>
      </c>
    </row>
    <row r="2456" spans="2:5" x14ac:dyDescent="0.35">
      <c r="B2456" s="40">
        <v>44013</v>
      </c>
      <c r="C2456" s="41">
        <v>452.89828499999999</v>
      </c>
      <c r="D2456" s="6">
        <f t="shared" si="41"/>
        <v>39.694357174530396</v>
      </c>
      <c r="E2456">
        <v>1.3949491096964116E-3</v>
      </c>
    </row>
    <row r="2457" spans="2:5" x14ac:dyDescent="0.35">
      <c r="B2457" s="40">
        <v>37973</v>
      </c>
      <c r="C2457" s="41">
        <v>11.129265</v>
      </c>
      <c r="D2457" s="6">
        <f t="shared" si="41"/>
        <v>-0.95827826081180056</v>
      </c>
      <c r="E2457">
        <v>1.392414288914974E-3</v>
      </c>
    </row>
    <row r="2458" spans="2:5" x14ac:dyDescent="0.35">
      <c r="B2458" s="40">
        <v>42522</v>
      </c>
      <c r="C2458" s="41">
        <v>266.74978599999997</v>
      </c>
      <c r="D2458" s="6">
        <f t="shared" si="41"/>
        <v>-9.4683979912902651E-3</v>
      </c>
      <c r="E2458">
        <v>1.3808292527077773E-3</v>
      </c>
    </row>
    <row r="2459" spans="2:5" x14ac:dyDescent="0.35">
      <c r="B2459" s="40">
        <v>42845</v>
      </c>
      <c r="C2459" s="41">
        <v>269.299622</v>
      </c>
      <c r="D2459" s="6">
        <f t="shared" si="41"/>
        <v>-0.45860230052689932</v>
      </c>
      <c r="E2459">
        <v>1.3780811215997955E-3</v>
      </c>
    </row>
    <row r="2460" spans="2:5" x14ac:dyDescent="0.35">
      <c r="B2460" s="40">
        <v>44158</v>
      </c>
      <c r="C2460" s="41">
        <v>497.415527</v>
      </c>
      <c r="D2460" s="6">
        <f t="shared" si="41"/>
        <v>89.231621187043913</v>
      </c>
      <c r="E2460">
        <v>1.3768582525325434E-3</v>
      </c>
    </row>
    <row r="2461" spans="2:5" x14ac:dyDescent="0.35">
      <c r="B2461" s="40">
        <v>37621</v>
      </c>
      <c r="C2461" s="41">
        <v>5.5126520000000001</v>
      </c>
      <c r="D2461" s="6">
        <f t="shared" si="41"/>
        <v>-2.0476241423050935E-3</v>
      </c>
      <c r="E2461">
        <v>1.3699998728453995E-3</v>
      </c>
    </row>
    <row r="2462" spans="2:5" x14ac:dyDescent="0.35">
      <c r="B2462" s="40">
        <v>37624</v>
      </c>
      <c r="C2462" s="41">
        <v>5.5239630000000002</v>
      </c>
      <c r="D2462" s="6">
        <f t="shared" si="41"/>
        <v>-1.3638236379345115E-3</v>
      </c>
      <c r="E2462">
        <v>1.3670092679638718E-3</v>
      </c>
    </row>
    <row r="2463" spans="2:5" x14ac:dyDescent="0.35">
      <c r="B2463" s="40">
        <v>37635</v>
      </c>
      <c r="C2463" s="41">
        <v>5.5315070000000004</v>
      </c>
      <c r="D2463" s="6">
        <f t="shared" si="41"/>
        <v>-0.94304048194271262</v>
      </c>
      <c r="E2463">
        <v>1.3656861930465894E-3</v>
      </c>
    </row>
    <row r="2464" spans="2:5" x14ac:dyDescent="0.35">
      <c r="B2464" s="40">
        <v>40751</v>
      </c>
      <c r="C2464" s="41">
        <v>97.112953000000005</v>
      </c>
      <c r="D2464" s="6">
        <f t="shared" si="41"/>
        <v>-0.75327663549948276</v>
      </c>
      <c r="E2464">
        <v>1.3587688118204199E-3</v>
      </c>
    </row>
    <row r="2465" spans="2:5" x14ac:dyDescent="0.35">
      <c r="B2465" s="40">
        <v>43439</v>
      </c>
      <c r="C2465" s="41">
        <v>393.61068699999998</v>
      </c>
      <c r="D2465" s="6">
        <f t="shared" si="41"/>
        <v>69.059566279694181</v>
      </c>
      <c r="E2465">
        <v>1.3448209702328691E-3</v>
      </c>
    </row>
    <row r="2466" spans="2:5" x14ac:dyDescent="0.35">
      <c r="B2466" s="40">
        <v>37595</v>
      </c>
      <c r="C2466" s="41">
        <v>5.6182290000000004</v>
      </c>
      <c r="D2466" s="6">
        <f t="shared" si="41"/>
        <v>-0.99042355233923585</v>
      </c>
      <c r="E2466">
        <v>1.344220413649868E-3</v>
      </c>
    </row>
    <row r="2467" spans="2:5" x14ac:dyDescent="0.35">
      <c r="B2467" s="40">
        <v>44426</v>
      </c>
      <c r="C2467" s="41">
        <v>586.67150900000001</v>
      </c>
      <c r="D2467" s="6">
        <f t="shared" si="41"/>
        <v>103.41677701530429</v>
      </c>
      <c r="E2467">
        <v>1.3410565608124227E-3</v>
      </c>
    </row>
    <row r="2468" spans="2:5" x14ac:dyDescent="0.35">
      <c r="B2468" s="40">
        <v>37543</v>
      </c>
      <c r="C2468" s="41">
        <v>5.6185559999999999</v>
      </c>
      <c r="D2468" s="6">
        <f t="shared" si="41"/>
        <v>-3.3067852693456851E-3</v>
      </c>
      <c r="E2468">
        <v>1.3289731655063656E-3</v>
      </c>
    </row>
    <row r="2469" spans="2:5" x14ac:dyDescent="0.35">
      <c r="B2469" s="40">
        <v>37538</v>
      </c>
      <c r="C2469" s="41">
        <v>5.6371969999999996</v>
      </c>
      <c r="D2469" s="6">
        <f t="shared" si="41"/>
        <v>-0.86020490016655049</v>
      </c>
      <c r="E2469">
        <v>1.3245727156137943E-3</v>
      </c>
    </row>
    <row r="2470" spans="2:5" x14ac:dyDescent="0.35">
      <c r="B2470" s="40">
        <v>38910</v>
      </c>
      <c r="C2470" s="41">
        <v>40.324711000000001</v>
      </c>
      <c r="D2470" s="6">
        <f t="shared" si="41"/>
        <v>-0.59466342861489829</v>
      </c>
      <c r="E2470">
        <v>1.3237930640603698E-3</v>
      </c>
    </row>
    <row r="2471" spans="2:5" x14ac:dyDescent="0.35">
      <c r="B2471" s="40">
        <v>40721</v>
      </c>
      <c r="C2471" s="41">
        <v>99.484511999999995</v>
      </c>
      <c r="D2471" s="6">
        <f t="shared" si="41"/>
        <v>-0.79672505570651664</v>
      </c>
      <c r="E2471">
        <v>1.3184837867237242E-3</v>
      </c>
    </row>
    <row r="2472" spans="2:5" x14ac:dyDescent="0.35">
      <c r="B2472" s="40">
        <v>44727</v>
      </c>
      <c r="C2472" s="41">
        <v>489.40863000000002</v>
      </c>
      <c r="D2472" s="6">
        <f t="shared" si="41"/>
        <v>3.7611923282414348</v>
      </c>
      <c r="E2472">
        <v>1.3114432070656019E-3</v>
      </c>
    </row>
    <row r="2473" spans="2:5" x14ac:dyDescent="0.35">
      <c r="B2473" s="40">
        <v>41108</v>
      </c>
      <c r="C2473" s="41">
        <v>102.791191</v>
      </c>
      <c r="D2473" s="6">
        <f t="shared" si="41"/>
        <v>-0.7896703611069037</v>
      </c>
      <c r="E2473">
        <v>1.2992386531822688E-3</v>
      </c>
    </row>
    <row r="2474" spans="2:5" x14ac:dyDescent="0.35">
      <c r="B2474" s="40">
        <v>43937</v>
      </c>
      <c r="C2474" s="41">
        <v>488.71472199999999</v>
      </c>
      <c r="D2474" s="6">
        <f t="shared" si="41"/>
        <v>-8.0420401487142114E-3</v>
      </c>
      <c r="E2474">
        <v>1.2925853278418413E-3</v>
      </c>
    </row>
    <row r="2475" spans="2:5" x14ac:dyDescent="0.35">
      <c r="B2475" s="40">
        <v>44187</v>
      </c>
      <c r="C2475" s="41">
        <v>492.676849</v>
      </c>
      <c r="D2475" s="6">
        <f t="shared" si="41"/>
        <v>82.757640715028401</v>
      </c>
      <c r="E2475">
        <v>1.29074616652248E-3</v>
      </c>
    </row>
    <row r="2476" spans="2:5" x14ac:dyDescent="0.35">
      <c r="B2476" s="40">
        <v>37798</v>
      </c>
      <c r="C2476" s="41">
        <v>5.8821719999999997</v>
      </c>
      <c r="D2476" s="6">
        <f t="shared" si="41"/>
        <v>-0.97700248936667955</v>
      </c>
      <c r="E2476">
        <v>1.2836550925496083E-3</v>
      </c>
    </row>
    <row r="2477" spans="2:5" x14ac:dyDescent="0.35">
      <c r="B2477" s="40">
        <v>42859</v>
      </c>
      <c r="C2477" s="41">
        <v>255.774292</v>
      </c>
      <c r="D2477" s="6">
        <f t="shared" si="41"/>
        <v>8.9348688741279414</v>
      </c>
      <c r="E2477">
        <v>1.2690854101198266E-3</v>
      </c>
    </row>
    <row r="2478" spans="2:5" x14ac:dyDescent="0.35">
      <c r="B2478" s="40">
        <v>38698</v>
      </c>
      <c r="C2478" s="41">
        <v>25.74511</v>
      </c>
      <c r="D2478" s="6">
        <f t="shared" si="41"/>
        <v>-0.94938420610507501</v>
      </c>
      <c r="E2478">
        <v>1.2667749873622675E-3</v>
      </c>
    </row>
    <row r="2479" spans="2:5" x14ac:dyDescent="0.35">
      <c r="B2479" s="40">
        <v>44649</v>
      </c>
      <c r="C2479" s="41">
        <v>508.637878</v>
      </c>
      <c r="D2479" s="6">
        <f t="shared" si="41"/>
        <v>9.1982883168483954E-3</v>
      </c>
      <c r="E2479">
        <v>1.2617399383513719E-3</v>
      </c>
    </row>
    <row r="2480" spans="2:5" x14ac:dyDescent="0.35">
      <c r="B2480" s="40">
        <v>44119</v>
      </c>
      <c r="C2480" s="41">
        <v>504.00192299999998</v>
      </c>
      <c r="D2480" s="6">
        <f t="shared" si="41"/>
        <v>3.7431439081028413</v>
      </c>
      <c r="E2480">
        <v>1.2573360221042852E-3</v>
      </c>
    </row>
    <row r="2481" spans="2:5" x14ac:dyDescent="0.35">
      <c r="B2481" s="40">
        <v>41144</v>
      </c>
      <c r="C2481" s="41">
        <v>106.259041</v>
      </c>
      <c r="D2481" s="6">
        <f t="shared" si="41"/>
        <v>-0.58865642536830676</v>
      </c>
      <c r="E2481">
        <v>1.2568591331015176E-3</v>
      </c>
    </row>
    <row r="2482" spans="2:5" x14ac:dyDescent="0.35">
      <c r="B2482" s="40">
        <v>42747</v>
      </c>
      <c r="C2482" s="41">
        <v>258.32186899999999</v>
      </c>
      <c r="D2482" s="6">
        <f t="shared" si="41"/>
        <v>42.304166654792411</v>
      </c>
      <c r="E2482">
        <v>1.2565539300331632E-3</v>
      </c>
    </row>
    <row r="2483" spans="2:5" x14ac:dyDescent="0.35">
      <c r="B2483" s="40">
        <v>37497</v>
      </c>
      <c r="C2483" s="41">
        <v>5.9652890000000003</v>
      </c>
      <c r="D2483" s="6">
        <f t="shared" si="41"/>
        <v>-0.95852392774268469</v>
      </c>
      <c r="E2483">
        <v>1.2519659003361763E-3</v>
      </c>
    </row>
    <row r="2484" spans="2:5" x14ac:dyDescent="0.35">
      <c r="B2484" s="40">
        <v>41488</v>
      </c>
      <c r="C2484" s="41">
        <v>143.82482899999999</v>
      </c>
      <c r="D2484" s="6">
        <f t="shared" si="41"/>
        <v>8.0082500824726388</v>
      </c>
      <c r="E2484">
        <v>1.2513341824770829E-3</v>
      </c>
    </row>
    <row r="2485" spans="2:5" x14ac:dyDescent="0.35">
      <c r="B2485" s="40">
        <v>38428</v>
      </c>
      <c r="C2485" s="41">
        <v>15.965901000000001</v>
      </c>
      <c r="D2485" s="6">
        <f t="shared" si="41"/>
        <v>-0.97152610753521607</v>
      </c>
      <c r="E2485">
        <v>1.2500338643599421E-3</v>
      </c>
    </row>
    <row r="2486" spans="2:5" x14ac:dyDescent="0.35">
      <c r="B2486" s="40">
        <v>45100</v>
      </c>
      <c r="C2486" s="41">
        <v>560.72070299999996</v>
      </c>
      <c r="D2486" s="6">
        <f t="shared" si="41"/>
        <v>9.9968982713855432</v>
      </c>
      <c r="E2486">
        <v>1.2440824253478341E-3</v>
      </c>
    </row>
    <row r="2487" spans="2:5" x14ac:dyDescent="0.35">
      <c r="B2487" s="40">
        <v>39426</v>
      </c>
      <c r="C2487" s="41">
        <v>50.988987000000002</v>
      </c>
      <c r="D2487" s="6">
        <f t="shared" si="41"/>
        <v>-0.9150604255712147</v>
      </c>
      <c r="E2487">
        <v>1.2351430266995906E-3</v>
      </c>
    </row>
    <row r="2488" spans="2:5" x14ac:dyDescent="0.35">
      <c r="B2488" s="40">
        <v>44518</v>
      </c>
      <c r="C2488" s="41">
        <v>600.29718000000003</v>
      </c>
      <c r="D2488" s="6">
        <f t="shared" si="41"/>
        <v>3.0746099267249614</v>
      </c>
      <c r="E2488">
        <v>1.2335144763909746E-3</v>
      </c>
    </row>
    <row r="2489" spans="2:5" x14ac:dyDescent="0.35">
      <c r="B2489" s="40">
        <v>41613</v>
      </c>
      <c r="C2489" s="41">
        <v>147.32629399999999</v>
      </c>
      <c r="D2489" s="6">
        <f t="shared" si="41"/>
        <v>-0.57359975622710302</v>
      </c>
      <c r="E2489">
        <v>1.2270623918924216E-3</v>
      </c>
    </row>
    <row r="2490" spans="2:5" x14ac:dyDescent="0.35">
      <c r="B2490" s="40">
        <v>43224</v>
      </c>
      <c r="C2490" s="41">
        <v>345.51174900000001</v>
      </c>
      <c r="D2490" s="6">
        <f t="shared" si="41"/>
        <v>2.104730547172494</v>
      </c>
      <c r="E2490">
        <v>1.2166643569437535E-3</v>
      </c>
    </row>
    <row r="2491" spans="2:5" x14ac:dyDescent="0.35">
      <c r="B2491" s="40">
        <v>41214</v>
      </c>
      <c r="C2491" s="41">
        <v>111.285583</v>
      </c>
      <c r="D2491" s="6">
        <f t="shared" si="41"/>
        <v>2.1658120995888126</v>
      </c>
      <c r="E2491">
        <v>1.2064706433693897E-3</v>
      </c>
    </row>
    <row r="2492" spans="2:5" x14ac:dyDescent="0.35">
      <c r="B2492" s="40">
        <v>39811</v>
      </c>
      <c r="C2492" s="41">
        <v>35.152301999999999</v>
      </c>
      <c r="D2492" s="6">
        <f t="shared" si="41"/>
        <v>-0.34472109260033695</v>
      </c>
      <c r="E2492">
        <v>1.2036157289810605E-3</v>
      </c>
    </row>
    <row r="2493" spans="2:5" x14ac:dyDescent="0.35">
      <c r="B2493" s="40">
        <v>40056</v>
      </c>
      <c r="C2493" s="41">
        <v>53.644793999999997</v>
      </c>
      <c r="D2493" s="6">
        <f t="shared" si="41"/>
        <v>-0.898680705913809</v>
      </c>
      <c r="E2493">
        <v>1.2029225420569891E-3</v>
      </c>
    </row>
    <row r="2494" spans="2:5" x14ac:dyDescent="0.35">
      <c r="B2494" s="40">
        <v>44315</v>
      </c>
      <c r="C2494" s="41">
        <v>529.46276899999998</v>
      </c>
      <c r="D2494" s="6">
        <f t="shared" si="41"/>
        <v>13.927403285686241</v>
      </c>
      <c r="E2494">
        <v>1.2010189248108428E-3</v>
      </c>
    </row>
    <row r="2495" spans="2:5" x14ac:dyDescent="0.35">
      <c r="B2495" s="40">
        <v>39804</v>
      </c>
      <c r="C2495" s="41">
        <v>35.469180999999999</v>
      </c>
      <c r="D2495" s="6">
        <f t="shared" si="41"/>
        <v>-0.91247358143938684</v>
      </c>
      <c r="E2495">
        <v>1.192652064196638E-3</v>
      </c>
    </row>
    <row r="2496" spans="2:5" x14ac:dyDescent="0.35">
      <c r="B2496" s="40">
        <v>43476</v>
      </c>
      <c r="C2496" s="41">
        <v>405.23971599999999</v>
      </c>
      <c r="D2496" s="6">
        <f t="shared" si="41"/>
        <v>-0.29755449259857425</v>
      </c>
      <c r="E2496">
        <v>1.1871997390566634E-3</v>
      </c>
    </row>
    <row r="2497" spans="2:5" x14ac:dyDescent="0.35">
      <c r="B2497" s="40">
        <v>44379</v>
      </c>
      <c r="C2497" s="41">
        <v>576.89843800000006</v>
      </c>
      <c r="D2497" s="6">
        <f t="shared" si="41"/>
        <v>57.529312165597524</v>
      </c>
      <c r="E2497">
        <v>1.1869885712938821E-3</v>
      </c>
    </row>
    <row r="2498" spans="2:5" x14ac:dyDescent="0.35">
      <c r="B2498" s="40">
        <v>37966</v>
      </c>
      <c r="C2498" s="41">
        <v>9.8565729999999991</v>
      </c>
      <c r="D2498" s="6">
        <f t="shared" si="41"/>
        <v>-0.91347998606280123</v>
      </c>
      <c r="E2498">
        <v>1.1784696978792413E-3</v>
      </c>
    </row>
    <row r="2499" spans="2:5" x14ac:dyDescent="0.35">
      <c r="B2499" s="40">
        <v>41219</v>
      </c>
      <c r="C2499" s="41">
        <v>113.922462</v>
      </c>
      <c r="D2499" s="6">
        <f t="shared" si="41"/>
        <v>-1.0481503522099863E-2</v>
      </c>
      <c r="E2499">
        <v>1.178318879880733E-3</v>
      </c>
    </row>
    <row r="2500" spans="2:5" x14ac:dyDescent="0.35">
      <c r="B2500" s="40">
        <v>41331</v>
      </c>
      <c r="C2500" s="41">
        <v>115.129189</v>
      </c>
      <c r="D2500" s="6">
        <f t="shared" si="41"/>
        <v>-2.709888385186376E-3</v>
      </c>
      <c r="E2500">
        <v>1.1660235755084059E-3</v>
      </c>
    </row>
    <row r="2501" spans="2:5" x14ac:dyDescent="0.35">
      <c r="B2501" s="40">
        <v>41291</v>
      </c>
      <c r="C2501" s="41">
        <v>115.442024</v>
      </c>
      <c r="D2501" s="6">
        <f t="shared" si="41"/>
        <v>-6.9204832702670057E-3</v>
      </c>
      <c r="E2501">
        <v>1.1629208849729988E-3</v>
      </c>
    </row>
    <row r="2502" spans="2:5" x14ac:dyDescent="0.35">
      <c r="B2502" s="40">
        <v>41250</v>
      </c>
      <c r="C2502" s="41">
        <v>116.246506</v>
      </c>
      <c r="D2502" s="6">
        <f t="shared" si="41"/>
        <v>-1.4399199924147611E-2</v>
      </c>
      <c r="E2502">
        <v>1.1550015727863597E-3</v>
      </c>
    </row>
    <row r="2503" spans="2:5" x14ac:dyDescent="0.35">
      <c r="B2503" s="40">
        <v>41324</v>
      </c>
      <c r="C2503" s="41">
        <v>117.944817</v>
      </c>
      <c r="D2503" s="6">
        <f t="shared" ref="D2503:D2566" si="42">(C2503-C2504)/C2504</f>
        <v>-0.72392808560892752</v>
      </c>
      <c r="E2503">
        <v>1.138028623789819E-3</v>
      </c>
    </row>
    <row r="2504" spans="2:5" x14ac:dyDescent="0.35">
      <c r="B2504" s="40">
        <v>43972</v>
      </c>
      <c r="C2504" s="41">
        <v>427.22497600000003</v>
      </c>
      <c r="D2504" s="6">
        <f t="shared" si="42"/>
        <v>-9.7775893964758817E-2</v>
      </c>
      <c r="E2504">
        <v>1.1371334370950355E-3</v>
      </c>
    </row>
    <row r="2505" spans="2:5" x14ac:dyDescent="0.35">
      <c r="B2505" s="40">
        <v>44098</v>
      </c>
      <c r="C2505" s="41">
        <v>473.52423099999999</v>
      </c>
      <c r="D2505" s="6">
        <f t="shared" si="42"/>
        <v>0.6443643102972042</v>
      </c>
      <c r="E2505">
        <v>1.1322109617889905E-3</v>
      </c>
    </row>
    <row r="2506" spans="2:5" x14ac:dyDescent="0.35">
      <c r="B2506" s="40">
        <v>42985</v>
      </c>
      <c r="C2506" s="41">
        <v>287.96795700000001</v>
      </c>
      <c r="D2506" s="6">
        <f t="shared" si="42"/>
        <v>-0.32348330456447033</v>
      </c>
      <c r="E2506">
        <v>1.1308718556951338E-3</v>
      </c>
    </row>
    <row r="2507" spans="2:5" x14ac:dyDescent="0.35">
      <c r="B2507" s="40">
        <v>43452</v>
      </c>
      <c r="C2507" s="41">
        <v>425.66275000000002</v>
      </c>
      <c r="D2507" s="6">
        <f t="shared" si="42"/>
        <v>2.5590976418826918</v>
      </c>
      <c r="E2507">
        <v>1.130317888056079E-3</v>
      </c>
    </row>
    <row r="2508" spans="2:5" x14ac:dyDescent="0.35">
      <c r="B2508" s="40">
        <v>41309</v>
      </c>
      <c r="C2508" s="41">
        <v>119.59850299999999</v>
      </c>
      <c r="D2508" s="6">
        <f t="shared" si="42"/>
        <v>16.572569375418105</v>
      </c>
      <c r="E2508">
        <v>1.1226525702813987E-3</v>
      </c>
    </row>
    <row r="2509" spans="2:5" x14ac:dyDescent="0.35">
      <c r="B2509" s="40">
        <v>37809</v>
      </c>
      <c r="C2509" s="41">
        <v>6.8059770000000004</v>
      </c>
      <c r="D2509" s="6">
        <f t="shared" si="42"/>
        <v>-0.96682087682335149</v>
      </c>
      <c r="E2509">
        <v>1.1096674777849862E-3</v>
      </c>
    </row>
    <row r="2510" spans="2:5" x14ac:dyDescent="0.35">
      <c r="B2510" s="40">
        <v>41887</v>
      </c>
      <c r="C2510" s="41">
        <v>205.12829600000001</v>
      </c>
      <c r="D2510" s="6">
        <f t="shared" si="42"/>
        <v>-0.61729978518778095</v>
      </c>
      <c r="E2510">
        <v>1.1074303051796575E-3</v>
      </c>
    </row>
    <row r="2511" spans="2:5" x14ac:dyDescent="0.35">
      <c r="B2511" s="40">
        <v>44749</v>
      </c>
      <c r="C2511" s="41">
        <v>536.00256300000001</v>
      </c>
      <c r="D2511" s="6">
        <f t="shared" si="42"/>
        <v>8.1556947833235771</v>
      </c>
      <c r="E2511">
        <v>1.1050839871880377E-3</v>
      </c>
    </row>
    <row r="2512" spans="2:5" x14ac:dyDescent="0.35">
      <c r="B2512" s="40">
        <v>40023</v>
      </c>
      <c r="C2512" s="41">
        <v>58.543078999999999</v>
      </c>
      <c r="D2512" s="6">
        <f t="shared" si="42"/>
        <v>-0.85133912030338355</v>
      </c>
      <c r="E2512">
        <v>1.10216337846242E-3</v>
      </c>
    </row>
    <row r="2513" spans="2:5" x14ac:dyDescent="0.35">
      <c r="B2513" s="40">
        <v>43627</v>
      </c>
      <c r="C2513" s="41">
        <v>393.80285600000002</v>
      </c>
      <c r="D2513" s="6">
        <f t="shared" si="42"/>
        <v>-0.1980632418787773</v>
      </c>
      <c r="E2513">
        <v>1.0993811654234481E-3</v>
      </c>
    </row>
    <row r="2514" spans="2:5" x14ac:dyDescent="0.35">
      <c r="B2514" s="40">
        <v>44173</v>
      </c>
      <c r="C2514" s="41">
        <v>491.064728</v>
      </c>
      <c r="D2514" s="6">
        <f t="shared" si="42"/>
        <v>0.93180856177839988</v>
      </c>
      <c r="E2514">
        <v>1.0955230255216405E-3</v>
      </c>
    </row>
    <row r="2515" spans="2:5" x14ac:dyDescent="0.35">
      <c r="B2515" s="40">
        <v>42733</v>
      </c>
      <c r="C2515" s="41">
        <v>254.199478</v>
      </c>
      <c r="D2515" s="6">
        <f t="shared" si="42"/>
        <v>5.747956562183556</v>
      </c>
      <c r="E2515">
        <v>1.0944047942990193E-3</v>
      </c>
    </row>
    <row r="2516" spans="2:5" x14ac:dyDescent="0.35">
      <c r="B2516" s="40">
        <v>38954</v>
      </c>
      <c r="C2516" s="41">
        <v>37.670586</v>
      </c>
      <c r="D2516" s="6">
        <f t="shared" si="42"/>
        <v>0.25659547248388936</v>
      </c>
      <c r="E2516">
        <v>1.0898874380029402E-3</v>
      </c>
    </row>
    <row r="2517" spans="2:5" x14ac:dyDescent="0.35">
      <c r="B2517" s="40">
        <v>38735</v>
      </c>
      <c r="C2517" s="41">
        <v>29.978292</v>
      </c>
      <c r="D2517" s="6">
        <f t="shared" si="42"/>
        <v>3.1687149183278853</v>
      </c>
      <c r="E2517">
        <v>1.0873670469879562E-3</v>
      </c>
    </row>
    <row r="2518" spans="2:5" x14ac:dyDescent="0.35">
      <c r="B2518" s="40">
        <v>37831</v>
      </c>
      <c r="C2518" s="41">
        <v>7.191255</v>
      </c>
      <c r="D2518" s="6">
        <f t="shared" si="42"/>
        <v>-0.98261847197756169</v>
      </c>
      <c r="E2518">
        <v>1.0675726580011606E-3</v>
      </c>
    </row>
    <row r="2519" spans="2:5" x14ac:dyDescent="0.35">
      <c r="B2519" s="40">
        <v>43699</v>
      </c>
      <c r="C2519" s="41">
        <v>413.729736</v>
      </c>
      <c r="D2519" s="6">
        <f t="shared" si="42"/>
        <v>-0.26878058805263594</v>
      </c>
      <c r="E2519">
        <v>1.053544622699796E-3</v>
      </c>
    </row>
    <row r="2520" spans="2:5" x14ac:dyDescent="0.35">
      <c r="B2520" s="40">
        <v>44817</v>
      </c>
      <c r="C2520" s="41">
        <v>565.80792199999996</v>
      </c>
      <c r="D2520" s="6">
        <f t="shared" si="42"/>
        <v>1.1141264192308766</v>
      </c>
      <c r="E2520">
        <v>1.0517831989274192E-3</v>
      </c>
    </row>
    <row r="2521" spans="2:5" x14ac:dyDescent="0.35">
      <c r="B2521" s="40">
        <v>42902</v>
      </c>
      <c r="C2521" s="41">
        <v>267.63201900000001</v>
      </c>
      <c r="D2521" s="6">
        <f t="shared" si="42"/>
        <v>-0.37828907755046881</v>
      </c>
      <c r="E2521">
        <v>1.0394191559998814E-3</v>
      </c>
    </row>
    <row r="2522" spans="2:5" x14ac:dyDescent="0.35">
      <c r="B2522" s="40">
        <v>44004</v>
      </c>
      <c r="C2522" s="41">
        <v>430.47662400000002</v>
      </c>
      <c r="D2522" s="6">
        <f t="shared" si="42"/>
        <v>55.629448464995519</v>
      </c>
      <c r="E2522">
        <v>1.0156453963653758E-3</v>
      </c>
    </row>
    <row r="2523" spans="2:5" x14ac:dyDescent="0.35">
      <c r="B2523" s="40">
        <v>37903</v>
      </c>
      <c r="C2523" s="41">
        <v>7.6016389999999996</v>
      </c>
      <c r="D2523" s="6">
        <f t="shared" si="42"/>
        <v>-0.81592101207665879</v>
      </c>
      <c r="E2523">
        <v>1.0105392900809705E-3</v>
      </c>
    </row>
    <row r="2524" spans="2:5" x14ac:dyDescent="0.35">
      <c r="B2524" s="40">
        <v>39197</v>
      </c>
      <c r="C2524" s="41">
        <v>41.295527999999997</v>
      </c>
      <c r="D2524" s="6">
        <f t="shared" si="42"/>
        <v>4.4187796400307207</v>
      </c>
      <c r="E2524">
        <v>1.0093836733493376E-3</v>
      </c>
    </row>
    <row r="2525" spans="2:5" x14ac:dyDescent="0.35">
      <c r="B2525" s="40">
        <v>37889</v>
      </c>
      <c r="C2525" s="41">
        <v>7.6208169999999997</v>
      </c>
      <c r="D2525" s="6">
        <f t="shared" si="42"/>
        <v>-0.52052671226123992</v>
      </c>
      <c r="E2525">
        <v>1.0075992237636474E-3</v>
      </c>
    </row>
    <row r="2526" spans="2:5" x14ac:dyDescent="0.35">
      <c r="B2526" s="40">
        <v>38422</v>
      </c>
      <c r="C2526" s="41">
        <v>15.894143</v>
      </c>
      <c r="D2526" s="6">
        <f t="shared" si="42"/>
        <v>-0.8186623326433764</v>
      </c>
      <c r="E2526">
        <v>1.0042071524741234E-3</v>
      </c>
    </row>
    <row r="2527" spans="2:5" x14ac:dyDescent="0.35">
      <c r="B2527" s="40">
        <v>40536</v>
      </c>
      <c r="C2527" s="41">
        <v>87.649428999999998</v>
      </c>
      <c r="D2527" s="6">
        <f t="shared" si="42"/>
        <v>-6.2047018717703989E-3</v>
      </c>
      <c r="E2527">
        <v>9.9738361676496409E-4</v>
      </c>
    </row>
    <row r="2528" spans="2:5" x14ac:dyDescent="0.35">
      <c r="B2528" s="40">
        <v>40828</v>
      </c>
      <c r="C2528" s="41">
        <v>88.196663000000001</v>
      </c>
      <c r="D2528" s="6">
        <f t="shared" si="42"/>
        <v>5.2416445016934621E-3</v>
      </c>
      <c r="E2528">
        <v>9.9717618454090535E-4</v>
      </c>
    </row>
    <row r="2529" spans="2:5" x14ac:dyDescent="0.35">
      <c r="B2529" s="40">
        <v>40539</v>
      </c>
      <c r="C2529" s="41">
        <v>87.736778000000001</v>
      </c>
      <c r="D2529" s="6">
        <f t="shared" si="42"/>
        <v>-0.84093082201971026</v>
      </c>
      <c r="E2529">
        <v>9.9657237926790401E-4</v>
      </c>
    </row>
    <row r="2530" spans="2:5" x14ac:dyDescent="0.35">
      <c r="B2530" s="40">
        <v>44874</v>
      </c>
      <c r="C2530" s="41">
        <v>551.56366000000003</v>
      </c>
      <c r="D2530" s="6">
        <f t="shared" si="42"/>
        <v>0.42159864856959922</v>
      </c>
      <c r="E2530">
        <v>9.9359333869580564E-4</v>
      </c>
    </row>
    <row r="2531" spans="2:5" x14ac:dyDescent="0.35">
      <c r="B2531" s="40">
        <v>43566</v>
      </c>
      <c r="C2531" s="41">
        <v>387.98831200000001</v>
      </c>
      <c r="D2531" s="6">
        <f t="shared" si="42"/>
        <v>0.17149355573685263</v>
      </c>
      <c r="E2531">
        <v>9.9181153195986027E-4</v>
      </c>
    </row>
    <row r="2532" spans="2:5" x14ac:dyDescent="0.35">
      <c r="B2532" s="40">
        <v>43104</v>
      </c>
      <c r="C2532" s="41">
        <v>331.19116200000002</v>
      </c>
      <c r="D2532" s="6">
        <f t="shared" si="42"/>
        <v>26.951503690929144</v>
      </c>
      <c r="E2532">
        <v>9.8682949376986879E-4</v>
      </c>
    </row>
    <row r="2533" spans="2:5" x14ac:dyDescent="0.35">
      <c r="B2533" s="40">
        <v>38000</v>
      </c>
      <c r="C2533" s="41">
        <v>11.848777999999999</v>
      </c>
      <c r="D2533" s="6">
        <f t="shared" si="42"/>
        <v>-0.94940086063108897</v>
      </c>
      <c r="E2533">
        <v>9.803861107715011E-4</v>
      </c>
    </row>
    <row r="2534" spans="2:5" x14ac:dyDescent="0.35">
      <c r="B2534" s="40">
        <v>42171</v>
      </c>
      <c r="C2534" s="41">
        <v>234.169556</v>
      </c>
      <c r="D2534" s="6">
        <f t="shared" si="42"/>
        <v>1.5855526283903163</v>
      </c>
      <c r="E2534">
        <v>9.7544102505002517E-4</v>
      </c>
    </row>
    <row r="2535" spans="2:5" x14ac:dyDescent="0.35">
      <c r="B2535" s="40">
        <v>40819</v>
      </c>
      <c r="C2535" s="41">
        <v>90.568473999999995</v>
      </c>
      <c r="D2535" s="6">
        <f t="shared" si="42"/>
        <v>-0.73741063105739046</v>
      </c>
      <c r="E2535">
        <v>9.7087079268648219E-4</v>
      </c>
    </row>
    <row r="2536" spans="2:5" x14ac:dyDescent="0.35">
      <c r="B2536" s="40">
        <v>43228</v>
      </c>
      <c r="C2536" s="41">
        <v>344.90533399999998</v>
      </c>
      <c r="D2536" s="6">
        <f t="shared" si="42"/>
        <v>0.42216475759360106</v>
      </c>
      <c r="E2536">
        <v>9.4764391712591305E-4</v>
      </c>
    </row>
    <row r="2537" spans="2:5" x14ac:dyDescent="0.35">
      <c r="B2537" s="40">
        <v>42058</v>
      </c>
      <c r="C2537" s="41">
        <v>242.52136200000001</v>
      </c>
      <c r="D2537" s="6">
        <f t="shared" si="42"/>
        <v>4.41293524898503</v>
      </c>
      <c r="E2537">
        <v>9.4200363203871982E-4</v>
      </c>
    </row>
    <row r="2538" spans="2:5" x14ac:dyDescent="0.35">
      <c r="B2538" s="40">
        <v>39554</v>
      </c>
      <c r="C2538" s="41">
        <v>44.804039000000003</v>
      </c>
      <c r="D2538" s="6">
        <f t="shared" si="42"/>
        <v>-0.91586144186080654</v>
      </c>
      <c r="E2538">
        <v>9.3650615602010757E-4</v>
      </c>
    </row>
    <row r="2539" spans="2:5" x14ac:dyDescent="0.35">
      <c r="B2539" s="40">
        <v>44977</v>
      </c>
      <c r="C2539" s="41">
        <v>532.50305200000003</v>
      </c>
      <c r="D2539" s="6">
        <f t="shared" si="42"/>
        <v>1.177664703259981</v>
      </c>
      <c r="E2539">
        <v>9.3548115701271169E-4</v>
      </c>
    </row>
    <row r="2540" spans="2:5" x14ac:dyDescent="0.35">
      <c r="B2540" s="40">
        <v>42040</v>
      </c>
      <c r="C2540" s="41">
        <v>244.529404</v>
      </c>
      <c r="D2540" s="6">
        <f t="shared" si="42"/>
        <v>-1.8730629207642121E-2</v>
      </c>
      <c r="E2540">
        <v>9.3388796113178939E-4</v>
      </c>
    </row>
    <row r="2541" spans="2:5" x14ac:dyDescent="0.35">
      <c r="B2541" s="40">
        <v>42880</v>
      </c>
      <c r="C2541" s="41">
        <v>249.19702100000001</v>
      </c>
      <c r="D2541" s="6">
        <f t="shared" si="42"/>
        <v>0.25841729257726159</v>
      </c>
      <c r="E2541">
        <v>9.3017730063329421E-4</v>
      </c>
    </row>
    <row r="2542" spans="2:5" x14ac:dyDescent="0.35">
      <c r="B2542" s="40">
        <v>41921</v>
      </c>
      <c r="C2542" s="41">
        <v>198.02415500000001</v>
      </c>
      <c r="D2542" s="6">
        <f t="shared" si="42"/>
        <v>1.0799930452676587</v>
      </c>
      <c r="E2542">
        <v>9.2312775474912598E-4</v>
      </c>
    </row>
    <row r="2543" spans="2:5" x14ac:dyDescent="0.35">
      <c r="B2543" s="40">
        <v>40438</v>
      </c>
      <c r="C2543" s="41">
        <v>95.204239000000001</v>
      </c>
      <c r="D2543" s="6">
        <f t="shared" si="42"/>
        <v>-0.62472217176475586</v>
      </c>
      <c r="E2543">
        <v>9.1383990572401527E-4</v>
      </c>
    </row>
    <row r="2544" spans="2:5" x14ac:dyDescent="0.35">
      <c r="B2544" s="40">
        <v>42809</v>
      </c>
      <c r="C2544" s="41">
        <v>253.69001800000001</v>
      </c>
      <c r="D2544" s="6">
        <f t="shared" si="42"/>
        <v>1.6145063632189185</v>
      </c>
      <c r="E2544">
        <v>9.1369221939684327E-4</v>
      </c>
    </row>
    <row r="2545" spans="2:5" x14ac:dyDescent="0.35">
      <c r="B2545" s="40">
        <v>41074</v>
      </c>
      <c r="C2545" s="41">
        <v>97.031707999999995</v>
      </c>
      <c r="D2545" s="6">
        <f t="shared" si="42"/>
        <v>-0.34817210030750112</v>
      </c>
      <c r="E2545">
        <v>9.1126399601944698E-4</v>
      </c>
    </row>
    <row r="2546" spans="2:5" x14ac:dyDescent="0.35">
      <c r="B2546" s="40">
        <v>41618</v>
      </c>
      <c r="C2546" s="41">
        <v>148.86093099999999</v>
      </c>
      <c r="D2546" s="6">
        <f t="shared" si="42"/>
        <v>5.6373540691907058</v>
      </c>
      <c r="E2546">
        <v>9.1065086662274616E-4</v>
      </c>
    </row>
    <row r="2547" spans="2:5" x14ac:dyDescent="0.35">
      <c r="B2547" s="40">
        <v>38670</v>
      </c>
      <c r="C2547" s="41">
        <v>22.427752000000002</v>
      </c>
      <c r="D2547" s="6">
        <f t="shared" si="42"/>
        <v>-0.851276633268923</v>
      </c>
      <c r="E2547">
        <v>9.0853938659719434E-4</v>
      </c>
    </row>
    <row r="2548" spans="2:5" x14ac:dyDescent="0.35">
      <c r="B2548" s="40">
        <v>41642</v>
      </c>
      <c r="C2548" s="41">
        <v>150.801804</v>
      </c>
      <c r="D2548" s="6">
        <f t="shared" si="42"/>
        <v>-0.72554697278893032</v>
      </c>
      <c r="E2548">
        <v>8.9862098793456341E-4</v>
      </c>
    </row>
    <row r="2549" spans="2:5" x14ac:dyDescent="0.35">
      <c r="B2549" s="40">
        <v>44683</v>
      </c>
      <c r="C2549" s="41">
        <v>549.46307400000001</v>
      </c>
      <c r="D2549" s="6">
        <f t="shared" si="42"/>
        <v>-1.6760952117800432E-2</v>
      </c>
      <c r="E2549">
        <v>8.9823310207985706E-4</v>
      </c>
    </row>
    <row r="2550" spans="2:5" x14ac:dyDescent="0.35">
      <c r="B2550" s="40">
        <v>44925</v>
      </c>
      <c r="C2550" s="41">
        <v>558.82959000000005</v>
      </c>
      <c r="D2550" s="6">
        <f t="shared" si="42"/>
        <v>61.933421699731817</v>
      </c>
      <c r="E2550">
        <v>8.9137122915190021E-4</v>
      </c>
    </row>
    <row r="2551" spans="2:5" x14ac:dyDescent="0.35">
      <c r="B2551" s="40">
        <v>38218</v>
      </c>
      <c r="C2551" s="41">
        <v>8.8796949999999999</v>
      </c>
      <c r="D2551" s="6">
        <f t="shared" si="42"/>
        <v>-0.9416173497683421</v>
      </c>
      <c r="E2551">
        <v>8.8752917805704943E-4</v>
      </c>
    </row>
    <row r="2552" spans="2:5" x14ac:dyDescent="0.35">
      <c r="B2552" s="40">
        <v>41533</v>
      </c>
      <c r="C2552" s="41">
        <v>152.09475699999999</v>
      </c>
      <c r="D2552" s="6">
        <f t="shared" si="42"/>
        <v>1.0812604783309232</v>
      </c>
      <c r="E2552">
        <v>8.8735243106704761E-4</v>
      </c>
    </row>
    <row r="2553" spans="2:5" x14ac:dyDescent="0.35">
      <c r="B2553" s="40">
        <v>40235</v>
      </c>
      <c r="C2553" s="41">
        <v>73.078193999999996</v>
      </c>
      <c r="D2553" s="6">
        <f t="shared" si="42"/>
        <v>-0.87179873728810442</v>
      </c>
      <c r="E2553">
        <v>8.867270223947213E-4</v>
      </c>
    </row>
    <row r="2554" spans="2:5" x14ac:dyDescent="0.35">
      <c r="B2554" s="40">
        <v>45117</v>
      </c>
      <c r="C2554" s="41">
        <v>570.02710000000002</v>
      </c>
      <c r="D2554" s="6">
        <f t="shared" si="42"/>
        <v>2.6447034956633102</v>
      </c>
      <c r="E2554">
        <v>8.738459917907365E-4</v>
      </c>
    </row>
    <row r="2555" spans="2:5" x14ac:dyDescent="0.35">
      <c r="B2555" s="40">
        <v>41676</v>
      </c>
      <c r="C2555" s="41">
        <v>156.39875799999999</v>
      </c>
      <c r="D2555" s="6">
        <f t="shared" si="42"/>
        <v>-0.72802747851326988</v>
      </c>
      <c r="E2555">
        <v>8.6642827810051281E-4</v>
      </c>
    </row>
    <row r="2556" spans="2:5" x14ac:dyDescent="0.35">
      <c r="B2556" s="40">
        <v>44917</v>
      </c>
      <c r="C2556" s="41">
        <v>575.05352800000003</v>
      </c>
      <c r="D2556" s="6">
        <f t="shared" si="42"/>
        <v>6.4736150276866692E-3</v>
      </c>
      <c r="E2556">
        <v>8.6620126241628329E-4</v>
      </c>
    </row>
    <row r="2557" spans="2:5" x14ac:dyDescent="0.35">
      <c r="B2557" s="40">
        <v>44544</v>
      </c>
      <c r="C2557" s="41">
        <v>571.35479699999996</v>
      </c>
      <c r="D2557" s="6">
        <f t="shared" si="42"/>
        <v>4.5733543108589885</v>
      </c>
      <c r="E2557">
        <v>8.6368020923024665E-4</v>
      </c>
    </row>
    <row r="2558" spans="2:5" x14ac:dyDescent="0.35">
      <c r="B2558" s="40">
        <v>40728</v>
      </c>
      <c r="C2558" s="41">
        <v>102.515427</v>
      </c>
      <c r="D2558" s="6">
        <f t="shared" si="42"/>
        <v>10.09238304923433</v>
      </c>
      <c r="E2558">
        <v>8.5770849166061001E-4</v>
      </c>
    </row>
    <row r="2559" spans="2:5" x14ac:dyDescent="0.35">
      <c r="B2559" s="40">
        <v>38238</v>
      </c>
      <c r="C2559" s="41">
        <v>9.2419659999999997</v>
      </c>
      <c r="D2559" s="6">
        <f t="shared" si="42"/>
        <v>-0.94282187425116615</v>
      </c>
      <c r="E2559">
        <v>8.5227617300063683E-4</v>
      </c>
    </row>
    <row r="2560" spans="2:5" x14ac:dyDescent="0.35">
      <c r="B2560" s="40">
        <v>41746</v>
      </c>
      <c r="C2560" s="41">
        <v>161.63464400000001</v>
      </c>
      <c r="D2560" s="6">
        <f t="shared" si="42"/>
        <v>0.52304965728551067</v>
      </c>
      <c r="E2560">
        <v>8.387224676562775E-4</v>
      </c>
    </row>
    <row r="2561" spans="2:5" x14ac:dyDescent="0.35">
      <c r="B2561" s="40">
        <v>41143</v>
      </c>
      <c r="C2561" s="41">
        <v>106.12565600000001</v>
      </c>
      <c r="D2561" s="6">
        <f t="shared" si="42"/>
        <v>-0.34634318644852674</v>
      </c>
      <c r="E2561">
        <v>8.3843572310142846E-4</v>
      </c>
    </row>
    <row r="2562" spans="2:5" x14ac:dyDescent="0.35">
      <c r="B2562" s="40">
        <v>41768</v>
      </c>
      <c r="C2562" s="41">
        <v>162.356842</v>
      </c>
      <c r="D2562" s="6">
        <f t="shared" si="42"/>
        <v>16.002284922829009</v>
      </c>
      <c r="E2562">
        <v>8.3479727892904335E-4</v>
      </c>
    </row>
    <row r="2563" spans="2:5" x14ac:dyDescent="0.35">
      <c r="B2563" s="40">
        <v>38274</v>
      </c>
      <c r="C2563" s="41">
        <v>9.5491189999999992</v>
      </c>
      <c r="D2563" s="6">
        <f t="shared" si="42"/>
        <v>-0.98249448792226923</v>
      </c>
      <c r="E2563">
        <v>8.2567875604440031E-4</v>
      </c>
    </row>
    <row r="2564" spans="2:5" x14ac:dyDescent="0.35">
      <c r="B2564" s="40">
        <v>45021</v>
      </c>
      <c r="C2564" s="41">
        <v>545.49212599999998</v>
      </c>
      <c r="D2564" s="6">
        <f t="shared" si="42"/>
        <v>0.928181706040069</v>
      </c>
      <c r="E2564">
        <v>8.2183611721805638E-4</v>
      </c>
    </row>
    <row r="2565" spans="2:5" x14ac:dyDescent="0.35">
      <c r="B2565" s="40">
        <v>42223</v>
      </c>
      <c r="C2565" s="41">
        <v>282.90493800000002</v>
      </c>
      <c r="D2565" s="6">
        <f t="shared" si="42"/>
        <v>1.4672957373156112</v>
      </c>
      <c r="E2565">
        <v>8.0959094643760418E-4</v>
      </c>
    </row>
    <row r="2566" spans="2:5" x14ac:dyDescent="0.35">
      <c r="B2566" s="40">
        <v>41186</v>
      </c>
      <c r="C2566" s="41">
        <v>114.66194900000001</v>
      </c>
      <c r="D2566" s="6">
        <f t="shared" si="42"/>
        <v>2.0315906416445801</v>
      </c>
      <c r="E2566">
        <v>7.759678620392692E-4</v>
      </c>
    </row>
    <row r="2567" spans="2:5" x14ac:dyDescent="0.35">
      <c r="B2567" s="40">
        <v>38959</v>
      </c>
      <c r="C2567" s="41">
        <v>37.822372000000001</v>
      </c>
      <c r="D2567" s="6">
        <f t="shared" ref="D2567:D2630" si="43">(C2567-C2568)/C2568</f>
        <v>-0.92667015015249055</v>
      </c>
      <c r="E2567">
        <v>7.5973062041977254E-4</v>
      </c>
    </row>
    <row r="2568" spans="2:5" x14ac:dyDescent="0.35">
      <c r="B2568" s="40">
        <v>44224</v>
      </c>
      <c r="C2568" s="41">
        <v>515.78411900000003</v>
      </c>
      <c r="D2568" s="6">
        <f t="shared" si="43"/>
        <v>3.3385705591602965</v>
      </c>
      <c r="E2568">
        <v>7.5838983145407144E-4</v>
      </c>
    </row>
    <row r="2569" spans="2:5" x14ac:dyDescent="0.35">
      <c r="B2569" s="40">
        <v>41340</v>
      </c>
      <c r="C2569" s="41">
        <v>118.88342299999999</v>
      </c>
      <c r="D2569" s="6">
        <f t="shared" si="43"/>
        <v>-0.69137320232824906</v>
      </c>
      <c r="E2569">
        <v>7.5263893347344245E-4</v>
      </c>
    </row>
    <row r="2570" spans="2:5" x14ac:dyDescent="0.35">
      <c r="B2570" s="40">
        <v>43426</v>
      </c>
      <c r="C2570" s="41">
        <v>385.201233</v>
      </c>
      <c r="D2570" s="6">
        <f t="shared" si="43"/>
        <v>-1.246855062161216E-4</v>
      </c>
      <c r="E2570">
        <v>7.4907855193405545E-4</v>
      </c>
    </row>
    <row r="2571" spans="2:5" x14ac:dyDescent="0.35">
      <c r="B2571" s="40">
        <v>43633</v>
      </c>
      <c r="C2571" s="41">
        <v>385.24926799999997</v>
      </c>
      <c r="D2571" s="6">
        <f t="shared" si="43"/>
        <v>8.8622194257241098</v>
      </c>
      <c r="E2571">
        <v>7.4906567071225259E-4</v>
      </c>
    </row>
    <row r="2572" spans="2:5" x14ac:dyDescent="0.35">
      <c r="B2572" s="40">
        <v>39044</v>
      </c>
      <c r="C2572" s="41">
        <v>39.063141000000002</v>
      </c>
      <c r="D2572" s="6">
        <f t="shared" si="43"/>
        <v>-0.87704793429645123</v>
      </c>
      <c r="E2572">
        <v>7.4047816023672399E-4</v>
      </c>
    </row>
    <row r="2573" spans="2:5" x14ac:dyDescent="0.35">
      <c r="B2573" s="40">
        <v>43140</v>
      </c>
      <c r="C2573" s="41">
        <v>317.71032700000001</v>
      </c>
      <c r="D2573" s="6">
        <f t="shared" si="43"/>
        <v>0.25350070515506812</v>
      </c>
      <c r="E2573">
        <v>7.3468610479005968E-4</v>
      </c>
    </row>
    <row r="2574" spans="2:5" x14ac:dyDescent="0.35">
      <c r="B2574" s="40">
        <v>42808</v>
      </c>
      <c r="C2574" s="41">
        <v>253.45843500000001</v>
      </c>
      <c r="D2574" s="6">
        <f t="shared" si="43"/>
        <v>-4.0042138591810453E-3</v>
      </c>
      <c r="E2574">
        <v>7.3175160937545666E-4</v>
      </c>
    </row>
    <row r="2575" spans="2:5" x14ac:dyDescent="0.35">
      <c r="B2575" s="40">
        <v>42822</v>
      </c>
      <c r="C2575" s="41">
        <v>254.477417</v>
      </c>
      <c r="D2575" s="6">
        <f t="shared" si="43"/>
        <v>1.19757377706285E-2</v>
      </c>
      <c r="E2575">
        <v>7.2870132339221763E-4</v>
      </c>
    </row>
    <row r="2576" spans="2:5" x14ac:dyDescent="0.35">
      <c r="B2576" s="40">
        <v>42276</v>
      </c>
      <c r="C2576" s="41">
        <v>251.46592699999999</v>
      </c>
      <c r="D2576" s="6">
        <f t="shared" si="43"/>
        <v>-0.21587381547381954</v>
      </c>
      <c r="E2576">
        <v>7.2843799710780666E-4</v>
      </c>
    </row>
    <row r="2577" spans="2:5" x14ac:dyDescent="0.35">
      <c r="B2577" s="40">
        <v>43207</v>
      </c>
      <c r="C2577" s="41">
        <v>320.69574</v>
      </c>
      <c r="D2577" s="6">
        <f t="shared" si="43"/>
        <v>6.6818530399115534</v>
      </c>
      <c r="E2577">
        <v>7.2784180478857629E-4</v>
      </c>
    </row>
    <row r="2578" spans="2:5" x14ac:dyDescent="0.35">
      <c r="B2578" s="40">
        <v>39091</v>
      </c>
      <c r="C2578" s="41">
        <v>41.747185000000002</v>
      </c>
      <c r="D2578" s="6">
        <f t="shared" si="43"/>
        <v>-0.84460442966720894</v>
      </c>
      <c r="E2578">
        <v>6.9312559444885847E-4</v>
      </c>
    </row>
    <row r="2579" spans="2:5" x14ac:dyDescent="0.35">
      <c r="B2579" s="40">
        <v>42913</v>
      </c>
      <c r="C2579" s="41">
        <v>268.65106200000002</v>
      </c>
      <c r="D2579" s="6">
        <f t="shared" si="43"/>
        <v>47.700237581533834</v>
      </c>
      <c r="E2579">
        <v>6.9045692384898136E-4</v>
      </c>
    </row>
    <row r="2580" spans="2:5" x14ac:dyDescent="0.35">
      <c r="B2580" s="40">
        <v>37628</v>
      </c>
      <c r="C2580" s="41">
        <v>5.5164220000000004</v>
      </c>
      <c r="D2580" s="6">
        <f t="shared" si="43"/>
        <v>-0.9579027310322622</v>
      </c>
      <c r="E2580">
        <v>6.8388136962033391E-4</v>
      </c>
    </row>
    <row r="2581" spans="2:5" x14ac:dyDescent="0.35">
      <c r="B2581" s="40">
        <v>41393</v>
      </c>
      <c r="C2581" s="41">
        <v>131.03990200000001</v>
      </c>
      <c r="D2581" s="6">
        <f t="shared" si="43"/>
        <v>-0.51898775419505561</v>
      </c>
      <c r="E2581">
        <v>6.8247909586559719E-4</v>
      </c>
    </row>
    <row r="2582" spans="2:5" x14ac:dyDescent="0.35">
      <c r="B2582" s="40">
        <v>42236</v>
      </c>
      <c r="C2582" s="41">
        <v>272.42529300000001</v>
      </c>
      <c r="D2582" s="6">
        <f t="shared" si="43"/>
        <v>-0.46967042329406128</v>
      </c>
      <c r="E2582">
        <v>6.7258128266296422E-4</v>
      </c>
    </row>
    <row r="2583" spans="2:5" x14ac:dyDescent="0.35">
      <c r="B2583" s="40">
        <v>44144</v>
      </c>
      <c r="C2583" s="41">
        <v>513.69055200000003</v>
      </c>
      <c r="D2583" s="6">
        <f t="shared" si="43"/>
        <v>0.851714846010587</v>
      </c>
      <c r="E2583">
        <v>6.6403471146690089E-4</v>
      </c>
    </row>
    <row r="2584" spans="2:5" x14ac:dyDescent="0.35">
      <c r="B2584" s="40">
        <v>42234</v>
      </c>
      <c r="C2584" s="41">
        <v>277.41342200000003</v>
      </c>
      <c r="D2584" s="6">
        <f t="shared" si="43"/>
        <v>-0.38250817508824919</v>
      </c>
      <c r="E2584">
        <v>6.6059160650307625E-4</v>
      </c>
    </row>
    <row r="2585" spans="2:5" x14ac:dyDescent="0.35">
      <c r="B2585" s="40">
        <v>43987</v>
      </c>
      <c r="C2585" s="41">
        <v>449.25845299999997</v>
      </c>
      <c r="D2585" s="6">
        <f t="shared" si="43"/>
        <v>-0.16237463354393286</v>
      </c>
      <c r="E2585">
        <v>6.4866427755088665E-4</v>
      </c>
    </row>
    <row r="2586" spans="2:5" x14ac:dyDescent="0.35">
      <c r="B2586" s="40">
        <v>44750</v>
      </c>
      <c r="C2586" s="41">
        <v>536.34771699999999</v>
      </c>
      <c r="D2586" s="6">
        <f t="shared" si="43"/>
        <v>89.024004880971759</v>
      </c>
      <c r="E2586">
        <v>6.439409507076919E-4</v>
      </c>
    </row>
    <row r="2587" spans="2:5" x14ac:dyDescent="0.35">
      <c r="B2587" s="40">
        <v>37496</v>
      </c>
      <c r="C2587" s="41">
        <v>5.9578300000000004</v>
      </c>
      <c r="D2587" s="6">
        <f t="shared" si="43"/>
        <v>-0.99053913253079529</v>
      </c>
      <c r="E2587">
        <v>6.2595490874116214E-4</v>
      </c>
    </row>
    <row r="2588" spans="2:5" x14ac:dyDescent="0.35">
      <c r="B2588" s="40">
        <v>44442</v>
      </c>
      <c r="C2588" s="41">
        <v>629.73400900000001</v>
      </c>
      <c r="D2588" s="6">
        <f t="shared" si="43"/>
        <v>3.3314806575029259</v>
      </c>
      <c r="E2588">
        <v>6.2427828786809517E-4</v>
      </c>
    </row>
    <row r="2589" spans="2:5" x14ac:dyDescent="0.35">
      <c r="B2589" s="40">
        <v>41600</v>
      </c>
      <c r="C2589" s="41">
        <v>145.385391</v>
      </c>
      <c r="D2589" s="6">
        <f t="shared" si="43"/>
        <v>-0.62494062038000497</v>
      </c>
      <c r="E2589">
        <v>6.2129409439216768E-4</v>
      </c>
    </row>
    <row r="2590" spans="2:5" x14ac:dyDescent="0.35">
      <c r="B2590" s="40">
        <v>43395</v>
      </c>
      <c r="C2590" s="41">
        <v>387.63299599999999</v>
      </c>
      <c r="D2590" s="6">
        <f t="shared" si="43"/>
        <v>1.5984782391882775</v>
      </c>
      <c r="E2590">
        <v>6.1831967464044289E-4</v>
      </c>
    </row>
    <row r="2591" spans="2:5" x14ac:dyDescent="0.35">
      <c r="B2591" s="40">
        <v>41605</v>
      </c>
      <c r="C2591" s="41">
        <v>149.17692600000001</v>
      </c>
      <c r="D2591" s="6">
        <f t="shared" si="43"/>
        <v>-8.6375051271235827E-3</v>
      </c>
      <c r="E2591">
        <v>6.0580222868976017E-4</v>
      </c>
    </row>
    <row r="2592" spans="2:5" x14ac:dyDescent="0.35">
      <c r="B2592" s="40">
        <v>41543</v>
      </c>
      <c r="C2592" s="41">
        <v>150.47666899999999</v>
      </c>
      <c r="D2592" s="6">
        <f t="shared" si="43"/>
        <v>-6.8251252106891425E-2</v>
      </c>
      <c r="E2592">
        <v>5.9731289920494381E-4</v>
      </c>
    </row>
    <row r="2593" spans="2:5" x14ac:dyDescent="0.35">
      <c r="B2593" s="40">
        <v>41745</v>
      </c>
      <c r="C2593" s="41">
        <v>161.499191</v>
      </c>
      <c r="D2593" s="6">
        <f t="shared" si="43"/>
        <v>-0.35276395242816072</v>
      </c>
      <c r="E2593">
        <v>5.5916978475085706E-4</v>
      </c>
    </row>
    <row r="2594" spans="2:5" x14ac:dyDescent="0.35">
      <c r="B2594" s="40">
        <v>42780</v>
      </c>
      <c r="C2594" s="41">
        <v>249.52131700000001</v>
      </c>
      <c r="D2594" s="6">
        <f t="shared" si="43"/>
        <v>-0.55008731473155181</v>
      </c>
      <c r="E2594">
        <v>5.5728886238415104E-4</v>
      </c>
    </row>
    <row r="2595" spans="2:5" x14ac:dyDescent="0.35">
      <c r="B2595" s="40">
        <v>45079</v>
      </c>
      <c r="C2595" s="41">
        <v>554.59942599999999</v>
      </c>
      <c r="D2595" s="6">
        <f t="shared" si="43"/>
        <v>2.3047598393203366</v>
      </c>
      <c r="E2595">
        <v>5.3866777276157429E-4</v>
      </c>
    </row>
    <row r="2596" spans="2:5" x14ac:dyDescent="0.35">
      <c r="B2596" s="40">
        <v>41815</v>
      </c>
      <c r="C2596" s="41">
        <v>167.818375</v>
      </c>
      <c r="D2596" s="6">
        <f t="shared" si="43"/>
        <v>3.2322683652328124</v>
      </c>
      <c r="E2596">
        <v>5.3819841664698789E-4</v>
      </c>
    </row>
    <row r="2597" spans="2:5" x14ac:dyDescent="0.35">
      <c r="B2597" s="40">
        <v>39895</v>
      </c>
      <c r="C2597" s="41">
        <v>39.652110999999998</v>
      </c>
      <c r="D2597" s="6">
        <f t="shared" si="43"/>
        <v>-0.92846821464105278</v>
      </c>
      <c r="E2597">
        <v>5.3796554300406939E-4</v>
      </c>
    </row>
    <row r="2598" spans="2:5" x14ac:dyDescent="0.35">
      <c r="B2598" s="40">
        <v>44376</v>
      </c>
      <c r="C2598" s="41">
        <v>554.32855199999995</v>
      </c>
      <c r="D2598" s="6">
        <f t="shared" si="43"/>
        <v>12.91556680860165</v>
      </c>
      <c r="E2598">
        <v>5.2890110536979364E-4</v>
      </c>
    </row>
    <row r="2599" spans="2:5" x14ac:dyDescent="0.35">
      <c r="B2599" s="40">
        <v>39496</v>
      </c>
      <c r="C2599" s="41">
        <v>39.835140000000003</v>
      </c>
      <c r="D2599" s="6">
        <f t="shared" si="43"/>
        <v>-5.2604235847812804E-4</v>
      </c>
      <c r="E2599">
        <v>5.2639534324729444E-4</v>
      </c>
    </row>
    <row r="2600" spans="2:5" x14ac:dyDescent="0.35">
      <c r="B2600" s="40">
        <v>39597</v>
      </c>
      <c r="C2600" s="41">
        <v>39.856105999999997</v>
      </c>
      <c r="D2600" s="6">
        <f t="shared" si="43"/>
        <v>-0.9294665323063368</v>
      </c>
      <c r="E2600">
        <v>5.2631922468439341E-4</v>
      </c>
    </row>
    <row r="2601" spans="2:5" x14ac:dyDescent="0.35">
      <c r="B2601" s="40">
        <v>44420</v>
      </c>
      <c r="C2601" s="41">
        <v>565.06658900000002</v>
      </c>
      <c r="D2601" s="6">
        <f t="shared" si="43"/>
        <v>5.8179268797029406</v>
      </c>
      <c r="E2601">
        <v>5.2165478119435484E-4</v>
      </c>
    </row>
    <row r="2602" spans="2:5" x14ac:dyDescent="0.35">
      <c r="B2602" s="40">
        <v>40339</v>
      </c>
      <c r="C2602" s="41">
        <v>82.879531999999998</v>
      </c>
      <c r="D2602" s="6">
        <f t="shared" si="43"/>
        <v>2.5148730266153896</v>
      </c>
      <c r="E2602">
        <v>5.2111171222924671E-4</v>
      </c>
    </row>
    <row r="2603" spans="2:5" x14ac:dyDescent="0.35">
      <c r="B2603" s="40">
        <v>38687</v>
      </c>
      <c r="C2603" s="41">
        <v>23.579666</v>
      </c>
      <c r="D2603" s="6">
        <f t="shared" si="43"/>
        <v>-0.7209673510254293</v>
      </c>
      <c r="E2603">
        <v>5.1804486160719765E-4</v>
      </c>
    </row>
    <row r="2604" spans="2:5" x14ac:dyDescent="0.35">
      <c r="B2604" s="40">
        <v>40613</v>
      </c>
      <c r="C2604" s="41">
        <v>84.505043000000001</v>
      </c>
      <c r="D2604" s="6">
        <f t="shared" si="43"/>
        <v>1.0808476813377619</v>
      </c>
      <c r="E2604">
        <v>5.1678047704521778E-4</v>
      </c>
    </row>
    <row r="2605" spans="2:5" x14ac:dyDescent="0.35">
      <c r="B2605" s="40">
        <v>39609</v>
      </c>
      <c r="C2605" s="41">
        <v>40.610874000000003</v>
      </c>
      <c r="D2605" s="6">
        <f t="shared" si="43"/>
        <v>-0.85091615976926882</v>
      </c>
      <c r="E2605">
        <v>5.1650768667660472E-4</v>
      </c>
    </row>
    <row r="2606" spans="2:5" x14ac:dyDescent="0.35">
      <c r="B2606" s="40">
        <v>42851</v>
      </c>
      <c r="C2606" s="41">
        <v>272.40292399999998</v>
      </c>
      <c r="D2606" s="6">
        <f t="shared" si="43"/>
        <v>2.1486576881182851</v>
      </c>
      <c r="E2606">
        <v>5.1033927268304493E-4</v>
      </c>
    </row>
    <row r="2607" spans="2:5" x14ac:dyDescent="0.35">
      <c r="B2607" s="40">
        <v>40484</v>
      </c>
      <c r="C2607" s="41">
        <v>86.513985000000005</v>
      </c>
      <c r="D2607" s="6">
        <f t="shared" si="43"/>
        <v>1.0756642041432438</v>
      </c>
      <c r="E2607">
        <v>5.0513294124357065E-4</v>
      </c>
    </row>
    <row r="2608" spans="2:5" x14ac:dyDescent="0.35">
      <c r="B2608" s="40">
        <v>39616</v>
      </c>
      <c r="C2608" s="41">
        <v>41.680145000000003</v>
      </c>
      <c r="D2608" s="6">
        <f t="shared" si="43"/>
        <v>-5.0267250699117562E-4</v>
      </c>
      <c r="E2608">
        <v>5.0325042403628439E-4</v>
      </c>
    </row>
    <row r="2609" spans="2:5" x14ac:dyDescent="0.35">
      <c r="B2609" s="40">
        <v>39617</v>
      </c>
      <c r="C2609" s="41">
        <v>41.701107</v>
      </c>
      <c r="D2609" s="6">
        <f t="shared" si="43"/>
        <v>-0.52528921555965935</v>
      </c>
      <c r="E2609">
        <v>5.029253137194522E-4</v>
      </c>
    </row>
    <row r="2610" spans="2:5" x14ac:dyDescent="0.35">
      <c r="B2610" s="40">
        <v>40850</v>
      </c>
      <c r="C2610" s="41">
        <v>87.845291000000003</v>
      </c>
      <c r="D2610" s="6">
        <f t="shared" si="43"/>
        <v>1.093452511541297</v>
      </c>
      <c r="E2610">
        <v>5.0033392990346851E-4</v>
      </c>
    </row>
    <row r="2611" spans="2:5" x14ac:dyDescent="0.35">
      <c r="B2611" s="40">
        <v>39329</v>
      </c>
      <c r="C2611" s="41">
        <v>41.961922000000001</v>
      </c>
      <c r="D2611" s="6">
        <f t="shared" si="43"/>
        <v>-0.5252738733738278</v>
      </c>
      <c r="E2611">
        <v>4.9643427338729091E-4</v>
      </c>
    </row>
    <row r="2612" spans="2:5" x14ac:dyDescent="0.35">
      <c r="B2612" s="40">
        <v>40665</v>
      </c>
      <c r="C2612" s="41">
        <v>88.391852999999998</v>
      </c>
      <c r="D2612" s="6">
        <f t="shared" si="43"/>
        <v>-2.371929130553058E-2</v>
      </c>
      <c r="E2612">
        <v>4.94214991840751E-4</v>
      </c>
    </row>
    <row r="2613" spans="2:5" x14ac:dyDescent="0.35">
      <c r="B2613" s="40">
        <v>40981</v>
      </c>
      <c r="C2613" s="41">
        <v>90.539383000000001</v>
      </c>
      <c r="D2613" s="6">
        <f t="shared" si="43"/>
        <v>-0.81966295593415384</v>
      </c>
      <c r="E2613">
        <v>4.88313230074004E-4</v>
      </c>
    </row>
    <row r="2614" spans="2:5" x14ac:dyDescent="0.35">
      <c r="B2614" s="40">
        <v>44180</v>
      </c>
      <c r="C2614" s="41">
        <v>502.056488</v>
      </c>
      <c r="D2614" s="6">
        <f t="shared" si="43"/>
        <v>1.6707447364692847</v>
      </c>
      <c r="E2614">
        <v>4.8688337495144096E-4</v>
      </c>
    </row>
    <row r="2615" spans="2:5" x14ac:dyDescent="0.35">
      <c r="B2615" s="40">
        <v>41932</v>
      </c>
      <c r="C2615" s="41">
        <v>187.98370399999999</v>
      </c>
      <c r="D2615" s="6">
        <f t="shared" si="43"/>
        <v>1.0754374291792184</v>
      </c>
      <c r="E2615">
        <v>4.8571938027032116E-4</v>
      </c>
    </row>
    <row r="2616" spans="2:5" x14ac:dyDescent="0.35">
      <c r="B2616" s="40">
        <v>40681</v>
      </c>
      <c r="C2616" s="41">
        <v>90.575462000000002</v>
      </c>
      <c r="D2616" s="6">
        <f t="shared" si="43"/>
        <v>-0.6903643042372698</v>
      </c>
      <c r="E2616">
        <v>4.82548801428662E-4</v>
      </c>
    </row>
    <row r="2617" spans="2:5" x14ac:dyDescent="0.35">
      <c r="B2617" s="40">
        <v>42998</v>
      </c>
      <c r="C2617" s="41">
        <v>292.52267499999999</v>
      </c>
      <c r="D2617" s="6">
        <f t="shared" si="43"/>
        <v>2.1242081613990562</v>
      </c>
      <c r="E2617">
        <v>4.7689121989342401E-4</v>
      </c>
    </row>
    <row r="2618" spans="2:5" x14ac:dyDescent="0.35">
      <c r="B2618" s="40">
        <v>41002</v>
      </c>
      <c r="C2618" s="41">
        <v>93.630981000000006</v>
      </c>
      <c r="D2618" s="6">
        <f t="shared" si="43"/>
        <v>-0.68809560440135886</v>
      </c>
      <c r="E2618">
        <v>4.7208580697287342E-4</v>
      </c>
    </row>
    <row r="2619" spans="2:5" x14ac:dyDescent="0.35">
      <c r="B2619" s="40">
        <v>43035</v>
      </c>
      <c r="C2619" s="41">
        <v>300.191284</v>
      </c>
      <c r="D2619" s="6">
        <f t="shared" si="43"/>
        <v>-1.0542700059901863E-2</v>
      </c>
      <c r="E2619">
        <v>4.6500644065544644E-4</v>
      </c>
    </row>
    <row r="2620" spans="2:5" x14ac:dyDescent="0.35">
      <c r="B2620" s="40">
        <v>43160</v>
      </c>
      <c r="C2620" s="41">
        <v>303.38983200000001</v>
      </c>
      <c r="D2620" s="6">
        <f t="shared" si="43"/>
        <v>0.47935193358753042</v>
      </c>
      <c r="E2620">
        <v>4.6151378830889026E-4</v>
      </c>
    </row>
    <row r="2621" spans="2:5" x14ac:dyDescent="0.35">
      <c r="B2621" s="40">
        <v>41893</v>
      </c>
      <c r="C2621" s="41">
        <v>205.082932</v>
      </c>
      <c r="D2621" s="6">
        <f t="shared" si="43"/>
        <v>-0.35202365336410074</v>
      </c>
      <c r="E2621">
        <v>4.4259732161622885E-4</v>
      </c>
    </row>
    <row r="2622" spans="2:5" x14ac:dyDescent="0.35">
      <c r="B2622" s="40">
        <v>43137</v>
      </c>
      <c r="C2622" s="41">
        <v>316.49755900000002</v>
      </c>
      <c r="D2622" s="6">
        <f t="shared" si="43"/>
        <v>-0.43829420642805589</v>
      </c>
      <c r="E2622">
        <v>4.4258467248691662E-4</v>
      </c>
    </row>
    <row r="2623" spans="2:5" x14ac:dyDescent="0.35">
      <c r="B2623" s="40">
        <v>44921</v>
      </c>
      <c r="C2623" s="41">
        <v>563.45788600000003</v>
      </c>
      <c r="D2623" s="6">
        <f t="shared" si="43"/>
        <v>10.522823931505917</v>
      </c>
      <c r="E2623">
        <v>4.4182706618300856E-4</v>
      </c>
    </row>
    <row r="2624" spans="2:5" x14ac:dyDescent="0.35">
      <c r="B2624" s="40">
        <v>39980</v>
      </c>
      <c r="C2624" s="41">
        <v>48.899287999999999</v>
      </c>
      <c r="D2624" s="6">
        <f t="shared" si="43"/>
        <v>-0.52221864646362737</v>
      </c>
      <c r="E2624">
        <v>4.3610647348459508E-4</v>
      </c>
    </row>
    <row r="2625" spans="2:5" x14ac:dyDescent="0.35">
      <c r="B2625" s="40">
        <v>41096</v>
      </c>
      <c r="C2625" s="41">
        <v>102.346581</v>
      </c>
      <c r="D2625" s="6">
        <f t="shared" si="43"/>
        <v>-0.82198871335606993</v>
      </c>
      <c r="E2625">
        <v>4.3471244566423313E-4</v>
      </c>
    </row>
    <row r="2626" spans="2:5" x14ac:dyDescent="0.35">
      <c r="B2626" s="40">
        <v>44399</v>
      </c>
      <c r="C2626" s="41">
        <v>574.94433600000002</v>
      </c>
      <c r="D2626" s="6">
        <f t="shared" si="43"/>
        <v>0.23493858351181265</v>
      </c>
      <c r="E2626">
        <v>4.2502691660532696E-4</v>
      </c>
    </row>
    <row r="2627" spans="2:5" x14ac:dyDescent="0.35">
      <c r="B2627" s="40">
        <v>44027</v>
      </c>
      <c r="C2627" s="41">
        <v>465.56512500000002</v>
      </c>
      <c r="D2627" s="6">
        <f t="shared" si="43"/>
        <v>47.198270923146779</v>
      </c>
      <c r="E2627">
        <v>4.1720049526429946E-4</v>
      </c>
    </row>
    <row r="2628" spans="2:5" x14ac:dyDescent="0.35">
      <c r="B2628" s="40">
        <v>38257</v>
      </c>
      <c r="C2628" s="41">
        <v>9.6593739999999997</v>
      </c>
      <c r="D2628" s="6">
        <f t="shared" si="43"/>
        <v>-0.67756882891250769</v>
      </c>
      <c r="E2628">
        <v>4.0795676217581357E-4</v>
      </c>
    </row>
    <row r="2629" spans="2:5" x14ac:dyDescent="0.35">
      <c r="B2629" s="40">
        <v>38776</v>
      </c>
      <c r="C2629" s="41">
        <v>29.957941000000002</v>
      </c>
      <c r="D2629" s="6">
        <f t="shared" si="43"/>
        <v>-0.8675326953745256</v>
      </c>
      <c r="E2629">
        <v>4.0777099105617523E-4</v>
      </c>
    </row>
    <row r="2630" spans="2:5" x14ac:dyDescent="0.35">
      <c r="B2630" s="40">
        <v>42439</v>
      </c>
      <c r="C2630" s="41">
        <v>226.15347299999999</v>
      </c>
      <c r="D2630" s="6">
        <f t="shared" si="43"/>
        <v>-0.34598331402473792</v>
      </c>
      <c r="E2630">
        <v>4.0674767992250095E-4</v>
      </c>
    </row>
    <row r="2631" spans="2:5" x14ac:dyDescent="0.35">
      <c r="B2631" s="40">
        <v>43235</v>
      </c>
      <c r="C2631" s="41">
        <v>345.79159499999997</v>
      </c>
      <c r="D2631" s="6">
        <f t="shared" ref="D2631:D2694" si="44">(C2631-C2632)/C2632</f>
        <v>2.0476544793836235</v>
      </c>
      <c r="E2631">
        <v>4.0480926705875554E-4</v>
      </c>
    </row>
    <row r="2632" spans="2:5" x14ac:dyDescent="0.35">
      <c r="B2632" s="40">
        <v>41158</v>
      </c>
      <c r="C2632" s="41">
        <v>113.46154799999999</v>
      </c>
      <c r="D2632" s="6">
        <f t="shared" si="44"/>
        <v>-3.1405269641748564E-2</v>
      </c>
      <c r="E2632">
        <v>3.9190739660869113E-4</v>
      </c>
    </row>
    <row r="2633" spans="2:5" x14ac:dyDescent="0.35">
      <c r="B2633" s="40">
        <v>41254</v>
      </c>
      <c r="C2633" s="41">
        <v>117.140373</v>
      </c>
      <c r="D2633" s="6">
        <f t="shared" si="44"/>
        <v>-0.77137294545387858</v>
      </c>
      <c r="E2633">
        <v>3.8173912711524143E-4</v>
      </c>
    </row>
    <row r="2634" spans="2:5" x14ac:dyDescent="0.35">
      <c r="B2634" s="40">
        <v>44260</v>
      </c>
      <c r="C2634" s="41">
        <v>512.36444100000006</v>
      </c>
      <c r="D2634" s="6">
        <f t="shared" si="44"/>
        <v>49.208544648822517</v>
      </c>
      <c r="E2634">
        <v>3.8170217446520171E-4</v>
      </c>
    </row>
    <row r="2635" spans="2:5" x14ac:dyDescent="0.35">
      <c r="B2635" s="40">
        <v>38056</v>
      </c>
      <c r="C2635" s="41">
        <v>10.204726000000001</v>
      </c>
      <c r="D2635" s="6">
        <f t="shared" si="44"/>
        <v>-0.95767545675017929</v>
      </c>
      <c r="E2635">
        <v>3.7937992654743172E-4</v>
      </c>
    </row>
    <row r="2636" spans="2:5" x14ac:dyDescent="0.35">
      <c r="B2636" s="40">
        <v>42067</v>
      </c>
      <c r="C2636" s="41">
        <v>241.106583</v>
      </c>
      <c r="D2636" s="6">
        <f t="shared" si="44"/>
        <v>-0.36983105885496459</v>
      </c>
      <c r="E2636">
        <v>3.7897602858682643E-4</v>
      </c>
    </row>
    <row r="2637" spans="2:5" x14ac:dyDescent="0.35">
      <c r="B2637" s="40">
        <v>43585</v>
      </c>
      <c r="C2637" s="41">
        <v>382.60626200000002</v>
      </c>
      <c r="D2637" s="6">
        <f t="shared" si="44"/>
        <v>-0.26695270013266209</v>
      </c>
      <c r="E2637">
        <v>3.7669867543427065E-4</v>
      </c>
    </row>
    <row r="2638" spans="2:5" x14ac:dyDescent="0.35">
      <c r="B2638" s="40">
        <v>44197</v>
      </c>
      <c r="C2638" s="41">
        <v>521.939392</v>
      </c>
      <c r="D2638" s="6">
        <f t="shared" si="44"/>
        <v>3.3657288962339793</v>
      </c>
      <c r="E2638">
        <v>3.7434444871888993E-4</v>
      </c>
    </row>
    <row r="2639" spans="2:5" x14ac:dyDescent="0.35">
      <c r="B2639" s="40">
        <v>41355</v>
      </c>
      <c r="C2639" s="41">
        <v>119.55378</v>
      </c>
      <c r="D2639" s="6">
        <f t="shared" si="44"/>
        <v>-7.4703812147784005E-4</v>
      </c>
      <c r="E2639">
        <v>3.7384600212295681E-4</v>
      </c>
    </row>
    <row r="2640" spans="2:5" x14ac:dyDescent="0.35">
      <c r="B2640" s="40">
        <v>41310</v>
      </c>
      <c r="C2640" s="41">
        <v>119.643158</v>
      </c>
      <c r="D2640" s="6">
        <f t="shared" si="44"/>
        <v>-3.5761087062850209E-4</v>
      </c>
      <c r="E2640">
        <v>3.7337423863913985E-4</v>
      </c>
    </row>
    <row r="2641" spans="2:5" x14ac:dyDescent="0.35">
      <c r="B2641" s="40">
        <v>41198</v>
      </c>
      <c r="C2641" s="41">
        <v>119.685959</v>
      </c>
      <c r="D2641" s="6">
        <f t="shared" si="44"/>
        <v>-0.6998851383105188</v>
      </c>
      <c r="E2641">
        <v>3.7202825920306678E-4</v>
      </c>
    </row>
    <row r="2642" spans="2:5" x14ac:dyDescent="0.35">
      <c r="B2642" s="40">
        <v>43433</v>
      </c>
      <c r="C2642" s="41">
        <v>398.80050699999998</v>
      </c>
      <c r="D2642" s="6">
        <f t="shared" si="44"/>
        <v>0.56404596952729336</v>
      </c>
      <c r="E2642">
        <v>3.6178032775056992E-4</v>
      </c>
    </row>
    <row r="2643" spans="2:5" x14ac:dyDescent="0.35">
      <c r="B2643" s="40">
        <v>42367</v>
      </c>
      <c r="C2643" s="41">
        <v>254.980042</v>
      </c>
      <c r="D2643" s="6">
        <f t="shared" si="44"/>
        <v>-6.537947005800411E-2</v>
      </c>
      <c r="E2643">
        <v>3.6056601425680916E-4</v>
      </c>
    </row>
    <row r="2644" spans="2:5" x14ac:dyDescent="0.35">
      <c r="B2644" s="40">
        <v>42587</v>
      </c>
      <c r="C2644" s="41">
        <v>272.81664999999998</v>
      </c>
      <c r="D2644" s="6">
        <f t="shared" si="44"/>
        <v>-0.3697107872430882</v>
      </c>
      <c r="E2644">
        <v>3.3826823471989106E-4</v>
      </c>
    </row>
    <row r="2645" spans="2:5" x14ac:dyDescent="0.35">
      <c r="B2645" s="40">
        <v>43738</v>
      </c>
      <c r="C2645" s="41">
        <v>432.84359699999999</v>
      </c>
      <c r="D2645" s="6">
        <f t="shared" si="44"/>
        <v>-3.046292257857193E-2</v>
      </c>
      <c r="E2645">
        <v>3.3536285588017003E-4</v>
      </c>
    </row>
    <row r="2646" spans="2:5" x14ac:dyDescent="0.35">
      <c r="B2646" s="40">
        <v>43832</v>
      </c>
      <c r="C2646" s="41">
        <v>446.44357300000001</v>
      </c>
      <c r="D2646" s="6">
        <f t="shared" si="44"/>
        <v>-0.26098069625979931</v>
      </c>
      <c r="E2646">
        <v>3.2623719685540015E-4</v>
      </c>
    </row>
    <row r="2647" spans="2:5" x14ac:dyDescent="0.35">
      <c r="B2647" s="40">
        <v>44476</v>
      </c>
      <c r="C2647" s="41">
        <v>604.10272199999997</v>
      </c>
      <c r="D2647" s="6">
        <f t="shared" si="44"/>
        <v>7.7498981150579613</v>
      </c>
      <c r="E2647">
        <v>3.251331814063696E-4</v>
      </c>
    </row>
    <row r="2648" spans="2:5" x14ac:dyDescent="0.35">
      <c r="B2648" s="40">
        <v>40260</v>
      </c>
      <c r="C2648" s="41">
        <v>69.041115000000005</v>
      </c>
      <c r="D2648" s="6">
        <f t="shared" si="44"/>
        <v>-0.55560751565235245</v>
      </c>
      <c r="E2648">
        <v>3.1282452773798906E-4</v>
      </c>
    </row>
    <row r="2649" spans="2:5" x14ac:dyDescent="0.35">
      <c r="B2649" s="40">
        <v>41696</v>
      </c>
      <c r="C2649" s="41">
        <v>155.36067199999999</v>
      </c>
      <c r="D2649" s="6">
        <f t="shared" si="44"/>
        <v>-0.70832631499693532</v>
      </c>
      <c r="E2649">
        <v>2.9089822083481202E-4</v>
      </c>
    </row>
    <row r="2650" spans="2:5" x14ac:dyDescent="0.35">
      <c r="B2650" s="40">
        <v>44978</v>
      </c>
      <c r="C2650" s="41">
        <v>532.65234399999997</v>
      </c>
      <c r="D2650" s="6">
        <f t="shared" si="44"/>
        <v>5.6538780189441749</v>
      </c>
      <c r="E2650">
        <v>2.8035895651532487E-4</v>
      </c>
    </row>
    <row r="2651" spans="2:5" x14ac:dyDescent="0.35">
      <c r="B2651" s="40">
        <v>40329</v>
      </c>
      <c r="C2651" s="41">
        <v>80.051413999999994</v>
      </c>
      <c r="D2651" s="6">
        <f t="shared" si="44"/>
        <v>-6.2215375532646118E-2</v>
      </c>
      <c r="E2651">
        <v>2.6987441780445105E-4</v>
      </c>
    </row>
    <row r="2652" spans="2:5" x14ac:dyDescent="0.35">
      <c r="B2652" s="40">
        <v>40392</v>
      </c>
      <c r="C2652" s="41">
        <v>85.362258999999995</v>
      </c>
      <c r="D2652" s="6">
        <f t="shared" si="44"/>
        <v>4.3425352562947115</v>
      </c>
      <c r="E2652">
        <v>2.526461642016483E-4</v>
      </c>
    </row>
    <row r="2653" spans="2:5" x14ac:dyDescent="0.35">
      <c r="B2653" s="40">
        <v>38426</v>
      </c>
      <c r="C2653" s="41">
        <v>15.977855999999999</v>
      </c>
      <c r="D2653" s="6">
        <f t="shared" si="44"/>
        <v>-0.82180309126577789</v>
      </c>
      <c r="E2653">
        <v>2.4940728209159931E-4</v>
      </c>
    </row>
    <row r="2654" spans="2:5" x14ac:dyDescent="0.35">
      <c r="B2654" s="40">
        <v>40410</v>
      </c>
      <c r="C2654" s="41">
        <v>89.664046999999997</v>
      </c>
      <c r="D2654" s="6">
        <f t="shared" si="44"/>
        <v>-0.83715746628839049</v>
      </c>
      <c r="E2654">
        <v>2.4221814661799424E-4</v>
      </c>
    </row>
    <row r="2655" spans="2:5" x14ac:dyDescent="0.35">
      <c r="B2655" s="40">
        <v>44879</v>
      </c>
      <c r="C2655" s="41">
        <v>550.61810300000002</v>
      </c>
      <c r="D2655" s="6">
        <f t="shared" si="44"/>
        <v>1.1384208067950614</v>
      </c>
      <c r="E2655">
        <v>1.8082587606884032E-4</v>
      </c>
    </row>
    <row r="2656" spans="2:5" x14ac:dyDescent="0.35">
      <c r="B2656" s="40">
        <v>42703</v>
      </c>
      <c r="C2656" s="41">
        <v>257.48818999999997</v>
      </c>
      <c r="D2656" s="6">
        <f t="shared" si="44"/>
        <v>-0.53931872129378955</v>
      </c>
      <c r="E2656">
        <v>1.8006786022223679E-4</v>
      </c>
    </row>
    <row r="2657" spans="2:5" x14ac:dyDescent="0.35">
      <c r="B2657" s="40">
        <v>44928</v>
      </c>
      <c r="C2657" s="41">
        <v>558.92913799999997</v>
      </c>
      <c r="D2657" s="6">
        <f t="shared" si="44"/>
        <v>1.1383860546055338</v>
      </c>
      <c r="E2657">
        <v>1.7813659437739037E-4</v>
      </c>
    </row>
    <row r="2658" spans="2:5" x14ac:dyDescent="0.35">
      <c r="B2658" s="40">
        <v>42895</v>
      </c>
      <c r="C2658" s="41">
        <v>261.37896699999999</v>
      </c>
      <c r="D2658" s="6">
        <f t="shared" si="44"/>
        <v>-0.53762785680441227</v>
      </c>
      <c r="E2658">
        <v>1.772644995490748E-4</v>
      </c>
    </row>
    <row r="2659" spans="2:5" x14ac:dyDescent="0.35">
      <c r="B2659" s="40">
        <v>45131</v>
      </c>
      <c r="C2659" s="41">
        <v>565.29998799999998</v>
      </c>
      <c r="D2659" s="6">
        <f t="shared" si="44"/>
        <v>0.99832291461663736</v>
      </c>
      <c r="E2659">
        <v>1.7688605427695859E-4</v>
      </c>
    </row>
    <row r="2660" spans="2:5" x14ac:dyDescent="0.35">
      <c r="B2660" s="40">
        <v>42529</v>
      </c>
      <c r="C2660" s="41">
        <v>282.88720699999999</v>
      </c>
      <c r="D2660" s="6">
        <f t="shared" si="44"/>
        <v>-4.3276327661909489E-3</v>
      </c>
      <c r="E2660">
        <v>1.6249044410941821E-4</v>
      </c>
    </row>
    <row r="2661" spans="2:5" x14ac:dyDescent="0.35">
      <c r="B2661" s="40">
        <v>42556</v>
      </c>
      <c r="C2661" s="41">
        <v>284.11676</v>
      </c>
      <c r="D2661" s="6">
        <f t="shared" si="44"/>
        <v>-6.3093571961799849E-2</v>
      </c>
      <c r="E2661">
        <v>1.6232581692140791E-4</v>
      </c>
    </row>
    <row r="2662" spans="2:5" x14ac:dyDescent="0.35">
      <c r="B2662" s="40">
        <v>43174</v>
      </c>
      <c r="C2662" s="41">
        <v>303.24987800000002</v>
      </c>
      <c r="D2662" s="6">
        <f t="shared" si="44"/>
        <v>-6.8757936135580761E-2</v>
      </c>
      <c r="E2662">
        <v>1.5389348589935544E-4</v>
      </c>
    </row>
    <row r="2663" spans="2:5" x14ac:dyDescent="0.35">
      <c r="B2663" s="40">
        <v>43102</v>
      </c>
      <c r="C2663" s="41">
        <v>325.64022799999998</v>
      </c>
      <c r="D2663" s="6">
        <f t="shared" si="44"/>
        <v>-7.7519515622731766E-2</v>
      </c>
      <c r="E2663">
        <v>1.4312319404467995E-4</v>
      </c>
    </row>
    <row r="2664" spans="2:5" x14ac:dyDescent="0.35">
      <c r="B2664" s="40">
        <v>43594</v>
      </c>
      <c r="C2664" s="41">
        <v>353.00500499999998</v>
      </c>
      <c r="D2664" s="6">
        <f t="shared" si="44"/>
        <v>-0.10206582040461479</v>
      </c>
      <c r="E2664">
        <v>1.3626592587818366E-4</v>
      </c>
    </row>
    <row r="2665" spans="2:5" x14ac:dyDescent="0.35">
      <c r="B2665" s="40">
        <v>43629</v>
      </c>
      <c r="C2665" s="41">
        <v>393.130157</v>
      </c>
      <c r="D2665" s="6">
        <f t="shared" si="44"/>
        <v>-0.1884106578745989</v>
      </c>
      <c r="E2665">
        <v>1.2235358631040595E-4</v>
      </c>
    </row>
    <row r="2666" spans="2:5" x14ac:dyDescent="0.35">
      <c r="B2666" s="40">
        <v>43945</v>
      </c>
      <c r="C2666" s="41">
        <v>484.39541600000001</v>
      </c>
      <c r="D2666" s="6">
        <f t="shared" si="44"/>
        <v>-0.15153754936936889</v>
      </c>
      <c r="E2666">
        <v>1.0011831932272207E-4</v>
      </c>
    </row>
    <row r="2667" spans="2:5" x14ac:dyDescent="0.35">
      <c r="B2667" s="40">
        <v>44495</v>
      </c>
      <c r="C2667" s="41">
        <v>570.90966800000001</v>
      </c>
      <c r="D2667" s="6">
        <f t="shared" si="44"/>
        <v>-6.1820228112648683E-3</v>
      </c>
      <c r="E2667">
        <v>8.5854576592522285E-5</v>
      </c>
    </row>
    <row r="2668" spans="2:5" x14ac:dyDescent="0.35">
      <c r="B2668" s="40">
        <v>44567</v>
      </c>
      <c r="C2668" s="41">
        <v>574.46099900000002</v>
      </c>
      <c r="D2668" s="6">
        <f t="shared" si="44"/>
        <v>-5.751280785300089E-3</v>
      </c>
      <c r="E2668">
        <v>8.5750336061660132E-5</v>
      </c>
    </row>
    <row r="2669" spans="2:5" x14ac:dyDescent="0.35">
      <c r="B2669" s="40">
        <v>44424</v>
      </c>
      <c r="C2669" s="41">
        <v>577.783997</v>
      </c>
      <c r="D2669" s="6">
        <f t="shared" si="44"/>
        <v>27.233739471303945</v>
      </c>
      <c r="E2669">
        <v>8.4940338486480771E-5</v>
      </c>
    </row>
    <row r="2670" spans="2:5" x14ac:dyDescent="0.35">
      <c r="B2670" s="40">
        <v>38561</v>
      </c>
      <c r="C2670" s="41">
        <v>20.464310000000001</v>
      </c>
      <c r="D2670" s="6">
        <f t="shared" si="44"/>
        <v>-0.94298777277864732</v>
      </c>
      <c r="E2670">
        <v>6.5533012340488641E-5</v>
      </c>
    </row>
    <row r="2671" spans="2:5" x14ac:dyDescent="0.35">
      <c r="B2671" s="40">
        <v>43285</v>
      </c>
      <c r="C2671" s="41">
        <v>358.94598400000001</v>
      </c>
      <c r="D2671" s="6">
        <f t="shared" si="44"/>
        <v>-0.36798255427101378</v>
      </c>
      <c r="E2671">
        <v>2.5630603956068121E-7</v>
      </c>
    </row>
    <row r="2672" spans="2:5" x14ac:dyDescent="0.35">
      <c r="B2672" s="40">
        <v>45105</v>
      </c>
      <c r="C2672" s="41">
        <v>567.93682899999999</v>
      </c>
      <c r="D2672" s="6">
        <f t="shared" si="44"/>
        <v>0.1177346883889082</v>
      </c>
      <c r="E2672">
        <v>0</v>
      </c>
    </row>
    <row r="2673" spans="2:5" x14ac:dyDescent="0.35">
      <c r="B2673" s="40">
        <v>44245</v>
      </c>
      <c r="C2673" s="41">
        <v>508.11416600000001</v>
      </c>
      <c r="D2673" s="6">
        <f t="shared" si="44"/>
        <v>0.69789229206425818</v>
      </c>
      <c r="E2673">
        <v>0</v>
      </c>
    </row>
    <row r="2674" spans="2:5" x14ac:dyDescent="0.35">
      <c r="B2674" s="40">
        <v>43024</v>
      </c>
      <c r="C2674" s="41">
        <v>299.26171900000003</v>
      </c>
      <c r="D2674" s="6">
        <f t="shared" si="44"/>
        <v>0.17491580472774365</v>
      </c>
      <c r="E2674">
        <v>0</v>
      </c>
    </row>
    <row r="2675" spans="2:5" x14ac:dyDescent="0.35">
      <c r="B2675" s="40">
        <v>42803</v>
      </c>
      <c r="C2675" s="41">
        <v>254.70907600000001</v>
      </c>
      <c r="D2675" s="6">
        <f t="shared" si="44"/>
        <v>-0.10585769210343828</v>
      </c>
      <c r="E2675">
        <v>0</v>
      </c>
    </row>
    <row r="2676" spans="2:5" x14ac:dyDescent="0.35">
      <c r="B2676" s="40">
        <v>42543</v>
      </c>
      <c r="C2676" s="41">
        <v>284.86413599999997</v>
      </c>
      <c r="D2676" s="6">
        <f t="shared" si="44"/>
        <v>0.24736062219472713</v>
      </c>
      <c r="E2676">
        <v>0</v>
      </c>
    </row>
    <row r="2677" spans="2:5" x14ac:dyDescent="0.35">
      <c r="B2677" s="40">
        <v>42026</v>
      </c>
      <c r="C2677" s="41">
        <v>228.37352000000001</v>
      </c>
      <c r="D2677" s="6">
        <f t="shared" si="44"/>
        <v>0.19142861786002593</v>
      </c>
      <c r="E2677">
        <v>0</v>
      </c>
    </row>
    <row r="2678" spans="2:5" x14ac:dyDescent="0.35">
      <c r="B2678" s="40">
        <v>41927</v>
      </c>
      <c r="C2678" s="41">
        <v>191.68040500000001</v>
      </c>
      <c r="D2678" s="6">
        <f t="shared" si="44"/>
        <v>8.8295742971115129E-2</v>
      </c>
      <c r="E2678">
        <v>0</v>
      </c>
    </row>
    <row r="2679" spans="2:5" x14ac:dyDescent="0.35">
      <c r="B2679" s="40">
        <v>41838</v>
      </c>
      <c r="C2679" s="41">
        <v>176.12896699999999</v>
      </c>
      <c r="D2679" s="6">
        <f t="shared" si="44"/>
        <v>2.5754241374110923E-4</v>
      </c>
      <c r="E2679">
        <v>0</v>
      </c>
    </row>
    <row r="2680" spans="2:5" x14ac:dyDescent="0.35">
      <c r="B2680" s="40">
        <v>41831</v>
      </c>
      <c r="C2680" s="41">
        <v>176.083618</v>
      </c>
      <c r="D2680" s="6">
        <f t="shared" si="44"/>
        <v>9.3668516716030048E-2</v>
      </c>
      <c r="E2680">
        <v>0</v>
      </c>
    </row>
    <row r="2681" spans="2:5" x14ac:dyDescent="0.35">
      <c r="B2681" s="40">
        <v>41753</v>
      </c>
      <c r="C2681" s="41">
        <v>161.00273100000001</v>
      </c>
      <c r="D2681" s="6">
        <f t="shared" si="44"/>
        <v>0.36506830139047153</v>
      </c>
      <c r="E2681">
        <v>0</v>
      </c>
    </row>
    <row r="2682" spans="2:5" x14ac:dyDescent="0.35">
      <c r="B2682" s="40">
        <v>41325</v>
      </c>
      <c r="C2682" s="41">
        <v>117.944817</v>
      </c>
      <c r="D2682" s="6">
        <f t="shared" si="44"/>
        <v>3.6265045283565639E-2</v>
      </c>
      <c r="E2682">
        <v>0</v>
      </c>
    </row>
    <row r="2683" spans="2:5" x14ac:dyDescent="0.35">
      <c r="B2683" s="40">
        <v>41183</v>
      </c>
      <c r="C2683" s="41">
        <v>113.81723</v>
      </c>
      <c r="D2683" s="6">
        <f t="shared" si="44"/>
        <v>7.3375305510822372E-2</v>
      </c>
      <c r="E2683">
        <v>0</v>
      </c>
    </row>
    <row r="2684" spans="2:5" x14ac:dyDescent="0.35">
      <c r="B2684" s="40">
        <v>41142</v>
      </c>
      <c r="C2684" s="41">
        <v>106.036751</v>
      </c>
      <c r="D2684" s="6">
        <f t="shared" si="44"/>
        <v>0.20647860861765685</v>
      </c>
      <c r="E2684">
        <v>0</v>
      </c>
    </row>
    <row r="2685" spans="2:5" x14ac:dyDescent="0.35">
      <c r="B2685" s="40">
        <v>40946</v>
      </c>
      <c r="C2685" s="41">
        <v>87.889458000000005</v>
      </c>
      <c r="D2685" s="6">
        <f t="shared" si="44"/>
        <v>5.8510788138945662E-2</v>
      </c>
      <c r="E2685">
        <v>0</v>
      </c>
    </row>
    <row r="2686" spans="2:5" x14ac:dyDescent="0.35">
      <c r="B2686" s="40">
        <v>40935</v>
      </c>
      <c r="C2686" s="41">
        <v>83.031234999999995</v>
      </c>
      <c r="D2686" s="6">
        <f t="shared" si="44"/>
        <v>-7.6503500953963452E-2</v>
      </c>
      <c r="E2686">
        <v>0</v>
      </c>
    </row>
    <row r="2687" spans="2:5" x14ac:dyDescent="0.35">
      <c r="B2687" s="40">
        <v>40815</v>
      </c>
      <c r="C2687" s="41">
        <v>89.909637000000004</v>
      </c>
      <c r="D2687" s="6">
        <f t="shared" si="44"/>
        <v>2.6810013775823809E-2</v>
      </c>
      <c r="E2687">
        <v>0</v>
      </c>
    </row>
    <row r="2688" spans="2:5" x14ac:dyDescent="0.35">
      <c r="B2688" s="40">
        <v>40535</v>
      </c>
      <c r="C2688" s="41">
        <v>87.562095999999997</v>
      </c>
      <c r="D2688" s="6">
        <f t="shared" si="44"/>
        <v>0.80640426776517171</v>
      </c>
      <c r="E2688">
        <v>0</v>
      </c>
    </row>
    <row r="2689" spans="2:5" x14ac:dyDescent="0.35">
      <c r="B2689" s="40">
        <v>39969</v>
      </c>
      <c r="C2689" s="41">
        <v>48.473145000000002</v>
      </c>
      <c r="D2689" s="6">
        <f t="shared" si="44"/>
        <v>8.3333419005061582E-2</v>
      </c>
      <c r="E2689">
        <v>0</v>
      </c>
    </row>
    <row r="2690" spans="2:5" x14ac:dyDescent="0.35">
      <c r="B2690" s="40">
        <v>39939</v>
      </c>
      <c r="C2690" s="41">
        <v>44.744438000000002</v>
      </c>
      <c r="D2690" s="6">
        <f t="shared" si="44"/>
        <v>0</v>
      </c>
      <c r="E2690">
        <v>0</v>
      </c>
    </row>
    <row r="2691" spans="2:5" x14ac:dyDescent="0.35">
      <c r="B2691" s="40">
        <v>39938</v>
      </c>
      <c r="C2691" s="41">
        <v>44.744438000000002</v>
      </c>
      <c r="D2691" s="6">
        <f t="shared" si="44"/>
        <v>0.16313082930957024</v>
      </c>
      <c r="E2691">
        <v>0</v>
      </c>
    </row>
    <row r="2692" spans="2:5" x14ac:dyDescent="0.35">
      <c r="B2692" s="40">
        <v>39828</v>
      </c>
      <c r="C2692" s="41">
        <v>38.468964</v>
      </c>
      <c r="D2692" s="6">
        <f t="shared" si="44"/>
        <v>0.10430605126351424</v>
      </c>
      <c r="E2692">
        <v>0</v>
      </c>
    </row>
    <row r="2693" spans="2:5" x14ac:dyDescent="0.35">
      <c r="B2693" s="40">
        <v>39786</v>
      </c>
      <c r="C2693" s="41">
        <v>34.835419000000002</v>
      </c>
      <c r="D2693" s="6">
        <f t="shared" si="44"/>
        <v>4.7649068880195572E-2</v>
      </c>
      <c r="E2693">
        <v>0</v>
      </c>
    </row>
    <row r="2694" spans="2:5" x14ac:dyDescent="0.35">
      <c r="B2694" s="40">
        <v>39779</v>
      </c>
      <c r="C2694" s="41">
        <v>33.251038000000001</v>
      </c>
      <c r="D2694" s="6">
        <f t="shared" si="44"/>
        <v>-0.12894293937032214</v>
      </c>
      <c r="E2694">
        <v>0</v>
      </c>
    </row>
    <row r="2695" spans="2:5" x14ac:dyDescent="0.35">
      <c r="B2695" s="40">
        <v>39688</v>
      </c>
      <c r="C2695" s="41">
        <v>38.173203000000001</v>
      </c>
      <c r="D2695" s="6">
        <f t="shared" ref="D2695:D2758" si="45">(C2695-C2696)/C2696</f>
        <v>3.3314010464312429E-3</v>
      </c>
      <c r="E2695">
        <v>0</v>
      </c>
    </row>
    <row r="2696" spans="2:5" x14ac:dyDescent="0.35">
      <c r="B2696" s="40">
        <v>39668</v>
      </c>
      <c r="C2696" s="41">
        <v>38.046455000000002</v>
      </c>
      <c r="D2696" s="6">
        <f t="shared" si="45"/>
        <v>0</v>
      </c>
      <c r="E2696">
        <v>0</v>
      </c>
    </row>
    <row r="2697" spans="2:5" x14ac:dyDescent="0.35">
      <c r="B2697" s="40">
        <v>39667</v>
      </c>
      <c r="C2697" s="41">
        <v>38.046455000000002</v>
      </c>
      <c r="D2697" s="6">
        <f t="shared" si="45"/>
        <v>-3.8717001255579265E-3</v>
      </c>
      <c r="E2697">
        <v>0</v>
      </c>
    </row>
    <row r="2698" spans="2:5" x14ac:dyDescent="0.35">
      <c r="B2698" s="40">
        <v>39661</v>
      </c>
      <c r="C2698" s="41">
        <v>38.194332000000003</v>
      </c>
      <c r="D2698" s="6">
        <f t="shared" si="45"/>
        <v>-6.6732311348041945E-2</v>
      </c>
      <c r="E2698">
        <v>0</v>
      </c>
    </row>
    <row r="2699" spans="2:5" x14ac:dyDescent="0.35">
      <c r="B2699" s="40">
        <v>39589</v>
      </c>
      <c r="C2699" s="41">
        <v>40.925376999999997</v>
      </c>
      <c r="D2699" s="6">
        <f t="shared" si="45"/>
        <v>-0.11754076261068992</v>
      </c>
      <c r="E2699">
        <v>0</v>
      </c>
    </row>
    <row r="2700" spans="2:5" x14ac:dyDescent="0.35">
      <c r="B2700" s="40">
        <v>39414</v>
      </c>
      <c r="C2700" s="41">
        <v>46.376506999999997</v>
      </c>
      <c r="D2700" s="6">
        <f t="shared" si="45"/>
        <v>4.1621786673132148E-2</v>
      </c>
      <c r="E2700">
        <v>0</v>
      </c>
    </row>
    <row r="2701" spans="2:5" x14ac:dyDescent="0.35">
      <c r="B2701" s="40">
        <v>39345</v>
      </c>
      <c r="C2701" s="41">
        <v>44.523364999999998</v>
      </c>
      <c r="D2701" s="6">
        <f t="shared" si="45"/>
        <v>0.10206168970119989</v>
      </c>
      <c r="E2701">
        <v>0</v>
      </c>
    </row>
    <row r="2702" spans="2:5" x14ac:dyDescent="0.35">
      <c r="B2702" s="40">
        <v>39225</v>
      </c>
      <c r="C2702" s="41">
        <v>40.400066000000002</v>
      </c>
      <c r="D2702" s="6">
        <f t="shared" si="45"/>
        <v>7.9083251993934834E-3</v>
      </c>
      <c r="E2702">
        <v>0</v>
      </c>
    </row>
    <row r="2703" spans="2:5" x14ac:dyDescent="0.35">
      <c r="B2703" s="40">
        <v>39078</v>
      </c>
      <c r="C2703" s="41">
        <v>40.083075999999998</v>
      </c>
      <c r="D2703" s="6">
        <f t="shared" si="45"/>
        <v>4.946424019144198E-3</v>
      </c>
      <c r="E2703">
        <v>0</v>
      </c>
    </row>
    <row r="2704" spans="2:5" x14ac:dyDescent="0.35">
      <c r="B2704" s="40">
        <v>39017</v>
      </c>
      <c r="C2704" s="41">
        <v>39.885784000000001</v>
      </c>
      <c r="D2704" s="6">
        <f t="shared" si="45"/>
        <v>6.4951130023504874E-2</v>
      </c>
      <c r="E2704">
        <v>0</v>
      </c>
    </row>
    <row r="2705" spans="2:5" x14ac:dyDescent="0.35">
      <c r="B2705" s="40">
        <v>38980</v>
      </c>
      <c r="C2705" s="41">
        <v>37.453158999999999</v>
      </c>
      <c r="D2705" s="6">
        <f t="shared" si="45"/>
        <v>-1.3293360814769246E-2</v>
      </c>
      <c r="E2705">
        <v>0</v>
      </c>
    </row>
    <row r="2706" spans="2:5" x14ac:dyDescent="0.35">
      <c r="B2706" s="40">
        <v>38951</v>
      </c>
      <c r="C2706" s="41">
        <v>37.957745000000003</v>
      </c>
      <c r="D2706" s="6">
        <f t="shared" si="45"/>
        <v>2.0514199258093842E-2</v>
      </c>
      <c r="E2706">
        <v>0</v>
      </c>
    </row>
    <row r="2707" spans="2:5" x14ac:dyDescent="0.35">
      <c r="B2707" s="40">
        <v>38943</v>
      </c>
      <c r="C2707" s="41">
        <v>37.194724999999998</v>
      </c>
      <c r="D2707" s="6">
        <f t="shared" si="45"/>
        <v>0</v>
      </c>
      <c r="E2707">
        <v>0</v>
      </c>
    </row>
    <row r="2708" spans="2:5" x14ac:dyDescent="0.35">
      <c r="B2708" s="40">
        <v>38940</v>
      </c>
      <c r="C2708" s="41">
        <v>37.194724999999998</v>
      </c>
      <c r="D2708" s="6">
        <f t="shared" si="45"/>
        <v>0.14610773911467678</v>
      </c>
      <c r="E2708">
        <v>0</v>
      </c>
    </row>
    <row r="2709" spans="2:5" x14ac:dyDescent="0.35">
      <c r="B2709" s="40">
        <v>38804</v>
      </c>
      <c r="C2709" s="41">
        <v>32.453079000000002</v>
      </c>
      <c r="D2709" s="6">
        <f t="shared" si="45"/>
        <v>0.43657681307013035</v>
      </c>
      <c r="E2709">
        <v>0</v>
      </c>
    </row>
    <row r="2710" spans="2:5" x14ac:dyDescent="0.35">
      <c r="B2710" s="40">
        <v>38660</v>
      </c>
      <c r="C2710" s="41">
        <v>22.590563</v>
      </c>
      <c r="D2710" s="6">
        <f t="shared" si="45"/>
        <v>0.35991797352590438</v>
      </c>
      <c r="E2710">
        <v>0</v>
      </c>
    </row>
    <row r="2711" spans="2:5" x14ac:dyDescent="0.35">
      <c r="B2711" s="40">
        <v>38488</v>
      </c>
      <c r="C2711" s="41">
        <v>16.611709999999999</v>
      </c>
      <c r="D2711" s="6">
        <f t="shared" si="45"/>
        <v>0</v>
      </c>
      <c r="E2711">
        <v>0</v>
      </c>
    </row>
    <row r="2712" spans="2:5" x14ac:dyDescent="0.35">
      <c r="B2712" s="40">
        <v>38485</v>
      </c>
      <c r="C2712" s="41">
        <v>16.611709999999999</v>
      </c>
      <c r="D2712" s="6">
        <f t="shared" si="45"/>
        <v>0</v>
      </c>
      <c r="E2712">
        <v>0</v>
      </c>
    </row>
    <row r="2713" spans="2:5" x14ac:dyDescent="0.35">
      <c r="B2713" s="40">
        <v>38484</v>
      </c>
      <c r="C2713" s="41">
        <v>16.611709999999999</v>
      </c>
      <c r="D2713" s="6">
        <f t="shared" si="45"/>
        <v>0.40444884608207976</v>
      </c>
      <c r="E2713">
        <v>0</v>
      </c>
    </row>
    <row r="2714" spans="2:5" x14ac:dyDescent="0.35">
      <c r="B2714" s="40">
        <v>38317</v>
      </c>
      <c r="C2714" s="41">
        <v>11.827921</v>
      </c>
      <c r="D2714" s="6">
        <f t="shared" si="45"/>
        <v>1.7140934296797306E-2</v>
      </c>
      <c r="E2714">
        <v>0</v>
      </c>
    </row>
    <row r="2715" spans="2:5" x14ac:dyDescent="0.35">
      <c r="B2715" s="40">
        <v>38306</v>
      </c>
      <c r="C2715" s="41">
        <v>11.628596</v>
      </c>
      <c r="D2715" s="6">
        <f t="shared" si="45"/>
        <v>0.20534037511238581</v>
      </c>
      <c r="E2715">
        <v>0</v>
      </c>
    </row>
    <row r="2716" spans="2:5" x14ac:dyDescent="0.35">
      <c r="B2716" s="40">
        <v>38282</v>
      </c>
      <c r="C2716" s="41">
        <v>9.6475620000000006</v>
      </c>
      <c r="D2716" s="6">
        <f t="shared" si="45"/>
        <v>5.0600561783192312E-2</v>
      </c>
      <c r="E2716">
        <v>0</v>
      </c>
    </row>
    <row r="2717" spans="2:5" x14ac:dyDescent="0.35">
      <c r="B2717" s="40">
        <v>38190</v>
      </c>
      <c r="C2717" s="41">
        <v>9.1829020000000003</v>
      </c>
      <c r="D2717" s="6">
        <f t="shared" si="45"/>
        <v>-9.9791037144333725E-2</v>
      </c>
      <c r="E2717">
        <v>0</v>
      </c>
    </row>
    <row r="2718" spans="2:5" x14ac:dyDescent="0.35">
      <c r="B2718" s="40">
        <v>38091</v>
      </c>
      <c r="C2718" s="41">
        <v>10.200856</v>
      </c>
      <c r="D2718" s="6">
        <f t="shared" si="45"/>
        <v>7.32596030787762E-2</v>
      </c>
      <c r="E2718">
        <v>0</v>
      </c>
    </row>
    <row r="2719" spans="2:5" x14ac:dyDescent="0.35">
      <c r="B2719" s="40">
        <v>38086</v>
      </c>
      <c r="C2719" s="41">
        <v>9.5045559999999991</v>
      </c>
      <c r="D2719" s="6">
        <f t="shared" si="45"/>
        <v>-7.7009370661899335E-2</v>
      </c>
      <c r="E2719">
        <v>0</v>
      </c>
    </row>
    <row r="2720" spans="2:5" x14ac:dyDescent="0.35">
      <c r="B2720" s="40">
        <v>38048</v>
      </c>
      <c r="C2720" s="41">
        <v>10.297565000000001</v>
      </c>
      <c r="D2720" s="6">
        <f t="shared" si="45"/>
        <v>-5.3679447526891043E-2</v>
      </c>
      <c r="E2720">
        <v>0</v>
      </c>
    </row>
    <row r="2721" spans="2:5" x14ac:dyDescent="0.35">
      <c r="B2721" s="40">
        <v>38019</v>
      </c>
      <c r="C2721" s="41">
        <v>10.881688</v>
      </c>
      <c r="D2721" s="6">
        <f t="shared" si="45"/>
        <v>-4.9662206448596133E-2</v>
      </c>
      <c r="E2721">
        <v>0</v>
      </c>
    </row>
    <row r="2722" spans="2:5" x14ac:dyDescent="0.35">
      <c r="B2722" s="40">
        <v>38012</v>
      </c>
      <c r="C2722" s="41">
        <v>11.450336999999999</v>
      </c>
      <c r="D2722" s="6">
        <f t="shared" si="45"/>
        <v>-1.2675153386532334E-2</v>
      </c>
      <c r="E2722">
        <v>0</v>
      </c>
    </row>
    <row r="2723" spans="2:5" x14ac:dyDescent="0.35">
      <c r="B2723" s="40">
        <v>37980</v>
      </c>
      <c r="C2723" s="41">
        <v>11.597334999999999</v>
      </c>
      <c r="D2723" s="6">
        <f t="shared" si="45"/>
        <v>0.31203490543315177</v>
      </c>
      <c r="E2723">
        <v>0</v>
      </c>
    </row>
    <row r="2724" spans="2:5" x14ac:dyDescent="0.35">
      <c r="B2724" s="40">
        <v>37951</v>
      </c>
      <c r="C2724" s="41">
        <v>8.8391970000000004</v>
      </c>
      <c r="D2724" s="6">
        <f t="shared" si="45"/>
        <v>6.8462128158928201E-2</v>
      </c>
      <c r="E2724">
        <v>0</v>
      </c>
    </row>
    <row r="2725" spans="2:5" x14ac:dyDescent="0.35">
      <c r="B2725" s="40">
        <v>37925</v>
      </c>
      <c r="C2725" s="41">
        <v>8.2728219999999997</v>
      </c>
      <c r="D2725" s="6">
        <f t="shared" si="45"/>
        <v>5.8910101679572738E-2</v>
      </c>
      <c r="E2725">
        <v>0</v>
      </c>
    </row>
    <row r="2726" spans="2:5" x14ac:dyDescent="0.35">
      <c r="B2726" s="40">
        <v>37896</v>
      </c>
      <c r="C2726" s="41">
        <v>7.8125819999999999</v>
      </c>
      <c r="D2726" s="6">
        <f t="shared" si="45"/>
        <v>-8.3258175960483155E-2</v>
      </c>
      <c r="E2726">
        <v>0</v>
      </c>
    </row>
    <row r="2727" spans="2:5" x14ac:dyDescent="0.35">
      <c r="B2727" s="40">
        <v>37848</v>
      </c>
      <c r="C2727" s="41">
        <v>8.5221180000000007</v>
      </c>
      <c r="D2727" s="6">
        <f t="shared" si="45"/>
        <v>0.41968290966663752</v>
      </c>
      <c r="E2727">
        <v>0</v>
      </c>
    </row>
    <row r="2728" spans="2:5" x14ac:dyDescent="0.35">
      <c r="B2728" s="40">
        <v>37802</v>
      </c>
      <c r="C2728" s="41">
        <v>6.0028319999999997</v>
      </c>
      <c r="D2728" s="6">
        <f t="shared" si="45"/>
        <v>0.29115985664562632</v>
      </c>
      <c r="E2728">
        <v>0</v>
      </c>
    </row>
    <row r="2729" spans="2:5" x14ac:dyDescent="0.35">
      <c r="B2729" s="40">
        <v>37742</v>
      </c>
      <c r="C2729" s="41">
        <v>4.649178</v>
      </c>
      <c r="D2729" s="6">
        <f t="shared" si="45"/>
        <v>-4.9344862354536848E-2</v>
      </c>
      <c r="E2729">
        <v>0</v>
      </c>
    </row>
    <row r="2730" spans="2:5" x14ac:dyDescent="0.35">
      <c r="B2730" s="40">
        <v>37729</v>
      </c>
      <c r="C2730" s="41">
        <v>4.8904990000000002</v>
      </c>
      <c r="D2730" s="6">
        <f t="shared" si="45"/>
        <v>-7.3571560904844457E-2</v>
      </c>
      <c r="E2730">
        <v>0</v>
      </c>
    </row>
    <row r="2731" spans="2:5" x14ac:dyDescent="0.35">
      <c r="B2731" s="40">
        <v>37698</v>
      </c>
      <c r="C2731" s="41">
        <v>5.2788740000000001</v>
      </c>
      <c r="D2731" s="6">
        <f t="shared" si="45"/>
        <v>1.4307579184919368E-3</v>
      </c>
      <c r="E2731">
        <v>0</v>
      </c>
    </row>
    <row r="2732" spans="2:5" x14ac:dyDescent="0.35">
      <c r="B2732" s="40">
        <v>37694</v>
      </c>
      <c r="C2732" s="41">
        <v>5.2713320000000001</v>
      </c>
      <c r="D2732" s="6">
        <f t="shared" si="45"/>
        <v>-4.3775663691450133E-2</v>
      </c>
      <c r="E2732">
        <v>0</v>
      </c>
    </row>
    <row r="2733" spans="2:5" x14ac:dyDescent="0.35">
      <c r="B2733" s="40">
        <v>37686</v>
      </c>
      <c r="C2733" s="41">
        <v>5.5126520000000001</v>
      </c>
      <c r="D2733" s="6">
        <f t="shared" si="45"/>
        <v>0</v>
      </c>
      <c r="E2733">
        <v>0</v>
      </c>
    </row>
    <row r="2734" spans="2:5" x14ac:dyDescent="0.35">
      <c r="B2734" s="40">
        <v>37683</v>
      </c>
      <c r="C2734" s="41">
        <v>5.5126520000000001</v>
      </c>
      <c r="D2734" s="6">
        <f t="shared" si="45"/>
        <v>-4.0870598118431843E-3</v>
      </c>
      <c r="E2734">
        <v>0</v>
      </c>
    </row>
    <row r="2735" spans="2:5" x14ac:dyDescent="0.35">
      <c r="B2735" s="40">
        <v>37665</v>
      </c>
      <c r="C2735" s="41">
        <v>5.5352750000000004</v>
      </c>
      <c r="D2735" s="6">
        <f t="shared" si="45"/>
        <v>3.4176138083707171E-3</v>
      </c>
      <c r="E2735">
        <v>0</v>
      </c>
    </row>
    <row r="2736" spans="2:5" x14ac:dyDescent="0.35">
      <c r="B2736" s="40">
        <v>37629</v>
      </c>
      <c r="C2736" s="41">
        <v>5.5164220000000004</v>
      </c>
      <c r="D2736" s="6">
        <f t="shared" si="45"/>
        <v>-6.1145583349548538E-3</v>
      </c>
      <c r="E2736">
        <v>0</v>
      </c>
    </row>
    <row r="2737" spans="2:5" x14ac:dyDescent="0.35">
      <c r="B2737" s="40">
        <v>37615</v>
      </c>
      <c r="C2737" s="41">
        <v>5.5503600000000004</v>
      </c>
      <c r="D2737" s="6">
        <f t="shared" si="45"/>
        <v>1.360679712016672E-3</v>
      </c>
      <c r="E2737">
        <v>0</v>
      </c>
    </row>
    <row r="2738" spans="2:5" x14ac:dyDescent="0.35">
      <c r="B2738" s="40">
        <v>37603</v>
      </c>
      <c r="C2738" s="41">
        <v>5.5428179999999996</v>
      </c>
      <c r="D2738" s="6">
        <f t="shared" si="45"/>
        <v>0</v>
      </c>
      <c r="E2738">
        <v>0</v>
      </c>
    </row>
    <row r="2739" spans="2:5" x14ac:dyDescent="0.35">
      <c r="B2739" s="40">
        <v>37602</v>
      </c>
      <c r="C2739" s="41">
        <v>5.5428179999999996</v>
      </c>
      <c r="D2739" s="6">
        <f t="shared" si="45"/>
        <v>-1.1432129278889017E-2</v>
      </c>
      <c r="E2739">
        <v>0</v>
      </c>
    </row>
    <row r="2740" spans="2:5" x14ac:dyDescent="0.35">
      <c r="B2740" s="40">
        <v>37588</v>
      </c>
      <c r="C2740" s="41">
        <v>5.6069170000000002</v>
      </c>
      <c r="D2740" s="6">
        <f t="shared" si="45"/>
        <v>-3.3513628620859518E-3</v>
      </c>
      <c r="E2740">
        <v>0</v>
      </c>
    </row>
    <row r="2741" spans="2:5" x14ac:dyDescent="0.35">
      <c r="B2741" s="40">
        <v>37579</v>
      </c>
      <c r="C2741" s="41">
        <v>5.6257710000000003</v>
      </c>
      <c r="D2741" s="6">
        <f t="shared" si="45"/>
        <v>1.2708332808297317E-2</v>
      </c>
      <c r="E2741">
        <v>0</v>
      </c>
    </row>
    <row r="2742" spans="2:5" x14ac:dyDescent="0.35">
      <c r="B2742" s="40">
        <v>37571</v>
      </c>
      <c r="C2742" s="41">
        <v>5.5551740000000001</v>
      </c>
      <c r="D2742" s="6">
        <f t="shared" si="45"/>
        <v>-8.6491979054331997E-3</v>
      </c>
      <c r="E2742">
        <v>0</v>
      </c>
    </row>
    <row r="2743" spans="2:5" x14ac:dyDescent="0.35">
      <c r="B2743" s="40">
        <v>37566</v>
      </c>
      <c r="C2743" s="41">
        <v>5.6036409999999997</v>
      </c>
      <c r="D2743" s="6">
        <f t="shared" si="45"/>
        <v>6.6536724218125664E-4</v>
      </c>
      <c r="E2743">
        <v>0</v>
      </c>
    </row>
    <row r="2744" spans="2:5" x14ac:dyDescent="0.35">
      <c r="B2744" s="40">
        <v>37554</v>
      </c>
      <c r="C2744" s="41">
        <v>5.5999150000000002</v>
      </c>
      <c r="D2744" s="6">
        <f t="shared" si="45"/>
        <v>0</v>
      </c>
      <c r="E2744">
        <v>0</v>
      </c>
    </row>
    <row r="2745" spans="2:5" x14ac:dyDescent="0.35">
      <c r="B2745" s="40">
        <v>37553</v>
      </c>
      <c r="C2745" s="41">
        <v>5.5999150000000002</v>
      </c>
      <c r="D2745" s="6">
        <f t="shared" si="45"/>
        <v>-1.9931924209499927E-3</v>
      </c>
      <c r="E2745">
        <v>0</v>
      </c>
    </row>
    <row r="2746" spans="2:5" x14ac:dyDescent="0.35">
      <c r="B2746" s="40">
        <v>37546</v>
      </c>
      <c r="C2746" s="41">
        <v>5.6110990000000003</v>
      </c>
      <c r="D2746" s="6">
        <f t="shared" si="45"/>
        <v>-1.3272093399086177E-3</v>
      </c>
      <c r="E2746">
        <v>0</v>
      </c>
    </row>
    <row r="2747" spans="2:5" x14ac:dyDescent="0.35">
      <c r="B2747" s="40">
        <v>37544</v>
      </c>
      <c r="C2747" s="41">
        <v>5.6185559999999999</v>
      </c>
      <c r="D2747" s="6">
        <f t="shared" si="45"/>
        <v>1.3289731655063656E-3</v>
      </c>
      <c r="E2747">
        <v>0</v>
      </c>
    </row>
    <row r="2748" spans="2:5" x14ac:dyDescent="0.35">
      <c r="B2748" s="40">
        <v>37540</v>
      </c>
      <c r="C2748" s="41">
        <v>5.6110990000000003</v>
      </c>
      <c r="D2748" s="6">
        <f t="shared" si="45"/>
        <v>-8.5639060373346107E-3</v>
      </c>
      <c r="E2748">
        <v>0</v>
      </c>
    </row>
    <row r="2749" spans="2:5" x14ac:dyDescent="0.35">
      <c r="B2749" s="40">
        <v>37531</v>
      </c>
      <c r="C2749" s="41">
        <v>5.659567</v>
      </c>
      <c r="D2749" s="6">
        <f t="shared" si="45"/>
        <v>-3.8022601059547828E-2</v>
      </c>
      <c r="E2749">
        <v>0</v>
      </c>
    </row>
    <row r="2750" spans="2:5" x14ac:dyDescent="0.35">
      <c r="B2750" s="40">
        <v>37511</v>
      </c>
      <c r="C2750" s="41">
        <v>5.8832639999999996</v>
      </c>
      <c r="D2750" s="6">
        <f t="shared" si="45"/>
        <v>-3.1586406154216471E-3</v>
      </c>
      <c r="E2750">
        <v>0</v>
      </c>
    </row>
    <row r="2751" spans="2:5" x14ac:dyDescent="0.35">
      <c r="B2751" s="40">
        <v>37509</v>
      </c>
      <c r="C2751" s="41">
        <v>5.9019060000000003</v>
      </c>
      <c r="D2751" s="6">
        <f t="shared" si="45"/>
        <v>-1.3707049951135671E-2</v>
      </c>
      <c r="E2751">
        <v>0</v>
      </c>
    </row>
    <row r="2752" spans="2:5" x14ac:dyDescent="0.35">
      <c r="B2752" s="40">
        <v>37504</v>
      </c>
      <c r="C2752" s="41">
        <v>5.9839279999999997</v>
      </c>
      <c r="D2752" s="6">
        <f t="shared" si="45"/>
        <v>-4.9597963335719615E-3</v>
      </c>
      <c r="E2752">
        <v>0</v>
      </c>
    </row>
    <row r="2753" spans="2:5" x14ac:dyDescent="0.35">
      <c r="B2753" s="40">
        <v>37489</v>
      </c>
      <c r="C2753" s="41">
        <v>6.0137549999999997</v>
      </c>
      <c r="D2753" s="6">
        <f t="shared" si="45"/>
        <v>-3.0903138503649255E-3</v>
      </c>
      <c r="E2753">
        <v>0</v>
      </c>
    </row>
    <row r="2754" spans="2:5" x14ac:dyDescent="0.35">
      <c r="B2754" s="40">
        <v>37483</v>
      </c>
      <c r="C2754" s="41">
        <v>6.0323969999999996</v>
      </c>
      <c r="D2754" s="6">
        <f t="shared" si="45"/>
        <v>-5.7658535549023143E-2</v>
      </c>
      <c r="E2754">
        <v>0</v>
      </c>
    </row>
    <row r="2755" spans="2:5" x14ac:dyDescent="0.35">
      <c r="B2755" s="40">
        <v>37440</v>
      </c>
      <c r="C2755" s="41">
        <v>6.4014980000000001</v>
      </c>
      <c r="D2755" s="6">
        <f t="shared" si="45"/>
        <v>0</v>
      </c>
      <c r="E2755">
        <v>0</v>
      </c>
    </row>
    <row r="2756" spans="2:5" x14ac:dyDescent="0.35">
      <c r="B2756" s="40">
        <v>37439</v>
      </c>
      <c r="C2756" s="41">
        <v>6.4014980000000001</v>
      </c>
      <c r="D2756" s="6">
        <f t="shared" si="45"/>
        <v>-0.98840468468418941</v>
      </c>
      <c r="E2756">
        <v>0</v>
      </c>
    </row>
    <row r="2757" spans="2:5" x14ac:dyDescent="0.35">
      <c r="B2757" s="40">
        <v>44678</v>
      </c>
      <c r="C2757" s="41">
        <v>552.076233</v>
      </c>
      <c r="D2757" s="6">
        <f t="shared" si="45"/>
        <v>0.45702628828745506</v>
      </c>
      <c r="E2757">
        <v>-8.932026436613271E-5</v>
      </c>
    </row>
    <row r="2758" spans="2:5" x14ac:dyDescent="0.35">
      <c r="B2758" s="40">
        <v>43642</v>
      </c>
      <c r="C2758" s="41">
        <v>378.906158</v>
      </c>
      <c r="D2758" s="6">
        <f t="shared" si="45"/>
        <v>6.9365728994638526E-2</v>
      </c>
      <c r="E2758">
        <v>-1.2667758976430402E-4</v>
      </c>
    </row>
    <row r="2759" spans="2:5" x14ac:dyDescent="0.35">
      <c r="B2759" s="40">
        <v>43271</v>
      </c>
      <c r="C2759" s="41">
        <v>354.32794200000001</v>
      </c>
      <c r="D2759" s="6">
        <f t="shared" ref="D2759:D2822" si="46">(C2759-C2760)/C2760</f>
        <v>7.4398952801064178E-2</v>
      </c>
      <c r="E2759">
        <v>-1.3184351125053451E-4</v>
      </c>
    </row>
    <row r="2760" spans="2:5" x14ac:dyDescent="0.35">
      <c r="B2760" s="40">
        <v>43095</v>
      </c>
      <c r="C2760" s="41">
        <v>329.79177900000002</v>
      </c>
      <c r="D2760" s="6">
        <f t="shared" si="46"/>
        <v>0.16227090234209846</v>
      </c>
      <c r="E2760">
        <v>-1.4155716887709601E-4</v>
      </c>
    </row>
    <row r="2761" spans="2:5" x14ac:dyDescent="0.35">
      <c r="B2761" s="40">
        <v>42579</v>
      </c>
      <c r="C2761" s="41">
        <v>283.747772</v>
      </c>
      <c r="D2761" s="6">
        <f t="shared" si="46"/>
        <v>5.6740919272977787E-2</v>
      </c>
      <c r="E2761">
        <v>-1.6237842839264804E-4</v>
      </c>
    </row>
    <row r="2762" spans="2:5" x14ac:dyDescent="0.35">
      <c r="B2762" s="40">
        <v>42915</v>
      </c>
      <c r="C2762" s="41">
        <v>268.51214599999997</v>
      </c>
      <c r="D2762" s="6">
        <f t="shared" si="46"/>
        <v>3.0394665171668084E-2</v>
      </c>
      <c r="E2762">
        <v>-1.7238333610986099E-4</v>
      </c>
    </row>
    <row r="2763" spans="2:5" x14ac:dyDescent="0.35">
      <c r="B2763" s="40">
        <v>42818</v>
      </c>
      <c r="C2763" s="41">
        <v>260.59155299999998</v>
      </c>
      <c r="D2763" s="6">
        <f t="shared" si="46"/>
        <v>2.719354032463886E-2</v>
      </c>
      <c r="E2763">
        <v>-1.7762193923594424E-4</v>
      </c>
    </row>
    <row r="2764" spans="2:5" x14ac:dyDescent="0.35">
      <c r="B2764" s="40">
        <v>42375</v>
      </c>
      <c r="C2764" s="41">
        <v>253.69274899999999</v>
      </c>
      <c r="D2764" s="6">
        <f t="shared" si="46"/>
        <v>1.3837045258559614E-2</v>
      </c>
      <c r="E2764">
        <v>-1.8130852806192967E-4</v>
      </c>
    </row>
    <row r="2765" spans="2:5" x14ac:dyDescent="0.35">
      <c r="B2765" s="40">
        <v>42241</v>
      </c>
      <c r="C2765" s="41">
        <v>250.230301</v>
      </c>
      <c r="D2765" s="6">
        <f t="shared" si="46"/>
        <v>1.846688296495403E-2</v>
      </c>
      <c r="E2765">
        <v>-1.8302586038295105E-4</v>
      </c>
    </row>
    <row r="2766" spans="2:5" x14ac:dyDescent="0.35">
      <c r="B2766" s="40">
        <v>42481</v>
      </c>
      <c r="C2766" s="41">
        <v>245.69311500000001</v>
      </c>
      <c r="D2766" s="6">
        <f t="shared" si="46"/>
        <v>0.15998652451641443</v>
      </c>
      <c r="E2766">
        <v>-1.8665333208441119E-4</v>
      </c>
    </row>
    <row r="2767" spans="2:5" x14ac:dyDescent="0.35">
      <c r="B2767" s="40">
        <v>41962</v>
      </c>
      <c r="C2767" s="41">
        <v>211.80687</v>
      </c>
      <c r="D2767" s="6">
        <f t="shared" si="46"/>
        <v>-0.5231321345972495</v>
      </c>
      <c r="E2767">
        <v>-2.1535266993533177E-4</v>
      </c>
    </row>
    <row r="2768" spans="2:5" x14ac:dyDescent="0.35">
      <c r="B2768" s="40">
        <v>43825</v>
      </c>
      <c r="C2768" s="41">
        <v>444.162598</v>
      </c>
      <c r="D2768" s="6">
        <f t="shared" si="46"/>
        <v>2.6494458314328374E-2</v>
      </c>
      <c r="E2768">
        <v>-2.1851184269318911E-4</v>
      </c>
    </row>
    <row r="2769" spans="2:5" x14ac:dyDescent="0.35">
      <c r="B2769" s="40">
        <v>43735</v>
      </c>
      <c r="C2769" s="41">
        <v>432.698486</v>
      </c>
      <c r="D2769" s="6">
        <f t="shared" si="46"/>
        <v>1.457346634029294</v>
      </c>
      <c r="E2769">
        <v>-2.2345673119836097E-4</v>
      </c>
    </row>
    <row r="2770" spans="2:5" x14ac:dyDescent="0.35">
      <c r="B2770" s="40">
        <v>41841</v>
      </c>
      <c r="C2770" s="41">
        <v>176.083618</v>
      </c>
      <c r="D2770" s="6">
        <f t="shared" si="46"/>
        <v>-0.66312618567752624</v>
      </c>
      <c r="E2770">
        <v>-2.5747610272413299E-4</v>
      </c>
    </row>
    <row r="2771" spans="2:5" x14ac:dyDescent="0.35">
      <c r="B2771" s="40">
        <v>45037</v>
      </c>
      <c r="C2771" s="41">
        <v>522.69903599999998</v>
      </c>
      <c r="D2771" s="6">
        <f t="shared" si="46"/>
        <v>6.5017363920680207E-2</v>
      </c>
      <c r="E2771">
        <v>-2.8541932606230891E-4</v>
      </c>
    </row>
    <row r="2772" spans="2:5" x14ac:dyDescent="0.35">
      <c r="B2772" s="40">
        <v>44708</v>
      </c>
      <c r="C2772" s="41">
        <v>490.78921500000001</v>
      </c>
      <c r="D2772" s="6">
        <f t="shared" si="46"/>
        <v>6.1601487213659976</v>
      </c>
      <c r="E2772">
        <v>-3.0129926981649281E-4</v>
      </c>
    </row>
    <row r="2773" spans="2:5" x14ac:dyDescent="0.35">
      <c r="B2773" s="40">
        <v>40269</v>
      </c>
      <c r="C2773" s="41">
        <v>68.544556</v>
      </c>
      <c r="D2773" s="6">
        <f t="shared" si="46"/>
        <v>0.79148477165353803</v>
      </c>
      <c r="E2773">
        <v>-3.1522834074004103E-4</v>
      </c>
    </row>
    <row r="2774" spans="2:5" x14ac:dyDescent="0.35">
      <c r="B2774" s="40">
        <v>38999</v>
      </c>
      <c r="C2774" s="41">
        <v>38.261310999999999</v>
      </c>
      <c r="D2774" s="6">
        <f t="shared" si="46"/>
        <v>-0.7241972161366117</v>
      </c>
      <c r="E2774">
        <v>-3.2163144427853791E-4</v>
      </c>
    </row>
    <row r="2775" spans="2:5" x14ac:dyDescent="0.35">
      <c r="B2775" s="40">
        <v>41443</v>
      </c>
      <c r="C2775" s="41">
        <v>138.72706600000001</v>
      </c>
      <c r="D2775" s="6">
        <f t="shared" si="46"/>
        <v>-0.76251905408487952</v>
      </c>
      <c r="E2775">
        <v>-3.2216926188452245E-4</v>
      </c>
    </row>
    <row r="2776" spans="2:5" x14ac:dyDescent="0.35">
      <c r="B2776" s="40">
        <v>44910</v>
      </c>
      <c r="C2776" s="41">
        <v>584.16082800000004</v>
      </c>
      <c r="D2776" s="6">
        <f t="shared" si="46"/>
        <v>1.175172099692074</v>
      </c>
      <c r="E2776">
        <v>-3.40603475019948E-4</v>
      </c>
    </row>
    <row r="2777" spans="2:5" x14ac:dyDescent="0.35">
      <c r="B2777" s="40">
        <v>42914</v>
      </c>
      <c r="C2777" s="41">
        <v>268.55844100000002</v>
      </c>
      <c r="D2777" s="6">
        <f t="shared" si="46"/>
        <v>-0.51692978293321723</v>
      </c>
      <c r="E2777">
        <v>-3.4476320067555987E-4</v>
      </c>
    </row>
    <row r="2778" spans="2:5" x14ac:dyDescent="0.35">
      <c r="B2778" s="40">
        <v>44306</v>
      </c>
      <c r="C2778" s="41">
        <v>555.94079599999998</v>
      </c>
      <c r="D2778" s="6">
        <f t="shared" si="46"/>
        <v>4.5017964428464572E-3</v>
      </c>
      <c r="E2778">
        <v>-3.5119460360602604E-4</v>
      </c>
    </row>
    <row r="2779" spans="2:5" x14ac:dyDescent="0.35">
      <c r="B2779" s="40">
        <v>44370</v>
      </c>
      <c r="C2779" s="41">
        <v>553.44928000000004</v>
      </c>
      <c r="D2779" s="6">
        <f t="shared" si="46"/>
        <v>1.1465919206705169</v>
      </c>
      <c r="E2779">
        <v>-3.5299533267101226E-4</v>
      </c>
    </row>
    <row r="2780" spans="2:5" x14ac:dyDescent="0.35">
      <c r="B2780" s="40">
        <v>42261</v>
      </c>
      <c r="C2780" s="41">
        <v>257.82696499999997</v>
      </c>
      <c r="D2780" s="6">
        <f t="shared" si="46"/>
        <v>1.0699114457968966</v>
      </c>
      <c r="E2780">
        <v>-3.5473227106044825E-4</v>
      </c>
    </row>
    <row r="2781" spans="2:5" x14ac:dyDescent="0.35">
      <c r="B2781" s="40">
        <v>41381</v>
      </c>
      <c r="C2781" s="41">
        <v>124.55941799999999</v>
      </c>
      <c r="D2781" s="6">
        <f t="shared" si="46"/>
        <v>-0.51274585882702906</v>
      </c>
      <c r="E2781">
        <v>-3.5837512309895266E-4</v>
      </c>
    </row>
    <row r="2782" spans="2:5" x14ac:dyDescent="0.35">
      <c r="B2782" s="40">
        <v>42696</v>
      </c>
      <c r="C2782" s="41">
        <v>255.63542200000001</v>
      </c>
      <c r="D2782" s="6">
        <f t="shared" si="46"/>
        <v>1.1044184993816413</v>
      </c>
      <c r="E2782">
        <v>-3.6200572907933232E-4</v>
      </c>
    </row>
    <row r="2783" spans="2:5" x14ac:dyDescent="0.35">
      <c r="B2783" s="40">
        <v>41353</v>
      </c>
      <c r="C2783" s="41">
        <v>121.47556299999999</v>
      </c>
      <c r="D2783" s="6">
        <f t="shared" si="46"/>
        <v>1.1417856215381934</v>
      </c>
      <c r="E2783">
        <v>-3.6797150539794428E-4</v>
      </c>
    </row>
    <row r="2784" spans="2:5" x14ac:dyDescent="0.35">
      <c r="B2784" s="40">
        <v>40011</v>
      </c>
      <c r="C2784" s="41">
        <v>56.716957000000001</v>
      </c>
      <c r="D2784" s="6">
        <f t="shared" si="46"/>
        <v>-0.5115340053787194</v>
      </c>
      <c r="E2784">
        <v>-3.7879075615905654E-4</v>
      </c>
    </row>
    <row r="2785" spans="2:5" x14ac:dyDescent="0.35">
      <c r="B2785" s="40">
        <v>41249</v>
      </c>
      <c r="C2785" s="41">
        <v>116.112396</v>
      </c>
      <c r="D2785" s="6">
        <f t="shared" si="46"/>
        <v>9.3238089879286706E-3</v>
      </c>
      <c r="E2785">
        <v>-3.8496136164261713E-4</v>
      </c>
    </row>
    <row r="2786" spans="2:5" x14ac:dyDescent="0.35">
      <c r="B2786" s="40">
        <v>41289</v>
      </c>
      <c r="C2786" s="41">
        <v>115.039787</v>
      </c>
      <c r="D2786" s="6">
        <f t="shared" si="46"/>
        <v>-0.77077365916265506</v>
      </c>
      <c r="E2786">
        <v>-3.88418984841721E-4</v>
      </c>
    </row>
    <row r="2787" spans="2:5" x14ac:dyDescent="0.35">
      <c r="B2787" s="40">
        <v>44181</v>
      </c>
      <c r="C2787" s="41">
        <v>501.86111499999998</v>
      </c>
      <c r="D2787" s="6">
        <f t="shared" si="46"/>
        <v>9.7548452412540965E-5</v>
      </c>
      <c r="E2787">
        <v>-3.891454540868672E-4</v>
      </c>
    </row>
    <row r="2788" spans="2:5" x14ac:dyDescent="0.35">
      <c r="B2788" s="40">
        <v>44179</v>
      </c>
      <c r="C2788" s="41">
        <v>501.812164</v>
      </c>
      <c r="D2788" s="6">
        <f t="shared" si="46"/>
        <v>1.2032245644680106</v>
      </c>
      <c r="E2788">
        <v>-3.893665926738593E-4</v>
      </c>
    </row>
    <row r="2789" spans="2:5" x14ac:dyDescent="0.35">
      <c r="B2789" s="40">
        <v>42467</v>
      </c>
      <c r="C2789" s="41">
        <v>227.76260400000001</v>
      </c>
      <c r="D2789" s="6">
        <f t="shared" si="46"/>
        <v>-0.51796797328719779</v>
      </c>
      <c r="E2789">
        <v>-4.0347671284905745E-4</v>
      </c>
    </row>
    <row r="2790" spans="2:5" x14ac:dyDescent="0.35">
      <c r="B2790" s="40">
        <v>43852</v>
      </c>
      <c r="C2790" s="41">
        <v>472.50512700000002</v>
      </c>
      <c r="D2790" s="6">
        <f t="shared" si="46"/>
        <v>10.84645454129722</v>
      </c>
      <c r="E2790">
        <v>-4.1073259091905449E-4</v>
      </c>
    </row>
    <row r="2791" spans="2:5" x14ac:dyDescent="0.35">
      <c r="B2791" s="40">
        <v>39016</v>
      </c>
      <c r="C2791" s="41">
        <v>39.885784000000001</v>
      </c>
      <c r="D2791" s="6">
        <f t="shared" si="46"/>
        <v>3.3115893047878622</v>
      </c>
      <c r="E2791">
        <v>-4.1118042866370287E-4</v>
      </c>
    </row>
    <row r="2792" spans="2:5" x14ac:dyDescent="0.35">
      <c r="B2792" s="40">
        <v>37938</v>
      </c>
      <c r="C2792" s="41">
        <v>9.2508309999999998</v>
      </c>
      <c r="D2792" s="6">
        <f t="shared" si="46"/>
        <v>-0.97985265775381125</v>
      </c>
      <c r="E2792">
        <v>-4.1460158268246425E-4</v>
      </c>
    </row>
    <row r="2793" spans="2:5" x14ac:dyDescent="0.35">
      <c r="B2793" s="40">
        <v>44021</v>
      </c>
      <c r="C2793" s="41">
        <v>459.15887500000002</v>
      </c>
      <c r="D2793" s="6">
        <f t="shared" si="46"/>
        <v>2.8816848270075301E-2</v>
      </c>
      <c r="E2793">
        <v>-4.2259874490378698E-4</v>
      </c>
    </row>
    <row r="2794" spans="2:5" x14ac:dyDescent="0.35">
      <c r="B2794" s="40">
        <v>43819</v>
      </c>
      <c r="C2794" s="41">
        <v>446.29797400000001</v>
      </c>
      <c r="D2794" s="6">
        <f t="shared" si="46"/>
        <v>3.4880744943700561</v>
      </c>
      <c r="E2794">
        <v>-4.3490797532645019E-4</v>
      </c>
    </row>
    <row r="2795" spans="2:5" x14ac:dyDescent="0.35">
      <c r="B2795" s="40">
        <v>40722</v>
      </c>
      <c r="C2795" s="41">
        <v>99.440856999999994</v>
      </c>
      <c r="D2795" s="6">
        <f t="shared" si="46"/>
        <v>1.1617539921569291E-2</v>
      </c>
      <c r="E2795">
        <v>-4.3881202332279732E-4</v>
      </c>
    </row>
    <row r="2796" spans="2:5" x14ac:dyDescent="0.35">
      <c r="B2796" s="40">
        <v>40749</v>
      </c>
      <c r="C2796" s="41">
        <v>98.298866000000004</v>
      </c>
      <c r="D2796" s="6">
        <f t="shared" si="46"/>
        <v>-0.82170102704966475</v>
      </c>
      <c r="E2796">
        <v>-4.4678408803553279E-4</v>
      </c>
    </row>
    <row r="2797" spans="2:5" x14ac:dyDescent="0.35">
      <c r="B2797" s="40">
        <v>44875</v>
      </c>
      <c r="C2797" s="41">
        <v>551.31481900000006</v>
      </c>
      <c r="D2797" s="6">
        <f t="shared" si="46"/>
        <v>0.81830135067465348</v>
      </c>
      <c r="E2797">
        <v>-4.5115553841957305E-4</v>
      </c>
    </row>
    <row r="2798" spans="2:5" x14ac:dyDescent="0.35">
      <c r="B2798" s="40">
        <v>43173</v>
      </c>
      <c r="C2798" s="41">
        <v>303.203217</v>
      </c>
      <c r="D2798" s="6">
        <f t="shared" si="46"/>
        <v>5.7531215260324728</v>
      </c>
      <c r="E2798">
        <v>-4.6126970268722817E-4</v>
      </c>
    </row>
    <row r="2799" spans="2:5" x14ac:dyDescent="0.35">
      <c r="B2799" s="40">
        <v>39351</v>
      </c>
      <c r="C2799" s="41">
        <v>44.898232</v>
      </c>
      <c r="D2799" s="6">
        <f t="shared" si="46"/>
        <v>-0.91382483894418165</v>
      </c>
      <c r="E2799">
        <v>-4.6350043184349715E-4</v>
      </c>
    </row>
    <row r="2800" spans="2:5" x14ac:dyDescent="0.35">
      <c r="B2800" s="40">
        <v>44278</v>
      </c>
      <c r="C2800" s="41">
        <v>521.01129200000003</v>
      </c>
      <c r="D2800" s="6">
        <f t="shared" si="46"/>
        <v>6.2145257288653812E-2</v>
      </c>
      <c r="E2800">
        <v>-4.6860316043737573E-4</v>
      </c>
    </row>
    <row r="2801" spans="2:5" x14ac:dyDescent="0.35">
      <c r="B2801" s="40">
        <v>44172</v>
      </c>
      <c r="C2801" s="41">
        <v>490.52734400000003</v>
      </c>
      <c r="D2801" s="6">
        <f t="shared" si="46"/>
        <v>4.5936813739596323</v>
      </c>
      <c r="E2801">
        <v>-4.9758589813917484E-4</v>
      </c>
    </row>
    <row r="2802" spans="2:5" x14ac:dyDescent="0.35">
      <c r="B2802" s="40">
        <v>40668</v>
      </c>
      <c r="C2802" s="41">
        <v>87.693115000000006</v>
      </c>
      <c r="D2802" s="6">
        <f t="shared" si="46"/>
        <v>-0.67896508389542587</v>
      </c>
      <c r="E2802">
        <v>-4.9765903188278831E-4</v>
      </c>
    </row>
    <row r="2803" spans="2:5" x14ac:dyDescent="0.35">
      <c r="B2803" s="40">
        <v>42208</v>
      </c>
      <c r="C2803" s="41">
        <v>273.15756199999998</v>
      </c>
      <c r="D2803" s="6">
        <f t="shared" si="46"/>
        <v>5.5701870172465338</v>
      </c>
      <c r="E2803">
        <v>-5.0193794619664571E-4</v>
      </c>
    </row>
    <row r="2804" spans="2:5" x14ac:dyDescent="0.35">
      <c r="B2804" s="40">
        <v>39612</v>
      </c>
      <c r="C2804" s="41">
        <v>41.575310000000002</v>
      </c>
      <c r="D2804" s="6">
        <f t="shared" si="46"/>
        <v>-0.52336619749053681</v>
      </c>
      <c r="E2804">
        <v>-5.0410759096987748E-4</v>
      </c>
    </row>
    <row r="2805" spans="2:5" x14ac:dyDescent="0.35">
      <c r="B2805" s="40">
        <v>40858</v>
      </c>
      <c r="C2805" s="41">
        <v>87.226944000000003</v>
      </c>
      <c r="D2805" s="6">
        <f t="shared" si="46"/>
        <v>-0.76453701048689771</v>
      </c>
      <c r="E2805">
        <v>-5.0626137217471188E-4</v>
      </c>
    </row>
    <row r="2806" spans="2:5" x14ac:dyDescent="0.35">
      <c r="B2806" s="40">
        <v>43608</v>
      </c>
      <c r="C2806" s="41">
        <v>370.44863900000001</v>
      </c>
      <c r="D2806" s="6">
        <f t="shared" si="46"/>
        <v>3.4202947820641696</v>
      </c>
      <c r="E2806">
        <v>-5.1847771711089762E-4</v>
      </c>
    </row>
    <row r="2807" spans="2:5" x14ac:dyDescent="0.35">
      <c r="B2807" s="40">
        <v>40624</v>
      </c>
      <c r="C2807" s="41">
        <v>83.806319999999999</v>
      </c>
      <c r="D2807" s="6">
        <f t="shared" si="46"/>
        <v>-0.76586507474821008</v>
      </c>
      <c r="E2807">
        <v>-5.2090639286598293E-4</v>
      </c>
    </row>
    <row r="2808" spans="2:5" x14ac:dyDescent="0.35">
      <c r="B2808" s="40">
        <v>43305</v>
      </c>
      <c r="C2808" s="41">
        <v>357.94027699999998</v>
      </c>
      <c r="D2808" s="6">
        <f t="shared" si="46"/>
        <v>-0.35523316694450635</v>
      </c>
      <c r="E2808">
        <v>-5.3488403080713734E-4</v>
      </c>
    </row>
    <row r="2809" spans="2:5" x14ac:dyDescent="0.35">
      <c r="B2809" s="40">
        <v>44957</v>
      </c>
      <c r="C2809" s="41">
        <v>555.14685099999997</v>
      </c>
      <c r="D2809" s="6">
        <f t="shared" si="46"/>
        <v>13.191079735506325</v>
      </c>
      <c r="E2809">
        <v>-5.3755775308515286E-4</v>
      </c>
    </row>
    <row r="2810" spans="2:5" x14ac:dyDescent="0.35">
      <c r="B2810" s="40">
        <v>39856</v>
      </c>
      <c r="C2810" s="41">
        <v>39.119422999999998</v>
      </c>
      <c r="D2810" s="6">
        <f t="shared" si="46"/>
        <v>3.3849011894539593E-2</v>
      </c>
      <c r="E2810">
        <v>-5.4431792888484946E-4</v>
      </c>
    </row>
    <row r="2811" spans="2:5" x14ac:dyDescent="0.35">
      <c r="B2811" s="40">
        <v>39169</v>
      </c>
      <c r="C2811" s="41">
        <v>37.838622999999998</v>
      </c>
      <c r="D2811" s="6">
        <f t="shared" si="46"/>
        <v>-1.3134088008952499E-2</v>
      </c>
      <c r="E2811">
        <v>-5.498496544059018E-4</v>
      </c>
    </row>
    <row r="2812" spans="2:5" x14ac:dyDescent="0.35">
      <c r="B2812" s="40">
        <v>39673</v>
      </c>
      <c r="C2812" s="41">
        <v>38.342213000000001</v>
      </c>
      <c r="D2812" s="6">
        <f t="shared" si="46"/>
        <v>-0.84487149433453546</v>
      </c>
      <c r="E2812">
        <v>-5.5036936707802194E-4</v>
      </c>
    </row>
    <row r="2813" spans="2:5" x14ac:dyDescent="0.35">
      <c r="B2813" s="40">
        <v>42312</v>
      </c>
      <c r="C2813" s="41">
        <v>247.16419999999999</v>
      </c>
      <c r="D2813" s="6">
        <f t="shared" si="46"/>
        <v>-0.42975755173227675</v>
      </c>
      <c r="E2813">
        <v>-5.553705722112799E-4</v>
      </c>
    </row>
    <row r="2814" spans="2:5" x14ac:dyDescent="0.35">
      <c r="B2814" s="40">
        <v>43962</v>
      </c>
      <c r="C2814" s="41">
        <v>433.43704200000002</v>
      </c>
      <c r="D2814" s="6">
        <f t="shared" si="46"/>
        <v>0.75994365510706241</v>
      </c>
      <c r="E2814">
        <v>-5.5964568453943599E-4</v>
      </c>
    </row>
    <row r="2815" spans="2:5" x14ac:dyDescent="0.35">
      <c r="B2815" s="40">
        <v>42783</v>
      </c>
      <c r="C2815" s="41">
        <v>246.278931</v>
      </c>
      <c r="D2815" s="6">
        <f t="shared" si="46"/>
        <v>-0.52856288922647454</v>
      </c>
      <c r="E2815">
        <v>-5.6411071827081169E-4</v>
      </c>
    </row>
    <row r="2816" spans="2:5" x14ac:dyDescent="0.35">
      <c r="B2816" s="40">
        <v>45040</v>
      </c>
      <c r="C2816" s="41">
        <v>522.40039100000001</v>
      </c>
      <c r="D2816" s="6">
        <f t="shared" si="46"/>
        <v>0.26290680847442716</v>
      </c>
      <c r="E2816">
        <v>-5.7135173289274053E-4</v>
      </c>
    </row>
    <row r="2817" spans="2:5" x14ac:dyDescent="0.35">
      <c r="B2817" s="40">
        <v>43489</v>
      </c>
      <c r="C2817" s="41">
        <v>413.64920000000001</v>
      </c>
      <c r="D2817" s="6">
        <f t="shared" si="46"/>
        <v>5.8425057925722678E-3</v>
      </c>
      <c r="E2817">
        <v>-5.8058008797594784E-4</v>
      </c>
    </row>
    <row r="2818" spans="2:5" x14ac:dyDescent="0.35">
      <c r="B2818" s="40">
        <v>43675</v>
      </c>
      <c r="C2818" s="41">
        <v>411.24648999999999</v>
      </c>
      <c r="D2818" s="6">
        <f t="shared" si="46"/>
        <v>4.5829520534836306</v>
      </c>
      <c r="E2818">
        <v>-5.8389485707753129E-4</v>
      </c>
    </row>
    <row r="2819" spans="2:5" x14ac:dyDescent="0.35">
      <c r="B2819" s="40">
        <v>40225</v>
      </c>
      <c r="C2819" s="41">
        <v>73.661118000000002</v>
      </c>
      <c r="D2819" s="6">
        <f t="shared" si="46"/>
        <v>-0.84923218942882672</v>
      </c>
      <c r="E2819">
        <v>-5.8588169211296504E-4</v>
      </c>
    </row>
    <row r="2820" spans="2:5" x14ac:dyDescent="0.35">
      <c r="B2820" s="40">
        <v>44250</v>
      </c>
      <c r="C2820" s="41">
        <v>488.57324199999999</v>
      </c>
      <c r="D2820" s="6">
        <f t="shared" si="46"/>
        <v>11.006759099199964</v>
      </c>
      <c r="E2820">
        <v>-5.9959535281094232E-4</v>
      </c>
    </row>
    <row r="2821" spans="2:5" x14ac:dyDescent="0.35">
      <c r="B2821" s="40">
        <v>38866</v>
      </c>
      <c r="C2821" s="41">
        <v>40.691516999999997</v>
      </c>
      <c r="D2821" s="6">
        <f t="shared" si="46"/>
        <v>-0.43176348288824201</v>
      </c>
      <c r="E2821">
        <v>-5.9981423982389983E-4</v>
      </c>
    </row>
    <row r="2822" spans="2:5" x14ac:dyDescent="0.35">
      <c r="B2822" s="40">
        <v>40155</v>
      </c>
      <c r="C2822" s="41">
        <v>71.610175999999996</v>
      </c>
      <c r="D2822" s="6">
        <f t="shared" si="46"/>
        <v>-0.6850206776533202</v>
      </c>
      <c r="E2822">
        <v>-6.0255381496400733E-4</v>
      </c>
    </row>
    <row r="2823" spans="2:5" x14ac:dyDescent="0.35">
      <c r="B2823" s="40">
        <v>42445</v>
      </c>
      <c r="C2823" s="41">
        <v>227.348816</v>
      </c>
      <c r="D2823" s="6">
        <f t="shared" ref="D2823:D2886" si="47">(C2823-C2824)/C2824</f>
        <v>-0.25017676840810038</v>
      </c>
      <c r="E2823">
        <v>-6.06228781042092E-4</v>
      </c>
    </row>
    <row r="2824" spans="2:5" x14ac:dyDescent="0.35">
      <c r="B2824" s="40">
        <v>43164</v>
      </c>
      <c r="C2824" s="41">
        <v>303.203217</v>
      </c>
      <c r="D2824" s="6">
        <f t="shared" si="47"/>
        <v>6.8404767714376309</v>
      </c>
      <c r="E2824">
        <v>-6.1509971764649488E-4</v>
      </c>
    </row>
    <row r="2825" spans="2:5" x14ac:dyDescent="0.35">
      <c r="B2825" s="40">
        <v>38947</v>
      </c>
      <c r="C2825" s="41">
        <v>38.671528000000002</v>
      </c>
      <c r="D2825" s="6">
        <f t="shared" si="47"/>
        <v>-0.89744478625041546</v>
      </c>
      <c r="E2825">
        <v>-6.3623903857300615E-4</v>
      </c>
    </row>
    <row r="2826" spans="2:5" x14ac:dyDescent="0.35">
      <c r="B2826" s="40">
        <v>43640</v>
      </c>
      <c r="C2826" s="41">
        <v>377.08007800000001</v>
      </c>
      <c r="D2826" s="6">
        <f t="shared" si="47"/>
        <v>1.7011474645121674</v>
      </c>
      <c r="E2826">
        <v>-6.3684872738942189E-4</v>
      </c>
    </row>
    <row r="2827" spans="2:5" x14ac:dyDescent="0.35">
      <c r="B2827" s="40">
        <v>41456</v>
      </c>
      <c r="C2827" s="41">
        <v>139.59996000000001</v>
      </c>
      <c r="D2827" s="6">
        <f t="shared" si="47"/>
        <v>6.444266641253332E-4</v>
      </c>
      <c r="E2827">
        <v>-6.4349700425619266E-4</v>
      </c>
    </row>
    <row r="2828" spans="2:5" x14ac:dyDescent="0.35">
      <c r="B2828" s="40">
        <v>41457</v>
      </c>
      <c r="C2828" s="41">
        <v>139.51005599999999</v>
      </c>
      <c r="D2828" s="6">
        <f t="shared" si="47"/>
        <v>-0.73190536630271463</v>
      </c>
      <c r="E2828">
        <v>-6.4401164584874102E-4</v>
      </c>
    </row>
    <row r="2829" spans="2:5" x14ac:dyDescent="0.35">
      <c r="B2829" s="40">
        <v>44221</v>
      </c>
      <c r="C2829" s="41">
        <v>520.37616000000003</v>
      </c>
      <c r="D2829" s="6">
        <f t="shared" si="47"/>
        <v>42.395910590321506</v>
      </c>
      <c r="E2829">
        <v>-6.5686392245005215E-4</v>
      </c>
    </row>
    <row r="2830" spans="2:5" x14ac:dyDescent="0.35">
      <c r="B2830" s="40">
        <v>38358</v>
      </c>
      <c r="C2830" s="41">
        <v>11.991364000000001</v>
      </c>
      <c r="D2830" s="6">
        <f t="shared" si="47"/>
        <v>1.1386733564987677</v>
      </c>
      <c r="E2830">
        <v>-6.645366602723448E-4</v>
      </c>
    </row>
    <row r="2831" spans="2:5" x14ac:dyDescent="0.35">
      <c r="B2831" s="40">
        <v>37599</v>
      </c>
      <c r="C2831" s="41">
        <v>5.6069170000000002</v>
      </c>
      <c r="D2831" s="6">
        <f t="shared" si="47"/>
        <v>-0.97932823123276269</v>
      </c>
      <c r="E2831">
        <v>-6.7193197553174378E-4</v>
      </c>
    </row>
    <row r="2832" spans="2:5" x14ac:dyDescent="0.35">
      <c r="B2832" s="40">
        <v>42212</v>
      </c>
      <c r="C2832" s="41">
        <v>271.23547400000001</v>
      </c>
      <c r="D2832" s="6">
        <f t="shared" si="47"/>
        <v>47.702666373627004</v>
      </c>
      <c r="E2832">
        <v>-6.7417301690716927E-4</v>
      </c>
    </row>
    <row r="2833" spans="2:5" x14ac:dyDescent="0.35">
      <c r="B2833" s="40">
        <v>37673</v>
      </c>
      <c r="C2833" s="41">
        <v>5.5692120000000003</v>
      </c>
      <c r="D2833" s="6">
        <f t="shared" si="47"/>
        <v>-0.91191651439537624</v>
      </c>
      <c r="E2833">
        <v>-6.7629873491406719E-4</v>
      </c>
    </row>
    <row r="2834" spans="2:5" x14ac:dyDescent="0.35">
      <c r="B2834" s="40">
        <v>40101</v>
      </c>
      <c r="C2834" s="41">
        <v>63.226517000000001</v>
      </c>
      <c r="D2834" s="6">
        <f t="shared" si="47"/>
        <v>0.52918131567869653</v>
      </c>
      <c r="E2834">
        <v>-6.7918993308131346E-4</v>
      </c>
    </row>
    <row r="2835" spans="2:5" x14ac:dyDescent="0.35">
      <c r="B2835" s="40">
        <v>39027</v>
      </c>
      <c r="C2835" s="41">
        <v>41.346645000000002</v>
      </c>
      <c r="D2835" s="6">
        <f t="shared" si="47"/>
        <v>-0.89531335114651356</v>
      </c>
      <c r="E2835">
        <v>-6.988666570586265E-4</v>
      </c>
    </row>
    <row r="2836" spans="2:5" x14ac:dyDescent="0.35">
      <c r="B2836" s="40">
        <v>43552</v>
      </c>
      <c r="C2836" s="41">
        <v>394.95623799999998</v>
      </c>
      <c r="D2836" s="6">
        <f t="shared" si="47"/>
        <v>0.58387377050657541</v>
      </c>
      <c r="E2836">
        <v>-7.2941931642687063E-4</v>
      </c>
    </row>
    <row r="2837" spans="2:5" x14ac:dyDescent="0.35">
      <c r="B2837" s="40">
        <v>42296</v>
      </c>
      <c r="C2837" s="41">
        <v>249.36093099999999</v>
      </c>
      <c r="D2837" s="6">
        <f t="shared" si="47"/>
        <v>-7.2767386420457729E-3</v>
      </c>
      <c r="E2837">
        <v>-7.3314960506103892E-4</v>
      </c>
    </row>
    <row r="2838" spans="2:5" x14ac:dyDescent="0.35">
      <c r="B2838" s="40">
        <v>42720</v>
      </c>
      <c r="C2838" s="41">
        <v>251.18876599999999</v>
      </c>
      <c r="D2838" s="6">
        <f t="shared" si="47"/>
        <v>2.0319859803731095E-2</v>
      </c>
      <c r="E2838">
        <v>-7.368582477027606E-4</v>
      </c>
    </row>
    <row r="2839" spans="2:5" x14ac:dyDescent="0.35">
      <c r="B2839" s="40">
        <v>42775</v>
      </c>
      <c r="C2839" s="41">
        <v>246.186295</v>
      </c>
      <c r="D2839" s="6">
        <f t="shared" si="47"/>
        <v>-0.35461240933516663</v>
      </c>
      <c r="E2839">
        <v>-7.5194152285896674E-4</v>
      </c>
    </row>
    <row r="2840" spans="2:5" x14ac:dyDescent="0.35">
      <c r="B2840" s="40">
        <v>43399</v>
      </c>
      <c r="C2840" s="41">
        <v>381.45495599999998</v>
      </c>
      <c r="D2840" s="6">
        <f t="shared" si="47"/>
        <v>76.999189039809636</v>
      </c>
      <c r="E2840">
        <v>-7.5258371519688341E-4</v>
      </c>
    </row>
    <row r="2841" spans="2:5" x14ac:dyDescent="0.35">
      <c r="B2841" s="40">
        <v>37728</v>
      </c>
      <c r="C2841" s="41">
        <v>4.8904990000000002</v>
      </c>
      <c r="D2841" s="6">
        <f t="shared" si="47"/>
        <v>-0.97229054462023545</v>
      </c>
      <c r="E2841">
        <v>-7.7049284162899166E-4</v>
      </c>
    </row>
    <row r="2842" spans="2:5" x14ac:dyDescent="0.35">
      <c r="B2842" s="40">
        <v>41836</v>
      </c>
      <c r="C2842" s="41">
        <v>176.492065</v>
      </c>
      <c r="D2842" s="6">
        <f t="shared" si="47"/>
        <v>0.54377874460478648</v>
      </c>
      <c r="E2842">
        <v>-7.7059620171357653E-4</v>
      </c>
    </row>
    <row r="2843" spans="2:5" x14ac:dyDescent="0.35">
      <c r="B2843" s="40">
        <v>41281</v>
      </c>
      <c r="C2843" s="41">
        <v>114.324715</v>
      </c>
      <c r="D2843" s="6">
        <f t="shared" si="47"/>
        <v>23.510793780792667</v>
      </c>
      <c r="E2843">
        <v>-7.8111012293637094E-4</v>
      </c>
    </row>
    <row r="2844" spans="2:5" x14ac:dyDescent="0.35">
      <c r="B2844" s="40">
        <v>37740</v>
      </c>
      <c r="C2844" s="41">
        <v>4.6642599999999996</v>
      </c>
      <c r="D2844" s="6">
        <f t="shared" si="47"/>
        <v>-0.98883728695475026</v>
      </c>
      <c r="E2844">
        <v>-8.0826335203729117E-4</v>
      </c>
    </row>
    <row r="2845" spans="2:5" x14ac:dyDescent="0.35">
      <c r="B2845" s="40">
        <v>43697</v>
      </c>
      <c r="C2845" s="41">
        <v>417.84286500000002</v>
      </c>
      <c r="D2845" s="6">
        <f t="shared" si="47"/>
        <v>42.31072088471678</v>
      </c>
      <c r="E2845">
        <v>-8.0997111350523672E-4</v>
      </c>
    </row>
    <row r="2846" spans="2:5" x14ac:dyDescent="0.35">
      <c r="B2846" s="40">
        <v>38281</v>
      </c>
      <c r="C2846" s="41">
        <v>9.6475620000000006</v>
      </c>
      <c r="D2846" s="6">
        <f t="shared" si="47"/>
        <v>-0.97616468672313217</v>
      </c>
      <c r="E2846">
        <v>-8.1539568129245529E-4</v>
      </c>
    </row>
    <row r="2847" spans="2:5" x14ac:dyDescent="0.35">
      <c r="B2847" s="40">
        <v>43475</v>
      </c>
      <c r="C2847" s="41">
        <v>404.759186</v>
      </c>
      <c r="D2847" s="6">
        <f t="shared" si="47"/>
        <v>-0.30445403470535953</v>
      </c>
      <c r="E2847">
        <v>-8.3040895970667679E-4</v>
      </c>
    </row>
    <row r="2848" spans="2:5" x14ac:dyDescent="0.35">
      <c r="B2848" s="40">
        <v>44386</v>
      </c>
      <c r="C2848" s="41">
        <v>581.93017599999996</v>
      </c>
      <c r="D2848" s="6">
        <f t="shared" si="47"/>
        <v>-1.2317102798978541E-2</v>
      </c>
      <c r="E2848">
        <v>-8.3889124437247237E-4</v>
      </c>
    </row>
    <row r="2849" spans="2:5" x14ac:dyDescent="0.35">
      <c r="B2849" s="40">
        <v>45113</v>
      </c>
      <c r="C2849" s="41">
        <v>589.18725600000005</v>
      </c>
      <c r="D2849" s="6">
        <f t="shared" si="47"/>
        <v>2.7370131370333186</v>
      </c>
      <c r="E2849">
        <v>-8.4397780708436721E-4</v>
      </c>
    </row>
    <row r="2850" spans="2:5" x14ac:dyDescent="0.35">
      <c r="B2850" s="40">
        <v>41680</v>
      </c>
      <c r="C2850" s="41">
        <v>157.66261299999999</v>
      </c>
      <c r="D2850" s="6">
        <f t="shared" si="47"/>
        <v>-0.59323778650906289</v>
      </c>
      <c r="E2850">
        <v>-8.579070041254324E-4</v>
      </c>
    </row>
    <row r="2851" spans="2:5" x14ac:dyDescent="0.35">
      <c r="B2851" s="40">
        <v>43565</v>
      </c>
      <c r="C2851" s="41">
        <v>387.603882</v>
      </c>
      <c r="D2851" s="6">
        <f t="shared" si="47"/>
        <v>2.7904630518633029</v>
      </c>
      <c r="E2851">
        <v>-8.6728800035225601E-4</v>
      </c>
    </row>
    <row r="2852" spans="2:5" x14ac:dyDescent="0.35">
      <c r="B2852" s="40">
        <v>41099</v>
      </c>
      <c r="C2852" s="41">
        <v>102.25766</v>
      </c>
      <c r="D2852" s="6">
        <f t="shared" si="47"/>
        <v>1.1058709776681339</v>
      </c>
      <c r="E2852">
        <v>-8.6882237912763434E-4</v>
      </c>
    </row>
    <row r="2853" spans="2:5" x14ac:dyDescent="0.35">
      <c r="B2853" s="40">
        <v>39975</v>
      </c>
      <c r="C2853" s="41">
        <v>48.558368999999999</v>
      </c>
      <c r="D2853" s="6">
        <f t="shared" si="47"/>
        <v>-0.50801272664685382</v>
      </c>
      <c r="E2853">
        <v>-8.7695744469411046E-4</v>
      </c>
    </row>
    <row r="2854" spans="2:5" x14ac:dyDescent="0.35">
      <c r="B2854" s="40">
        <v>40708</v>
      </c>
      <c r="C2854" s="41">
        <v>98.698425</v>
      </c>
      <c r="D2854" s="6">
        <f t="shared" si="47"/>
        <v>-0.79883124837957975</v>
      </c>
      <c r="E2854">
        <v>-8.8422650816101544E-4</v>
      </c>
    </row>
    <row r="2855" spans="2:5" x14ac:dyDescent="0.35">
      <c r="B2855" s="40">
        <v>44174</v>
      </c>
      <c r="C2855" s="41">
        <v>490.62503099999998</v>
      </c>
      <c r="D2855" s="6">
        <f t="shared" si="47"/>
        <v>0.90268966054905575</v>
      </c>
      <c r="E2855">
        <v>-8.9539519930664573E-4</v>
      </c>
    </row>
    <row r="2856" spans="2:5" x14ac:dyDescent="0.35">
      <c r="B2856" s="40">
        <v>42885</v>
      </c>
      <c r="C2856" s="41">
        <v>257.85867300000001</v>
      </c>
      <c r="D2856" s="6">
        <f t="shared" si="47"/>
        <v>2.6128471887515992</v>
      </c>
      <c r="E2856">
        <v>-8.9747269930351003E-4</v>
      </c>
    </row>
    <row r="2857" spans="2:5" x14ac:dyDescent="0.35">
      <c r="B2857" s="40">
        <v>40158</v>
      </c>
      <c r="C2857" s="41">
        <v>71.372703999999999</v>
      </c>
      <c r="D2857" s="6">
        <f t="shared" si="47"/>
        <v>3.3384445846188254E-3</v>
      </c>
      <c r="E2857">
        <v>-9.0638728530279976E-4</v>
      </c>
    </row>
    <row r="2858" spans="2:5" x14ac:dyDescent="0.35">
      <c r="B2858" s="40">
        <v>40255</v>
      </c>
      <c r="C2858" s="41">
        <v>71.135222999999996</v>
      </c>
      <c r="D2858" s="6">
        <f t="shared" si="47"/>
        <v>-0.71918767009131634</v>
      </c>
      <c r="E2858">
        <v>-9.096349719942495E-4</v>
      </c>
    </row>
    <row r="2859" spans="2:5" x14ac:dyDescent="0.35">
      <c r="B2859" s="40">
        <v>42864</v>
      </c>
      <c r="C2859" s="41">
        <v>253.31944300000001</v>
      </c>
      <c r="D2859" s="6">
        <f t="shared" si="47"/>
        <v>4.4362555996860644</v>
      </c>
      <c r="E2859">
        <v>-9.1341766567620245E-4</v>
      </c>
    </row>
    <row r="2860" spans="2:5" x14ac:dyDescent="0.35">
      <c r="B2860" s="40">
        <v>39946</v>
      </c>
      <c r="C2860" s="41">
        <v>46.598148000000002</v>
      </c>
      <c r="D2860" s="6">
        <f t="shared" si="47"/>
        <v>-0.3342266956473397</v>
      </c>
      <c r="E2860">
        <v>-9.1351437171196593E-4</v>
      </c>
    </row>
    <row r="2861" spans="2:5" x14ac:dyDescent="0.35">
      <c r="B2861" s="40">
        <v>40191</v>
      </c>
      <c r="C2861" s="41">
        <v>69.991012999999995</v>
      </c>
      <c r="D2861" s="6">
        <f t="shared" si="47"/>
        <v>-0.51605692484894594</v>
      </c>
      <c r="E2861">
        <v>-9.2449189666431197E-4</v>
      </c>
    </row>
    <row r="2862" spans="2:5" x14ac:dyDescent="0.35">
      <c r="B2862" s="40">
        <v>41402</v>
      </c>
      <c r="C2862" s="41">
        <v>144.626541</v>
      </c>
      <c r="D2862" s="6">
        <f t="shared" si="47"/>
        <v>-0.51799468876966215</v>
      </c>
      <c r="E2862">
        <v>-9.2642578679749535E-4</v>
      </c>
    </row>
    <row r="2863" spans="2:5" x14ac:dyDescent="0.35">
      <c r="B2863" s="40">
        <v>43034</v>
      </c>
      <c r="C2863" s="41">
        <v>300.05175800000001</v>
      </c>
      <c r="D2863" s="6">
        <f t="shared" si="47"/>
        <v>-0.27394789235494743</v>
      </c>
      <c r="E2863">
        <v>-9.287429195380878E-4</v>
      </c>
    </row>
    <row r="2864" spans="2:5" x14ac:dyDescent="0.35">
      <c r="B2864" s="40">
        <v>43490</v>
      </c>
      <c r="C2864" s="41">
        <v>413.264771</v>
      </c>
      <c r="D2864" s="6">
        <f t="shared" si="47"/>
        <v>0.68613885542832664</v>
      </c>
      <c r="E2864">
        <v>-9.2935995041211602E-4</v>
      </c>
    </row>
    <row r="2865" spans="2:5" x14ac:dyDescent="0.35">
      <c r="B2865" s="40">
        <v>42486</v>
      </c>
      <c r="C2865" s="41">
        <v>245.095337</v>
      </c>
      <c r="D2865" s="6">
        <f t="shared" si="47"/>
        <v>18.974470087845333</v>
      </c>
      <c r="E2865">
        <v>-9.3707852122792219E-4</v>
      </c>
    </row>
    <row r="2866" spans="2:5" x14ac:dyDescent="0.35">
      <c r="B2866" s="40">
        <v>38005</v>
      </c>
      <c r="C2866" s="41">
        <v>12.270429999999999</v>
      </c>
      <c r="D2866" s="6">
        <f t="shared" si="47"/>
        <v>-0.95823223741685326</v>
      </c>
      <c r="E2866">
        <v>-9.451200199837135E-4</v>
      </c>
    </row>
    <row r="2867" spans="2:5" x14ac:dyDescent="0.35">
      <c r="B2867" s="40">
        <v>43014</v>
      </c>
      <c r="C2867" s="41">
        <v>293.77752700000002</v>
      </c>
      <c r="D2867" s="6">
        <f t="shared" si="47"/>
        <v>-0.42689704707144394</v>
      </c>
      <c r="E2867">
        <v>-9.4825017323381096E-4</v>
      </c>
    </row>
    <row r="2868" spans="2:5" x14ac:dyDescent="0.35">
      <c r="B2868" s="40">
        <v>44237</v>
      </c>
      <c r="C2868" s="41">
        <v>512.60864300000003</v>
      </c>
      <c r="D2868" s="6">
        <f t="shared" si="47"/>
        <v>-1.6119391250049339E-2</v>
      </c>
      <c r="E2868">
        <v>-9.5199133523865629E-4</v>
      </c>
    </row>
    <row r="2869" spans="2:5" x14ac:dyDescent="0.35">
      <c r="B2869" s="40">
        <v>45064</v>
      </c>
      <c r="C2869" s="41">
        <v>521.00695800000005</v>
      </c>
      <c r="D2869" s="6">
        <f t="shared" si="47"/>
        <v>2.7149327191887633</v>
      </c>
      <c r="E2869">
        <v>-9.5431749361666403E-4</v>
      </c>
    </row>
    <row r="2870" spans="2:5" x14ac:dyDescent="0.35">
      <c r="B2870" s="40">
        <v>41424</v>
      </c>
      <c r="C2870" s="41">
        <v>140.24667400000001</v>
      </c>
      <c r="D2870" s="6">
        <f t="shared" si="47"/>
        <v>2.313027688945978</v>
      </c>
      <c r="E2870">
        <v>-9.5521631567064929E-4</v>
      </c>
    </row>
    <row r="2871" spans="2:5" x14ac:dyDescent="0.35">
      <c r="B2871" s="40">
        <v>38845</v>
      </c>
      <c r="C2871" s="41">
        <v>42.331874999999997</v>
      </c>
      <c r="D2871" s="6">
        <f t="shared" si="47"/>
        <v>-0.90596689316705292</v>
      </c>
      <c r="E2871">
        <v>-9.6059767711090423E-4</v>
      </c>
    </row>
    <row r="2872" spans="2:5" x14ac:dyDescent="0.35">
      <c r="B2872" s="40">
        <v>43791</v>
      </c>
      <c r="C2872" s="41">
        <v>450.180542</v>
      </c>
      <c r="D2872" s="6">
        <f t="shared" si="47"/>
        <v>56.17343527628968</v>
      </c>
      <c r="E2872">
        <v>-9.6926591657114176E-4</v>
      </c>
    </row>
    <row r="2873" spans="2:5" x14ac:dyDescent="0.35">
      <c r="B2873" s="40">
        <v>37914</v>
      </c>
      <c r="C2873" s="41">
        <v>7.8739460000000001</v>
      </c>
      <c r="D2873" s="6">
        <f t="shared" si="47"/>
        <v>-0.33481195214431686</v>
      </c>
      <c r="E2873">
        <v>-9.732774378658853E-4</v>
      </c>
    </row>
    <row r="2874" spans="2:5" x14ac:dyDescent="0.35">
      <c r="B2874" s="40">
        <v>37999</v>
      </c>
      <c r="C2874" s="41">
        <v>11.837173</v>
      </c>
      <c r="D2874" s="6">
        <f t="shared" si="47"/>
        <v>-0.71832620679941606</v>
      </c>
      <c r="E2874">
        <v>-9.7942589522729022E-4</v>
      </c>
    </row>
    <row r="2875" spans="2:5" x14ac:dyDescent="0.35">
      <c r="B2875" s="40">
        <v>39317</v>
      </c>
      <c r="C2875" s="41">
        <v>42.024403</v>
      </c>
      <c r="D2875" s="6">
        <f t="shared" si="47"/>
        <v>-0.52280845063791792</v>
      </c>
      <c r="E2875">
        <v>-9.9006203363377577E-4</v>
      </c>
    </row>
    <row r="2876" spans="2:5" x14ac:dyDescent="0.35">
      <c r="B2876" s="40">
        <v>40855</v>
      </c>
      <c r="C2876" s="41">
        <v>88.066108999999997</v>
      </c>
      <c r="D2876" s="6">
        <f t="shared" si="47"/>
        <v>1.1192995014625184</v>
      </c>
      <c r="E2876">
        <v>-1.0021048398816752E-3</v>
      </c>
    </row>
    <row r="2877" spans="2:5" x14ac:dyDescent="0.35">
      <c r="B2877" s="40">
        <v>39498</v>
      </c>
      <c r="C2877" s="41">
        <v>41.554347999999997</v>
      </c>
      <c r="D2877" s="6">
        <f t="shared" si="47"/>
        <v>-0.89080161434194549</v>
      </c>
      <c r="E2877">
        <v>-1.0080468976565251E-3</v>
      </c>
    </row>
    <row r="2878" spans="2:5" x14ac:dyDescent="0.35">
      <c r="B2878" s="40">
        <v>43616</v>
      </c>
      <c r="C2878" s="41">
        <v>380.53994799999998</v>
      </c>
      <c r="D2878" s="6">
        <f t="shared" si="47"/>
        <v>-0.33784600719895852</v>
      </c>
      <c r="E2878">
        <v>-1.0092003116933927E-3</v>
      </c>
    </row>
    <row r="2879" spans="2:5" x14ac:dyDescent="0.35">
      <c r="B2879" s="40">
        <v>44397</v>
      </c>
      <c r="C2879" s="41">
        <v>574.70007299999997</v>
      </c>
      <c r="D2879" s="6">
        <f t="shared" si="47"/>
        <v>1.139090745778726</v>
      </c>
      <c r="E2879">
        <v>-1.0190456190167425E-3</v>
      </c>
    </row>
    <row r="2880" spans="2:5" x14ac:dyDescent="0.35">
      <c r="B2880" s="40">
        <v>42675</v>
      </c>
      <c r="C2880" s="41">
        <v>268.66558800000001</v>
      </c>
      <c r="D2880" s="6">
        <f t="shared" si="47"/>
        <v>22.239311315525605</v>
      </c>
      <c r="E2880">
        <v>-1.0289715577006741E-3</v>
      </c>
    </row>
    <row r="2881" spans="2:5" x14ac:dyDescent="0.35">
      <c r="B2881" s="40">
        <v>38302</v>
      </c>
      <c r="C2881" s="41">
        <v>11.560824</v>
      </c>
      <c r="D2881" s="6">
        <f t="shared" si="47"/>
        <v>-0.86291034746892148</v>
      </c>
      <c r="E2881">
        <v>-1.0334591918418413E-3</v>
      </c>
    </row>
    <row r="2882" spans="2:5" x14ac:dyDescent="0.35">
      <c r="B2882" s="40">
        <v>40522</v>
      </c>
      <c r="C2882" s="41">
        <v>84.330391000000006</v>
      </c>
      <c r="D2882" s="6">
        <f t="shared" si="47"/>
        <v>-0.68273703063455271</v>
      </c>
      <c r="E2882">
        <v>-1.034451097510612E-3</v>
      </c>
    </row>
    <row r="2883" spans="2:5" x14ac:dyDescent="0.35">
      <c r="B2883" s="40">
        <v>42611</v>
      </c>
      <c r="C2883" s="41">
        <v>265.805969</v>
      </c>
      <c r="D2883" s="6">
        <f t="shared" si="47"/>
        <v>2.1362175472339686</v>
      </c>
      <c r="E2883">
        <v>-1.0400300240484865E-3</v>
      </c>
    </row>
    <row r="2884" spans="2:5" x14ac:dyDescent="0.35">
      <c r="B2884" s="40">
        <v>40876</v>
      </c>
      <c r="C2884" s="41">
        <v>84.753676999999996</v>
      </c>
      <c r="D2884" s="6">
        <f t="shared" si="47"/>
        <v>-0.84997122351636556</v>
      </c>
      <c r="E2884">
        <v>-1.0411469506675498E-3</v>
      </c>
    </row>
    <row r="2885" spans="2:5" x14ac:dyDescent="0.35">
      <c r="B2885" s="40">
        <v>44809</v>
      </c>
      <c r="C2885" s="41">
        <v>564.91613800000005</v>
      </c>
      <c r="D2885" s="6">
        <f t="shared" si="47"/>
        <v>13.057965490011989</v>
      </c>
      <c r="E2885">
        <v>-1.0513382328139096E-3</v>
      </c>
    </row>
    <row r="2886" spans="2:5" x14ac:dyDescent="0.35">
      <c r="B2886" s="40">
        <v>39889</v>
      </c>
      <c r="C2886" s="41">
        <v>40.184772000000002</v>
      </c>
      <c r="D2886" s="6">
        <f t="shared" si="47"/>
        <v>1.7884137050106174E-2</v>
      </c>
      <c r="E2886">
        <v>-1.0592535935037295E-3</v>
      </c>
    </row>
    <row r="2887" spans="2:5" x14ac:dyDescent="0.35">
      <c r="B2887" s="40">
        <v>39491</v>
      </c>
      <c r="C2887" s="41">
        <v>39.478729000000001</v>
      </c>
      <c r="D2887" s="6">
        <f t="shared" ref="D2887:D2950" si="48">(C2887-C2888)/C2888</f>
        <v>-0.92874498945906281</v>
      </c>
      <c r="E2887">
        <v>-1.0607113258691049E-3</v>
      </c>
    </row>
    <row r="2888" spans="2:5" x14ac:dyDescent="0.35">
      <c r="B2888" s="40">
        <v>44608</v>
      </c>
      <c r="C2888" s="41">
        <v>554.04846199999997</v>
      </c>
      <c r="D2888" s="6">
        <f t="shared" si="48"/>
        <v>0.24224217161888367</v>
      </c>
      <c r="E2888">
        <v>-1.0667727784727727E-3</v>
      </c>
    </row>
    <row r="2889" spans="2:5" x14ac:dyDescent="0.35">
      <c r="B2889" s="40">
        <v>43815</v>
      </c>
      <c r="C2889" s="41">
        <v>446.00680499999999</v>
      </c>
      <c r="D2889" s="6">
        <f t="shared" si="48"/>
        <v>0.77491916550479878</v>
      </c>
      <c r="E2889">
        <v>-1.0870336519708103E-3</v>
      </c>
    </row>
    <row r="2890" spans="2:5" x14ac:dyDescent="0.35">
      <c r="B2890" s="40">
        <v>42275</v>
      </c>
      <c r="C2890" s="41">
        <v>251.282883</v>
      </c>
      <c r="D2890" s="6">
        <f t="shared" si="48"/>
        <v>-0.15657684003155903</v>
      </c>
      <c r="E2890">
        <v>-1.0913452725479422E-3</v>
      </c>
    </row>
    <row r="2891" spans="2:5" x14ac:dyDescent="0.35">
      <c r="B2891" s="40">
        <v>43179</v>
      </c>
      <c r="C2891" s="41">
        <v>297.93215900000001</v>
      </c>
      <c r="D2891" s="6">
        <f t="shared" si="48"/>
        <v>1.0146951430090905E-2</v>
      </c>
      <c r="E2891">
        <v>-1.0947142065782444E-3</v>
      </c>
    </row>
    <row r="2892" spans="2:5" x14ac:dyDescent="0.35">
      <c r="B2892" s="40">
        <v>43018</v>
      </c>
      <c r="C2892" s="41">
        <v>294.93942299999998</v>
      </c>
      <c r="D2892" s="6">
        <f t="shared" si="48"/>
        <v>-0.43791512573832181</v>
      </c>
      <c r="E2892">
        <v>-1.101780727356883E-3</v>
      </c>
    </row>
    <row r="2893" spans="2:5" x14ac:dyDescent="0.35">
      <c r="B2893" s="40">
        <v>44217</v>
      </c>
      <c r="C2893" s="41">
        <v>524.72399900000005</v>
      </c>
      <c r="D2893" s="6">
        <f t="shared" si="48"/>
        <v>0.22863334171483488</v>
      </c>
      <c r="E2893">
        <v>-1.1161098433660978E-3</v>
      </c>
    </row>
    <row r="2894" spans="2:5" x14ac:dyDescent="0.35">
      <c r="B2894" s="40">
        <v>44000</v>
      </c>
      <c r="C2894" s="41">
        <v>427.079407</v>
      </c>
      <c r="D2894" s="6">
        <f t="shared" si="48"/>
        <v>23.644963953198971</v>
      </c>
      <c r="E2894">
        <v>-1.1350095164662775E-3</v>
      </c>
    </row>
    <row r="2895" spans="2:5" x14ac:dyDescent="0.35">
      <c r="B2895" s="40">
        <v>38527</v>
      </c>
      <c r="C2895" s="41">
        <v>17.329277000000001</v>
      </c>
      <c r="D2895" s="6">
        <f t="shared" si="48"/>
        <v>-0.9727535275418393</v>
      </c>
      <c r="E2895">
        <v>-1.1488708217185679E-3</v>
      </c>
    </row>
    <row r="2896" spans="2:5" x14ac:dyDescent="0.35">
      <c r="B2896" s="40">
        <v>44462</v>
      </c>
      <c r="C2896" s="41">
        <v>636.01910399999997</v>
      </c>
      <c r="D2896" s="6">
        <f t="shared" si="48"/>
        <v>0.26695107257025363</v>
      </c>
      <c r="E2896">
        <v>-1.1567576509518601E-3</v>
      </c>
    </row>
    <row r="2897" spans="2:5" x14ac:dyDescent="0.35">
      <c r="B2897" s="40">
        <v>44176</v>
      </c>
      <c r="C2897" s="41">
        <v>502.00762900000001</v>
      </c>
      <c r="D2897" s="6">
        <f t="shared" si="48"/>
        <v>0.39710778814723063</v>
      </c>
      <c r="E2897">
        <v>-1.1664964427553015E-3</v>
      </c>
    </row>
    <row r="2898" spans="2:5" x14ac:dyDescent="0.35">
      <c r="B2898" s="40">
        <v>43273</v>
      </c>
      <c r="C2898" s="41">
        <v>359.31918300000001</v>
      </c>
      <c r="D2898" s="6">
        <f t="shared" si="48"/>
        <v>-0.12452919307436891</v>
      </c>
      <c r="E2898">
        <v>-1.1668739137070078E-3</v>
      </c>
    </row>
    <row r="2899" spans="2:5" x14ac:dyDescent="0.35">
      <c r="B2899" s="40">
        <v>43543</v>
      </c>
      <c r="C2899" s="41">
        <v>410.42965700000002</v>
      </c>
      <c r="D2899" s="6">
        <f t="shared" si="48"/>
        <v>1.6897697412834261</v>
      </c>
      <c r="E2899">
        <v>-1.1692046650739801E-3</v>
      </c>
    </row>
    <row r="2900" spans="2:5" x14ac:dyDescent="0.35">
      <c r="B2900" s="40">
        <v>41529</v>
      </c>
      <c r="C2900" s="41">
        <v>152.58914200000001</v>
      </c>
      <c r="D2900" s="6">
        <f t="shared" si="48"/>
        <v>14.49919669646564</v>
      </c>
      <c r="E2900">
        <v>-1.1767054219788508E-3</v>
      </c>
    </row>
    <row r="2901" spans="2:5" x14ac:dyDescent="0.35">
      <c r="B2901" s="40">
        <v>37967</v>
      </c>
      <c r="C2901" s="41">
        <v>9.8449709999999993</v>
      </c>
      <c r="D2901" s="6">
        <f t="shared" si="48"/>
        <v>-0.98182983320874662</v>
      </c>
      <c r="E2901">
        <v>-1.1770825417718603E-3</v>
      </c>
    </row>
    <row r="2902" spans="2:5" x14ac:dyDescent="0.35">
      <c r="B2902" s="40">
        <v>44761</v>
      </c>
      <c r="C2902" s="41">
        <v>541.82061799999997</v>
      </c>
      <c r="D2902" s="6">
        <f t="shared" si="48"/>
        <v>1.3640896131095532</v>
      </c>
      <c r="E2902">
        <v>-1.1815215333935997E-3</v>
      </c>
    </row>
    <row r="2903" spans="2:5" x14ac:dyDescent="0.35">
      <c r="B2903" s="40">
        <v>42389</v>
      </c>
      <c r="C2903" s="41">
        <v>229.18785099999999</v>
      </c>
      <c r="D2903" s="6">
        <f t="shared" si="48"/>
        <v>1.0769296274474021</v>
      </c>
      <c r="E2903">
        <v>-1.2019463439730471E-3</v>
      </c>
    </row>
    <row r="2904" spans="2:5" x14ac:dyDescent="0.35">
      <c r="B2904" s="40">
        <v>41179</v>
      </c>
      <c r="C2904" s="41">
        <v>110.349358</v>
      </c>
      <c r="D2904" s="6">
        <f t="shared" si="48"/>
        <v>0.54797359398395729</v>
      </c>
      <c r="E2904">
        <v>-1.2071479734565372E-3</v>
      </c>
    </row>
    <row r="2905" spans="2:5" x14ac:dyDescent="0.35">
      <c r="B2905" s="40">
        <v>40161</v>
      </c>
      <c r="C2905" s="41">
        <v>71.286331000000004</v>
      </c>
      <c r="D2905" s="6">
        <f t="shared" si="48"/>
        <v>-0.86345864256742877</v>
      </c>
      <c r="E2905">
        <v>-1.210168526051566E-3</v>
      </c>
    </row>
    <row r="2906" spans="2:5" x14ac:dyDescent="0.35">
      <c r="B2906" s="40">
        <v>44333</v>
      </c>
      <c r="C2906" s="41">
        <v>522.08599900000002</v>
      </c>
      <c r="D2906" s="6">
        <f t="shared" si="48"/>
        <v>3.7774063249578091</v>
      </c>
      <c r="E2906">
        <v>-1.214930940539612E-3</v>
      </c>
    </row>
    <row r="2907" spans="2:5" x14ac:dyDescent="0.35">
      <c r="B2907" s="40">
        <v>41148</v>
      </c>
      <c r="C2907" s="41">
        <v>109.28231</v>
      </c>
      <c r="D2907" s="6">
        <f t="shared" si="48"/>
        <v>-0.72215584395238264</v>
      </c>
      <c r="E2907">
        <v>-1.2190664236972958E-3</v>
      </c>
    </row>
    <row r="2908" spans="2:5" x14ac:dyDescent="0.35">
      <c r="B2908" s="40">
        <v>43657</v>
      </c>
      <c r="C2908" s="41">
        <v>393.32232699999997</v>
      </c>
      <c r="D2908" s="6">
        <f t="shared" si="48"/>
        <v>4.5902974517536252</v>
      </c>
      <c r="E2908">
        <v>-1.2202273108960053E-3</v>
      </c>
    </row>
    <row r="2909" spans="2:5" x14ac:dyDescent="0.35">
      <c r="B2909" s="40">
        <v>40171</v>
      </c>
      <c r="C2909" s="41">
        <v>70.358031999999994</v>
      </c>
      <c r="D2909" s="6">
        <f t="shared" si="48"/>
        <v>10.6489623755806</v>
      </c>
      <c r="E2909">
        <v>-1.2257897301165923E-3</v>
      </c>
    </row>
    <row r="2910" spans="2:5" x14ac:dyDescent="0.35">
      <c r="B2910" s="40">
        <v>37494</v>
      </c>
      <c r="C2910" s="41">
        <v>6.0398540000000001</v>
      </c>
      <c r="D2910" s="6">
        <f t="shared" si="48"/>
        <v>-0.98440779343447271</v>
      </c>
      <c r="E2910">
        <v>-1.2331100550310053E-3</v>
      </c>
    </row>
    <row r="2911" spans="2:5" x14ac:dyDescent="0.35">
      <c r="B2911" s="40">
        <v>43578</v>
      </c>
      <c r="C2911" s="41">
        <v>387.36364700000001</v>
      </c>
      <c r="D2911" s="6">
        <f t="shared" si="48"/>
        <v>63.734008664542763</v>
      </c>
      <c r="E2911">
        <v>-1.2388997067938384E-3</v>
      </c>
    </row>
    <row r="2912" spans="2:5" x14ac:dyDescent="0.35">
      <c r="B2912" s="40">
        <v>37503</v>
      </c>
      <c r="C2912" s="41">
        <v>5.9839279999999997</v>
      </c>
      <c r="D2912" s="6">
        <f t="shared" si="48"/>
        <v>-0.98928057845073591</v>
      </c>
      <c r="E2912">
        <v>-1.2446204007922194E-3</v>
      </c>
    </row>
    <row r="2913" spans="2:5" x14ac:dyDescent="0.35">
      <c r="B2913" s="40">
        <v>44929</v>
      </c>
      <c r="C2913" s="41">
        <v>558.23236099999997</v>
      </c>
      <c r="D2913" s="6">
        <f t="shared" si="48"/>
        <v>15.735257990285179</v>
      </c>
      <c r="E2913">
        <v>-1.2466285126827605E-3</v>
      </c>
    </row>
    <row r="2914" spans="2:5" x14ac:dyDescent="0.35">
      <c r="B2914" s="40">
        <v>39630</v>
      </c>
      <c r="C2914" s="41">
        <v>33.356662999999998</v>
      </c>
      <c r="D2914" s="6">
        <f t="shared" si="48"/>
        <v>-0.93907267272848027</v>
      </c>
      <c r="E2914">
        <v>-1.2650411327745645E-3</v>
      </c>
    </row>
    <row r="2915" spans="2:5" x14ac:dyDescent="0.35">
      <c r="B2915" s="40">
        <v>44881</v>
      </c>
      <c r="C2915" s="41">
        <v>547.48278800000003</v>
      </c>
      <c r="D2915" s="6">
        <f t="shared" si="48"/>
        <v>15.517609426417863</v>
      </c>
      <c r="E2915">
        <v>-1.2709632427262804E-3</v>
      </c>
    </row>
    <row r="2916" spans="2:5" x14ac:dyDescent="0.35">
      <c r="B2916" s="40">
        <v>39735</v>
      </c>
      <c r="C2916" s="41">
        <v>33.145401</v>
      </c>
      <c r="D2916" s="6">
        <f t="shared" si="48"/>
        <v>4.7356157964336996</v>
      </c>
      <c r="E2916">
        <v>-1.2734551006662713E-3</v>
      </c>
    </row>
    <row r="2917" spans="2:5" x14ac:dyDescent="0.35">
      <c r="B2917" s="40">
        <v>37526</v>
      </c>
      <c r="C2917" s="41">
        <v>5.7788740000000001</v>
      </c>
      <c r="D2917" s="6">
        <f t="shared" si="48"/>
        <v>-0.97642457162800267</v>
      </c>
      <c r="E2917">
        <v>-1.2885542304017141E-3</v>
      </c>
    </row>
    <row r="2918" spans="2:5" x14ac:dyDescent="0.35">
      <c r="B2918" s="40">
        <v>42115</v>
      </c>
      <c r="C2918" s="41">
        <v>245.12275700000001</v>
      </c>
      <c r="D2918" s="6">
        <f t="shared" si="48"/>
        <v>-0.13453732835476162</v>
      </c>
      <c r="E2918">
        <v>-1.301499905069327E-3</v>
      </c>
    </row>
    <row r="2919" spans="2:5" x14ac:dyDescent="0.35">
      <c r="B2919" s="40">
        <v>42928</v>
      </c>
      <c r="C2919" s="41">
        <v>283.227417</v>
      </c>
      <c r="D2919" s="6">
        <f t="shared" si="48"/>
        <v>-0.46637508357571628</v>
      </c>
      <c r="E2919">
        <v>-1.3108817782132465E-3</v>
      </c>
    </row>
    <row r="2920" spans="2:5" x14ac:dyDescent="0.35">
      <c r="B2920" s="40">
        <v>44966</v>
      </c>
      <c r="C2920" s="41">
        <v>530.76122999999995</v>
      </c>
      <c r="D2920" s="6">
        <f t="shared" si="48"/>
        <v>2.8794539730158704</v>
      </c>
      <c r="E2920">
        <v>-1.3109541477983302E-3</v>
      </c>
    </row>
    <row r="2921" spans="2:5" x14ac:dyDescent="0.35">
      <c r="B2921" s="40">
        <v>41451</v>
      </c>
      <c r="C2921" s="41">
        <v>136.81338500000001</v>
      </c>
      <c r="D2921" s="6">
        <f t="shared" si="48"/>
        <v>1.8274282856193627</v>
      </c>
      <c r="E2921">
        <v>-1.3121022547012235E-3</v>
      </c>
    </row>
    <row r="2922" spans="2:5" x14ac:dyDescent="0.35">
      <c r="B2922" s="40">
        <v>39953</v>
      </c>
      <c r="C2922" s="41">
        <v>48.387923999999998</v>
      </c>
      <c r="D2922" s="6">
        <f t="shared" si="48"/>
        <v>-0.89898682043562705</v>
      </c>
      <c r="E2922">
        <v>-1.3191449761071298E-3</v>
      </c>
    </row>
    <row r="2923" spans="2:5" x14ac:dyDescent="0.35">
      <c r="B2923" s="40">
        <v>44064</v>
      </c>
      <c r="C2923" s="41">
        <v>479.025848</v>
      </c>
      <c r="D2923" s="6">
        <f t="shared" si="48"/>
        <v>0.35908482883634685</v>
      </c>
      <c r="E2923">
        <v>-1.3194880680505051E-3</v>
      </c>
    </row>
    <row r="2924" spans="2:5" x14ac:dyDescent="0.35">
      <c r="B2924" s="40">
        <v>43248</v>
      </c>
      <c r="C2924" s="41">
        <v>352.46206699999999</v>
      </c>
      <c r="D2924" s="6">
        <f t="shared" si="48"/>
        <v>0.11330465137162161</v>
      </c>
      <c r="E2924">
        <v>-1.3215991453362367E-3</v>
      </c>
    </row>
    <row r="2925" spans="2:5" x14ac:dyDescent="0.35">
      <c r="B2925" s="40">
        <v>43061</v>
      </c>
      <c r="C2925" s="41">
        <v>316.59085099999999</v>
      </c>
      <c r="D2925" s="6">
        <f t="shared" si="48"/>
        <v>13.898709892558655</v>
      </c>
      <c r="E2925">
        <v>-1.32395590015667E-3</v>
      </c>
    </row>
    <row r="2926" spans="2:5" x14ac:dyDescent="0.35">
      <c r="B2926" s="40">
        <v>38607</v>
      </c>
      <c r="C2926" s="41">
        <v>21.249548000000001</v>
      </c>
      <c r="D2926" s="6">
        <f t="shared" si="48"/>
        <v>2.7870563324582225</v>
      </c>
      <c r="E2926">
        <v>-1.3267832136050533E-3</v>
      </c>
    </row>
    <row r="2927" spans="2:5" x14ac:dyDescent="0.35">
      <c r="B2927" s="40">
        <v>37551</v>
      </c>
      <c r="C2927" s="41">
        <v>5.6110990000000003</v>
      </c>
      <c r="D2927" s="6">
        <f t="shared" si="48"/>
        <v>0</v>
      </c>
      <c r="E2927">
        <v>-1.3272093399086177E-3</v>
      </c>
    </row>
    <row r="2928" spans="2:5" x14ac:dyDescent="0.35">
      <c r="B2928" s="40">
        <v>37545</v>
      </c>
      <c r="C2928" s="41">
        <v>5.6110990000000003</v>
      </c>
      <c r="D2928" s="6">
        <f t="shared" si="48"/>
        <v>-0.9436598831959756</v>
      </c>
      <c r="E2928">
        <v>-1.3272093399086177E-3</v>
      </c>
    </row>
    <row r="2929" spans="2:5" x14ac:dyDescent="0.35">
      <c r="B2929" s="40">
        <v>41019</v>
      </c>
      <c r="C2929" s="41">
        <v>99.593315000000004</v>
      </c>
      <c r="D2929" s="6">
        <f t="shared" si="48"/>
        <v>16.772964934762953</v>
      </c>
      <c r="E2929">
        <v>-1.3286429396439947E-3</v>
      </c>
    </row>
    <row r="2930" spans="2:5" x14ac:dyDescent="0.35">
      <c r="B2930" s="40">
        <v>37565</v>
      </c>
      <c r="C2930" s="41">
        <v>5.6036409999999997</v>
      </c>
      <c r="D2930" s="6">
        <f t="shared" si="48"/>
        <v>0</v>
      </c>
      <c r="E2930">
        <v>-1.3291513837129999E-3</v>
      </c>
    </row>
    <row r="2931" spans="2:5" x14ac:dyDescent="0.35">
      <c r="B2931" s="40">
        <v>37547</v>
      </c>
      <c r="C2931" s="41">
        <v>5.6036409999999997</v>
      </c>
      <c r="D2931" s="6">
        <f t="shared" si="48"/>
        <v>-7.9233127286601202E-3</v>
      </c>
      <c r="E2931">
        <v>-1.3291513837129999E-3</v>
      </c>
    </row>
    <row r="2932" spans="2:5" x14ac:dyDescent="0.35">
      <c r="B2932" s="40">
        <v>37586</v>
      </c>
      <c r="C2932" s="41">
        <v>5.6483949999999998</v>
      </c>
      <c r="D2932" s="6">
        <f t="shared" si="48"/>
        <v>6.7207456056628014E-3</v>
      </c>
      <c r="E2932">
        <v>-1.3332894855952752E-3</v>
      </c>
    </row>
    <row r="2933" spans="2:5" x14ac:dyDescent="0.35">
      <c r="B2933" s="40">
        <v>37596</v>
      </c>
      <c r="C2933" s="41">
        <v>5.6106870000000004</v>
      </c>
      <c r="D2933" s="6">
        <f t="shared" si="48"/>
        <v>2.0196886154141905E-3</v>
      </c>
      <c r="E2933">
        <v>-1.3424159107789904E-3</v>
      </c>
    </row>
    <row r="2934" spans="2:5" x14ac:dyDescent="0.35">
      <c r="B2934" s="40">
        <v>37589</v>
      </c>
      <c r="C2934" s="41">
        <v>5.5993779999999997</v>
      </c>
      <c r="D2934" s="6">
        <f t="shared" si="48"/>
        <v>4.7366032649311628E-3</v>
      </c>
      <c r="E2934">
        <v>-1.3445891922424403E-3</v>
      </c>
    </row>
    <row r="2935" spans="2:5" x14ac:dyDescent="0.35">
      <c r="B2935" s="40">
        <v>37672</v>
      </c>
      <c r="C2935" s="41">
        <v>5.5729810000000004</v>
      </c>
      <c r="D2935" s="6">
        <f t="shared" si="48"/>
        <v>-0.94245726350510328</v>
      </c>
      <c r="E2935">
        <v>-1.3511283265486606E-3</v>
      </c>
    </row>
    <row r="2936" spans="2:5" x14ac:dyDescent="0.35">
      <c r="B2936" s="40">
        <v>40736</v>
      </c>
      <c r="C2936" s="41">
        <v>96.849425999999994</v>
      </c>
      <c r="D2936" s="6">
        <f t="shared" si="48"/>
        <v>16.556565831983118</v>
      </c>
      <c r="E2936">
        <v>-1.3585316523996632E-3</v>
      </c>
    </row>
    <row r="2937" spans="2:5" x14ac:dyDescent="0.35">
      <c r="B2937" s="40">
        <v>37623</v>
      </c>
      <c r="C2937" s="41">
        <v>5.5164220000000004</v>
      </c>
      <c r="D2937" s="6">
        <f t="shared" si="48"/>
        <v>-0.97614977861999264</v>
      </c>
      <c r="E2937">
        <v>-1.3651431046876668E-3</v>
      </c>
    </row>
    <row r="2938" spans="2:5" x14ac:dyDescent="0.35">
      <c r="B2938" s="40">
        <v>42165</v>
      </c>
      <c r="C2938" s="41">
        <v>231.29437300000001</v>
      </c>
      <c r="D2938" s="6">
        <f t="shared" si="48"/>
        <v>4.5441987058475517</v>
      </c>
      <c r="E2938">
        <v>-1.3792699625092655E-3</v>
      </c>
    </row>
    <row r="2939" spans="2:5" x14ac:dyDescent="0.35">
      <c r="B2939" s="40">
        <v>39090</v>
      </c>
      <c r="C2939" s="41">
        <v>41.718268999999999</v>
      </c>
      <c r="D2939" s="6">
        <f t="shared" si="48"/>
        <v>1.424116344748052</v>
      </c>
      <c r="E2939">
        <v>-1.3841409248108397E-3</v>
      </c>
    </row>
    <row r="2940" spans="2:5" x14ac:dyDescent="0.35">
      <c r="B2940" s="40">
        <v>38505</v>
      </c>
      <c r="C2940" s="41">
        <v>17.209681</v>
      </c>
      <c r="D2940" s="6">
        <f t="shared" si="48"/>
        <v>-0.96794516346571891</v>
      </c>
      <c r="E2940">
        <v>-1.3879861788607258E-3</v>
      </c>
    </row>
    <row r="2941" spans="2:5" x14ac:dyDescent="0.35">
      <c r="B2941" s="40">
        <v>45008</v>
      </c>
      <c r="C2941" s="41">
        <v>536.88250700000003</v>
      </c>
      <c r="D2941" s="6">
        <f t="shared" si="48"/>
        <v>1.3266746003843013</v>
      </c>
      <c r="E2941">
        <v>-1.3885429564266685E-3</v>
      </c>
    </row>
    <row r="2942" spans="2:5" x14ac:dyDescent="0.35">
      <c r="B2942" s="40">
        <v>42408</v>
      </c>
      <c r="C2942" s="41">
        <v>230.75100699999999</v>
      </c>
      <c r="D2942" s="6">
        <f t="shared" si="48"/>
        <v>10.457190759730327</v>
      </c>
      <c r="E2942">
        <v>-1.3926692328563371E-3</v>
      </c>
    </row>
    <row r="2943" spans="2:5" x14ac:dyDescent="0.35">
      <c r="B2943" s="40">
        <v>38593</v>
      </c>
      <c r="C2943" s="41">
        <v>20.140277999999999</v>
      </c>
      <c r="D2943" s="6">
        <f t="shared" si="48"/>
        <v>-0.54315986380454306</v>
      </c>
      <c r="E2943">
        <v>-1.4000039864116764E-3</v>
      </c>
    </row>
    <row r="2944" spans="2:5" x14ac:dyDescent="0.35">
      <c r="B2944" s="40">
        <v>39367</v>
      </c>
      <c r="C2944" s="41">
        <v>44.086052000000002</v>
      </c>
      <c r="D2944" s="6">
        <f t="shared" si="48"/>
        <v>-0.52421354245781515</v>
      </c>
      <c r="E2944">
        <v>-1.4151547382247145E-3</v>
      </c>
    </row>
    <row r="2945" spans="2:5" x14ac:dyDescent="0.35">
      <c r="B2945" s="40">
        <v>40961</v>
      </c>
      <c r="C2945" s="41">
        <v>92.659324999999995</v>
      </c>
      <c r="D2945" s="6">
        <f t="shared" si="48"/>
        <v>-0.83168718990770441</v>
      </c>
      <c r="E2945">
        <v>-1.4279167526657296E-3</v>
      </c>
    </row>
    <row r="2946" spans="2:5" x14ac:dyDescent="0.35">
      <c r="B2946" s="40">
        <v>44876</v>
      </c>
      <c r="C2946" s="41">
        <v>550.51855499999999</v>
      </c>
      <c r="D2946" s="6">
        <f t="shared" si="48"/>
        <v>5.0868151257730778</v>
      </c>
      <c r="E2946">
        <v>-1.4443000125488458E-3</v>
      </c>
    </row>
    <row r="2947" spans="2:5" x14ac:dyDescent="0.35">
      <c r="B2947" s="40">
        <v>40682</v>
      </c>
      <c r="C2947" s="41">
        <v>90.444434999999999</v>
      </c>
      <c r="D2947" s="6">
        <f t="shared" si="48"/>
        <v>-7.3434761743659581E-3</v>
      </c>
      <c r="E2947">
        <v>-1.4466059251235519E-3</v>
      </c>
    </row>
    <row r="2948" spans="2:5" x14ac:dyDescent="0.35">
      <c r="B2948" s="40">
        <v>40954</v>
      </c>
      <c r="C2948" s="41">
        <v>91.113524999999996</v>
      </c>
      <c r="D2948" s="6">
        <f t="shared" si="48"/>
        <v>-0.84044176891526423</v>
      </c>
      <c r="E2948">
        <v>-1.4521180511699813E-3</v>
      </c>
    </row>
    <row r="2949" spans="2:5" x14ac:dyDescent="0.35">
      <c r="B2949" s="40">
        <v>44392</v>
      </c>
      <c r="C2949" s="41">
        <v>571.03619400000002</v>
      </c>
      <c r="D2949" s="6">
        <f t="shared" si="48"/>
        <v>2.7089577245564174</v>
      </c>
      <c r="E2949">
        <v>-1.4521637473105104E-3</v>
      </c>
    </row>
    <row r="2950" spans="2:5" x14ac:dyDescent="0.35">
      <c r="B2950" s="40">
        <v>41689</v>
      </c>
      <c r="C2950" s="41">
        <v>153.961365</v>
      </c>
      <c r="D2950" s="6">
        <f t="shared" si="48"/>
        <v>5.9339859851496195</v>
      </c>
      <c r="E2950">
        <v>-1.4638581277173434E-3</v>
      </c>
    </row>
    <row r="2951" spans="2:5" x14ac:dyDescent="0.35">
      <c r="B2951" s="40">
        <v>38666</v>
      </c>
      <c r="C2951" s="41">
        <v>22.203876000000001</v>
      </c>
      <c r="D2951" s="6">
        <f t="shared" ref="D2951:D3014" si="49">(C2951-C2952)/C2952</f>
        <v>1.373633184372066E-2</v>
      </c>
      <c r="E2951">
        <v>-1.4643981439653928E-3</v>
      </c>
    </row>
    <row r="2952" spans="2:5" x14ac:dyDescent="0.35">
      <c r="B2952" s="40">
        <v>38609</v>
      </c>
      <c r="C2952" s="41">
        <v>21.903009000000001</v>
      </c>
      <c r="D2952" s="6">
        <f t="shared" si="49"/>
        <v>-0.47973179321529014</v>
      </c>
      <c r="E2952">
        <v>-1.4710095282138658E-3</v>
      </c>
    </row>
    <row r="2953" spans="2:5" x14ac:dyDescent="0.35">
      <c r="B2953" s="40">
        <v>39580</v>
      </c>
      <c r="C2953" s="41">
        <v>42.099457000000001</v>
      </c>
      <c r="D2953" s="6">
        <f t="shared" si="49"/>
        <v>-0.72074561114062408</v>
      </c>
      <c r="E2953">
        <v>-1.4916863030642867E-3</v>
      </c>
    </row>
    <row r="2954" spans="2:5" x14ac:dyDescent="0.35">
      <c r="B2954" s="40">
        <v>41628</v>
      </c>
      <c r="C2954" s="41">
        <v>150.756653</v>
      </c>
      <c r="D2954" s="6">
        <f t="shared" si="49"/>
        <v>-0.60833567327827409</v>
      </c>
      <c r="E2954">
        <v>-1.4951279980723504E-3</v>
      </c>
    </row>
    <row r="2955" spans="2:5" x14ac:dyDescent="0.35">
      <c r="B2955" s="40">
        <v>43644</v>
      </c>
      <c r="C2955" s="41">
        <v>384.91290300000003</v>
      </c>
      <c r="D2955" s="6">
        <f t="shared" si="49"/>
        <v>-0.20728074899535465</v>
      </c>
      <c r="E2955">
        <v>-1.4958356897742389E-3</v>
      </c>
    </row>
    <row r="2956" spans="2:5" x14ac:dyDescent="0.35">
      <c r="B2956" s="40">
        <v>43886</v>
      </c>
      <c r="C2956" s="41">
        <v>485.560181</v>
      </c>
      <c r="D2956" s="6">
        <f t="shared" si="49"/>
        <v>3.1119409973439898</v>
      </c>
      <c r="E2956">
        <v>-1.4969212202586546E-3</v>
      </c>
    </row>
    <row r="2957" spans="2:5" x14ac:dyDescent="0.35">
      <c r="B2957" s="40">
        <v>41207</v>
      </c>
      <c r="C2957" s="41">
        <v>118.085396</v>
      </c>
      <c r="D2957" s="6">
        <f t="shared" si="49"/>
        <v>-0.75604232139279037</v>
      </c>
      <c r="E2957">
        <v>-1.5037724698842871E-3</v>
      </c>
    </row>
    <row r="2958" spans="2:5" x14ac:dyDescent="0.35">
      <c r="B2958" s="40">
        <v>44057</v>
      </c>
      <c r="C2958" s="41">
        <v>484.04049700000002</v>
      </c>
      <c r="D2958" s="6">
        <f t="shared" si="49"/>
        <v>10.648371838249034</v>
      </c>
      <c r="E2958">
        <v>-1.5065180914676053E-3</v>
      </c>
    </row>
    <row r="2959" spans="2:5" x14ac:dyDescent="0.35">
      <c r="B2959" s="40">
        <v>39517</v>
      </c>
      <c r="C2959" s="41">
        <v>41.554347999999997</v>
      </c>
      <c r="D2959" s="6">
        <f t="shared" si="49"/>
        <v>-0.64211962347241558</v>
      </c>
      <c r="E2959">
        <v>-1.5111286700749864E-3</v>
      </c>
    </row>
    <row r="2960" spans="2:5" x14ac:dyDescent="0.35">
      <c r="B2960" s="40">
        <v>41257</v>
      </c>
      <c r="C2960" s="41">
        <v>116.112396</v>
      </c>
      <c r="D2960" s="6">
        <f t="shared" si="49"/>
        <v>0.37190165429777106</v>
      </c>
      <c r="E2960">
        <v>-1.5375454164850604E-3</v>
      </c>
    </row>
    <row r="2961" spans="2:5" x14ac:dyDescent="0.35">
      <c r="B2961" s="40">
        <v>40617</v>
      </c>
      <c r="C2961" s="41">
        <v>84.636093000000002</v>
      </c>
      <c r="D2961" s="6">
        <f t="shared" si="49"/>
        <v>10.392587799595884</v>
      </c>
      <c r="E2961">
        <v>-1.5452814572524695E-3</v>
      </c>
    </row>
    <row r="2962" spans="2:5" x14ac:dyDescent="0.35">
      <c r="B2962" s="40">
        <v>37839</v>
      </c>
      <c r="C2962" s="41">
        <v>7.429049</v>
      </c>
      <c r="D2962" s="6">
        <f t="shared" si="49"/>
        <v>-0.93554711217786723</v>
      </c>
      <c r="E2962">
        <v>-1.5462558298749872E-3</v>
      </c>
    </row>
    <row r="2963" spans="2:5" x14ac:dyDescent="0.35">
      <c r="B2963" s="40">
        <v>41292</v>
      </c>
      <c r="C2963" s="41">
        <v>115.263245</v>
      </c>
      <c r="D2963" s="6">
        <f t="shared" si="49"/>
        <v>3.8756766594688993E-4</v>
      </c>
      <c r="E2963">
        <v>-1.5486474838660642E-3</v>
      </c>
    </row>
    <row r="2964" spans="2:5" x14ac:dyDescent="0.35">
      <c r="B2964" s="40">
        <v>41274</v>
      </c>
      <c r="C2964" s="41">
        <v>115.21859000000001</v>
      </c>
      <c r="D2964" s="6">
        <f t="shared" si="49"/>
        <v>-0.65008798563580539</v>
      </c>
      <c r="E2964">
        <v>-1.5489871911170869E-3</v>
      </c>
    </row>
    <row r="2965" spans="2:5" x14ac:dyDescent="0.35">
      <c r="B2965" s="40">
        <v>43096</v>
      </c>
      <c r="C2965" s="41">
        <v>329.27874800000001</v>
      </c>
      <c r="D2965" s="6">
        <f t="shared" si="49"/>
        <v>-0.3385189309829848</v>
      </c>
      <c r="E2965">
        <v>-1.5556209483318024E-3</v>
      </c>
    </row>
    <row r="2966" spans="2:5" x14ac:dyDescent="0.35">
      <c r="B2966" s="40">
        <v>43871</v>
      </c>
      <c r="C2966" s="41">
        <v>497.79013099999997</v>
      </c>
      <c r="D2966" s="6">
        <f t="shared" si="49"/>
        <v>-0.20698802528974566</v>
      </c>
      <c r="E2966">
        <v>-1.5575649749447315E-3</v>
      </c>
    </row>
    <row r="2967" spans="2:5" x14ac:dyDescent="0.35">
      <c r="B2967" s="40">
        <v>44453</v>
      </c>
      <c r="C2967" s="41">
        <v>627.72082499999999</v>
      </c>
      <c r="D2967" s="6">
        <f t="shared" si="49"/>
        <v>1.119952823040119</v>
      </c>
      <c r="E2967">
        <v>-1.5619382779291232E-3</v>
      </c>
    </row>
    <row r="2968" spans="2:5" x14ac:dyDescent="0.35">
      <c r="B2968" s="40">
        <v>43027</v>
      </c>
      <c r="C2968" s="41">
        <v>296.10131799999999</v>
      </c>
      <c r="D2968" s="6">
        <f t="shared" si="49"/>
        <v>39.740619895836012</v>
      </c>
      <c r="E2968">
        <v>-1.567114533476185E-3</v>
      </c>
    </row>
    <row r="2969" spans="2:5" x14ac:dyDescent="0.35">
      <c r="B2969" s="40">
        <v>37834</v>
      </c>
      <c r="C2969" s="41">
        <v>7.267963</v>
      </c>
      <c r="D2969" s="6">
        <f t="shared" si="49"/>
        <v>-0.81980519126333362</v>
      </c>
      <c r="E2969">
        <v>-1.580609794478113E-3</v>
      </c>
    </row>
    <row r="2970" spans="2:5" x14ac:dyDescent="0.35">
      <c r="B2970" s="40">
        <v>39891</v>
      </c>
      <c r="C2970" s="41">
        <v>40.333919999999999</v>
      </c>
      <c r="D2970" s="6">
        <f t="shared" si="49"/>
        <v>-0.88862792428696236</v>
      </c>
      <c r="E2970">
        <v>-1.582040382316501E-3</v>
      </c>
    </row>
    <row r="2971" spans="2:5" x14ac:dyDescent="0.35">
      <c r="B2971" s="40">
        <v>43293</v>
      </c>
      <c r="C2971" s="41">
        <v>362.15469400000001</v>
      </c>
      <c r="D2971" s="6">
        <f t="shared" si="49"/>
        <v>-0.31657993776219545</v>
      </c>
      <c r="E2971">
        <v>-1.58422806382294E-3</v>
      </c>
    </row>
    <row r="2972" spans="2:5" x14ac:dyDescent="0.35">
      <c r="B2972" s="40">
        <v>44967</v>
      </c>
      <c r="C2972" s="41">
        <v>529.91522199999997</v>
      </c>
      <c r="D2972" s="6">
        <f t="shared" si="49"/>
        <v>0.83900069372651187</v>
      </c>
      <c r="E2972">
        <v>-1.5939521430379975E-3</v>
      </c>
    </row>
    <row r="2973" spans="2:5" x14ac:dyDescent="0.35">
      <c r="B2973" s="40">
        <v>42947</v>
      </c>
      <c r="C2973" s="41">
        <v>288.15390000000002</v>
      </c>
      <c r="D2973" s="6">
        <f t="shared" si="49"/>
        <v>6.4432882196698893</v>
      </c>
      <c r="E2973">
        <v>-1.610052209006728E-3</v>
      </c>
    </row>
    <row r="2974" spans="2:5" x14ac:dyDescent="0.35">
      <c r="B2974" s="40">
        <v>39175</v>
      </c>
      <c r="C2974" s="41">
        <v>38.713253000000002</v>
      </c>
      <c r="D2974" s="6">
        <f t="shared" si="49"/>
        <v>2.9754290658619129</v>
      </c>
      <c r="E2974">
        <v>-1.6115487873836006E-3</v>
      </c>
    </row>
    <row r="2975" spans="2:5" x14ac:dyDescent="0.35">
      <c r="B2975" s="40">
        <v>38253</v>
      </c>
      <c r="C2975" s="41">
        <v>9.7381320000000002</v>
      </c>
      <c r="D2975" s="6">
        <f t="shared" si="49"/>
        <v>-0.43322902126066593</v>
      </c>
      <c r="E2975">
        <v>-1.6147416997663695E-3</v>
      </c>
    </row>
    <row r="2976" spans="2:5" x14ac:dyDescent="0.35">
      <c r="B2976" s="40">
        <v>38506</v>
      </c>
      <c r="C2976" s="41">
        <v>17.181775999999999</v>
      </c>
      <c r="D2976" s="6">
        <f t="shared" si="49"/>
        <v>0.8106891489281205</v>
      </c>
      <c r="E2976">
        <v>-1.6214710778195431E-3</v>
      </c>
    </row>
    <row r="2977" spans="2:5" x14ac:dyDescent="0.35">
      <c r="B2977" s="40">
        <v>38089</v>
      </c>
      <c r="C2977" s="41">
        <v>9.4890810000000005</v>
      </c>
      <c r="D2977" s="6">
        <f t="shared" si="49"/>
        <v>-0.9816679617957248</v>
      </c>
      <c r="E2977">
        <v>-1.6281665340283729E-3</v>
      </c>
    </row>
    <row r="2978" spans="2:5" x14ac:dyDescent="0.35">
      <c r="B2978" s="40">
        <v>45035</v>
      </c>
      <c r="C2978" s="41">
        <v>517.62280299999998</v>
      </c>
      <c r="D2978" s="6">
        <f t="shared" si="49"/>
        <v>12.260749886452146</v>
      </c>
      <c r="E2978">
        <v>-1.6318607455377894E-3</v>
      </c>
    </row>
    <row r="2979" spans="2:5" x14ac:dyDescent="0.35">
      <c r="B2979" s="40">
        <v>39862</v>
      </c>
      <c r="C2979" s="41">
        <v>39.034202999999998</v>
      </c>
      <c r="D2979" s="6">
        <f t="shared" si="49"/>
        <v>1.6738436648716009</v>
      </c>
      <c r="E2979">
        <v>-1.6347334160688118E-3</v>
      </c>
    </row>
    <row r="2980" spans="2:5" x14ac:dyDescent="0.35">
      <c r="B2980" s="40">
        <v>38439</v>
      </c>
      <c r="C2980" s="41">
        <v>14.598535999999999</v>
      </c>
      <c r="D2980" s="6">
        <f t="shared" si="49"/>
        <v>-0.97300246271821011</v>
      </c>
      <c r="E2980">
        <v>-1.6355670033999651E-3</v>
      </c>
    </row>
    <row r="2981" spans="2:5" x14ac:dyDescent="0.35">
      <c r="B2981" s="40">
        <v>44757</v>
      </c>
      <c r="C2981" s="41">
        <v>540.73584000000005</v>
      </c>
      <c r="D2981" s="6">
        <f t="shared" si="49"/>
        <v>43.884862643328198</v>
      </c>
      <c r="E2981">
        <v>-1.6387271648464997E-3</v>
      </c>
    </row>
    <row r="2982" spans="2:5" x14ac:dyDescent="0.35">
      <c r="B2982" s="40">
        <v>38296</v>
      </c>
      <c r="C2982" s="41">
        <v>12.047176</v>
      </c>
      <c r="D2982" s="6">
        <f t="shared" si="49"/>
        <v>-0.68588191100218321</v>
      </c>
      <c r="E2982">
        <v>-1.6520109908660207E-3</v>
      </c>
    </row>
    <row r="2983" spans="2:5" x14ac:dyDescent="0.35">
      <c r="B2983" s="40">
        <v>39869</v>
      </c>
      <c r="C2983" s="41">
        <v>38.352378999999999</v>
      </c>
      <c r="D2983" s="6">
        <f t="shared" si="49"/>
        <v>-0.84423408717788229</v>
      </c>
      <c r="E2983">
        <v>-1.6638511081936763E-3</v>
      </c>
    </row>
    <row r="2984" spans="2:5" x14ac:dyDescent="0.35">
      <c r="B2984" s="40">
        <v>42178</v>
      </c>
      <c r="C2984" s="41">
        <v>246.21804800000001</v>
      </c>
      <c r="D2984" s="6">
        <f t="shared" si="49"/>
        <v>-6.231384651528408E-3</v>
      </c>
      <c r="E2984">
        <v>-1.6655272012720524E-3</v>
      </c>
    </row>
    <row r="2985" spans="2:5" x14ac:dyDescent="0.35">
      <c r="B2985" s="40">
        <v>42348</v>
      </c>
      <c r="C2985" s="41">
        <v>247.76194799999999</v>
      </c>
      <c r="D2985" s="6">
        <f t="shared" si="49"/>
        <v>5.53021881385106</v>
      </c>
      <c r="E2985">
        <v>-1.6672541536296253E-3</v>
      </c>
    </row>
    <row r="2986" spans="2:5" x14ac:dyDescent="0.35">
      <c r="B2986" s="40">
        <v>39703</v>
      </c>
      <c r="C2986" s="41">
        <v>37.940834000000002</v>
      </c>
      <c r="D2986" s="6">
        <f t="shared" si="49"/>
        <v>-0.76546438900133762</v>
      </c>
      <c r="E2986">
        <v>-1.6673420306175352E-3</v>
      </c>
    </row>
    <row r="2987" spans="2:5" x14ac:dyDescent="0.35">
      <c r="B2987" s="40">
        <v>41765</v>
      </c>
      <c r="C2987" s="41">
        <v>161.77003500000001</v>
      </c>
      <c r="D2987" s="6">
        <f t="shared" si="49"/>
        <v>-0.2572060763771522</v>
      </c>
      <c r="E2987">
        <v>-1.6713561936534151E-3</v>
      </c>
    </row>
    <row r="2988" spans="2:5" x14ac:dyDescent="0.35">
      <c r="B2988" s="40">
        <v>42396</v>
      </c>
      <c r="C2988" s="41">
        <v>217.785889</v>
      </c>
      <c r="D2988" s="6">
        <f t="shared" si="49"/>
        <v>-0.62564401673383407</v>
      </c>
      <c r="E2988">
        <v>-1.6862373595342029E-3</v>
      </c>
    </row>
    <row r="2989" spans="2:5" x14ac:dyDescent="0.35">
      <c r="B2989" s="40">
        <v>44797</v>
      </c>
      <c r="C2989" s="41">
        <v>581.76147500000002</v>
      </c>
      <c r="D2989" s="6">
        <f t="shared" si="49"/>
        <v>-3.541445877861122E-2</v>
      </c>
      <c r="E2989">
        <v>-1.7004922335451147E-3</v>
      </c>
    </row>
    <row r="2990" spans="2:5" x14ac:dyDescent="0.35">
      <c r="B2990" s="40">
        <v>44487</v>
      </c>
      <c r="C2990" s="41">
        <v>603.12066700000003</v>
      </c>
      <c r="D2990" s="6">
        <f t="shared" si="49"/>
        <v>15.258690243071355</v>
      </c>
      <c r="E2990">
        <v>-1.7068357755848143E-3</v>
      </c>
    </row>
    <row r="2991" spans="2:5" x14ac:dyDescent="0.35">
      <c r="B2991" s="40">
        <v>39846</v>
      </c>
      <c r="C2991" s="41">
        <v>37.095280000000002</v>
      </c>
      <c r="D2991" s="6">
        <f t="shared" si="49"/>
        <v>-0.91737641855121255</v>
      </c>
      <c r="E2991">
        <v>-1.7199244192371516E-3</v>
      </c>
    </row>
    <row r="2992" spans="2:5" x14ac:dyDescent="0.35">
      <c r="B2992" s="40">
        <v>43986</v>
      </c>
      <c r="C2992" s="41">
        <v>448.96722399999999</v>
      </c>
      <c r="D2992" s="6">
        <f t="shared" si="49"/>
        <v>0.67726370873254127</v>
      </c>
      <c r="E2992">
        <v>-1.7265832162414803E-3</v>
      </c>
    </row>
    <row r="2993" spans="2:5" x14ac:dyDescent="0.35">
      <c r="B2993" s="40">
        <v>42837</v>
      </c>
      <c r="C2993" s="41">
        <v>267.67837500000002</v>
      </c>
      <c r="D2993" s="6">
        <f t="shared" si="49"/>
        <v>22.250123968697263</v>
      </c>
      <c r="E2993">
        <v>-1.7274307682786799E-3</v>
      </c>
    </row>
    <row r="2994" spans="2:5" x14ac:dyDescent="0.35">
      <c r="B2994" s="40">
        <v>38328</v>
      </c>
      <c r="C2994" s="41">
        <v>11.512987000000001</v>
      </c>
      <c r="D2994" s="6">
        <f t="shared" si="49"/>
        <v>-0.88721585303518424</v>
      </c>
      <c r="E2994">
        <v>-1.728270180341937E-3</v>
      </c>
    </row>
    <row r="2995" spans="2:5" x14ac:dyDescent="0.35">
      <c r="B2995" s="40">
        <v>41100</v>
      </c>
      <c r="C2995" s="41">
        <v>102.07983400000001</v>
      </c>
      <c r="D2995" s="6">
        <f t="shared" si="49"/>
        <v>-0.33239174779660308</v>
      </c>
      <c r="E2995">
        <v>-1.7389993082180448E-3</v>
      </c>
    </row>
    <row r="2996" spans="2:5" x14ac:dyDescent="0.35">
      <c r="B2996" s="40">
        <v>41557</v>
      </c>
      <c r="C2996" s="41">
        <v>152.90379300000001</v>
      </c>
      <c r="D2996" s="6">
        <f t="shared" si="49"/>
        <v>12.553174102999797</v>
      </c>
      <c r="E2996">
        <v>-1.7601489438757395E-3</v>
      </c>
    </row>
    <row r="2997" spans="2:5" x14ac:dyDescent="0.35">
      <c r="B2997" s="40">
        <v>38348</v>
      </c>
      <c r="C2997" s="41">
        <v>11.28177</v>
      </c>
      <c r="D2997" s="6">
        <f t="shared" si="49"/>
        <v>3.3093738364638352E-2</v>
      </c>
      <c r="E2997">
        <v>-1.7634515161436286E-3</v>
      </c>
    </row>
    <row r="2998" spans="2:5" x14ac:dyDescent="0.35">
      <c r="B2998" s="40">
        <v>38035</v>
      </c>
      <c r="C2998" s="41">
        <v>10.920374000000001</v>
      </c>
      <c r="D2998" s="6">
        <f t="shared" si="49"/>
        <v>-0.92822139449893271</v>
      </c>
      <c r="E2998">
        <v>-1.7679619624459085E-3</v>
      </c>
    </row>
    <row r="2999" spans="2:5" x14ac:dyDescent="0.35">
      <c r="B2999" s="40">
        <v>41561</v>
      </c>
      <c r="C2999" s="41">
        <v>152.139679</v>
      </c>
      <c r="D2999" s="6">
        <f t="shared" si="49"/>
        <v>-0.72697494540837804</v>
      </c>
      <c r="E2999">
        <v>-1.7695695864594551E-3</v>
      </c>
    </row>
    <row r="3000" spans="2:5" x14ac:dyDescent="0.35">
      <c r="B3000" s="40">
        <v>44930</v>
      </c>
      <c r="C3000" s="41">
        <v>557.23706100000004</v>
      </c>
      <c r="D3000" s="6">
        <f t="shared" si="49"/>
        <v>1.5515303747270294E-2</v>
      </c>
      <c r="E3000">
        <v>-1.782949304868281E-3</v>
      </c>
    </row>
    <row r="3001" spans="2:5" x14ac:dyDescent="0.35">
      <c r="B3001" s="40">
        <v>44595</v>
      </c>
      <c r="C3001" s="41">
        <v>548.72344999999996</v>
      </c>
      <c r="D3001" s="6">
        <f t="shared" si="49"/>
        <v>0.20187963225316571</v>
      </c>
      <c r="E3001">
        <v>-1.793827356103315E-3</v>
      </c>
    </row>
    <row r="3002" spans="2:5" x14ac:dyDescent="0.35">
      <c r="B3002" s="40">
        <v>43761</v>
      </c>
      <c r="C3002" s="41">
        <v>456.55441300000001</v>
      </c>
      <c r="D3002" s="6">
        <f t="shared" si="49"/>
        <v>8.7001183485860594</v>
      </c>
      <c r="E3002">
        <v>-1.7985861096286514E-3</v>
      </c>
    </row>
    <row r="3003" spans="2:5" x14ac:dyDescent="0.35">
      <c r="B3003" s="40">
        <v>39962</v>
      </c>
      <c r="C3003" s="41">
        <v>47.066890999999998</v>
      </c>
      <c r="D3003" s="6">
        <f t="shared" si="49"/>
        <v>-0.86877239299104381</v>
      </c>
      <c r="E3003">
        <v>-1.8077444221502061E-3</v>
      </c>
    </row>
    <row r="3004" spans="2:5" x14ac:dyDescent="0.35">
      <c r="B3004" s="40">
        <v>43276</v>
      </c>
      <c r="C3004" s="41">
        <v>358.66607699999997</v>
      </c>
      <c r="D3004" s="6">
        <f t="shared" si="49"/>
        <v>-8.7554198797298546E-2</v>
      </c>
      <c r="E3004">
        <v>-1.8176207419464065E-3</v>
      </c>
    </row>
    <row r="3005" spans="2:5" x14ac:dyDescent="0.35">
      <c r="B3005" s="40">
        <v>43628</v>
      </c>
      <c r="C3005" s="41">
        <v>393.08206200000001</v>
      </c>
      <c r="D3005" s="6">
        <f t="shared" si="49"/>
        <v>4.5800342176328552</v>
      </c>
      <c r="E3005">
        <v>-1.8303422360146928E-3</v>
      </c>
    </row>
    <row r="3006" spans="2:5" x14ac:dyDescent="0.35">
      <c r="B3006" s="40">
        <v>40170</v>
      </c>
      <c r="C3006" s="41">
        <v>70.444382000000004</v>
      </c>
      <c r="D3006" s="6">
        <f t="shared" si="49"/>
        <v>-0.84280796366276434</v>
      </c>
      <c r="E3006">
        <v>-1.8352958953411099E-3</v>
      </c>
    </row>
    <row r="3007" spans="2:5" x14ac:dyDescent="0.35">
      <c r="B3007" s="40">
        <v>43784</v>
      </c>
      <c r="C3007" s="41">
        <v>448.14218099999999</v>
      </c>
      <c r="D3007" s="6">
        <f t="shared" si="49"/>
        <v>3.7703068715364445</v>
      </c>
      <c r="E3007">
        <v>-1.8376463935371678E-3</v>
      </c>
    </row>
    <row r="3008" spans="2:5" x14ac:dyDescent="0.35">
      <c r="B3008" s="40">
        <v>40457</v>
      </c>
      <c r="C3008" s="41">
        <v>93.944098999999994</v>
      </c>
      <c r="D3008" s="6">
        <f t="shared" si="49"/>
        <v>1.0725307565124187</v>
      </c>
      <c r="E3008">
        <v>-1.8470018493288078E-3</v>
      </c>
    </row>
    <row r="3009" spans="2:5" x14ac:dyDescent="0.35">
      <c r="B3009" s="40">
        <v>39385</v>
      </c>
      <c r="C3009" s="41">
        <v>45.328204999999997</v>
      </c>
      <c r="D3009" s="6">
        <f t="shared" si="49"/>
        <v>2.0096489194812999</v>
      </c>
      <c r="E3009">
        <v>-1.8470414581072106E-3</v>
      </c>
    </row>
    <row r="3010" spans="2:5" x14ac:dyDescent="0.35">
      <c r="B3010" s="40">
        <v>38462</v>
      </c>
      <c r="C3010" s="41">
        <v>15.060961000000001</v>
      </c>
      <c r="D3010" s="6">
        <f t="shared" si="49"/>
        <v>-0.83780621640488884</v>
      </c>
      <c r="E3010">
        <v>-1.8497076421422484E-3</v>
      </c>
    </row>
    <row r="3011" spans="2:5" x14ac:dyDescent="0.35">
      <c r="B3011" s="40">
        <v>40462</v>
      </c>
      <c r="C3011" s="41">
        <v>92.857819000000006</v>
      </c>
      <c r="D3011" s="6">
        <f t="shared" si="49"/>
        <v>-0.65806938042745444</v>
      </c>
      <c r="E3011">
        <v>-1.8681498556361025E-3</v>
      </c>
    </row>
    <row r="3012" spans="2:5" x14ac:dyDescent="0.35">
      <c r="B3012" s="40">
        <v>42677</v>
      </c>
      <c r="C3012" s="41">
        <v>271.56918300000001</v>
      </c>
      <c r="D3012" s="6">
        <f t="shared" si="49"/>
        <v>6.8427800172861089</v>
      </c>
      <c r="E3012">
        <v>-1.8728108244107542E-3</v>
      </c>
    </row>
    <row r="3013" spans="2:5" x14ac:dyDescent="0.35">
      <c r="B3013" s="40">
        <v>38824</v>
      </c>
      <c r="C3013" s="41">
        <v>34.626648000000003</v>
      </c>
      <c r="D3013" s="6">
        <f t="shared" si="49"/>
        <v>-0.85714160706248377</v>
      </c>
      <c r="E3013">
        <v>-1.8777928796528164E-3</v>
      </c>
    </row>
    <row r="3014" spans="2:5" x14ac:dyDescent="0.35">
      <c r="B3014" s="40">
        <v>42094</v>
      </c>
      <c r="C3014" s="41">
        <v>242.38441499999999</v>
      </c>
      <c r="D3014" s="6">
        <f t="shared" si="49"/>
        <v>27.993666677472206</v>
      </c>
      <c r="E3014">
        <v>-1.8792560680965453E-3</v>
      </c>
    </row>
    <row r="3015" spans="2:5" x14ac:dyDescent="0.35">
      <c r="B3015" s="40">
        <v>38170</v>
      </c>
      <c r="C3015" s="41">
        <v>8.359909</v>
      </c>
      <c r="D3015" s="6">
        <f t="shared" ref="D3015:D3078" si="50">(C3015-C3016)/C3016</f>
        <v>-0.7234997964261628</v>
      </c>
      <c r="E3015">
        <v>-1.8803298797538737E-3</v>
      </c>
    </row>
    <row r="3016" spans="2:5" x14ac:dyDescent="0.35">
      <c r="B3016" s="40">
        <v>38729</v>
      </c>
      <c r="C3016" s="41">
        <v>30.234729999999999</v>
      </c>
      <c r="D3016" s="6">
        <f t="shared" si="50"/>
        <v>-0.67647580248521022</v>
      </c>
      <c r="E3016">
        <v>-1.881108601587174E-3</v>
      </c>
    </row>
    <row r="3017" spans="2:5" x14ac:dyDescent="0.35">
      <c r="B3017" s="40">
        <v>40990</v>
      </c>
      <c r="C3017" s="41">
        <v>93.454307999999997</v>
      </c>
      <c r="D3017" s="6">
        <f t="shared" si="50"/>
        <v>-0.83784063953203314</v>
      </c>
      <c r="E3017">
        <v>-1.8869074969961926E-3</v>
      </c>
    </row>
    <row r="3018" spans="2:5" x14ac:dyDescent="0.35">
      <c r="B3018" s="40">
        <v>44785</v>
      </c>
      <c r="C3018" s="41">
        <v>576.31152299999997</v>
      </c>
      <c r="D3018" s="6">
        <f t="shared" si="50"/>
        <v>23.424174329599907</v>
      </c>
      <c r="E3018">
        <v>-1.8878144681116239E-3</v>
      </c>
    </row>
    <row r="3019" spans="2:5" x14ac:dyDescent="0.35">
      <c r="B3019" s="40">
        <v>38692</v>
      </c>
      <c r="C3019" s="41">
        <v>23.595946999999999</v>
      </c>
      <c r="D3019" s="6">
        <f t="shared" si="50"/>
        <v>-0.92608936713314627</v>
      </c>
      <c r="E3019">
        <v>-1.8938088090218234E-3</v>
      </c>
    </row>
    <row r="3020" spans="2:5" x14ac:dyDescent="0.35">
      <c r="B3020" s="40">
        <v>43199</v>
      </c>
      <c r="C3020" s="41">
        <v>319.24969499999997</v>
      </c>
      <c r="D3020" s="6">
        <f t="shared" si="50"/>
        <v>-6.9729384267030362E-2</v>
      </c>
      <c r="E3020">
        <v>-1.8957090287825393E-3</v>
      </c>
    </row>
    <row r="3021" spans="2:5" x14ac:dyDescent="0.35">
      <c r="B3021" s="40">
        <v>43230</v>
      </c>
      <c r="C3021" s="41">
        <v>343.17938199999998</v>
      </c>
      <c r="D3021" s="6">
        <f t="shared" si="50"/>
        <v>27.145465851437958</v>
      </c>
      <c r="E3021">
        <v>-1.8994018301785769E-3</v>
      </c>
    </row>
    <row r="3022" spans="2:5" x14ac:dyDescent="0.35">
      <c r="B3022" s="40">
        <v>37991</v>
      </c>
      <c r="C3022" s="41">
        <v>12.193061</v>
      </c>
      <c r="D3022" s="6">
        <f t="shared" si="50"/>
        <v>-0.72133822710292939</v>
      </c>
      <c r="E3022">
        <v>-1.8997617030208109E-3</v>
      </c>
    </row>
    <row r="3023" spans="2:5" x14ac:dyDescent="0.35">
      <c r="B3023" s="40">
        <v>39392</v>
      </c>
      <c r="C3023" s="41">
        <v>43.755772</v>
      </c>
      <c r="D3023" s="6">
        <f t="shared" si="50"/>
        <v>-0.89775644825828349</v>
      </c>
      <c r="E3023">
        <v>-1.9126533527136298E-3</v>
      </c>
    </row>
    <row r="3024" spans="2:5" x14ac:dyDescent="0.35">
      <c r="B3024" s="40">
        <v>43712</v>
      </c>
      <c r="C3024" s="41">
        <v>427.956299</v>
      </c>
      <c r="D3024" s="6">
        <f t="shared" si="50"/>
        <v>0.26334702724871456</v>
      </c>
      <c r="E3024">
        <v>-1.9184037683572938E-3</v>
      </c>
    </row>
    <row r="3025" spans="2:5" x14ac:dyDescent="0.35">
      <c r="B3025" s="40">
        <v>43122</v>
      </c>
      <c r="C3025" s="41">
        <v>338.74801600000001</v>
      </c>
      <c r="D3025" s="6">
        <f t="shared" si="50"/>
        <v>2.7580738571064671</v>
      </c>
      <c r="E3025">
        <v>-1.9240218513065807E-3</v>
      </c>
    </row>
    <row r="3026" spans="2:5" x14ac:dyDescent="0.35">
      <c r="B3026" s="40">
        <v>40648</v>
      </c>
      <c r="C3026" s="41">
        <v>90.138733000000002</v>
      </c>
      <c r="D3026" s="6">
        <f t="shared" si="50"/>
        <v>2.4283818576729373E-3</v>
      </c>
      <c r="E3026">
        <v>-1.9340982016755859E-3</v>
      </c>
    </row>
    <row r="3027" spans="2:5" x14ac:dyDescent="0.35">
      <c r="B3027" s="40">
        <v>40658</v>
      </c>
      <c r="C3027" s="41">
        <v>89.920372</v>
      </c>
      <c r="D3027" s="6">
        <f t="shared" si="50"/>
        <v>-0.44290338423394354</v>
      </c>
      <c r="E3027">
        <v>-1.9390406156519601E-3</v>
      </c>
    </row>
    <row r="3028" spans="2:5" x14ac:dyDescent="0.35">
      <c r="B3028" s="40">
        <v>41744</v>
      </c>
      <c r="C3028" s="41">
        <v>161.40893600000001</v>
      </c>
      <c r="D3028" s="6">
        <f t="shared" si="50"/>
        <v>-0.51523579112379558</v>
      </c>
      <c r="E3028">
        <v>-1.9536140152680011E-3</v>
      </c>
    </row>
    <row r="3029" spans="2:5" x14ac:dyDescent="0.35">
      <c r="B3029" s="40">
        <v>43214</v>
      </c>
      <c r="C3029" s="41">
        <v>332.96380599999998</v>
      </c>
      <c r="D3029" s="6">
        <f t="shared" si="50"/>
        <v>0.28825627228659606</v>
      </c>
      <c r="E3029">
        <v>-1.9572905729436174E-3</v>
      </c>
    </row>
    <row r="3030" spans="2:5" x14ac:dyDescent="0.35">
      <c r="B3030" s="40">
        <v>42712</v>
      </c>
      <c r="C3030" s="41">
        <v>258.460846</v>
      </c>
      <c r="D3030" s="6">
        <f t="shared" si="50"/>
        <v>1.6952010429362296E-2</v>
      </c>
      <c r="E3030">
        <v>-1.96737203921532E-3</v>
      </c>
    </row>
    <row r="3031" spans="2:5" x14ac:dyDescent="0.35">
      <c r="B3031" s="40">
        <v>42370</v>
      </c>
      <c r="C3031" s="41">
        <v>254.15245100000001</v>
      </c>
      <c r="D3031" s="6">
        <f t="shared" si="50"/>
        <v>-0.48131090073763955</v>
      </c>
      <c r="E3031">
        <v>-1.9861246662064721E-3</v>
      </c>
    </row>
    <row r="3032" spans="2:5" x14ac:dyDescent="0.35">
      <c r="B3032" s="40">
        <v>44168</v>
      </c>
      <c r="C3032" s="41">
        <v>489.98996</v>
      </c>
      <c r="D3032" s="6">
        <f t="shared" si="50"/>
        <v>86.499535260803057</v>
      </c>
      <c r="E3032">
        <v>-1.9899912617341023E-3</v>
      </c>
    </row>
    <row r="3033" spans="2:5" x14ac:dyDescent="0.35">
      <c r="B3033" s="40">
        <v>37552</v>
      </c>
      <c r="C3033" s="41">
        <v>5.5999150000000002</v>
      </c>
      <c r="D3033" s="6">
        <f t="shared" si="50"/>
        <v>-0.64881937553116886</v>
      </c>
      <c r="E3033">
        <v>-1.9931924209499927E-3</v>
      </c>
    </row>
    <row r="3034" spans="2:5" x14ac:dyDescent="0.35">
      <c r="B3034" s="40">
        <v>38427</v>
      </c>
      <c r="C3034" s="41">
        <v>15.945968000000001</v>
      </c>
      <c r="D3034" s="6">
        <f t="shared" si="50"/>
        <v>-0.95102493836273727</v>
      </c>
      <c r="E3034">
        <v>-1.9957621347944671E-3</v>
      </c>
    </row>
    <row r="3035" spans="2:5" x14ac:dyDescent="0.35">
      <c r="B3035" s="40">
        <v>43101</v>
      </c>
      <c r="C3035" s="41">
        <v>325.59362800000002</v>
      </c>
      <c r="D3035" s="6">
        <f t="shared" si="50"/>
        <v>56.875378859182149</v>
      </c>
      <c r="E3035">
        <v>-2.0015991398261903E-3</v>
      </c>
    </row>
    <row r="3036" spans="2:5" x14ac:dyDescent="0.35">
      <c r="B3036" s="40">
        <v>37777</v>
      </c>
      <c r="C3036" s="41">
        <v>5.6257710000000003</v>
      </c>
      <c r="D3036" s="6">
        <f t="shared" si="50"/>
        <v>-0.94908008561374479</v>
      </c>
      <c r="E3036">
        <v>-2.0065345865112605E-3</v>
      </c>
    </row>
    <row r="3037" spans="2:5" x14ac:dyDescent="0.35">
      <c r="B3037" s="40">
        <v>41178</v>
      </c>
      <c r="C3037" s="41">
        <v>110.482727</v>
      </c>
      <c r="D3037" s="6">
        <f t="shared" si="50"/>
        <v>18.771199291919345</v>
      </c>
      <c r="E3037">
        <v>-2.0082282065403915E-3</v>
      </c>
    </row>
    <row r="3038" spans="2:5" x14ac:dyDescent="0.35">
      <c r="B3038" s="40">
        <v>37609</v>
      </c>
      <c r="C3038" s="41">
        <v>5.5880640000000001</v>
      </c>
      <c r="D3038" s="6">
        <f t="shared" si="50"/>
        <v>3.3850390324519641E-3</v>
      </c>
      <c r="E3038">
        <v>-2.02058157173879E-3</v>
      </c>
    </row>
    <row r="3039" spans="2:5" x14ac:dyDescent="0.35">
      <c r="B3039" s="40">
        <v>37582</v>
      </c>
      <c r="C3039" s="41">
        <v>5.5692120000000003</v>
      </c>
      <c r="D3039" s="6">
        <f t="shared" si="50"/>
        <v>-0.99077802080220478</v>
      </c>
      <c r="E3039">
        <v>-2.0265132950847762E-3</v>
      </c>
    </row>
    <row r="3040" spans="2:5" x14ac:dyDescent="0.35">
      <c r="B3040" s="40">
        <v>44475</v>
      </c>
      <c r="C3040" s="41">
        <v>603.90637200000003</v>
      </c>
      <c r="D3040" s="6">
        <f t="shared" si="50"/>
        <v>19.122928570621724</v>
      </c>
      <c r="E3040">
        <v>-2.0284404846961034E-3</v>
      </c>
    </row>
    <row r="3041" spans="2:5" x14ac:dyDescent="0.35">
      <c r="B3041" s="40">
        <v>38733</v>
      </c>
      <c r="C3041" s="41">
        <v>30.010859</v>
      </c>
      <c r="D3041" s="6">
        <f t="shared" si="50"/>
        <v>-0.64771213009687911</v>
      </c>
      <c r="E3041">
        <v>-2.0305652561881729E-3</v>
      </c>
    </row>
    <row r="3042" spans="2:5" x14ac:dyDescent="0.35">
      <c r="B3042" s="40">
        <v>40393</v>
      </c>
      <c r="C3042" s="41">
        <v>85.188453999999993</v>
      </c>
      <c r="D3042" s="6">
        <f t="shared" si="50"/>
        <v>14.400586856348546</v>
      </c>
      <c r="E3042">
        <v>-2.0360871658750448E-3</v>
      </c>
    </row>
    <row r="3043" spans="2:5" x14ac:dyDescent="0.35">
      <c r="B3043" s="40">
        <v>37606</v>
      </c>
      <c r="C3043" s="41">
        <v>5.5315070000000004</v>
      </c>
      <c r="D3043" s="6">
        <f t="shared" si="50"/>
        <v>-0.42546928863808914</v>
      </c>
      <c r="E3043">
        <v>-2.040658740734259E-3</v>
      </c>
    </row>
    <row r="3044" spans="2:5" x14ac:dyDescent="0.35">
      <c r="B3044" s="40">
        <v>38285</v>
      </c>
      <c r="C3044" s="41">
        <v>9.6278699999999997</v>
      </c>
      <c r="D3044" s="6">
        <f t="shared" si="50"/>
        <v>-0.98190142650284451</v>
      </c>
      <c r="E3044">
        <v>-2.0411374396972965E-3</v>
      </c>
    </row>
    <row r="3045" spans="2:5" x14ac:dyDescent="0.35">
      <c r="B3045" s="40">
        <v>44858</v>
      </c>
      <c r="C3045" s="41">
        <v>531.96844499999997</v>
      </c>
      <c r="D3045" s="6">
        <f t="shared" si="50"/>
        <v>95.499551395589634</v>
      </c>
      <c r="E3045">
        <v>-2.0448544714248107E-3</v>
      </c>
    </row>
    <row r="3046" spans="2:5" x14ac:dyDescent="0.35">
      <c r="B3046" s="40">
        <v>37685</v>
      </c>
      <c r="C3046" s="41">
        <v>5.5126520000000001</v>
      </c>
      <c r="D3046" s="6">
        <f t="shared" si="50"/>
        <v>0</v>
      </c>
      <c r="E3046">
        <v>-2.0476241423050935E-3</v>
      </c>
    </row>
    <row r="3047" spans="2:5" x14ac:dyDescent="0.35">
      <c r="B3047" s="40">
        <v>37627</v>
      </c>
      <c r="C3047" s="41">
        <v>5.5126520000000001</v>
      </c>
      <c r="D3047" s="6">
        <f t="shared" si="50"/>
        <v>-0.98963797679403498</v>
      </c>
      <c r="E3047">
        <v>-2.0476241423050935E-3</v>
      </c>
    </row>
    <row r="3048" spans="2:5" x14ac:dyDescent="0.35">
      <c r="B3048" s="40">
        <v>44974</v>
      </c>
      <c r="C3048" s="41">
        <v>532.00537099999997</v>
      </c>
      <c r="D3048" s="6">
        <f t="shared" si="50"/>
        <v>2.020544434351903</v>
      </c>
      <c r="E3048">
        <v>-2.0537395388808269E-3</v>
      </c>
    </row>
    <row r="3049" spans="2:5" x14ac:dyDescent="0.35">
      <c r="B3049" s="40">
        <v>41837</v>
      </c>
      <c r="C3049" s="41">
        <v>176.12896699999999</v>
      </c>
      <c r="D3049" s="6">
        <f t="shared" si="50"/>
        <v>-0.5782483069861537</v>
      </c>
      <c r="E3049">
        <v>-2.0573049558914045E-3</v>
      </c>
    </row>
    <row r="3050" spans="2:5" x14ac:dyDescent="0.35">
      <c r="B3050" s="40">
        <v>43318</v>
      </c>
      <c r="C3050" s="41">
        <v>417.61294600000002</v>
      </c>
      <c r="D3050" s="6">
        <f t="shared" si="50"/>
        <v>9.4228968270775475</v>
      </c>
      <c r="E3050">
        <v>-2.0599320137125814E-3</v>
      </c>
    </row>
    <row r="3051" spans="2:5" x14ac:dyDescent="0.35">
      <c r="B3051" s="40">
        <v>39206</v>
      </c>
      <c r="C3051" s="41">
        <v>40.066879</v>
      </c>
      <c r="D3051" s="6">
        <f t="shared" si="50"/>
        <v>-0.90354144372429845</v>
      </c>
      <c r="E3051">
        <v>-2.0747602607321574E-3</v>
      </c>
    </row>
    <row r="3052" spans="2:5" x14ac:dyDescent="0.35">
      <c r="B3052" s="40">
        <v>43532</v>
      </c>
      <c r="C3052" s="41">
        <v>415.379211</v>
      </c>
      <c r="D3052" s="6">
        <f t="shared" si="50"/>
        <v>2.8928300574959662</v>
      </c>
      <c r="E3052">
        <v>-2.0778648375348301E-3</v>
      </c>
    </row>
    <row r="3053" spans="2:5" x14ac:dyDescent="0.35">
      <c r="B3053" s="40">
        <v>41131</v>
      </c>
      <c r="C3053" s="41">
        <v>106.703659</v>
      </c>
      <c r="D3053" s="6">
        <f t="shared" si="50"/>
        <v>-0.81404032549404648</v>
      </c>
      <c r="E3053">
        <v>-2.0787753885787544E-3</v>
      </c>
    </row>
    <row r="3054" spans="2:5" x14ac:dyDescent="0.35">
      <c r="B3054" s="40">
        <v>45134</v>
      </c>
      <c r="C3054" s="41">
        <v>573.79998799999998</v>
      </c>
      <c r="D3054" s="6">
        <f t="shared" si="50"/>
        <v>1.6330477519647673</v>
      </c>
      <c r="E3054">
        <v>-2.0869773913043742E-3</v>
      </c>
    </row>
    <row r="3055" spans="2:5" x14ac:dyDescent="0.35">
      <c r="B3055" s="40">
        <v>41983</v>
      </c>
      <c r="C3055" s="41">
        <v>217.92236299999999</v>
      </c>
      <c r="D3055" s="6">
        <f t="shared" si="50"/>
        <v>9.4055068274893401</v>
      </c>
      <c r="E3055">
        <v>-2.0897640288885556E-3</v>
      </c>
    </row>
    <row r="3056" spans="2:5" x14ac:dyDescent="0.35">
      <c r="B3056" s="40">
        <v>38581</v>
      </c>
      <c r="C3056" s="41">
        <v>20.942983999999999</v>
      </c>
      <c r="D3056" s="6">
        <f t="shared" si="50"/>
        <v>-0.92643018246733821</v>
      </c>
      <c r="E3056">
        <v>-2.1140351579371319E-3</v>
      </c>
    </row>
    <row r="3057" spans="2:5" x14ac:dyDescent="0.35">
      <c r="B3057" s="40">
        <v>42942</v>
      </c>
      <c r="C3057" s="41">
        <v>284.66815200000002</v>
      </c>
      <c r="D3057" s="6">
        <f t="shared" si="50"/>
        <v>52.54346186016916</v>
      </c>
      <c r="E3057">
        <v>-2.1179305435567227E-3</v>
      </c>
    </row>
    <row r="3058" spans="2:5" x14ac:dyDescent="0.35">
      <c r="B3058" s="40">
        <v>37768</v>
      </c>
      <c r="C3058" s="41">
        <v>5.3165810000000002</v>
      </c>
      <c r="D3058" s="6">
        <f t="shared" si="50"/>
        <v>-0.97953665739992035</v>
      </c>
      <c r="E3058">
        <v>-2.1229784687827888E-3</v>
      </c>
    </row>
    <row r="3059" spans="2:5" x14ac:dyDescent="0.35">
      <c r="B3059" s="40">
        <v>42639</v>
      </c>
      <c r="C3059" s="41">
        <v>259.80999800000001</v>
      </c>
      <c r="D3059" s="6">
        <f t="shared" si="50"/>
        <v>0.77155615168224667</v>
      </c>
      <c r="E3059">
        <v>-2.12586253691207E-3</v>
      </c>
    </row>
    <row r="3060" spans="2:5" x14ac:dyDescent="0.35">
      <c r="B3060" s="40">
        <v>41523</v>
      </c>
      <c r="C3060" s="41">
        <v>146.656372</v>
      </c>
      <c r="D3060" s="6">
        <f t="shared" si="50"/>
        <v>15.004905265772468</v>
      </c>
      <c r="E3060">
        <v>-2.140911803131992E-3</v>
      </c>
    </row>
    <row r="3061" spans="2:5" x14ac:dyDescent="0.35">
      <c r="B3061" s="40">
        <v>38191</v>
      </c>
      <c r="C3061" s="41">
        <v>9.163214</v>
      </c>
      <c r="D3061" s="6">
        <f t="shared" si="50"/>
        <v>-0.91066283005160065</v>
      </c>
      <c r="E3061">
        <v>-2.143984548675394E-3</v>
      </c>
    </row>
    <row r="3062" spans="2:5" x14ac:dyDescent="0.35">
      <c r="B3062" s="40">
        <v>41109</v>
      </c>
      <c r="C3062" s="41">
        <v>102.56888600000001</v>
      </c>
      <c r="D3062" s="6">
        <f t="shared" si="50"/>
        <v>-0.65757933946500757</v>
      </c>
      <c r="E3062">
        <v>-2.1626853219357243E-3</v>
      </c>
    </row>
    <row r="3063" spans="2:5" x14ac:dyDescent="0.35">
      <c r="B3063" s="40">
        <v>43038</v>
      </c>
      <c r="C3063" s="41">
        <v>299.54058800000001</v>
      </c>
      <c r="D3063" s="6">
        <f t="shared" si="50"/>
        <v>9.0027812980348116</v>
      </c>
      <c r="E3063">
        <v>-2.1676045730894111E-3</v>
      </c>
    </row>
    <row r="3064" spans="2:5" x14ac:dyDescent="0.35">
      <c r="B3064" s="40">
        <v>38734</v>
      </c>
      <c r="C3064" s="41">
        <v>29.945730000000001</v>
      </c>
      <c r="D3064" s="6">
        <f t="shared" si="50"/>
        <v>2.3107192051195109</v>
      </c>
      <c r="E3064">
        <v>-2.1701811334356967E-3</v>
      </c>
    </row>
    <row r="3065" spans="2:5" x14ac:dyDescent="0.35">
      <c r="B3065" s="40">
        <v>38197</v>
      </c>
      <c r="C3065" s="41">
        <v>9.045083</v>
      </c>
      <c r="D3065" s="6">
        <f t="shared" si="50"/>
        <v>-0.76713395634619153</v>
      </c>
      <c r="E3065">
        <v>-2.1720347737372351E-3</v>
      </c>
    </row>
    <row r="3066" spans="2:5" x14ac:dyDescent="0.35">
      <c r="B3066" s="40">
        <v>39871</v>
      </c>
      <c r="C3066" s="41">
        <v>38.84243</v>
      </c>
      <c r="D3066" s="6">
        <f t="shared" si="50"/>
        <v>0</v>
      </c>
      <c r="E3066">
        <v>-2.1895995511264882E-3</v>
      </c>
    </row>
    <row r="3067" spans="2:5" x14ac:dyDescent="0.35">
      <c r="B3067" s="40">
        <v>39853</v>
      </c>
      <c r="C3067" s="41">
        <v>38.84243</v>
      </c>
      <c r="D3067" s="6">
        <f t="shared" si="50"/>
        <v>-0.81147742822472768</v>
      </c>
      <c r="E3067">
        <v>-2.1895995511264882E-3</v>
      </c>
    </row>
    <row r="3068" spans="2:5" x14ac:dyDescent="0.35">
      <c r="B3068" s="40">
        <v>41884</v>
      </c>
      <c r="C3068" s="41">
        <v>206.035965</v>
      </c>
      <c r="D3068" s="6">
        <f t="shared" si="50"/>
        <v>4.4571375878756996</v>
      </c>
      <c r="E3068">
        <v>-2.1978180887507978E-3</v>
      </c>
    </row>
    <row r="3069" spans="2:5" x14ac:dyDescent="0.35">
      <c r="B3069" s="40">
        <v>39170</v>
      </c>
      <c r="C3069" s="41">
        <v>37.755318000000003</v>
      </c>
      <c r="D3069" s="6">
        <f t="shared" si="50"/>
        <v>-0.10896811612453684</v>
      </c>
      <c r="E3069">
        <v>-2.2015864583654577E-3</v>
      </c>
    </row>
    <row r="3070" spans="2:5" x14ac:dyDescent="0.35">
      <c r="B3070" s="40">
        <v>38842</v>
      </c>
      <c r="C3070" s="41">
        <v>42.372577999999997</v>
      </c>
      <c r="D3070" s="6">
        <f t="shared" si="50"/>
        <v>-0.4551062376599424</v>
      </c>
      <c r="E3070">
        <v>-2.2045769202131394E-3</v>
      </c>
    </row>
    <row r="3071" spans="2:5" x14ac:dyDescent="0.35">
      <c r="B3071" s="40">
        <v>40325</v>
      </c>
      <c r="C3071" s="41">
        <v>77.763007999999999</v>
      </c>
      <c r="D3071" s="6">
        <f t="shared" si="50"/>
        <v>-0.8609951939410091</v>
      </c>
      <c r="E3071">
        <v>-2.2157242152928318E-3</v>
      </c>
    </row>
    <row r="3072" spans="2:5" x14ac:dyDescent="0.35">
      <c r="B3072" s="40">
        <v>44953</v>
      </c>
      <c r="C3072" s="41">
        <v>559.42675799999995</v>
      </c>
      <c r="D3072" s="6">
        <f t="shared" si="50"/>
        <v>4.7140587066629189</v>
      </c>
      <c r="E3072">
        <v>-2.2191286707968928E-3</v>
      </c>
    </row>
    <row r="3073" spans="2:5" x14ac:dyDescent="0.35">
      <c r="B3073" s="40">
        <v>40742</v>
      </c>
      <c r="C3073" s="41">
        <v>97.903571999999997</v>
      </c>
      <c r="D3073" s="6">
        <f t="shared" si="50"/>
        <v>-4.6068044466974741E-3</v>
      </c>
      <c r="E3073">
        <v>-2.237972970481695E-3</v>
      </c>
    </row>
    <row r="3074" spans="2:5" x14ac:dyDescent="0.35">
      <c r="B3074" s="40">
        <v>41023</v>
      </c>
      <c r="C3074" s="41">
        <v>98.356682000000006</v>
      </c>
      <c r="D3074" s="6">
        <f t="shared" si="50"/>
        <v>-0.17545243104163488</v>
      </c>
      <c r="E3074">
        <v>-2.240034513352755E-3</v>
      </c>
    </row>
    <row r="3075" spans="2:5" x14ac:dyDescent="0.35">
      <c r="B3075" s="40">
        <v>41318</v>
      </c>
      <c r="C3075" s="41">
        <v>119.28563699999999</v>
      </c>
      <c r="D3075" s="6">
        <f t="shared" si="50"/>
        <v>-0.50516398458972267</v>
      </c>
      <c r="E3075">
        <v>-2.2428650938515629E-3</v>
      </c>
    </row>
    <row r="3076" spans="2:5" x14ac:dyDescent="0.35">
      <c r="B3076" s="40">
        <v>42144</v>
      </c>
      <c r="C3076" s="41">
        <v>241.06094400000001</v>
      </c>
      <c r="D3076" s="6">
        <f t="shared" si="50"/>
        <v>16.193474978406602</v>
      </c>
      <c r="E3076">
        <v>-2.2665669891852669E-3</v>
      </c>
    </row>
    <row r="3077" spans="2:5" x14ac:dyDescent="0.35">
      <c r="B3077" s="40">
        <v>38404</v>
      </c>
      <c r="C3077" s="41">
        <v>14.020490000000001</v>
      </c>
      <c r="D3077" s="6">
        <f t="shared" si="50"/>
        <v>0.37444249776685412</v>
      </c>
      <c r="E3077">
        <v>-2.269508471944411E-3</v>
      </c>
    </row>
    <row r="3078" spans="2:5" x14ac:dyDescent="0.35">
      <c r="B3078" s="40">
        <v>38055</v>
      </c>
      <c r="C3078" s="41">
        <v>10.200856</v>
      </c>
      <c r="D3078" s="6">
        <f t="shared" si="50"/>
        <v>-0.96432307036752041</v>
      </c>
      <c r="E3078">
        <v>-2.2704267743107122E-3</v>
      </c>
    </row>
    <row r="3079" spans="2:5" x14ac:dyDescent="0.35">
      <c r="B3079" s="40">
        <v>42992</v>
      </c>
      <c r="C3079" s="41">
        <v>285.92303500000003</v>
      </c>
      <c r="D3079" s="6">
        <f t="shared" ref="D3079:D3142" si="51">(C3079-C3080)/C3080</f>
        <v>1.4396962958487405</v>
      </c>
      <c r="E3079">
        <v>-2.270497955674044E-3</v>
      </c>
    </row>
    <row r="3080" spans="2:5" x14ac:dyDescent="0.35">
      <c r="B3080" s="40">
        <v>41200</v>
      </c>
      <c r="C3080" s="41">
        <v>117.19615899999999</v>
      </c>
      <c r="D3080" s="6">
        <f t="shared" si="51"/>
        <v>22.600123280452156</v>
      </c>
      <c r="E3080">
        <v>-2.2710315538637077E-3</v>
      </c>
    </row>
    <row r="3081" spans="2:5" x14ac:dyDescent="0.35">
      <c r="B3081" s="40">
        <v>37719</v>
      </c>
      <c r="C3081" s="41">
        <v>4.9659129999999996</v>
      </c>
      <c r="D3081" s="6">
        <f t="shared" si="51"/>
        <v>-0.94825608004055639</v>
      </c>
      <c r="E3081">
        <v>-2.2723514698860829E-3</v>
      </c>
    </row>
    <row r="3082" spans="2:5" x14ac:dyDescent="0.35">
      <c r="B3082" s="40">
        <v>40798</v>
      </c>
      <c r="C3082" s="41">
        <v>95.970946999999995</v>
      </c>
      <c r="D3082" s="6">
        <f t="shared" si="51"/>
        <v>1.6019263337045364</v>
      </c>
      <c r="E3082">
        <v>-2.2832590407116308E-3</v>
      </c>
    </row>
    <row r="3083" spans="2:5" x14ac:dyDescent="0.35">
      <c r="B3083" s="40">
        <v>39625</v>
      </c>
      <c r="C3083" s="41">
        <v>36.884574999999998</v>
      </c>
      <c r="D3083" s="6">
        <f t="shared" si="51"/>
        <v>-0.68452321752837086</v>
      </c>
      <c r="E3083">
        <v>-2.2855592526402199E-3</v>
      </c>
    </row>
    <row r="3084" spans="2:5" x14ac:dyDescent="0.35">
      <c r="B3084" s="40">
        <v>41316</v>
      </c>
      <c r="C3084" s="41">
        <v>116.91692399999999</v>
      </c>
      <c r="D3084" s="6">
        <f t="shared" si="51"/>
        <v>-0.78395224657277796</v>
      </c>
      <c r="E3084">
        <v>-2.2881925927320094E-3</v>
      </c>
    </row>
    <row r="3085" spans="2:5" x14ac:dyDescent="0.35">
      <c r="B3085" s="40">
        <v>44939</v>
      </c>
      <c r="C3085" s="41">
        <v>541.16241500000001</v>
      </c>
      <c r="D3085" s="6">
        <f t="shared" si="51"/>
        <v>4.7524900779927925</v>
      </c>
      <c r="E3085">
        <v>-2.2938529201125663E-3</v>
      </c>
    </row>
    <row r="3086" spans="2:5" x14ac:dyDescent="0.35">
      <c r="B3086" s="40">
        <v>40434</v>
      </c>
      <c r="C3086" s="41">
        <v>94.074462999999994</v>
      </c>
      <c r="D3086" s="6">
        <f t="shared" si="51"/>
        <v>0.26232641101290022</v>
      </c>
      <c r="E3086">
        <v>-2.30439041176757E-3</v>
      </c>
    </row>
    <row r="3087" spans="2:5" x14ac:dyDescent="0.35">
      <c r="B3087" s="40">
        <v>40247</v>
      </c>
      <c r="C3087" s="41">
        <v>74.524673000000007</v>
      </c>
      <c r="D3087" s="6">
        <f t="shared" si="51"/>
        <v>8.0083738052142301</v>
      </c>
      <c r="E3087">
        <v>-2.3119822742893067E-3</v>
      </c>
    </row>
    <row r="3088" spans="2:5" x14ac:dyDescent="0.35">
      <c r="B3088" s="40">
        <v>37924</v>
      </c>
      <c r="C3088" s="41">
        <v>8.2728219999999997</v>
      </c>
      <c r="D3088" s="6">
        <f t="shared" si="51"/>
        <v>-0.97562523020149572</v>
      </c>
      <c r="E3088">
        <v>-2.3124706870975239E-3</v>
      </c>
    </row>
    <row r="3089" spans="2:5" x14ac:dyDescent="0.35">
      <c r="B3089" s="40">
        <v>43119</v>
      </c>
      <c r="C3089" s="41">
        <v>339.40103099999999</v>
      </c>
      <c r="D3089" s="6">
        <f t="shared" si="51"/>
        <v>-0.17111810547891076</v>
      </c>
      <c r="E3089">
        <v>-2.3309317624650282E-3</v>
      </c>
    </row>
    <row r="3090" spans="2:5" x14ac:dyDescent="0.35">
      <c r="B3090" s="40">
        <v>43544</v>
      </c>
      <c r="C3090" s="41">
        <v>409.46850599999999</v>
      </c>
      <c r="D3090" s="6">
        <f t="shared" si="51"/>
        <v>1.6658059693724747</v>
      </c>
      <c r="E3090">
        <v>-2.3418166392396673E-3</v>
      </c>
    </row>
    <row r="3091" spans="2:5" x14ac:dyDescent="0.35">
      <c r="B3091" s="40">
        <v>41690</v>
      </c>
      <c r="C3091" s="41">
        <v>153.600266</v>
      </c>
      <c r="D3091" s="6">
        <f t="shared" si="51"/>
        <v>-0.62399641058195054</v>
      </c>
      <c r="E3091">
        <v>-2.3453871040958608E-3</v>
      </c>
    </row>
    <row r="3092" spans="2:5" x14ac:dyDescent="0.35">
      <c r="B3092" s="40">
        <v>43546</v>
      </c>
      <c r="C3092" s="41">
        <v>408.50744600000002</v>
      </c>
      <c r="D3092" s="6">
        <f t="shared" si="51"/>
        <v>4.5669777803276537</v>
      </c>
      <c r="E3092">
        <v>-2.347091378011805E-3</v>
      </c>
    </row>
    <row r="3093" spans="2:5" x14ac:dyDescent="0.35">
      <c r="B3093" s="40">
        <v>40242</v>
      </c>
      <c r="C3093" s="41">
        <v>73.380470000000003</v>
      </c>
      <c r="D3093" s="6">
        <f t="shared" si="51"/>
        <v>1.0493224460587325</v>
      </c>
      <c r="E3093">
        <v>-2.3482597464973805E-3</v>
      </c>
    </row>
    <row r="3094" spans="2:5" x14ac:dyDescent="0.35">
      <c r="B3094" s="40">
        <v>39818</v>
      </c>
      <c r="C3094" s="41">
        <v>35.807186000000002</v>
      </c>
      <c r="D3094" s="6">
        <f t="shared" si="51"/>
        <v>-0.92082739902132449</v>
      </c>
      <c r="E3094">
        <v>-2.354277878009934E-3</v>
      </c>
    </row>
    <row r="3095" spans="2:5" x14ac:dyDescent="0.35">
      <c r="B3095" s="40">
        <v>44018</v>
      </c>
      <c r="C3095" s="41">
        <v>452.26739500000002</v>
      </c>
      <c r="D3095" s="6">
        <f t="shared" si="51"/>
        <v>-8.8617212798857467E-2</v>
      </c>
      <c r="E3095">
        <v>-2.3551850276718501E-3</v>
      </c>
    </row>
    <row r="3096" spans="2:5" x14ac:dyDescent="0.35">
      <c r="B3096" s="40">
        <v>44159</v>
      </c>
      <c r="C3096" s="41">
        <v>496.24307299999998</v>
      </c>
      <c r="D3096" s="6">
        <f t="shared" si="51"/>
        <v>4.312518642918536</v>
      </c>
      <c r="E3096">
        <v>-2.3570916796089802E-3</v>
      </c>
    </row>
    <row r="3097" spans="2:5" x14ac:dyDescent="0.35">
      <c r="B3097" s="40">
        <v>41003</v>
      </c>
      <c r="C3097" s="41">
        <v>93.410133000000002</v>
      </c>
      <c r="D3097" s="6">
        <f t="shared" si="51"/>
        <v>-0.7417145842437205</v>
      </c>
      <c r="E3097">
        <v>-2.3587064627679558E-3</v>
      </c>
    </row>
    <row r="3098" spans="2:5" x14ac:dyDescent="0.35">
      <c r="B3098" s="40">
        <v>43416</v>
      </c>
      <c r="C3098" s="41">
        <v>361.65469400000001</v>
      </c>
      <c r="D3098" s="6">
        <f t="shared" si="51"/>
        <v>0.72682211986257983</v>
      </c>
      <c r="E3098">
        <v>-2.3861323028628876E-3</v>
      </c>
    </row>
    <row r="3099" spans="2:5" x14ac:dyDescent="0.35">
      <c r="B3099" s="40">
        <v>42013</v>
      </c>
      <c r="C3099" s="41">
        <v>209.43367000000001</v>
      </c>
      <c r="D3099" s="6">
        <f t="shared" si="51"/>
        <v>-0.54327970775507717</v>
      </c>
      <c r="E3099">
        <v>-2.3913465046266056E-3</v>
      </c>
    </row>
    <row r="3100" spans="2:5" x14ac:dyDescent="0.35">
      <c r="B3100" s="40">
        <v>43343</v>
      </c>
      <c r="C3100" s="41">
        <v>458.56002799999999</v>
      </c>
      <c r="D3100" s="6">
        <f t="shared" si="51"/>
        <v>1.0127655662745665</v>
      </c>
      <c r="E3100">
        <v>-2.3963327973085739E-3</v>
      </c>
    </row>
    <row r="3101" spans="2:5" x14ac:dyDescent="0.35">
      <c r="B3101" s="40">
        <v>42027</v>
      </c>
      <c r="C3101" s="41">
        <v>227.825851</v>
      </c>
      <c r="D3101" s="6">
        <f t="shared" si="51"/>
        <v>-7.8752816035794773E-2</v>
      </c>
      <c r="E3101">
        <v>-2.3981282943837503E-3</v>
      </c>
    </row>
    <row r="3102" spans="2:5" x14ac:dyDescent="0.35">
      <c r="B3102" s="40">
        <v>42311</v>
      </c>
      <c r="C3102" s="41">
        <v>247.30154400000001</v>
      </c>
      <c r="D3102" s="6">
        <f t="shared" si="51"/>
        <v>-0.40843170447068666</v>
      </c>
      <c r="E3102">
        <v>-2.3999533611778852E-3</v>
      </c>
    </row>
    <row r="3103" spans="2:5" x14ac:dyDescent="0.35">
      <c r="B3103" s="40">
        <v>43369</v>
      </c>
      <c r="C3103" s="41">
        <v>418.04394500000001</v>
      </c>
      <c r="D3103" s="6">
        <f t="shared" si="51"/>
        <v>4.8678470813392938</v>
      </c>
      <c r="E3103">
        <v>-2.4001161886012057E-3</v>
      </c>
    </row>
    <row r="3104" spans="2:5" x14ac:dyDescent="0.35">
      <c r="B3104" s="40">
        <v>40151</v>
      </c>
      <c r="C3104" s="41">
        <v>71.243155999999999</v>
      </c>
      <c r="D3104" s="6">
        <f t="shared" si="51"/>
        <v>-0.85772424473573072</v>
      </c>
      <c r="E3104">
        <v>-2.4186495424841662E-3</v>
      </c>
    </row>
    <row r="3105" spans="2:5" x14ac:dyDescent="0.35">
      <c r="B3105" s="40">
        <v>44117</v>
      </c>
      <c r="C3105" s="41">
        <v>500.73996</v>
      </c>
      <c r="D3105" s="6">
        <f t="shared" si="51"/>
        <v>4.5693691656212563</v>
      </c>
      <c r="E3105">
        <v>-2.4248942219974876E-3</v>
      </c>
    </row>
    <row r="3106" spans="2:5" x14ac:dyDescent="0.35">
      <c r="B3106" s="40">
        <v>40814</v>
      </c>
      <c r="C3106" s="41">
        <v>89.909637000000004</v>
      </c>
      <c r="D3106" s="6">
        <f t="shared" si="51"/>
        <v>-0.68236092205495935</v>
      </c>
      <c r="E3106">
        <v>-2.4367226282581245E-3</v>
      </c>
    </row>
    <row r="3107" spans="2:5" x14ac:dyDescent="0.35">
      <c r="B3107" s="40">
        <v>42576</v>
      </c>
      <c r="C3107" s="41">
        <v>283.055969</v>
      </c>
      <c r="D3107" s="6">
        <f t="shared" si="51"/>
        <v>35.230783753693721</v>
      </c>
      <c r="E3107">
        <v>-2.4380913905466474E-3</v>
      </c>
    </row>
    <row r="3108" spans="2:5" x14ac:dyDescent="0.35">
      <c r="B3108" s="40">
        <v>37895</v>
      </c>
      <c r="C3108" s="41">
        <v>7.8125819999999999</v>
      </c>
      <c r="D3108" s="6">
        <f t="shared" si="51"/>
        <v>-0.97771127039658035</v>
      </c>
      <c r="E3108">
        <v>-2.4483650348190986E-3</v>
      </c>
    </row>
    <row r="3109" spans="2:5" x14ac:dyDescent="0.35">
      <c r="B3109" s="40">
        <v>43410</v>
      </c>
      <c r="C3109" s="41">
        <v>350.51715100000001</v>
      </c>
      <c r="D3109" s="6">
        <f t="shared" si="51"/>
        <v>3.9941679521329934</v>
      </c>
      <c r="E3109">
        <v>-2.4531025064892524E-3</v>
      </c>
    </row>
    <row r="3110" spans="2:5" x14ac:dyDescent="0.35">
      <c r="B3110" s="40">
        <v>40176</v>
      </c>
      <c r="C3110" s="41">
        <v>70.185294999999996</v>
      </c>
      <c r="D3110" s="6">
        <f t="shared" si="51"/>
        <v>10.598881349321768</v>
      </c>
      <c r="E3110">
        <v>-2.4551141510040808E-3</v>
      </c>
    </row>
    <row r="3111" spans="2:5" x14ac:dyDescent="0.35">
      <c r="B3111" s="40">
        <v>37474</v>
      </c>
      <c r="C3111" s="41">
        <v>6.0510400000000004</v>
      </c>
      <c r="D3111" s="6">
        <f t="shared" si="51"/>
        <v>-0.98519963032731694</v>
      </c>
      <c r="E3111">
        <v>-2.4584760218221199E-3</v>
      </c>
    </row>
    <row r="3112" spans="2:5" x14ac:dyDescent="0.35">
      <c r="B3112" s="40">
        <v>43678</v>
      </c>
      <c r="C3112" s="41">
        <v>408.843842</v>
      </c>
      <c r="D3112" s="6">
        <f t="shared" si="51"/>
        <v>3.5989490863414768</v>
      </c>
      <c r="E3112">
        <v>-2.4621610277671766E-3</v>
      </c>
    </row>
    <row r="3113" spans="2:5" x14ac:dyDescent="0.35">
      <c r="B3113" s="40">
        <v>40767</v>
      </c>
      <c r="C3113" s="41">
        <v>88.899405999999999</v>
      </c>
      <c r="D3113" s="6">
        <f t="shared" si="51"/>
        <v>13.782678376488567</v>
      </c>
      <c r="E3113">
        <v>-2.4645126062341348E-3</v>
      </c>
    </row>
    <row r="3114" spans="2:5" x14ac:dyDescent="0.35">
      <c r="B3114" s="40">
        <v>37488</v>
      </c>
      <c r="C3114" s="41">
        <v>6.0137549999999997</v>
      </c>
      <c r="D3114" s="6">
        <f t="shared" si="51"/>
        <v>-0.84912837984448664</v>
      </c>
      <c r="E3114">
        <v>-2.4738462171335156E-3</v>
      </c>
    </row>
    <row r="3115" spans="2:5" x14ac:dyDescent="0.35">
      <c r="B3115" s="40">
        <v>39058</v>
      </c>
      <c r="C3115" s="41">
        <v>39.860081000000001</v>
      </c>
      <c r="D3115" s="6">
        <f t="shared" si="51"/>
        <v>1.4996965377078393</v>
      </c>
      <c r="E3115">
        <v>-2.4805550421151228E-3</v>
      </c>
    </row>
    <row r="3116" spans="2:5" x14ac:dyDescent="0.35">
      <c r="B3116" s="40">
        <v>38476</v>
      </c>
      <c r="C3116" s="41">
        <v>15.945968000000001</v>
      </c>
      <c r="D3116" s="6">
        <f t="shared" si="51"/>
        <v>-0.81559024435509697</v>
      </c>
      <c r="E3116">
        <v>-2.4935833797806806E-3</v>
      </c>
    </row>
    <row r="3117" spans="2:5" x14ac:dyDescent="0.35">
      <c r="B3117" s="40">
        <v>40483</v>
      </c>
      <c r="C3117" s="41">
        <v>86.470305999999994</v>
      </c>
      <c r="D3117" s="6">
        <f t="shared" si="51"/>
        <v>1.081946942635498</v>
      </c>
      <c r="E3117">
        <v>-2.5061842494335331E-3</v>
      </c>
    </row>
    <row r="3118" spans="2:5" x14ac:dyDescent="0.35">
      <c r="B3118" s="40">
        <v>39584</v>
      </c>
      <c r="C3118" s="41">
        <v>41.533386</v>
      </c>
      <c r="D3118" s="6">
        <f t="shared" si="51"/>
        <v>1.1369934634984301E-2</v>
      </c>
      <c r="E3118">
        <v>-2.5174953486233123E-3</v>
      </c>
    </row>
    <row r="3119" spans="2:5" x14ac:dyDescent="0.35">
      <c r="B3119" s="40">
        <v>39244</v>
      </c>
      <c r="C3119" s="41">
        <v>41.066462999999999</v>
      </c>
      <c r="D3119" s="6">
        <f t="shared" si="51"/>
        <v>2.8673934828383403</v>
      </c>
      <c r="E3119">
        <v>-2.5290628605578094E-3</v>
      </c>
    </row>
    <row r="3120" spans="2:5" x14ac:dyDescent="0.35">
      <c r="B3120" s="40">
        <v>38117</v>
      </c>
      <c r="C3120" s="41">
        <v>10.618641</v>
      </c>
      <c r="D3120" s="6">
        <f t="shared" si="51"/>
        <v>-0.97458204086197497</v>
      </c>
      <c r="E3120">
        <v>-2.5436513453294392E-3</v>
      </c>
    </row>
    <row r="3121" spans="2:5" x14ac:dyDescent="0.35">
      <c r="B3121" s="40">
        <v>43907</v>
      </c>
      <c r="C3121" s="41">
        <v>417.76135299999999</v>
      </c>
      <c r="D3121" s="6">
        <f t="shared" si="51"/>
        <v>11.636116326906787</v>
      </c>
      <c r="E3121">
        <v>-2.5492215092124721E-3</v>
      </c>
    </row>
    <row r="3122" spans="2:5" x14ac:dyDescent="0.35">
      <c r="B3122" s="40">
        <v>39736</v>
      </c>
      <c r="C3122" s="41">
        <v>33.060898000000002</v>
      </c>
      <c r="D3122" s="6">
        <f t="shared" si="51"/>
        <v>-0.61611914427780512</v>
      </c>
      <c r="E3122">
        <v>-2.5494638004228097E-3</v>
      </c>
    </row>
    <row r="3123" spans="2:5" x14ac:dyDescent="0.35">
      <c r="B3123" s="40">
        <v>40918</v>
      </c>
      <c r="C3123" s="41">
        <v>86.122810000000001</v>
      </c>
      <c r="D3123" s="6">
        <f t="shared" si="51"/>
        <v>0.76450289232171253</v>
      </c>
      <c r="E3123">
        <v>-2.5574324951922823E-3</v>
      </c>
    </row>
    <row r="3124" spans="2:5" x14ac:dyDescent="0.35">
      <c r="B3124" s="40">
        <v>39449</v>
      </c>
      <c r="C3124" s="41">
        <v>48.808540000000001</v>
      </c>
      <c r="D3124" s="6">
        <f t="shared" si="51"/>
        <v>0.21000154074667593</v>
      </c>
      <c r="E3124">
        <v>-2.5708121827982258E-3</v>
      </c>
    </row>
    <row r="3125" spans="2:5" x14ac:dyDescent="0.35">
      <c r="B3125" s="40">
        <v>39195</v>
      </c>
      <c r="C3125" s="41">
        <v>40.337584999999997</v>
      </c>
      <c r="D3125" s="6">
        <f t="shared" si="51"/>
        <v>-0.92234025955939669</v>
      </c>
      <c r="E3125">
        <v>-2.5746439789338595E-3</v>
      </c>
    </row>
    <row r="3126" spans="2:5" x14ac:dyDescent="0.35">
      <c r="B3126" s="40">
        <v>45027</v>
      </c>
      <c r="C3126" s="41">
        <v>519.41436799999997</v>
      </c>
      <c r="D3126" s="6">
        <f t="shared" si="51"/>
        <v>11.896558335511047</v>
      </c>
      <c r="E3126">
        <v>-2.5803726404894953E-3</v>
      </c>
    </row>
    <row r="3127" spans="2:5" x14ac:dyDescent="0.35">
      <c r="B3127" s="40">
        <v>39605</v>
      </c>
      <c r="C3127" s="41">
        <v>40.275424999999998</v>
      </c>
      <c r="D3127" s="6">
        <f t="shared" si="51"/>
        <v>-0.8485420590578352</v>
      </c>
      <c r="E3127">
        <v>-2.5962930802036943E-3</v>
      </c>
    </row>
    <row r="3128" spans="2:5" x14ac:dyDescent="0.35">
      <c r="B3128" s="40">
        <v>42906</v>
      </c>
      <c r="C3128" s="41">
        <v>265.91821299999998</v>
      </c>
      <c r="D3128" s="6">
        <f t="shared" si="51"/>
        <v>7.5432444094656264</v>
      </c>
      <c r="E3128">
        <v>-2.6061141188682365E-3</v>
      </c>
    </row>
    <row r="3129" spans="2:5" x14ac:dyDescent="0.35">
      <c r="B3129" s="40">
        <v>38750</v>
      </c>
      <c r="C3129" s="41">
        <v>31.126138999999998</v>
      </c>
      <c r="D3129" s="6">
        <f t="shared" si="51"/>
        <v>-0.16738158218620769</v>
      </c>
      <c r="E3129">
        <v>-2.6086956521740022E-3</v>
      </c>
    </row>
    <row r="3130" spans="2:5" x14ac:dyDescent="0.35">
      <c r="B3130" s="40">
        <v>38985</v>
      </c>
      <c r="C3130" s="41">
        <v>37.383437999999998</v>
      </c>
      <c r="D3130" s="6">
        <f t="shared" si="51"/>
        <v>-0.8582073609775458</v>
      </c>
      <c r="E3130">
        <v>-2.6268946512021806E-3</v>
      </c>
    </row>
    <row r="3131" spans="2:5" x14ac:dyDescent="0.35">
      <c r="B3131" s="40">
        <v>42888</v>
      </c>
      <c r="C3131" s="41">
        <v>263.64865099999997</v>
      </c>
      <c r="D3131" s="6">
        <f t="shared" si="51"/>
        <v>-0.54495603648739122</v>
      </c>
      <c r="E3131">
        <v>-2.628376126368489E-3</v>
      </c>
    </row>
    <row r="3132" spans="2:5" x14ac:dyDescent="0.35">
      <c r="B3132" s="40">
        <v>44572</v>
      </c>
      <c r="C3132" s="41">
        <v>579.39160200000003</v>
      </c>
      <c r="D3132" s="6">
        <f t="shared" si="51"/>
        <v>2.7803666364145956</v>
      </c>
      <c r="E3132">
        <v>-2.6310712046973667E-3</v>
      </c>
    </row>
    <row r="3133" spans="2:5" x14ac:dyDescent="0.35">
      <c r="B3133" s="40">
        <v>41478</v>
      </c>
      <c r="C3133" s="41">
        <v>153.26333600000001</v>
      </c>
      <c r="D3133" s="6">
        <f t="shared" si="51"/>
        <v>-0.73759031541620146</v>
      </c>
      <c r="E3133">
        <v>-2.6321712023289132E-3</v>
      </c>
    </row>
    <row r="3134" spans="2:5" x14ac:dyDescent="0.35">
      <c r="B3134" s="40">
        <v>44896</v>
      </c>
      <c r="C3134" s="41">
        <v>584.06127900000001</v>
      </c>
      <c r="D3134" s="6">
        <f t="shared" si="51"/>
        <v>0.11221967021248903</v>
      </c>
      <c r="E3134">
        <v>-2.6344167551149776E-3</v>
      </c>
    </row>
    <row r="3135" spans="2:5" x14ac:dyDescent="0.35">
      <c r="B3135" s="40">
        <v>44851</v>
      </c>
      <c r="C3135" s="41">
        <v>525.13122599999997</v>
      </c>
      <c r="D3135" s="6">
        <f t="shared" si="51"/>
        <v>-9.402510945996452E-2</v>
      </c>
      <c r="E3135">
        <v>-2.634794438958611E-3</v>
      </c>
    </row>
    <row r="3136" spans="2:5" x14ac:dyDescent="0.35">
      <c r="B3136" s="40">
        <v>44783</v>
      </c>
      <c r="C3136" s="41">
        <v>579.63110400000005</v>
      </c>
      <c r="D3136" s="6">
        <f t="shared" si="51"/>
        <v>0.83626376718816275</v>
      </c>
      <c r="E3136">
        <v>-2.6427653688907366E-3</v>
      </c>
    </row>
    <row r="3137" spans="2:5" x14ac:dyDescent="0.35">
      <c r="B3137" s="40">
        <v>43138</v>
      </c>
      <c r="C3137" s="41">
        <v>315.65786700000001</v>
      </c>
      <c r="D3137" s="6">
        <f t="shared" si="51"/>
        <v>8.9881384754041136</v>
      </c>
      <c r="E3137">
        <v>-2.6530757540534889E-3</v>
      </c>
    </row>
    <row r="3138" spans="2:5" x14ac:dyDescent="0.35">
      <c r="B3138" s="40">
        <v>39773</v>
      </c>
      <c r="C3138" s="41">
        <v>31.603273000000002</v>
      </c>
      <c r="D3138" s="6">
        <f t="shared" si="51"/>
        <v>-0.81380274793025476</v>
      </c>
      <c r="E3138">
        <v>-2.6662660072447782E-3</v>
      </c>
    </row>
    <row r="3139" spans="2:5" x14ac:dyDescent="0.35">
      <c r="B3139" s="40">
        <v>41821</v>
      </c>
      <c r="C3139" s="41">
        <v>169.73007200000001</v>
      </c>
      <c r="D3139" s="6">
        <f t="shared" si="51"/>
        <v>0.72976549503818</v>
      </c>
      <c r="E3139">
        <v>-2.6666858772579289E-3</v>
      </c>
    </row>
    <row r="3140" spans="2:5" x14ac:dyDescent="0.35">
      <c r="B3140" s="40">
        <v>40739</v>
      </c>
      <c r="C3140" s="41">
        <v>98.123169000000004</v>
      </c>
      <c r="D3140" s="6">
        <f t="shared" si="51"/>
        <v>16.488619308116814</v>
      </c>
      <c r="E3140">
        <v>-2.6786341094378187E-3</v>
      </c>
    </row>
    <row r="3141" spans="2:5" x14ac:dyDescent="0.35">
      <c r="B3141" s="40">
        <v>37580</v>
      </c>
      <c r="C3141" s="41">
        <v>5.6106870000000004</v>
      </c>
      <c r="D3141" s="6">
        <f t="shared" si="51"/>
        <v>-0.62145647198125731</v>
      </c>
      <c r="E3141">
        <v>-2.6812324923996861E-3</v>
      </c>
    </row>
    <row r="3142" spans="2:5" x14ac:dyDescent="0.35">
      <c r="B3142" s="40">
        <v>38448</v>
      </c>
      <c r="C3142" s="41">
        <v>14.821775000000001</v>
      </c>
      <c r="D3142" s="6">
        <f t="shared" si="51"/>
        <v>-0.95698581812909922</v>
      </c>
      <c r="E3142">
        <v>-2.6822749955286661E-3</v>
      </c>
    </row>
    <row r="3143" spans="2:5" x14ac:dyDescent="0.35">
      <c r="B3143" s="40">
        <v>43227</v>
      </c>
      <c r="C3143" s="41">
        <v>344.57879600000001</v>
      </c>
      <c r="D3143" s="6">
        <f t="shared" ref="D3143:D3206" si="52">(C3143-C3144)/C3144</f>
        <v>1.3035935061139237</v>
      </c>
      <c r="E3143">
        <v>-2.700206296023808E-3</v>
      </c>
    </row>
    <row r="3144" spans="2:5" x14ac:dyDescent="0.35">
      <c r="B3144" s="40">
        <v>41625</v>
      </c>
      <c r="C3144" s="41">
        <v>149.58315999999999</v>
      </c>
      <c r="D3144" s="6">
        <f t="shared" si="52"/>
        <v>-0.41528113086477686</v>
      </c>
      <c r="E3144">
        <v>-2.7081189611671153E-3</v>
      </c>
    </row>
    <row r="3145" spans="2:5" x14ac:dyDescent="0.35">
      <c r="B3145" s="40">
        <v>42795</v>
      </c>
      <c r="C3145" s="41">
        <v>255.82064800000001</v>
      </c>
      <c r="D3145" s="6">
        <f t="shared" si="52"/>
        <v>1.6366444100512771</v>
      </c>
      <c r="E3145">
        <v>-2.70858547377433E-3</v>
      </c>
    </row>
    <row r="3146" spans="2:5" x14ac:dyDescent="0.35">
      <c r="B3146" s="40">
        <v>40745</v>
      </c>
      <c r="C3146" s="41">
        <v>97.025085000000004</v>
      </c>
      <c r="D3146" s="6">
        <f t="shared" si="52"/>
        <v>0.37480111983599168</v>
      </c>
      <c r="E3146">
        <v>-2.7091135223983862E-3</v>
      </c>
    </row>
    <row r="3147" spans="2:5" x14ac:dyDescent="0.35">
      <c r="B3147" s="40">
        <v>40169</v>
      </c>
      <c r="C3147" s="41">
        <v>70.573905999999994</v>
      </c>
      <c r="D3147" s="6">
        <f t="shared" si="52"/>
        <v>-0.8800358978273829</v>
      </c>
      <c r="E3147">
        <v>-2.7455550518139956E-3</v>
      </c>
    </row>
    <row r="3148" spans="2:5" x14ac:dyDescent="0.35">
      <c r="B3148" s="40">
        <v>44410</v>
      </c>
      <c r="C3148" s="41">
        <v>588.29187000000002</v>
      </c>
      <c r="D3148" s="6">
        <f t="shared" si="52"/>
        <v>5.5918614936127299E-2</v>
      </c>
      <c r="E3148">
        <v>-2.7468863117026936E-3</v>
      </c>
    </row>
    <row r="3149" spans="2:5" x14ac:dyDescent="0.35">
      <c r="B3149" s="40">
        <v>44867</v>
      </c>
      <c r="C3149" s="41">
        <v>557.13751200000002</v>
      </c>
      <c r="D3149" s="6">
        <f t="shared" si="52"/>
        <v>2.439211477400093</v>
      </c>
      <c r="E3149">
        <v>-2.7491715146109085E-3</v>
      </c>
    </row>
    <row r="3150" spans="2:5" x14ac:dyDescent="0.35">
      <c r="B3150" s="40">
        <v>41722</v>
      </c>
      <c r="C3150" s="41">
        <v>161.995712</v>
      </c>
      <c r="D3150" s="6">
        <f t="shared" si="52"/>
        <v>-0.68258759871211405</v>
      </c>
      <c r="E3150">
        <v>-2.7785725152109668E-3</v>
      </c>
    </row>
    <row r="3151" spans="2:5" x14ac:dyDescent="0.35">
      <c r="B3151" s="40">
        <v>44713</v>
      </c>
      <c r="C3151" s="41">
        <v>510.36352499999998</v>
      </c>
      <c r="D3151" s="6">
        <f t="shared" si="52"/>
        <v>3.6101197210085663</v>
      </c>
      <c r="E3151">
        <v>-2.7940234362654557E-3</v>
      </c>
    </row>
    <row r="3152" spans="2:5" x14ac:dyDescent="0.35">
      <c r="B3152" s="40">
        <v>41177</v>
      </c>
      <c r="C3152" s="41">
        <v>110.70504800000001</v>
      </c>
      <c r="D3152" s="6">
        <f t="shared" si="52"/>
        <v>-0.51638597239558282</v>
      </c>
      <c r="E3152">
        <v>-2.8032831011110862E-3</v>
      </c>
    </row>
    <row r="3153" spans="2:5" x14ac:dyDescent="0.35">
      <c r="B3153" s="40">
        <v>42452</v>
      </c>
      <c r="C3153" s="41">
        <v>228.91198700000001</v>
      </c>
      <c r="D3153" s="6">
        <f t="shared" si="52"/>
        <v>-0.22812482821070926</v>
      </c>
      <c r="E3153">
        <v>-2.8038823913160292E-3</v>
      </c>
    </row>
    <row r="3154" spans="2:5" x14ac:dyDescent="0.35">
      <c r="B3154" s="40">
        <v>43026</v>
      </c>
      <c r="C3154" s="41">
        <v>296.56607100000002</v>
      </c>
      <c r="D3154" s="6">
        <f t="shared" si="52"/>
        <v>-0.47208243261927318</v>
      </c>
      <c r="E3154">
        <v>-2.8131519043656022E-3</v>
      </c>
    </row>
    <row r="3155" spans="2:5" x14ac:dyDescent="0.35">
      <c r="B3155" s="40">
        <v>44949</v>
      </c>
      <c r="C3155" s="41">
        <v>561.76586899999995</v>
      </c>
      <c r="D3155" s="6">
        <f t="shared" si="52"/>
        <v>2.9865011127860681</v>
      </c>
      <c r="E3155">
        <v>-2.8267408067133184E-3</v>
      </c>
    </row>
    <row r="3156" spans="2:5" x14ac:dyDescent="0.35">
      <c r="B3156" s="40">
        <v>41431</v>
      </c>
      <c r="C3156" s="41">
        <v>140.917023</v>
      </c>
      <c r="D3156" s="6">
        <f t="shared" si="52"/>
        <v>11.63804979973936</v>
      </c>
      <c r="E3156">
        <v>-2.8465116121089685E-3</v>
      </c>
    </row>
    <row r="3157" spans="2:5" x14ac:dyDescent="0.35">
      <c r="B3157" s="40">
        <v>38344</v>
      </c>
      <c r="C3157" s="41">
        <v>11.150219</v>
      </c>
      <c r="D3157" s="6">
        <f t="shared" si="52"/>
        <v>-0.97516473719248609</v>
      </c>
      <c r="E3157">
        <v>-2.8519662210441405E-3</v>
      </c>
    </row>
    <row r="3158" spans="2:5" x14ac:dyDescent="0.35">
      <c r="B3158" s="40">
        <v>43783</v>
      </c>
      <c r="C3158" s="41">
        <v>448.96722399999999</v>
      </c>
      <c r="D3158" s="6">
        <f t="shared" si="52"/>
        <v>69.339528781621027</v>
      </c>
      <c r="E3158">
        <v>-2.9101248539156535E-3</v>
      </c>
    </row>
    <row r="3159" spans="2:5" x14ac:dyDescent="0.35">
      <c r="B3159" s="40">
        <v>37441</v>
      </c>
      <c r="C3159" s="41">
        <v>6.3828579999999997</v>
      </c>
      <c r="D3159" s="6">
        <f t="shared" si="52"/>
        <v>-0.95835365347913348</v>
      </c>
      <c r="E3159">
        <v>-2.911818452493531E-3</v>
      </c>
    </row>
    <row r="3160" spans="2:5" x14ac:dyDescent="0.35">
      <c r="B3160" s="40">
        <v>41554</v>
      </c>
      <c r="C3160" s="41">
        <v>153.26333600000001</v>
      </c>
      <c r="D3160" s="6">
        <f t="shared" si="52"/>
        <v>-0.70265653010967422</v>
      </c>
      <c r="E3160">
        <v>-2.9238494818865637E-3</v>
      </c>
    </row>
    <row r="3161" spans="2:5" x14ac:dyDescent="0.35">
      <c r="B3161" s="40">
        <v>44272</v>
      </c>
      <c r="C3161" s="41">
        <v>515.44207800000004</v>
      </c>
      <c r="D3161" s="6">
        <f t="shared" si="52"/>
        <v>4.1961997961192037E-2</v>
      </c>
      <c r="E3161">
        <v>-2.9294612849056277E-3</v>
      </c>
    </row>
    <row r="3162" spans="2:5" x14ac:dyDescent="0.35">
      <c r="B3162" s="40">
        <v>43867</v>
      </c>
      <c r="C3162" s="41">
        <v>494.68414300000001</v>
      </c>
      <c r="D3162" s="6">
        <f t="shared" si="52"/>
        <v>1.9231321771414611</v>
      </c>
      <c r="E3162">
        <v>-2.9345803380789316E-3</v>
      </c>
    </row>
    <row r="3163" spans="2:5" x14ac:dyDescent="0.35">
      <c r="B3163" s="40">
        <v>41822</v>
      </c>
      <c r="C3163" s="41">
        <v>169.23085</v>
      </c>
      <c r="D3163" s="6">
        <f t="shared" si="52"/>
        <v>0.11069802980892987</v>
      </c>
      <c r="E3163">
        <v>-2.9412701834004001E-3</v>
      </c>
    </row>
    <row r="3164" spans="2:5" x14ac:dyDescent="0.35">
      <c r="B3164" s="40">
        <v>41547</v>
      </c>
      <c r="C3164" s="41">
        <v>152.36440999999999</v>
      </c>
      <c r="D3164" s="6">
        <f t="shared" si="52"/>
        <v>-0.74561285025972912</v>
      </c>
      <c r="E3164">
        <v>-2.9413491335201648E-3</v>
      </c>
    </row>
    <row r="3165" spans="2:5" x14ac:dyDescent="0.35">
      <c r="B3165" s="40">
        <v>44431</v>
      </c>
      <c r="C3165" s="41">
        <v>598.94695999999999</v>
      </c>
      <c r="D3165" s="6">
        <f t="shared" si="52"/>
        <v>93.889902123250565</v>
      </c>
      <c r="E3165">
        <v>-2.9426633221458671E-3</v>
      </c>
    </row>
    <row r="3166" spans="2:5" x14ac:dyDescent="0.35">
      <c r="B3166" s="40">
        <v>37456</v>
      </c>
      <c r="C3166" s="41">
        <v>6.3120200000000004</v>
      </c>
      <c r="D3166" s="6">
        <f t="shared" si="52"/>
        <v>-0.9867842621294608</v>
      </c>
      <c r="E3166">
        <v>-2.9445582380733522E-3</v>
      </c>
    </row>
    <row r="3167" spans="2:5" x14ac:dyDescent="0.35">
      <c r="B3167" s="40">
        <v>44067</v>
      </c>
      <c r="C3167" s="41">
        <v>477.61389200000002</v>
      </c>
      <c r="D3167" s="6">
        <f t="shared" si="52"/>
        <v>0.93094498746133125</v>
      </c>
      <c r="E3167">
        <v>-2.9475570178417077E-3</v>
      </c>
    </row>
    <row r="3168" spans="2:5" x14ac:dyDescent="0.35">
      <c r="B3168" s="40">
        <v>42298</v>
      </c>
      <c r="C3168" s="41">
        <v>247.347229</v>
      </c>
      <c r="D3168" s="6">
        <f t="shared" si="52"/>
        <v>4.8974901254976588</v>
      </c>
      <c r="E3168">
        <v>-2.9515705196270416E-3</v>
      </c>
    </row>
    <row r="3169" spans="2:5" x14ac:dyDescent="0.35">
      <c r="B3169" s="40">
        <v>39328</v>
      </c>
      <c r="C3169" s="41">
        <v>41.941101000000003</v>
      </c>
      <c r="D3169" s="6">
        <f t="shared" si="52"/>
        <v>-0.52196670591208627</v>
      </c>
      <c r="E3169">
        <v>-2.9703287337334884E-3</v>
      </c>
    </row>
    <row r="3170" spans="2:5" x14ac:dyDescent="0.35">
      <c r="B3170" s="40">
        <v>40667</v>
      </c>
      <c r="C3170" s="41">
        <v>87.736778000000001</v>
      </c>
      <c r="D3170" s="6">
        <f t="shared" si="52"/>
        <v>-0.68411802380233255</v>
      </c>
      <c r="E3170">
        <v>-2.9775859903183309E-3</v>
      </c>
    </row>
    <row r="3171" spans="2:5" x14ac:dyDescent="0.35">
      <c r="B3171" s="40">
        <v>42584</v>
      </c>
      <c r="C3171" s="41">
        <v>277.75177000000002</v>
      </c>
      <c r="D3171" s="6">
        <f t="shared" si="52"/>
        <v>2.8868669068844723</v>
      </c>
      <c r="E3171">
        <v>-2.980092358453746E-3</v>
      </c>
    </row>
    <row r="3172" spans="2:5" x14ac:dyDescent="0.35">
      <c r="B3172" s="40">
        <v>40141</v>
      </c>
      <c r="C3172" s="41">
        <v>71.459038000000007</v>
      </c>
      <c r="D3172" s="6">
        <f t="shared" si="52"/>
        <v>-0.30149007974019376</v>
      </c>
      <c r="E3172">
        <v>-3.0122661278190466E-3</v>
      </c>
    </row>
    <row r="3173" spans="2:5" x14ac:dyDescent="0.35">
      <c r="B3173" s="40">
        <v>41102</v>
      </c>
      <c r="C3173" s="41">
        <v>102.302109</v>
      </c>
      <c r="D3173" s="6">
        <f t="shared" si="52"/>
        <v>-0.5993742558520424</v>
      </c>
      <c r="E3173">
        <v>-3.0330656222073093E-3</v>
      </c>
    </row>
    <row r="3174" spans="2:5" x14ac:dyDescent="0.35">
      <c r="B3174" s="40">
        <v>42289</v>
      </c>
      <c r="C3174" s="41">
        <v>255.35580400000001</v>
      </c>
      <c r="D3174" s="6">
        <f t="shared" si="52"/>
        <v>27.317760748694152</v>
      </c>
      <c r="E3174">
        <v>-3.0371790785788779E-3</v>
      </c>
    </row>
    <row r="3175" spans="2:5" x14ac:dyDescent="0.35">
      <c r="B3175" s="40">
        <v>38231</v>
      </c>
      <c r="C3175" s="41">
        <v>9.0175140000000003</v>
      </c>
      <c r="D3175" s="6">
        <f t="shared" si="52"/>
        <v>-0.97304582738771939</v>
      </c>
      <c r="E3175">
        <v>-3.0479543416019215E-3</v>
      </c>
    </row>
    <row r="3176" spans="2:5" x14ac:dyDescent="0.35">
      <c r="B3176" s="40">
        <v>43130</v>
      </c>
      <c r="C3176" s="41">
        <v>334.54983499999997</v>
      </c>
      <c r="D3176" s="6">
        <f t="shared" si="52"/>
        <v>-0.36236770197764895</v>
      </c>
      <c r="E3176">
        <v>-3.057888626233087E-3</v>
      </c>
    </row>
    <row r="3177" spans="2:5" x14ac:dyDescent="0.35">
      <c r="B3177" s="40">
        <v>44291</v>
      </c>
      <c r="C3177" s="41">
        <v>524.67517099999998</v>
      </c>
      <c r="D3177" s="6">
        <f t="shared" si="52"/>
        <v>-7.3819858090837034E-2</v>
      </c>
      <c r="E3177">
        <v>-3.0634287540393349E-3</v>
      </c>
    </row>
    <row r="3178" spans="2:5" x14ac:dyDescent="0.35">
      <c r="B3178" s="40">
        <v>45096</v>
      </c>
      <c r="C3178" s="41">
        <v>566.493652</v>
      </c>
      <c r="D3178" s="6">
        <f t="shared" si="52"/>
        <v>0.19608903092293861</v>
      </c>
      <c r="E3178">
        <v>-3.0654242698848985E-3</v>
      </c>
    </row>
    <row r="3179" spans="2:5" x14ac:dyDescent="0.35">
      <c r="B3179" s="40">
        <v>44082</v>
      </c>
      <c r="C3179" s="41">
        <v>473.62164300000001</v>
      </c>
      <c r="D3179" s="6">
        <f t="shared" si="52"/>
        <v>7.501977983827234</v>
      </c>
      <c r="E3179">
        <v>-3.0743542000922302E-3</v>
      </c>
    </row>
    <row r="3180" spans="2:5" x14ac:dyDescent="0.35">
      <c r="B3180" s="40">
        <v>40009</v>
      </c>
      <c r="C3180" s="41">
        <v>55.707230000000003</v>
      </c>
      <c r="D3180" s="6">
        <f t="shared" si="52"/>
        <v>-0.87350108476113075</v>
      </c>
      <c r="E3180">
        <v>-3.0756225767657819E-3</v>
      </c>
    </row>
    <row r="3181" spans="2:5" x14ac:dyDescent="0.35">
      <c r="B3181" s="40">
        <v>43788</v>
      </c>
      <c r="C3181" s="41">
        <v>440.37713600000001</v>
      </c>
      <c r="D3181" s="6">
        <f t="shared" si="52"/>
        <v>0.7261171358278955</v>
      </c>
      <c r="E3181">
        <v>-3.0762422108372663E-3</v>
      </c>
    </row>
    <row r="3182" spans="2:5" x14ac:dyDescent="0.35">
      <c r="B3182" s="40">
        <v>42699</v>
      </c>
      <c r="C3182" s="41">
        <v>255.12586999999999</v>
      </c>
      <c r="D3182" s="6">
        <f t="shared" si="52"/>
        <v>24.464085556241027</v>
      </c>
      <c r="E3182">
        <v>-3.0769989439588929E-3</v>
      </c>
    </row>
    <row r="3183" spans="2:5" x14ac:dyDescent="0.35">
      <c r="B3183" s="40">
        <v>38093</v>
      </c>
      <c r="C3183" s="41">
        <v>10.019047</v>
      </c>
      <c r="D3183" s="6">
        <f t="shared" si="52"/>
        <v>-0.70687870733501945</v>
      </c>
      <c r="E3183">
        <v>-3.0791069286422428E-3</v>
      </c>
    </row>
    <row r="3184" spans="2:5" x14ac:dyDescent="0.35">
      <c r="B3184" s="40">
        <v>39637</v>
      </c>
      <c r="C3184" s="41">
        <v>34.180549999999997</v>
      </c>
      <c r="D3184" s="6">
        <f t="shared" si="52"/>
        <v>4.6696677160414675</v>
      </c>
      <c r="E3184">
        <v>-3.0803388527320856E-3</v>
      </c>
    </row>
    <row r="3185" spans="2:5" x14ac:dyDescent="0.35">
      <c r="B3185" s="40">
        <v>37487</v>
      </c>
      <c r="C3185" s="41">
        <v>6.0286689999999998</v>
      </c>
      <c r="D3185" s="6">
        <f t="shared" si="52"/>
        <v>-0.98947208797485442</v>
      </c>
      <c r="E3185">
        <v>-3.0826924562007522E-3</v>
      </c>
    </row>
    <row r="3186" spans="2:5" x14ac:dyDescent="0.35">
      <c r="B3186" s="40">
        <v>44574</v>
      </c>
      <c r="C3186" s="41">
        <v>572.63671899999997</v>
      </c>
      <c r="D3186" s="6">
        <f t="shared" si="52"/>
        <v>94.576685357392307</v>
      </c>
      <c r="E3186">
        <v>-3.0901596661822256E-3</v>
      </c>
    </row>
    <row r="3187" spans="2:5" x14ac:dyDescent="0.35">
      <c r="B3187" s="40">
        <v>37502</v>
      </c>
      <c r="C3187" s="41">
        <v>5.9913850000000002</v>
      </c>
      <c r="D3187" s="6">
        <f t="shared" si="52"/>
        <v>-0.87265215776743965</v>
      </c>
      <c r="E3187">
        <v>-3.1019822203823284E-3</v>
      </c>
    </row>
    <row r="3188" spans="2:5" x14ac:dyDescent="0.35">
      <c r="B3188" s="40">
        <v>39464</v>
      </c>
      <c r="C3188" s="41">
        <v>47.047401000000001</v>
      </c>
      <c r="D3188" s="6">
        <f t="shared" si="52"/>
        <v>-0.86316765649856131</v>
      </c>
      <c r="E3188">
        <v>-3.1098545905078141E-3</v>
      </c>
    </row>
    <row r="3189" spans="2:5" x14ac:dyDescent="0.35">
      <c r="B3189" s="40">
        <v>43229</v>
      </c>
      <c r="C3189" s="41">
        <v>343.83245799999997</v>
      </c>
      <c r="D3189" s="6">
        <f t="shared" si="52"/>
        <v>33.720047621956788</v>
      </c>
      <c r="E3189">
        <v>-3.1106390485686371E-3</v>
      </c>
    </row>
    <row r="3190" spans="2:5" x14ac:dyDescent="0.35">
      <c r="B3190" s="40">
        <v>38082</v>
      </c>
      <c r="C3190" s="41">
        <v>9.9029950000000007</v>
      </c>
      <c r="D3190" s="6">
        <f t="shared" si="52"/>
        <v>-0.97947698592326737</v>
      </c>
      <c r="E3190">
        <v>-3.1152789094197842E-3</v>
      </c>
    </row>
    <row r="3191" spans="2:5" x14ac:dyDescent="0.35">
      <c r="B3191" s="40">
        <v>44060</v>
      </c>
      <c r="C3191" s="41">
        <v>482.53121900000002</v>
      </c>
      <c r="D3191" s="6">
        <f t="shared" si="52"/>
        <v>47.782943694881368</v>
      </c>
      <c r="E3191">
        <v>-3.1180820806404443E-3</v>
      </c>
    </row>
    <row r="3192" spans="2:5" x14ac:dyDescent="0.35">
      <c r="B3192" s="40">
        <v>38132</v>
      </c>
      <c r="C3192" s="41">
        <v>9.8913919999999997</v>
      </c>
      <c r="D3192" s="6">
        <f t="shared" si="52"/>
        <v>-0.97618406505742239</v>
      </c>
      <c r="E3192">
        <v>-3.1187209222989388E-3</v>
      </c>
    </row>
    <row r="3193" spans="2:5" x14ac:dyDescent="0.35">
      <c r="B3193" s="40">
        <v>43684</v>
      </c>
      <c r="C3193" s="41">
        <v>415.32663000000002</v>
      </c>
      <c r="D3193" s="6">
        <f t="shared" si="52"/>
        <v>1.3907308472213196</v>
      </c>
      <c r="E3193">
        <v>-3.1250158939519863E-3</v>
      </c>
    </row>
    <row r="3194" spans="2:5" x14ac:dyDescent="0.35">
      <c r="B3194" s="40">
        <v>41824</v>
      </c>
      <c r="C3194" s="41">
        <v>173.72370900000001</v>
      </c>
      <c r="D3194" s="6">
        <f t="shared" si="52"/>
        <v>0.53172414505153254</v>
      </c>
      <c r="E3194">
        <v>-3.1250776281408817E-3</v>
      </c>
    </row>
    <row r="3195" spans="2:5" x14ac:dyDescent="0.35">
      <c r="B3195" s="40">
        <v>41157</v>
      </c>
      <c r="C3195" s="41">
        <v>113.41709899999999</v>
      </c>
      <c r="D3195" s="6">
        <f t="shared" si="52"/>
        <v>-0.81875210380263164</v>
      </c>
      <c r="E3195">
        <v>-3.1259156685710943E-3</v>
      </c>
    </row>
    <row r="3196" spans="2:5" x14ac:dyDescent="0.35">
      <c r="B3196" s="40">
        <v>44454</v>
      </c>
      <c r="C3196" s="41">
        <v>625.75677499999995</v>
      </c>
      <c r="D3196" s="6">
        <f t="shared" si="52"/>
        <v>0.22049739152835929</v>
      </c>
      <c r="E3196">
        <v>-3.128859075210772E-3</v>
      </c>
    </row>
    <row r="3197" spans="2:5" x14ac:dyDescent="0.35">
      <c r="B3197" s="40">
        <v>44230</v>
      </c>
      <c r="C3197" s="41">
        <v>512.70636000000002</v>
      </c>
      <c r="D3197" s="6">
        <f t="shared" si="52"/>
        <v>84.787920568097391</v>
      </c>
      <c r="E3197">
        <v>-3.1344800149228974E-3</v>
      </c>
    </row>
    <row r="3198" spans="2:5" x14ac:dyDescent="0.35">
      <c r="B3198" s="40">
        <v>37795</v>
      </c>
      <c r="C3198" s="41">
        <v>5.9764400000000002</v>
      </c>
      <c r="D3198" s="6">
        <f t="shared" si="52"/>
        <v>-0.98653286457271638</v>
      </c>
      <c r="E3198">
        <v>-3.1441348124944066E-3</v>
      </c>
    </row>
    <row r="3199" spans="2:5" x14ac:dyDescent="0.35">
      <c r="B3199" s="40">
        <v>43727</v>
      </c>
      <c r="C3199" s="41">
        <v>443.77960200000001</v>
      </c>
      <c r="D3199" s="6">
        <f t="shared" si="52"/>
        <v>8.5690605159202704</v>
      </c>
      <c r="E3199">
        <v>-3.1522323311405191E-3</v>
      </c>
    </row>
    <row r="3200" spans="2:5" x14ac:dyDescent="0.35">
      <c r="B3200" s="40">
        <v>39413</v>
      </c>
      <c r="C3200" s="41">
        <v>46.376506999999997</v>
      </c>
      <c r="D3200" s="6">
        <f t="shared" si="52"/>
        <v>4.32910531164974</v>
      </c>
      <c r="E3200">
        <v>-3.1542077745169896E-3</v>
      </c>
    </row>
    <row r="3201" spans="2:5" x14ac:dyDescent="0.35">
      <c r="B3201" s="40">
        <v>38215</v>
      </c>
      <c r="C3201" s="41">
        <v>8.7024939999999997</v>
      </c>
      <c r="D3201" s="6">
        <f t="shared" si="52"/>
        <v>0.47919488229662993</v>
      </c>
      <c r="E3201">
        <v>-3.1573673393693285E-3</v>
      </c>
    </row>
    <row r="3202" spans="2:5" x14ac:dyDescent="0.35">
      <c r="B3202" s="40">
        <v>37510</v>
      </c>
      <c r="C3202" s="41">
        <v>5.8832639999999996</v>
      </c>
      <c r="D3202" s="6">
        <f t="shared" si="52"/>
        <v>-0.98607819890844206</v>
      </c>
      <c r="E3202">
        <v>-3.1586406154216471E-3</v>
      </c>
    </row>
    <row r="3203" spans="2:5" x14ac:dyDescent="0.35">
      <c r="B3203" s="40">
        <v>43325</v>
      </c>
      <c r="C3203" s="41">
        <v>422.59359699999999</v>
      </c>
      <c r="D3203" s="6">
        <f t="shared" si="52"/>
        <v>2.0084239853105248</v>
      </c>
      <c r="E3203">
        <v>-3.1633037311359353E-3</v>
      </c>
    </row>
    <row r="3204" spans="2:5" x14ac:dyDescent="0.35">
      <c r="B3204" s="40">
        <v>41432</v>
      </c>
      <c r="C3204" s="41">
        <v>140.47009299999999</v>
      </c>
      <c r="D3204" s="6">
        <f t="shared" si="52"/>
        <v>-0.73568916639043125</v>
      </c>
      <c r="E3204">
        <v>-3.1715827547677397E-3</v>
      </c>
    </row>
    <row r="3205" spans="2:5" x14ac:dyDescent="0.35">
      <c r="B3205" s="40">
        <v>44965</v>
      </c>
      <c r="C3205" s="41">
        <v>531.45794699999999</v>
      </c>
      <c r="D3205" s="6">
        <f t="shared" si="52"/>
        <v>2.4099049002683657</v>
      </c>
      <c r="E3205">
        <v>-3.1737352036582487E-3</v>
      </c>
    </row>
    <row r="3206" spans="2:5" x14ac:dyDescent="0.35">
      <c r="B3206" s="40">
        <v>41694</v>
      </c>
      <c r="C3206" s="41">
        <v>155.85711699999999</v>
      </c>
      <c r="D3206" s="6">
        <f t="shared" si="52"/>
        <v>-0.6305113536767788</v>
      </c>
      <c r="E3206">
        <v>-3.1755260520924377E-3</v>
      </c>
    </row>
    <row r="3207" spans="2:5" x14ac:dyDescent="0.35">
      <c r="B3207" s="40">
        <v>43538</v>
      </c>
      <c r="C3207" s="41">
        <v>421.81842</v>
      </c>
      <c r="D3207" s="6">
        <f t="shared" ref="D3207:D3270" si="53">(C3207-C3208)/C3208</f>
        <v>1.7103681879536283</v>
      </c>
      <c r="E3207">
        <v>-3.1795223240214348E-3</v>
      </c>
    </row>
    <row r="3208" spans="2:5" x14ac:dyDescent="0.35">
      <c r="B3208" s="40">
        <v>41635</v>
      </c>
      <c r="C3208" s="41">
        <v>155.63140899999999</v>
      </c>
      <c r="D3208" s="6">
        <f t="shared" si="53"/>
        <v>-0.43529743751850225</v>
      </c>
      <c r="E3208">
        <v>-3.1803147091958475E-3</v>
      </c>
    </row>
    <row r="3209" spans="2:5" x14ac:dyDescent="0.35">
      <c r="B3209" s="40">
        <v>42684</v>
      </c>
      <c r="C3209" s="41">
        <v>275.598907</v>
      </c>
      <c r="D3209" s="6">
        <f t="shared" si="53"/>
        <v>2.1458361548662013</v>
      </c>
      <c r="E3209">
        <v>-3.1833408387849614E-3</v>
      </c>
    </row>
    <row r="3210" spans="2:5" x14ac:dyDescent="0.35">
      <c r="B3210" s="40">
        <v>40386</v>
      </c>
      <c r="C3210" s="41">
        <v>87.607521000000006</v>
      </c>
      <c r="D3210" s="6">
        <f t="shared" si="53"/>
        <v>-0.85359076135941059</v>
      </c>
      <c r="E3210">
        <v>-3.1930583408664543E-3</v>
      </c>
    </row>
    <row r="3211" spans="2:5" x14ac:dyDescent="0.35">
      <c r="B3211" s="40">
        <v>44522</v>
      </c>
      <c r="C3211" s="41">
        <v>598.37426800000003</v>
      </c>
      <c r="D3211" s="6">
        <f t="shared" si="53"/>
        <v>1.3105899885360233</v>
      </c>
      <c r="E3211">
        <v>-3.2032667553094228E-3</v>
      </c>
    </row>
    <row r="3212" spans="2:5" x14ac:dyDescent="0.35">
      <c r="B3212" s="40">
        <v>42711</v>
      </c>
      <c r="C3212" s="41">
        <v>258.97033699999997</v>
      </c>
      <c r="D3212" s="6">
        <f t="shared" si="53"/>
        <v>54.477400652480377</v>
      </c>
      <c r="E3212">
        <v>-3.2093445717175251E-3</v>
      </c>
    </row>
    <row r="3213" spans="2:5" x14ac:dyDescent="0.35">
      <c r="B3213" s="40">
        <v>37739</v>
      </c>
      <c r="C3213" s="41">
        <v>4.6680330000000003</v>
      </c>
      <c r="D3213" s="6">
        <f t="shared" si="53"/>
        <v>-0.9870674311038955</v>
      </c>
      <c r="E3213">
        <v>-3.2202931639074891E-3</v>
      </c>
    </row>
    <row r="3214" spans="2:5" x14ac:dyDescent="0.35">
      <c r="B3214" s="40">
        <v>43265</v>
      </c>
      <c r="C3214" s="41">
        <v>360.95172100000002</v>
      </c>
      <c r="D3214" s="6">
        <f t="shared" si="53"/>
        <v>8.3539146548697936</v>
      </c>
      <c r="E3214">
        <v>-3.2206630468315954E-3</v>
      </c>
    </row>
    <row r="3215" spans="2:5" x14ac:dyDescent="0.35">
      <c r="B3215" s="40">
        <v>39176</v>
      </c>
      <c r="C3215" s="41">
        <v>38.588306000000003</v>
      </c>
      <c r="D3215" s="6">
        <f t="shared" si="53"/>
        <v>-0.8172624636744662</v>
      </c>
      <c r="E3215">
        <v>-3.2274993785719533E-3</v>
      </c>
    </row>
    <row r="3216" spans="2:5" x14ac:dyDescent="0.35">
      <c r="B3216" s="40">
        <v>41957</v>
      </c>
      <c r="C3216" s="41">
        <v>211.167923</v>
      </c>
      <c r="D3216" s="6">
        <f t="shared" si="53"/>
        <v>0.38553103339874528</v>
      </c>
      <c r="E3216">
        <v>-3.2313521087524227E-3</v>
      </c>
    </row>
    <row r="3217" spans="2:5" x14ac:dyDescent="0.35">
      <c r="B3217" s="40">
        <v>41558</v>
      </c>
      <c r="C3217" s="41">
        <v>152.409378</v>
      </c>
      <c r="D3217" s="6">
        <f t="shared" si="53"/>
        <v>31.782005335136663</v>
      </c>
      <c r="E3217">
        <v>-3.2335038281228485E-3</v>
      </c>
    </row>
    <row r="3218" spans="2:5" x14ac:dyDescent="0.35">
      <c r="B3218" s="40">
        <v>37741</v>
      </c>
      <c r="C3218" s="41">
        <v>4.649178</v>
      </c>
      <c r="D3218" s="6">
        <f t="shared" si="53"/>
        <v>-0.98686188578548528</v>
      </c>
      <c r="E3218">
        <v>-3.2335247177472091E-3</v>
      </c>
    </row>
    <row r="3219" spans="2:5" x14ac:dyDescent="0.35">
      <c r="B3219" s="40">
        <v>43406</v>
      </c>
      <c r="C3219" s="41">
        <v>353.869507</v>
      </c>
      <c r="D3219" s="6">
        <f t="shared" si="53"/>
        <v>-0.26224736747845268</v>
      </c>
      <c r="E3219">
        <v>-3.2375263186699733E-3</v>
      </c>
    </row>
    <row r="3220" spans="2:5" x14ac:dyDescent="0.35">
      <c r="B3220" s="40">
        <v>44063</v>
      </c>
      <c r="C3220" s="41">
        <v>479.65875199999999</v>
      </c>
      <c r="D3220" s="6">
        <f t="shared" si="53"/>
        <v>0.47044355846390862</v>
      </c>
      <c r="E3220">
        <v>-3.2375931330867781E-3</v>
      </c>
    </row>
    <row r="3221" spans="2:5" x14ac:dyDescent="0.35">
      <c r="B3221" s="40">
        <v>43090</v>
      </c>
      <c r="C3221" s="41">
        <v>326.20004299999999</v>
      </c>
      <c r="D3221" s="6">
        <f t="shared" si="53"/>
        <v>-0.45593211769670511</v>
      </c>
      <c r="E3221">
        <v>-3.2781358900711302E-3</v>
      </c>
    </row>
    <row r="3222" spans="2:5" x14ac:dyDescent="0.35">
      <c r="B3222" s="40">
        <v>44517</v>
      </c>
      <c r="C3222" s="41">
        <v>599.55761700000005</v>
      </c>
      <c r="D3222" s="6">
        <f t="shared" si="53"/>
        <v>104.9370119657564</v>
      </c>
      <c r="E3222">
        <v>-3.2786885191395309E-3</v>
      </c>
    </row>
    <row r="3223" spans="2:5" x14ac:dyDescent="0.35">
      <c r="B3223" s="40">
        <v>37530</v>
      </c>
      <c r="C3223" s="41">
        <v>5.659567</v>
      </c>
      <c r="D3223" s="6">
        <f t="shared" si="53"/>
        <v>-0.9902271262194936</v>
      </c>
      <c r="E3223">
        <v>-3.2829019296228119E-3</v>
      </c>
    </row>
    <row r="3224" spans="2:5" x14ac:dyDescent="0.35">
      <c r="B3224" s="40">
        <v>44497</v>
      </c>
      <c r="C3224" s="41">
        <v>579.10980199999995</v>
      </c>
      <c r="D3224" s="6">
        <f t="shared" si="53"/>
        <v>1.0718811080505952</v>
      </c>
      <c r="E3224">
        <v>-3.2958628718038831E-3</v>
      </c>
    </row>
    <row r="3225" spans="2:5" x14ac:dyDescent="0.35">
      <c r="B3225" s="40">
        <v>42949</v>
      </c>
      <c r="C3225" s="41">
        <v>279.509186</v>
      </c>
      <c r="D3225" s="6">
        <f t="shared" si="53"/>
        <v>-0.38078634262403022</v>
      </c>
      <c r="E3225">
        <v>-3.3146810014141911E-3</v>
      </c>
    </row>
    <row r="3226" spans="2:5" x14ac:dyDescent="0.35">
      <c r="B3226" s="40">
        <v>44014</v>
      </c>
      <c r="C3226" s="41">
        <v>451.39376800000002</v>
      </c>
      <c r="D3226" s="6">
        <f t="shared" si="53"/>
        <v>-3.0034541991157911E-2</v>
      </c>
      <c r="E3226">
        <v>-3.3219754850693779E-3</v>
      </c>
    </row>
    <row r="3227" spans="2:5" x14ac:dyDescent="0.35">
      <c r="B3227" s="40">
        <v>44035</v>
      </c>
      <c r="C3227" s="41">
        <v>465.37097199999999</v>
      </c>
      <c r="D3227" s="6">
        <f t="shared" si="53"/>
        <v>82.325136736770503</v>
      </c>
      <c r="E3227">
        <v>-3.3260424891306479E-3</v>
      </c>
    </row>
    <row r="3228" spans="2:5" x14ac:dyDescent="0.35">
      <c r="B3228" s="40">
        <v>37567</v>
      </c>
      <c r="C3228" s="41">
        <v>5.5850010000000001</v>
      </c>
      <c r="D3228" s="6">
        <f t="shared" si="53"/>
        <v>-0.87075672836070572</v>
      </c>
      <c r="E3228">
        <v>-3.3264086689349919E-3</v>
      </c>
    </row>
    <row r="3229" spans="2:5" x14ac:dyDescent="0.35">
      <c r="B3229" s="40">
        <v>39132</v>
      </c>
      <c r="C3229" s="41">
        <v>43.213088999999997</v>
      </c>
      <c r="D3229" s="6">
        <f t="shared" si="53"/>
        <v>0.14277798487293283</v>
      </c>
      <c r="E3229">
        <v>-3.3333705432513545E-3</v>
      </c>
    </row>
    <row r="3230" spans="2:5" x14ac:dyDescent="0.35">
      <c r="B3230" s="40">
        <v>39706</v>
      </c>
      <c r="C3230" s="41">
        <v>37.814072000000003</v>
      </c>
      <c r="D3230" s="6">
        <f t="shared" si="53"/>
        <v>1.099559717380056</v>
      </c>
      <c r="E3230">
        <v>-3.3410441109438809E-3</v>
      </c>
    </row>
    <row r="3231" spans="2:5" x14ac:dyDescent="0.35">
      <c r="B3231" s="40">
        <v>38538</v>
      </c>
      <c r="C3231" s="41">
        <v>18.010477000000002</v>
      </c>
      <c r="D3231" s="6">
        <f t="shared" si="53"/>
        <v>-0.96836868280314503</v>
      </c>
      <c r="E3231">
        <v>-3.3484061135346846E-3</v>
      </c>
    </row>
    <row r="3232" spans="2:5" x14ac:dyDescent="0.35">
      <c r="B3232" s="40">
        <v>44418</v>
      </c>
      <c r="C3232" s="41">
        <v>569.38751200000002</v>
      </c>
      <c r="D3232" s="6">
        <f t="shared" si="53"/>
        <v>9.1315711718281414E-2</v>
      </c>
      <c r="E3232">
        <v>-3.352057498514441E-3</v>
      </c>
    </row>
    <row r="3233" spans="2:5" x14ac:dyDescent="0.35">
      <c r="B3233" s="40">
        <v>44239</v>
      </c>
      <c r="C3233" s="41">
        <v>521.74408000000005</v>
      </c>
      <c r="D3233" s="6">
        <f t="shared" si="53"/>
        <v>-8.4301128330897215E-2</v>
      </c>
      <c r="E3233">
        <v>-3.3594226774896862E-3</v>
      </c>
    </row>
    <row r="3234" spans="2:5" x14ac:dyDescent="0.35">
      <c r="B3234" s="40">
        <v>44540</v>
      </c>
      <c r="C3234" s="41">
        <v>569.77691700000003</v>
      </c>
      <c r="D3234" s="6">
        <f t="shared" si="53"/>
        <v>101.10102551356765</v>
      </c>
      <c r="E3234">
        <v>-3.3636056847937408E-3</v>
      </c>
    </row>
    <row r="3235" spans="2:5" x14ac:dyDescent="0.35">
      <c r="B3235" s="40">
        <v>37671</v>
      </c>
      <c r="C3235" s="41">
        <v>5.5805210000000001</v>
      </c>
      <c r="D3235" s="6">
        <f t="shared" si="53"/>
        <v>-0.9824145365289999</v>
      </c>
      <c r="E3235">
        <v>-3.3676954833196972E-3</v>
      </c>
    </row>
    <row r="3236" spans="2:5" x14ac:dyDescent="0.35">
      <c r="B3236" s="40">
        <v>43046</v>
      </c>
      <c r="C3236" s="41">
        <v>317.33715799999999</v>
      </c>
      <c r="D3236" s="6">
        <f t="shared" si="53"/>
        <v>55.980620956788854</v>
      </c>
      <c r="E3236">
        <v>-3.3691944098617871E-3</v>
      </c>
    </row>
    <row r="3237" spans="2:5" x14ac:dyDescent="0.35">
      <c r="B3237" s="40">
        <v>37610</v>
      </c>
      <c r="C3237" s="41">
        <v>5.5692120000000003</v>
      </c>
      <c r="D3237" s="6">
        <f t="shared" si="53"/>
        <v>-0.98242175201425519</v>
      </c>
      <c r="E3237">
        <v>-3.3736191997800792E-3</v>
      </c>
    </row>
    <row r="3238" spans="2:5" x14ac:dyDescent="0.35">
      <c r="B3238" s="40">
        <v>43146</v>
      </c>
      <c r="C3238" s="41">
        <v>316.82406600000002</v>
      </c>
      <c r="D3238" s="6">
        <f t="shared" si="53"/>
        <v>56.159384630705901</v>
      </c>
      <c r="E3238">
        <v>-3.3748235969022879E-3</v>
      </c>
    </row>
    <row r="3239" spans="2:5" x14ac:dyDescent="0.35">
      <c r="B3239" s="40">
        <v>37601</v>
      </c>
      <c r="C3239" s="41">
        <v>5.5428179999999996</v>
      </c>
      <c r="D3239" s="6">
        <f t="shared" si="53"/>
        <v>-0.29674101139398179</v>
      </c>
      <c r="E3239">
        <v>-3.3898085665261413E-3</v>
      </c>
    </row>
    <row r="3240" spans="2:5" x14ac:dyDescent="0.35">
      <c r="B3240" s="40">
        <v>37911</v>
      </c>
      <c r="C3240" s="41">
        <v>7.8816170000000003</v>
      </c>
      <c r="D3240" s="6">
        <f t="shared" si="53"/>
        <v>0.42485890373093621</v>
      </c>
      <c r="E3240">
        <v>-3.3952214259449155E-3</v>
      </c>
    </row>
    <row r="3241" spans="2:5" x14ac:dyDescent="0.35">
      <c r="B3241" s="40">
        <v>37575</v>
      </c>
      <c r="C3241" s="41">
        <v>5.5315070000000004</v>
      </c>
      <c r="D3241" s="6">
        <f t="shared" si="53"/>
        <v>-0.15557659169374799</v>
      </c>
      <c r="E3241">
        <v>-3.3967166093730869E-3</v>
      </c>
    </row>
    <row r="3242" spans="2:5" x14ac:dyDescent="0.35">
      <c r="B3242" s="40">
        <v>37449</v>
      </c>
      <c r="C3242" s="41">
        <v>6.5506320000000002</v>
      </c>
      <c r="D3242" s="6">
        <f t="shared" si="53"/>
        <v>-0.97275877736570615</v>
      </c>
      <c r="E3242">
        <v>-3.403163942923395E-3</v>
      </c>
    </row>
    <row r="3243" spans="2:5" x14ac:dyDescent="0.35">
      <c r="B3243" s="40">
        <v>42061</v>
      </c>
      <c r="C3243" s="41">
        <v>240.46762100000001</v>
      </c>
      <c r="D3243" s="6">
        <f t="shared" si="53"/>
        <v>5.9095431943244695E-2</v>
      </c>
      <c r="E3243">
        <v>-3.4045755600372583E-3</v>
      </c>
    </row>
    <row r="3244" spans="2:5" x14ac:dyDescent="0.35">
      <c r="B3244" s="40">
        <v>42031</v>
      </c>
      <c r="C3244" s="41">
        <v>227.050003</v>
      </c>
      <c r="D3244" s="6">
        <f t="shared" si="53"/>
        <v>-0.59829334029990511</v>
      </c>
      <c r="E3244">
        <v>-3.4054432216298241E-3</v>
      </c>
    </row>
    <row r="3245" spans="2:5" x14ac:dyDescent="0.35">
      <c r="B3245" s="40">
        <v>44812</v>
      </c>
      <c r="C3245" s="41">
        <v>565.21343999999999</v>
      </c>
      <c r="D3245" s="6">
        <f t="shared" si="53"/>
        <v>101.53022320291576</v>
      </c>
      <c r="E3245">
        <v>-3.4068674742323089E-3</v>
      </c>
    </row>
    <row r="3246" spans="2:5" x14ac:dyDescent="0.35">
      <c r="B3246" s="40">
        <v>37636</v>
      </c>
      <c r="C3246" s="41">
        <v>5.5126520000000001</v>
      </c>
      <c r="D3246" s="6">
        <f t="shared" si="53"/>
        <v>-0.9793163272819384</v>
      </c>
      <c r="E3246">
        <v>-3.408655182032724E-3</v>
      </c>
    </row>
    <row r="3247" spans="2:5" x14ac:dyDescent="0.35">
      <c r="B3247" s="40">
        <v>42201</v>
      </c>
      <c r="C3247" s="41">
        <v>266.52191199999999</v>
      </c>
      <c r="D3247" s="6">
        <f t="shared" si="53"/>
        <v>-0.49358106539560709</v>
      </c>
      <c r="E3247">
        <v>-3.422079396365556E-3</v>
      </c>
    </row>
    <row r="3248" spans="2:5" x14ac:dyDescent="0.35">
      <c r="B3248" s="40">
        <v>44287</v>
      </c>
      <c r="C3248" s="41">
        <v>526.28741500000001</v>
      </c>
      <c r="D3248" s="6">
        <f t="shared" si="53"/>
        <v>1.0741309977426627</v>
      </c>
      <c r="E3248">
        <v>-3.4225556326150492E-3</v>
      </c>
    </row>
    <row r="3249" spans="2:5" x14ac:dyDescent="0.35">
      <c r="B3249" s="40">
        <v>42374</v>
      </c>
      <c r="C3249" s="41">
        <v>253.738754</v>
      </c>
      <c r="D3249" s="6">
        <f t="shared" si="53"/>
        <v>-0.55820019633600293</v>
      </c>
      <c r="E3249">
        <v>-3.4307851160388808E-3</v>
      </c>
    </row>
    <row r="3250" spans="2:5" x14ac:dyDescent="0.35">
      <c r="B3250" s="40">
        <v>44789</v>
      </c>
      <c r="C3250" s="41">
        <v>574.32971199999997</v>
      </c>
      <c r="D3250" s="6">
        <f t="shared" si="53"/>
        <v>0.48082603912545296</v>
      </c>
      <c r="E3250">
        <v>-3.4387842701524354E-3</v>
      </c>
    </row>
    <row r="3251" spans="2:5" x14ac:dyDescent="0.35">
      <c r="B3251" s="40">
        <v>43577</v>
      </c>
      <c r="C3251" s="41">
        <v>387.84414700000002</v>
      </c>
      <c r="D3251" s="6">
        <f t="shared" si="53"/>
        <v>3.4263432696586134</v>
      </c>
      <c r="E3251">
        <v>-3.457311461151046E-3</v>
      </c>
    </row>
    <row r="3252" spans="2:5" x14ac:dyDescent="0.35">
      <c r="B3252" s="40">
        <v>40401</v>
      </c>
      <c r="C3252" s="41">
        <v>87.621796000000003</v>
      </c>
      <c r="D3252" s="6">
        <f t="shared" si="53"/>
        <v>1.0954055766634285</v>
      </c>
      <c r="E3252">
        <v>-3.4592856350712619E-3</v>
      </c>
    </row>
    <row r="3253" spans="2:5" x14ac:dyDescent="0.35">
      <c r="B3253" s="40">
        <v>39322</v>
      </c>
      <c r="C3253" s="41">
        <v>41.816150999999998</v>
      </c>
      <c r="D3253" s="6">
        <f t="shared" si="53"/>
        <v>-0.73076638569168872</v>
      </c>
      <c r="E3253">
        <v>-3.4738875878946494E-3</v>
      </c>
    </row>
    <row r="3254" spans="2:5" x14ac:dyDescent="0.35">
      <c r="B3254" s="40">
        <v>41695</v>
      </c>
      <c r="C3254" s="41">
        <v>155.31549100000001</v>
      </c>
      <c r="D3254" s="6">
        <f t="shared" si="53"/>
        <v>0.78266641955918681</v>
      </c>
      <c r="E3254">
        <v>-3.4751444812108232E-3</v>
      </c>
    </row>
    <row r="3255" spans="2:5" x14ac:dyDescent="0.35">
      <c r="B3255" s="40">
        <v>40640</v>
      </c>
      <c r="C3255" s="41">
        <v>87.125381000000004</v>
      </c>
      <c r="D3255" s="6">
        <f t="shared" si="53"/>
        <v>1.4160765041421286</v>
      </c>
      <c r="E3255">
        <v>-3.4965024567234471E-3</v>
      </c>
    </row>
    <row r="3256" spans="2:5" x14ac:dyDescent="0.35">
      <c r="B3256" s="40">
        <v>39766</v>
      </c>
      <c r="C3256" s="41">
        <v>36.060687999999999</v>
      </c>
      <c r="D3256" s="6">
        <f t="shared" si="53"/>
        <v>-0.85373143184144973</v>
      </c>
      <c r="E3256">
        <v>-3.5027343600928873E-3</v>
      </c>
    </row>
    <row r="3257" spans="2:5" x14ac:dyDescent="0.35">
      <c r="B3257" s="40">
        <v>42118</v>
      </c>
      <c r="C3257" s="41">
        <v>246.53750600000001</v>
      </c>
      <c r="D3257" s="6">
        <f t="shared" si="53"/>
        <v>0.76406886521118911</v>
      </c>
      <c r="E3257">
        <v>-3.5046482487801158E-3</v>
      </c>
    </row>
    <row r="3258" spans="2:5" x14ac:dyDescent="0.35">
      <c r="B3258" s="40">
        <v>41425</v>
      </c>
      <c r="C3258" s="41">
        <v>139.75503499999999</v>
      </c>
      <c r="D3258" s="6">
        <f t="shared" si="53"/>
        <v>2.3564131359153047</v>
      </c>
      <c r="E3258">
        <v>-3.5055305482682643E-3</v>
      </c>
    </row>
    <row r="3259" spans="2:5" x14ac:dyDescent="0.35">
      <c r="B3259" s="40">
        <v>39583</v>
      </c>
      <c r="C3259" s="41">
        <v>41.638210000000001</v>
      </c>
      <c r="D3259" s="6">
        <f t="shared" si="53"/>
        <v>-0.91929495960916063</v>
      </c>
      <c r="E3259">
        <v>-3.5123392325753081E-3</v>
      </c>
    </row>
    <row r="3260" spans="2:5" x14ac:dyDescent="0.35">
      <c r="B3260" s="40">
        <v>45058</v>
      </c>
      <c r="C3260" s="41">
        <v>515.93072500000005</v>
      </c>
      <c r="D3260" s="6">
        <f t="shared" si="53"/>
        <v>0.80238845532288006</v>
      </c>
      <c r="E3260">
        <v>-3.5563330233159504E-3</v>
      </c>
    </row>
    <row r="3261" spans="2:5" x14ac:dyDescent="0.35">
      <c r="B3261" s="40">
        <v>42964</v>
      </c>
      <c r="C3261" s="41">
        <v>286.24835200000001</v>
      </c>
      <c r="D3261" s="6">
        <f t="shared" si="53"/>
        <v>0.16185634938890997</v>
      </c>
      <c r="E3261">
        <v>-3.5591158727725598E-3</v>
      </c>
    </row>
    <row r="3262" spans="2:5" x14ac:dyDescent="0.35">
      <c r="B3262" s="40">
        <v>42774</v>
      </c>
      <c r="C3262" s="41">
        <v>246.37155200000001</v>
      </c>
      <c r="D3262" s="6">
        <f t="shared" si="53"/>
        <v>-0.55373635510224906</v>
      </c>
      <c r="E3262">
        <v>-3.559269368814981E-3</v>
      </c>
    </row>
    <row r="3263" spans="2:5" x14ac:dyDescent="0.35">
      <c r="B3263" s="40">
        <v>44673</v>
      </c>
      <c r="C3263" s="41">
        <v>552.076233</v>
      </c>
      <c r="D3263" s="6">
        <f t="shared" si="53"/>
        <v>3.0177731315879506E-2</v>
      </c>
      <c r="E3263">
        <v>-3.5596687569181816E-3</v>
      </c>
    </row>
    <row r="3264" spans="2:5" x14ac:dyDescent="0.35">
      <c r="B3264" s="40">
        <v>44754</v>
      </c>
      <c r="C3264" s="41">
        <v>535.90386999999998</v>
      </c>
      <c r="D3264" s="6">
        <f t="shared" si="53"/>
        <v>1.0872837899350174</v>
      </c>
      <c r="E3264">
        <v>-3.5754500263945914E-3</v>
      </c>
    </row>
    <row r="3265" spans="2:5" x14ac:dyDescent="0.35">
      <c r="B3265" s="40">
        <v>42737</v>
      </c>
      <c r="C3265" s="41">
        <v>256.74700899999999</v>
      </c>
      <c r="D3265" s="6">
        <f t="shared" si="53"/>
        <v>4.5306090693600989E-3</v>
      </c>
      <c r="E3265">
        <v>-3.5952178082984247E-3</v>
      </c>
    </row>
    <row r="3266" spans="2:5" x14ac:dyDescent="0.35">
      <c r="B3266" s="40">
        <v>42755</v>
      </c>
      <c r="C3266" s="41">
        <v>255.589035</v>
      </c>
      <c r="D3266" s="6">
        <f t="shared" si="53"/>
        <v>6.5992444136021611</v>
      </c>
      <c r="E3266">
        <v>-3.6115057743775587E-3</v>
      </c>
    </row>
    <row r="3267" spans="2:5" x14ac:dyDescent="0.35">
      <c r="B3267" s="40">
        <v>38880</v>
      </c>
      <c r="C3267" s="41">
        <v>33.633479999999999</v>
      </c>
      <c r="D3267" s="6">
        <f t="shared" si="53"/>
        <v>-0.86629899394857446</v>
      </c>
      <c r="E3267">
        <v>-3.6178881586595062E-3</v>
      </c>
    </row>
    <row r="3268" spans="2:5" x14ac:dyDescent="0.35">
      <c r="B3268" s="40">
        <v>42271</v>
      </c>
      <c r="C3268" s="41">
        <v>251.55741900000001</v>
      </c>
      <c r="D3268" s="6">
        <f t="shared" si="53"/>
        <v>0.56646339941201973</v>
      </c>
      <c r="E3268">
        <v>-3.6251567060690774E-3</v>
      </c>
    </row>
    <row r="3269" spans="2:5" x14ac:dyDescent="0.35">
      <c r="B3269" s="40">
        <v>41578</v>
      </c>
      <c r="C3269" s="41">
        <v>160.58940100000001</v>
      </c>
      <c r="D3269" s="6">
        <f t="shared" si="53"/>
        <v>2.9374556654544342</v>
      </c>
      <c r="E3269">
        <v>-3.6252194534651537E-3</v>
      </c>
    </row>
    <row r="3270" spans="2:5" x14ac:dyDescent="0.35">
      <c r="B3270" s="40">
        <v>39029</v>
      </c>
      <c r="C3270" s="41">
        <v>40.785069</v>
      </c>
      <c r="D3270" s="6">
        <f t="shared" si="53"/>
        <v>-0.92315019612937443</v>
      </c>
      <c r="E3270">
        <v>-3.6312126915060529E-3</v>
      </c>
    </row>
    <row r="3271" spans="2:5" x14ac:dyDescent="0.35">
      <c r="B3271" s="40">
        <v>44979</v>
      </c>
      <c r="C3271" s="41">
        <v>530.71142599999996</v>
      </c>
      <c r="D3271" s="6">
        <f t="shared" ref="D3271:D3334" si="54">(C3271-C3272)/C3272</f>
        <v>12.075055732857356</v>
      </c>
      <c r="E3271">
        <v>-3.6438739486707502E-3</v>
      </c>
    </row>
    <row r="3272" spans="2:5" x14ac:dyDescent="0.35">
      <c r="B3272" s="40">
        <v>39909</v>
      </c>
      <c r="C3272" s="41">
        <v>40.589610999999998</v>
      </c>
      <c r="D3272" s="6">
        <f t="shared" si="54"/>
        <v>-0.83683611379212341</v>
      </c>
      <c r="E3272">
        <v>-3.660790058172349E-3</v>
      </c>
    </row>
    <row r="3273" spans="2:5" x14ac:dyDescent="0.35">
      <c r="B3273" s="40">
        <v>42292</v>
      </c>
      <c r="C3273" s="41">
        <v>248.76589999999999</v>
      </c>
      <c r="D3273" s="6">
        <f t="shared" si="54"/>
        <v>-0.60314095350166308</v>
      </c>
      <c r="E3273">
        <v>-3.6659265989709283E-3</v>
      </c>
    </row>
    <row r="3274" spans="2:5" x14ac:dyDescent="0.35">
      <c r="B3274" s="40">
        <v>44448</v>
      </c>
      <c r="C3274" s="41">
        <v>626.83691399999998</v>
      </c>
      <c r="D3274" s="6">
        <f t="shared" si="54"/>
        <v>0.54995435828780781</v>
      </c>
      <c r="E3274">
        <v>-3.6682510794117341E-3</v>
      </c>
    </row>
    <row r="3275" spans="2:5" x14ac:dyDescent="0.35">
      <c r="B3275" s="40">
        <v>43515</v>
      </c>
      <c r="C3275" s="41">
        <v>404.422821</v>
      </c>
      <c r="D3275" s="6">
        <f t="shared" si="54"/>
        <v>9.7008115038557143</v>
      </c>
      <c r="E3275">
        <v>-3.6699657635086724E-3</v>
      </c>
    </row>
    <row r="3276" spans="2:5" x14ac:dyDescent="0.35">
      <c r="B3276" s="40">
        <v>38958</v>
      </c>
      <c r="C3276" s="41">
        <v>37.793658999999998</v>
      </c>
      <c r="D3276" s="6">
        <f t="shared" si="54"/>
        <v>-0.7377084332475613</v>
      </c>
      <c r="E3276">
        <v>-3.6769171945077099E-3</v>
      </c>
    </row>
    <row r="3277" spans="2:5" x14ac:dyDescent="0.35">
      <c r="B3277" s="40">
        <v>41409</v>
      </c>
      <c r="C3277" s="41">
        <v>144.09025600000001</v>
      </c>
      <c r="D3277" s="6">
        <f t="shared" si="54"/>
        <v>0.7549910857841019</v>
      </c>
      <c r="E3277">
        <v>-3.708067663735333E-3</v>
      </c>
    </row>
    <row r="3278" spans="2:5" x14ac:dyDescent="0.35">
      <c r="B3278" s="40">
        <v>40507</v>
      </c>
      <c r="C3278" s="41">
        <v>82.103127000000001</v>
      </c>
      <c r="D3278" s="6">
        <f t="shared" si="54"/>
        <v>2.9926021019252556</v>
      </c>
      <c r="E3278">
        <v>-3.7093848202860826E-3</v>
      </c>
    </row>
    <row r="3279" spans="2:5" x14ac:dyDescent="0.35">
      <c r="B3279" s="40">
        <v>38596</v>
      </c>
      <c r="C3279" s="41">
        <v>20.563814000000001</v>
      </c>
      <c r="D3279" s="6">
        <f t="shared" si="54"/>
        <v>-0.9516352848662214</v>
      </c>
      <c r="E3279">
        <v>-3.7130483521849119E-3</v>
      </c>
    </row>
    <row r="3280" spans="2:5" x14ac:dyDescent="0.35">
      <c r="B3280" s="40">
        <v>43451</v>
      </c>
      <c r="C3280" s="41">
        <v>425.18215900000001</v>
      </c>
      <c r="D3280" s="6">
        <f t="shared" si="54"/>
        <v>2.9731128860876996</v>
      </c>
      <c r="E3280">
        <v>-3.7157315439604625E-3</v>
      </c>
    </row>
    <row r="3281" spans="2:5" x14ac:dyDescent="0.35">
      <c r="B3281" s="40">
        <v>41123</v>
      </c>
      <c r="C3281" s="41">
        <v>107.01487</v>
      </c>
      <c r="D3281" s="6">
        <f t="shared" si="54"/>
        <v>-0.56353820444892944</v>
      </c>
      <c r="E3281">
        <v>-3.7251684259505652E-3</v>
      </c>
    </row>
    <row r="3282" spans="2:5" x14ac:dyDescent="0.35">
      <c r="B3282" s="40">
        <v>42317</v>
      </c>
      <c r="C3282" s="41">
        <v>245.18725599999999</v>
      </c>
      <c r="D3282" s="6">
        <f t="shared" si="54"/>
        <v>-0.29568974304242901</v>
      </c>
      <c r="E3282">
        <v>-3.7364101892474236E-3</v>
      </c>
    </row>
    <row r="3283" spans="2:5" x14ac:dyDescent="0.35">
      <c r="B3283" s="40">
        <v>43241</v>
      </c>
      <c r="C3283" s="41">
        <v>348.12393200000002</v>
      </c>
      <c r="D3283" s="6">
        <f t="shared" si="54"/>
        <v>-0.29140408260421202</v>
      </c>
      <c r="E3283">
        <v>-3.7379494777558912E-3</v>
      </c>
    </row>
    <row r="3284" spans="2:5" x14ac:dyDescent="0.35">
      <c r="B3284" s="40">
        <v>43881</v>
      </c>
      <c r="C3284" s="41">
        <v>491.28695699999997</v>
      </c>
      <c r="D3284" s="6">
        <f t="shared" si="54"/>
        <v>13.55318627263661</v>
      </c>
      <c r="E3284">
        <v>-3.7397294002532032E-3</v>
      </c>
    </row>
    <row r="3285" spans="2:5" x14ac:dyDescent="0.35">
      <c r="B3285" s="40">
        <v>39742</v>
      </c>
      <c r="C3285" s="41">
        <v>33.758034000000002</v>
      </c>
      <c r="D3285" s="6">
        <f t="shared" si="54"/>
        <v>-0.71636072268943141</v>
      </c>
      <c r="E3285">
        <v>-3.7405288232494295E-3</v>
      </c>
    </row>
    <row r="3286" spans="2:5" x14ac:dyDescent="0.35">
      <c r="B3286" s="40">
        <v>41320</v>
      </c>
      <c r="C3286" s="41">
        <v>119.017487</v>
      </c>
      <c r="D3286" s="6">
        <f t="shared" si="54"/>
        <v>-0.55935018559627581</v>
      </c>
      <c r="E3286">
        <v>-3.7408554546122384E-3</v>
      </c>
    </row>
    <row r="3287" spans="2:5" x14ac:dyDescent="0.35">
      <c r="B3287" s="40">
        <v>42629</v>
      </c>
      <c r="C3287" s="41">
        <v>270.09539799999999</v>
      </c>
      <c r="D3287" s="6">
        <f t="shared" si="54"/>
        <v>5.6473117244850304</v>
      </c>
      <c r="E3287">
        <v>-3.7426827185033074E-3</v>
      </c>
    </row>
    <row r="3288" spans="2:5" x14ac:dyDescent="0.35">
      <c r="B3288" s="40">
        <v>39052</v>
      </c>
      <c r="C3288" s="41">
        <v>40.632275</v>
      </c>
      <c r="D3288" s="6">
        <f t="shared" si="54"/>
        <v>-0.81393665810565252</v>
      </c>
      <c r="E3288">
        <v>-3.7463219689538858E-3</v>
      </c>
    </row>
    <row r="3289" spans="2:5" x14ac:dyDescent="0.35">
      <c r="B3289" s="40">
        <v>41982</v>
      </c>
      <c r="C3289" s="41">
        <v>218.37872300000001</v>
      </c>
      <c r="D3289" s="6">
        <f t="shared" si="54"/>
        <v>35.79220923193666</v>
      </c>
      <c r="E3289">
        <v>-3.7477969743655417E-3</v>
      </c>
    </row>
    <row r="3290" spans="2:5" x14ac:dyDescent="0.35">
      <c r="B3290" s="40">
        <v>37461</v>
      </c>
      <c r="C3290" s="41">
        <v>5.9354610000000001</v>
      </c>
      <c r="D3290" s="6">
        <f t="shared" si="54"/>
        <v>-0.93654806573597293</v>
      </c>
      <c r="E3290">
        <v>-3.7545549302347172E-3</v>
      </c>
    </row>
    <row r="3291" spans="2:5" x14ac:dyDescent="0.35">
      <c r="B3291" s="40">
        <v>41039</v>
      </c>
      <c r="C3291" s="41">
        <v>93.542632999999995</v>
      </c>
      <c r="D3291" s="6">
        <f t="shared" si="54"/>
        <v>-0.61283395473652202</v>
      </c>
      <c r="E3291">
        <v>-3.7631006816448123E-3</v>
      </c>
    </row>
    <row r="3292" spans="2:5" x14ac:dyDescent="0.35">
      <c r="B3292" s="40">
        <v>42143</v>
      </c>
      <c r="C3292" s="41">
        <v>241.608566</v>
      </c>
      <c r="D3292" s="6">
        <f t="shared" si="54"/>
        <v>-0.38338846106982549</v>
      </c>
      <c r="E3292">
        <v>-3.7637756627806433E-3</v>
      </c>
    </row>
    <row r="3293" spans="2:5" x14ac:dyDescent="0.35">
      <c r="B3293" s="40">
        <v>43658</v>
      </c>
      <c r="C3293" s="41">
        <v>391.83270299999998</v>
      </c>
      <c r="D3293" s="6">
        <f t="shared" si="54"/>
        <v>0.70760247285175715</v>
      </c>
      <c r="E3293">
        <v>-3.7872856376139365E-3</v>
      </c>
    </row>
    <row r="3294" spans="2:5" x14ac:dyDescent="0.35">
      <c r="B3294" s="40">
        <v>42464</v>
      </c>
      <c r="C3294" s="41">
        <v>229.46365399999999</v>
      </c>
      <c r="D3294" s="6">
        <f t="shared" si="54"/>
        <v>-8.8159779965244586E-2</v>
      </c>
      <c r="E3294">
        <v>-3.7925481769405813E-3</v>
      </c>
    </row>
    <row r="3295" spans="2:5" x14ac:dyDescent="0.35">
      <c r="B3295" s="40">
        <v>42181</v>
      </c>
      <c r="C3295" s="41">
        <v>251.64897199999999</v>
      </c>
      <c r="D3295" s="6">
        <f t="shared" si="54"/>
        <v>-0.35467765104074894</v>
      </c>
      <c r="E3295">
        <v>-3.794168236721612E-3</v>
      </c>
    </row>
    <row r="3296" spans="2:5" x14ac:dyDescent="0.35">
      <c r="B3296" s="40">
        <v>43570</v>
      </c>
      <c r="C3296" s="41">
        <v>389.95855699999998</v>
      </c>
      <c r="D3296" s="6">
        <f t="shared" si="54"/>
        <v>0.14065220040772886</v>
      </c>
      <c r="E3296">
        <v>-3.8056522476980943E-3</v>
      </c>
    </row>
    <row r="3297" spans="2:5" x14ac:dyDescent="0.35">
      <c r="B3297" s="40">
        <v>43231</v>
      </c>
      <c r="C3297" s="41">
        <v>341.87332199999997</v>
      </c>
      <c r="D3297" s="6">
        <f t="shared" si="54"/>
        <v>0.49557349631360698</v>
      </c>
      <c r="E3297">
        <v>-3.8057647647375338E-3</v>
      </c>
    </row>
    <row r="3298" spans="2:5" x14ac:dyDescent="0.35">
      <c r="B3298" s="40">
        <v>42437</v>
      </c>
      <c r="C3298" s="41">
        <v>228.59011799999999</v>
      </c>
      <c r="D3298" s="6">
        <f t="shared" si="54"/>
        <v>-0.1426146276560363</v>
      </c>
      <c r="E3298">
        <v>-3.8068599744341272E-3</v>
      </c>
    </row>
    <row r="3299" spans="2:5" x14ac:dyDescent="0.35">
      <c r="B3299" s="40">
        <v>42905</v>
      </c>
      <c r="C3299" s="41">
        <v>266.61303700000002</v>
      </c>
      <c r="D3299" s="6">
        <f t="shared" si="54"/>
        <v>-7.9245263926740181E-2</v>
      </c>
      <c r="E3299">
        <v>-3.8073994427400481E-3</v>
      </c>
    </row>
    <row r="3300" spans="2:5" x14ac:dyDescent="0.35">
      <c r="B3300" s="40">
        <v>42563</v>
      </c>
      <c r="C3300" s="41">
        <v>289.559235</v>
      </c>
      <c r="D3300" s="6">
        <f t="shared" si="54"/>
        <v>2.1354489931290432</v>
      </c>
      <c r="E3300">
        <v>-3.8084713308747888E-3</v>
      </c>
    </row>
    <row r="3301" spans="2:5" x14ac:dyDescent="0.35">
      <c r="B3301" s="40">
        <v>41058</v>
      </c>
      <c r="C3301" s="41">
        <v>92.350166000000002</v>
      </c>
      <c r="D3301" s="6">
        <f t="shared" si="54"/>
        <v>4.7847377201919861E-4</v>
      </c>
      <c r="E3301">
        <v>-3.8111839517214366E-3</v>
      </c>
    </row>
    <row r="3302" spans="2:5" x14ac:dyDescent="0.35">
      <c r="B3302" s="40">
        <v>41052</v>
      </c>
      <c r="C3302" s="41">
        <v>92.305999999999997</v>
      </c>
      <c r="D3302" s="6">
        <f t="shared" si="54"/>
        <v>-0.81841502944882683</v>
      </c>
      <c r="E3302">
        <v>-3.8131618161474641E-3</v>
      </c>
    </row>
    <row r="3303" spans="2:5" x14ac:dyDescent="0.35">
      <c r="B3303" s="40">
        <v>44112</v>
      </c>
      <c r="C3303" s="41">
        <v>508.33502199999998</v>
      </c>
      <c r="D3303" s="6">
        <f t="shared" si="54"/>
        <v>33.954604228094887</v>
      </c>
      <c r="E3303">
        <v>-3.8165327595419676E-3</v>
      </c>
    </row>
    <row r="3304" spans="2:5" x14ac:dyDescent="0.35">
      <c r="B3304" s="40">
        <v>38440</v>
      </c>
      <c r="C3304" s="41">
        <v>14.542719999999999</v>
      </c>
      <c r="D3304" s="6">
        <f t="shared" si="54"/>
        <v>-0.97481350716845139</v>
      </c>
      <c r="E3304">
        <v>-3.8233970858447784E-3</v>
      </c>
    </row>
    <row r="3305" spans="2:5" x14ac:dyDescent="0.35">
      <c r="B3305" s="40">
        <v>44784</v>
      </c>
      <c r="C3305" s="41">
        <v>577.40155000000004</v>
      </c>
      <c r="D3305" s="6">
        <f t="shared" si="54"/>
        <v>1.2036214738649478</v>
      </c>
      <c r="E3305">
        <v>-3.8465051040463267E-3</v>
      </c>
    </row>
    <row r="3306" spans="2:5" x14ac:dyDescent="0.35">
      <c r="B3306" s="40">
        <v>42667</v>
      </c>
      <c r="C3306" s="41">
        <v>262.02392600000002</v>
      </c>
      <c r="D3306" s="6">
        <f t="shared" si="54"/>
        <v>5.1138566354067123</v>
      </c>
      <c r="E3306">
        <v>-3.8575288216723966E-3</v>
      </c>
    </row>
    <row r="3307" spans="2:5" x14ac:dyDescent="0.35">
      <c r="B3307" s="40">
        <v>39253</v>
      </c>
      <c r="C3307" s="41">
        <v>42.857388</v>
      </c>
      <c r="D3307" s="6">
        <f t="shared" si="54"/>
        <v>-0.66067639281550983</v>
      </c>
      <c r="E3307">
        <v>-3.8723973418181858E-3</v>
      </c>
    </row>
    <row r="3308" spans="2:5" x14ac:dyDescent="0.35">
      <c r="B3308" s="40">
        <v>41366</v>
      </c>
      <c r="C3308" s="41">
        <v>126.302406</v>
      </c>
      <c r="D3308" s="6">
        <f t="shared" si="54"/>
        <v>-0.78017383921949712</v>
      </c>
      <c r="E3308">
        <v>-3.8775162733973413E-3</v>
      </c>
    </row>
    <row r="3309" spans="2:5" x14ac:dyDescent="0.35">
      <c r="B3309" s="40">
        <v>44916</v>
      </c>
      <c r="C3309" s="41">
        <v>574.55584699999997</v>
      </c>
      <c r="D3309" s="6">
        <f t="shared" si="54"/>
        <v>4.9640801884820403E-2</v>
      </c>
      <c r="E3309">
        <v>-3.8826630691157255E-3</v>
      </c>
    </row>
    <row r="3310" spans="2:5" x14ac:dyDescent="0.35">
      <c r="B3310" s="40">
        <v>45086</v>
      </c>
      <c r="C3310" s="41">
        <v>547.38330099999996</v>
      </c>
      <c r="D3310" s="6">
        <f t="shared" si="54"/>
        <v>10.198977343004328</v>
      </c>
      <c r="E3310">
        <v>-3.8940885976400121E-3</v>
      </c>
    </row>
    <row r="3311" spans="2:5" x14ac:dyDescent="0.35">
      <c r="B3311" s="40">
        <v>39979</v>
      </c>
      <c r="C3311" s="41">
        <v>48.877972</v>
      </c>
      <c r="D3311" s="6">
        <f t="shared" si="54"/>
        <v>0.14729897293233851</v>
      </c>
      <c r="E3311">
        <v>-3.9083140261234944E-3</v>
      </c>
    </row>
    <row r="3312" spans="2:5" x14ac:dyDescent="0.35">
      <c r="B3312" s="40">
        <v>39472</v>
      </c>
      <c r="C3312" s="41">
        <v>42.602646</v>
      </c>
      <c r="D3312" s="6">
        <f t="shared" si="54"/>
        <v>-0.57157804864855499</v>
      </c>
      <c r="E3312">
        <v>-3.9215930166988204E-3</v>
      </c>
    </row>
    <row r="3313" spans="2:5" x14ac:dyDescent="0.35">
      <c r="B3313" s="40">
        <v>40715</v>
      </c>
      <c r="C3313" s="41">
        <v>99.440856999999994</v>
      </c>
      <c r="D3313" s="6">
        <f t="shared" si="54"/>
        <v>-0.64751272746700228</v>
      </c>
      <c r="E3313">
        <v>-3.936819647958216E-3</v>
      </c>
    </row>
    <row r="3314" spans="2:5" x14ac:dyDescent="0.35">
      <c r="B3314" s="40">
        <v>42929</v>
      </c>
      <c r="C3314" s="41">
        <v>282.11190800000003</v>
      </c>
      <c r="D3314" s="6">
        <f t="shared" si="54"/>
        <v>0.10895329762295433</v>
      </c>
      <c r="E3314">
        <v>-3.9385629110898343E-3</v>
      </c>
    </row>
    <row r="3315" spans="2:5" x14ac:dyDescent="0.35">
      <c r="B3315" s="40">
        <v>42269</v>
      </c>
      <c r="C3315" s="41">
        <v>254.39475999999999</v>
      </c>
      <c r="D3315" s="6">
        <f t="shared" si="54"/>
        <v>2.5903798588638338</v>
      </c>
      <c r="E3315">
        <v>-3.9416922080881042E-3</v>
      </c>
    </row>
    <row r="3316" spans="2:5" x14ac:dyDescent="0.35">
      <c r="B3316" s="40">
        <v>40256</v>
      </c>
      <c r="C3316" s="41">
        <v>70.854552999999996</v>
      </c>
      <c r="D3316" s="6">
        <f t="shared" si="54"/>
        <v>2.136466895490829</v>
      </c>
      <c r="E3316">
        <v>-3.9455840322592459E-3</v>
      </c>
    </row>
    <row r="3317" spans="2:5" x14ac:dyDescent="0.35">
      <c r="B3317" s="40">
        <v>38658</v>
      </c>
      <c r="C3317" s="41">
        <v>22.590563</v>
      </c>
      <c r="D3317" s="6">
        <f t="shared" si="54"/>
        <v>-0.95441515988646641</v>
      </c>
      <c r="E3317">
        <v>-3.9484808608775211E-3</v>
      </c>
    </row>
    <row r="3318" spans="2:5" x14ac:dyDescent="0.35">
      <c r="B3318" s="40">
        <v>44691</v>
      </c>
      <c r="C3318" s="41">
        <v>495.57183800000001</v>
      </c>
      <c r="D3318" s="6">
        <f t="shared" si="54"/>
        <v>0.94563870978826048</v>
      </c>
      <c r="E3318">
        <v>-3.9638682274067511E-3</v>
      </c>
    </row>
    <row r="3319" spans="2:5" x14ac:dyDescent="0.35">
      <c r="B3319" s="40">
        <v>42802</v>
      </c>
      <c r="C3319" s="41">
        <v>254.70907600000001</v>
      </c>
      <c r="D3319" s="6">
        <f t="shared" si="54"/>
        <v>8.0250139597783116E-3</v>
      </c>
      <c r="E3319">
        <v>-3.9843936211645123E-3</v>
      </c>
    </row>
    <row r="3320" spans="2:5" x14ac:dyDescent="0.35">
      <c r="B3320" s="40">
        <v>42331</v>
      </c>
      <c r="C3320" s="41">
        <v>252.68130500000001</v>
      </c>
      <c r="D3320" s="6">
        <f t="shared" si="54"/>
        <v>-0.54361151793158202</v>
      </c>
      <c r="E3320">
        <v>-3.986885726875793E-3</v>
      </c>
    </row>
    <row r="3321" spans="2:5" x14ac:dyDescent="0.35">
      <c r="B3321" s="40">
        <v>44557</v>
      </c>
      <c r="C3321" s="41">
        <v>553.65399200000002</v>
      </c>
      <c r="D3321" s="6">
        <f t="shared" si="54"/>
        <v>55.39813936886695</v>
      </c>
      <c r="E3321">
        <v>-3.9914711270372018E-3</v>
      </c>
    </row>
    <row r="3322" spans="2:5" x14ac:dyDescent="0.35">
      <c r="B3322" s="40">
        <v>38287</v>
      </c>
      <c r="C3322" s="41">
        <v>9.8168839999999999</v>
      </c>
      <c r="D3322" s="6">
        <f t="shared" si="54"/>
        <v>4.0100075930286032E-4</v>
      </c>
      <c r="E3322">
        <v>-3.9955297468159141E-3</v>
      </c>
    </row>
    <row r="3323" spans="2:5" x14ac:dyDescent="0.35">
      <c r="B3323" s="40">
        <v>38267</v>
      </c>
      <c r="C3323" s="41">
        <v>9.8129489999999997</v>
      </c>
      <c r="D3323" s="6">
        <f t="shared" si="54"/>
        <v>-0.96978777710433561</v>
      </c>
      <c r="E3323">
        <v>-3.9969233667413711E-3</v>
      </c>
    </row>
    <row r="3324" spans="2:5" x14ac:dyDescent="0.35">
      <c r="B3324" s="40">
        <v>43081</v>
      </c>
      <c r="C3324" s="41">
        <v>324.80062900000001</v>
      </c>
      <c r="D3324" s="6">
        <f t="shared" si="54"/>
        <v>0.5161612698968765</v>
      </c>
      <c r="E3324">
        <v>-4.0050083118656982E-3</v>
      </c>
    </row>
    <row r="3325" spans="2:5" x14ac:dyDescent="0.35">
      <c r="B3325" s="40">
        <v>41985</v>
      </c>
      <c r="C3325" s="41">
        <v>214.22564700000001</v>
      </c>
      <c r="D3325" s="6">
        <f t="shared" si="54"/>
        <v>1.4837200396559242</v>
      </c>
      <c r="E3325">
        <v>-4.0315481683896393E-3</v>
      </c>
    </row>
    <row r="3326" spans="2:5" x14ac:dyDescent="0.35">
      <c r="B3326" s="40">
        <v>40541</v>
      </c>
      <c r="C3326" s="41">
        <v>86.251930000000002</v>
      </c>
      <c r="D3326" s="6">
        <f t="shared" si="54"/>
        <v>-0.84565653641949312</v>
      </c>
      <c r="E3326">
        <v>-4.0342695536578696E-3</v>
      </c>
    </row>
    <row r="3327" spans="2:5" x14ac:dyDescent="0.35">
      <c r="B3327" s="40">
        <v>44599</v>
      </c>
      <c r="C3327" s="41">
        <v>558.83111599999995</v>
      </c>
      <c r="D3327" s="6">
        <f t="shared" si="54"/>
        <v>14.536083784314782</v>
      </c>
      <c r="E3327">
        <v>-4.0420754820608903E-3</v>
      </c>
    </row>
    <row r="3328" spans="2:5" x14ac:dyDescent="0.35">
      <c r="B3328" s="40">
        <v>38826</v>
      </c>
      <c r="C3328" s="41">
        <v>35.969883000000003</v>
      </c>
      <c r="D3328" s="6">
        <f t="shared" si="54"/>
        <v>-0.22298904449872184</v>
      </c>
      <c r="E3328">
        <v>-4.0574890787223993E-3</v>
      </c>
    </row>
    <row r="3329" spans="2:5" x14ac:dyDescent="0.35">
      <c r="B3329" s="40">
        <v>39419</v>
      </c>
      <c r="C3329" s="41">
        <v>46.292633000000002</v>
      </c>
      <c r="D3329" s="6">
        <f t="shared" si="54"/>
        <v>-0.45834930803876822</v>
      </c>
      <c r="E3329">
        <v>-4.0594799765058566E-3</v>
      </c>
    </row>
    <row r="3330" spans="2:5" x14ac:dyDescent="0.35">
      <c r="B3330" s="40">
        <v>40567</v>
      </c>
      <c r="C3330" s="41">
        <v>85.465843000000007</v>
      </c>
      <c r="D3330" s="6">
        <f t="shared" si="54"/>
        <v>-0.48194590654532116</v>
      </c>
      <c r="E3330">
        <v>-4.0712243851952767E-3</v>
      </c>
    </row>
    <row r="3331" spans="2:5" x14ac:dyDescent="0.35">
      <c r="B3331" s="40">
        <v>41738</v>
      </c>
      <c r="C3331" s="41">
        <v>164.97474700000001</v>
      </c>
      <c r="D3331" s="6">
        <f t="shared" si="54"/>
        <v>1.0930346478549917</v>
      </c>
      <c r="E3331">
        <v>-4.0873561157566147E-3</v>
      </c>
    </row>
    <row r="3332" spans="2:5" x14ac:dyDescent="0.35">
      <c r="B3332" s="40">
        <v>40322</v>
      </c>
      <c r="C3332" s="41">
        <v>78.820839000000007</v>
      </c>
      <c r="D3332" s="6">
        <f t="shared" si="54"/>
        <v>-0.48405182007390946</v>
      </c>
      <c r="E3332">
        <v>-4.0919986315191654E-3</v>
      </c>
    </row>
    <row r="3333" spans="2:5" x14ac:dyDescent="0.35">
      <c r="B3333" s="40">
        <v>41528</v>
      </c>
      <c r="C3333" s="41">
        <v>152.76890599999999</v>
      </c>
      <c r="D3333" s="6">
        <f t="shared" si="54"/>
        <v>-0.13240704765618808</v>
      </c>
      <c r="E3333">
        <v>-4.1022130002092627E-3</v>
      </c>
    </row>
    <row r="3334" spans="2:5" x14ac:dyDescent="0.35">
      <c r="B3334" s="40">
        <v>41830</v>
      </c>
      <c r="C3334" s="41">
        <v>176.083618</v>
      </c>
      <c r="D3334" s="6">
        <f t="shared" si="54"/>
        <v>-0.69616471639355315</v>
      </c>
      <c r="E3334">
        <v>-4.1066183990304383E-3</v>
      </c>
    </row>
    <row r="3335" spans="2:5" x14ac:dyDescent="0.35">
      <c r="B3335" s="40">
        <v>44389</v>
      </c>
      <c r="C3335" s="41">
        <v>579.53643799999998</v>
      </c>
      <c r="D3335" s="6">
        <f t="shared" ref="D3335:D3398" si="55">(C3335-C3336)/C3336</f>
        <v>1.0789315848839915</v>
      </c>
      <c r="E3335">
        <v>-4.1134453903967768E-3</v>
      </c>
    </row>
    <row r="3336" spans="2:5" x14ac:dyDescent="0.35">
      <c r="B3336" s="40">
        <v>42600</v>
      </c>
      <c r="C3336" s="41">
        <v>278.766479</v>
      </c>
      <c r="D3336" s="6">
        <f t="shared" si="55"/>
        <v>0.83447377553481794</v>
      </c>
      <c r="E3336">
        <v>-4.119315622235397E-3</v>
      </c>
    </row>
    <row r="3337" spans="2:5" x14ac:dyDescent="0.35">
      <c r="B3337" s="40">
        <v>41530</v>
      </c>
      <c r="C3337" s="41">
        <v>151.959915</v>
      </c>
      <c r="D3337" s="6">
        <f t="shared" si="55"/>
        <v>-0.6657776867221612</v>
      </c>
      <c r="E3337">
        <v>-4.1236682489505993E-3</v>
      </c>
    </row>
    <row r="3338" spans="2:5" x14ac:dyDescent="0.35">
      <c r="B3338" s="40">
        <v>43762</v>
      </c>
      <c r="C3338" s="41">
        <v>454.66717499999999</v>
      </c>
      <c r="D3338" s="6">
        <f t="shared" si="55"/>
        <v>1.6022303806123401</v>
      </c>
      <c r="E3338">
        <v>-4.1336540536298025E-3</v>
      </c>
    </row>
    <row r="3339" spans="2:5" x14ac:dyDescent="0.35">
      <c r="B3339" s="40">
        <v>41828</v>
      </c>
      <c r="C3339" s="41">
        <v>174.72210699999999</v>
      </c>
      <c r="D3339" s="6">
        <f t="shared" si="55"/>
        <v>-0.34647686342420619</v>
      </c>
      <c r="E3339">
        <v>-4.1387419544505859E-3</v>
      </c>
    </row>
    <row r="3340" spans="2:5" x14ac:dyDescent="0.35">
      <c r="B3340" s="40">
        <v>42901</v>
      </c>
      <c r="C3340" s="41">
        <v>267.35412600000001</v>
      </c>
      <c r="D3340" s="6">
        <f t="shared" si="55"/>
        <v>2.1818523178921683</v>
      </c>
      <c r="E3340">
        <v>-4.1404619222526039E-3</v>
      </c>
    </row>
    <row r="3341" spans="2:5" x14ac:dyDescent="0.35">
      <c r="B3341" s="40">
        <v>40596</v>
      </c>
      <c r="C3341" s="41">
        <v>84.024681000000001</v>
      </c>
      <c r="D3341" s="6">
        <f t="shared" si="55"/>
        <v>1.3264949673175017</v>
      </c>
      <c r="E3341">
        <v>-4.1407634626635329E-3</v>
      </c>
    </row>
    <row r="3342" spans="2:5" x14ac:dyDescent="0.35">
      <c r="B3342" s="40">
        <v>38828</v>
      </c>
      <c r="C3342" s="41">
        <v>36.116425</v>
      </c>
      <c r="D3342" s="6">
        <f t="shared" si="55"/>
        <v>-0.86451262100765469</v>
      </c>
      <c r="E3342">
        <v>-4.1525325002532516E-3</v>
      </c>
    </row>
    <row r="3343" spans="2:5" x14ac:dyDescent="0.35">
      <c r="B3343" s="40">
        <v>42838</v>
      </c>
      <c r="C3343" s="41">
        <v>266.566711</v>
      </c>
      <c r="D3343" s="6">
        <f t="shared" si="55"/>
        <v>-0.51977218354079979</v>
      </c>
      <c r="E3343">
        <v>-4.1529839681670915E-3</v>
      </c>
    </row>
    <row r="3344" spans="2:5" x14ac:dyDescent="0.35">
      <c r="B3344" s="40">
        <v>44623</v>
      </c>
      <c r="C3344" s="41">
        <v>555.08386199999995</v>
      </c>
      <c r="D3344" s="6">
        <f t="shared" si="55"/>
        <v>2.4255795218765277</v>
      </c>
      <c r="E3344">
        <v>-4.1574772585950418E-3</v>
      </c>
    </row>
    <row r="3345" spans="2:5" x14ac:dyDescent="0.35">
      <c r="B3345" s="40">
        <v>41764</v>
      </c>
      <c r="C3345" s="41">
        <v>162.040863</v>
      </c>
      <c r="D3345" s="6">
        <f t="shared" si="55"/>
        <v>-0.35941387219111359</v>
      </c>
      <c r="E3345">
        <v>-4.1610531441028656E-3</v>
      </c>
    </row>
    <row r="3346" spans="2:5" x14ac:dyDescent="0.35">
      <c r="B3346" s="40">
        <v>42346</v>
      </c>
      <c r="C3346" s="41">
        <v>252.95718400000001</v>
      </c>
      <c r="D3346" s="6">
        <f t="shared" si="55"/>
        <v>-0.29085426265180636</v>
      </c>
      <c r="E3346">
        <v>-4.1627648730267353E-3</v>
      </c>
    </row>
    <row r="3347" spans="2:5" x14ac:dyDescent="0.35">
      <c r="B3347" s="40">
        <v>43259</v>
      </c>
      <c r="C3347" s="41">
        <v>356.706909</v>
      </c>
      <c r="D3347" s="6">
        <f t="shared" si="55"/>
        <v>3.2763801147069094</v>
      </c>
      <c r="E3347">
        <v>-4.1674186099280386E-3</v>
      </c>
    </row>
    <row r="3348" spans="2:5" x14ac:dyDescent="0.35">
      <c r="B3348" s="40">
        <v>40630</v>
      </c>
      <c r="C3348" s="41">
        <v>83.413284000000004</v>
      </c>
      <c r="D3348" s="6">
        <f t="shared" si="55"/>
        <v>9.1250528931554626</v>
      </c>
      <c r="E3348">
        <v>-4.170630894849924E-3</v>
      </c>
    </row>
    <row r="3349" spans="2:5" x14ac:dyDescent="0.35">
      <c r="B3349" s="40">
        <v>37922</v>
      </c>
      <c r="C3349" s="41">
        <v>8.2383059999999997</v>
      </c>
      <c r="D3349" s="6">
        <f t="shared" si="55"/>
        <v>-0.98426310836531294</v>
      </c>
      <c r="E3349">
        <v>-4.1722159620985431E-3</v>
      </c>
    </row>
    <row r="3350" spans="2:5" x14ac:dyDescent="0.35">
      <c r="B3350" s="40">
        <v>44336</v>
      </c>
      <c r="C3350" s="41">
        <v>523.502747</v>
      </c>
      <c r="D3350" s="6">
        <f t="shared" si="55"/>
        <v>4.7507382021918579E-2</v>
      </c>
      <c r="E3350">
        <v>-4.1817754499666061E-3</v>
      </c>
    </row>
    <row r="3351" spans="2:5" x14ac:dyDescent="0.35">
      <c r="B3351" s="40">
        <v>44182</v>
      </c>
      <c r="C3351" s="41">
        <v>499.76043700000002</v>
      </c>
      <c r="D3351" s="6">
        <f t="shared" si="55"/>
        <v>10.853867131017044</v>
      </c>
      <c r="E3351">
        <v>-4.1857755805606882E-3</v>
      </c>
    </row>
    <row r="3352" spans="2:5" x14ac:dyDescent="0.35">
      <c r="B3352" s="40">
        <v>39097</v>
      </c>
      <c r="C3352" s="41">
        <v>42.160117999999997</v>
      </c>
      <c r="D3352" s="6">
        <f t="shared" si="55"/>
        <v>-0.49705332047784861</v>
      </c>
      <c r="E3352">
        <v>-4.1938767684396626E-3</v>
      </c>
    </row>
    <row r="3353" spans="2:5" x14ac:dyDescent="0.35">
      <c r="B3353" s="40">
        <v>40932</v>
      </c>
      <c r="C3353" s="41">
        <v>83.826217999999997</v>
      </c>
      <c r="D3353" s="6">
        <f t="shared" si="55"/>
        <v>-0.83155918011132746</v>
      </c>
      <c r="E3353">
        <v>-4.1974561092373861E-3</v>
      </c>
    </row>
    <row r="3354" spans="2:5" x14ac:dyDescent="0.35">
      <c r="B3354" s="40">
        <v>44183</v>
      </c>
      <c r="C3354" s="41">
        <v>497.65976000000001</v>
      </c>
      <c r="D3354" s="6">
        <f t="shared" si="55"/>
        <v>44.298893559928032</v>
      </c>
      <c r="E3354">
        <v>-4.2033679428690324E-3</v>
      </c>
    </row>
    <row r="3355" spans="2:5" x14ac:dyDescent="0.35">
      <c r="B3355" s="40">
        <v>38030</v>
      </c>
      <c r="C3355" s="41">
        <v>10.986135000000001</v>
      </c>
      <c r="D3355" s="6">
        <f t="shared" si="55"/>
        <v>-0.89516234263880634</v>
      </c>
      <c r="E3355">
        <v>-4.2075475717093152E-3</v>
      </c>
    </row>
    <row r="3356" spans="2:5" x14ac:dyDescent="0.35">
      <c r="B3356" s="40">
        <v>41113</v>
      </c>
      <c r="C3356" s="41">
        <v>104.791878</v>
      </c>
      <c r="D3356" s="6">
        <f t="shared" si="55"/>
        <v>1.3781083695387546</v>
      </c>
      <c r="E3356">
        <v>-4.2245815608883564E-3</v>
      </c>
    </row>
    <row r="3357" spans="2:5" x14ac:dyDescent="0.35">
      <c r="B3357" s="40">
        <v>39339</v>
      </c>
      <c r="C3357" s="41">
        <v>44.065224000000001</v>
      </c>
      <c r="D3357" s="6">
        <f t="shared" si="55"/>
        <v>-0.92294516818281747</v>
      </c>
      <c r="E3357">
        <v>-4.2351371579186893E-3</v>
      </c>
    </row>
    <row r="3358" spans="2:5" x14ac:dyDescent="0.35">
      <c r="B3358" s="40">
        <v>45126</v>
      </c>
      <c r="C3358" s="41">
        <v>571.86840800000004</v>
      </c>
      <c r="D3358" s="6">
        <f t="shared" si="55"/>
        <v>13.866694819366051</v>
      </c>
      <c r="E3358">
        <v>-4.2461592323911066E-3</v>
      </c>
    </row>
    <row r="3359" spans="2:5" x14ac:dyDescent="0.35">
      <c r="B3359" s="40">
        <v>38967</v>
      </c>
      <c r="C3359" s="41">
        <v>38.466411999999998</v>
      </c>
      <c r="D3359" s="6">
        <f t="shared" si="55"/>
        <v>-0.84595350881357878</v>
      </c>
      <c r="E3359">
        <v>-4.2476539457773051E-3</v>
      </c>
    </row>
    <row r="3360" spans="2:5" x14ac:dyDescent="0.35">
      <c r="B3360" s="40">
        <v>42789</v>
      </c>
      <c r="C3360" s="41">
        <v>249.706512</v>
      </c>
      <c r="D3360" s="6">
        <f t="shared" si="55"/>
        <v>4.6472952829691563</v>
      </c>
      <c r="E3360">
        <v>-4.2485417436697427E-3</v>
      </c>
    </row>
    <row r="3361" spans="2:5" x14ac:dyDescent="0.35">
      <c r="B3361" s="40">
        <v>39399</v>
      </c>
      <c r="C3361" s="41">
        <v>44.217010000000002</v>
      </c>
      <c r="D3361" s="6">
        <f t="shared" si="55"/>
        <v>0.15072347978160275</v>
      </c>
      <c r="E3361">
        <v>-4.2494086571031623E-3</v>
      </c>
    </row>
    <row r="3362" spans="2:5" x14ac:dyDescent="0.35">
      <c r="B3362" s="40">
        <v>39003</v>
      </c>
      <c r="C3362" s="41">
        <v>38.425400000000003</v>
      </c>
      <c r="D3362" s="6">
        <f t="shared" si="55"/>
        <v>-0.93306861574356192</v>
      </c>
      <c r="E3362">
        <v>-4.2516779836570774E-3</v>
      </c>
    </row>
    <row r="3363" spans="2:5" x14ac:dyDescent="0.35">
      <c r="B3363" s="40">
        <v>44406</v>
      </c>
      <c r="C3363" s="41">
        <v>574.10137899999995</v>
      </c>
      <c r="D3363" s="6">
        <f t="shared" si="55"/>
        <v>61.384747579812299</v>
      </c>
      <c r="E3363">
        <v>-4.2580691447224846E-3</v>
      </c>
    </row>
    <row r="3364" spans="2:5" x14ac:dyDescent="0.35">
      <c r="B3364" s="40">
        <v>38239</v>
      </c>
      <c r="C3364" s="41">
        <v>9.2025919999999992</v>
      </c>
      <c r="D3364" s="6">
        <f t="shared" si="55"/>
        <v>-0.95198991780093534</v>
      </c>
      <c r="E3364">
        <v>-4.2603489344150876E-3</v>
      </c>
    </row>
    <row r="3365" spans="2:5" x14ac:dyDescent="0.35">
      <c r="B3365" s="40">
        <v>41926</v>
      </c>
      <c r="C3365" s="41">
        <v>191.68040500000001</v>
      </c>
      <c r="D3365" s="6">
        <f t="shared" si="55"/>
        <v>7.4272729594890752</v>
      </c>
      <c r="E3365">
        <v>-4.2672678147912205E-3</v>
      </c>
    </row>
    <row r="3366" spans="2:5" x14ac:dyDescent="0.35">
      <c r="B3366" s="40">
        <v>38664</v>
      </c>
      <c r="C3366" s="41">
        <v>22.745246999999999</v>
      </c>
      <c r="D3366" s="6">
        <f t="shared" si="55"/>
        <v>-0.93186035688380386</v>
      </c>
      <c r="E3366">
        <v>-4.2764646608006015E-3</v>
      </c>
    </row>
    <row r="3367" spans="2:5" x14ac:dyDescent="0.35">
      <c r="B3367" s="40">
        <v>43110</v>
      </c>
      <c r="C3367" s="41">
        <v>333.80343599999998</v>
      </c>
      <c r="D3367" s="6">
        <f t="shared" si="55"/>
        <v>-0.36812309777290708</v>
      </c>
      <c r="E3367">
        <v>-4.3133400108083279E-3</v>
      </c>
    </row>
    <row r="3368" spans="2:5" x14ac:dyDescent="0.35">
      <c r="B3368" s="40">
        <v>45062</v>
      </c>
      <c r="C3368" s="41">
        <v>528.27288799999997</v>
      </c>
      <c r="D3368" s="6">
        <f t="shared" si="55"/>
        <v>8.0826236943235916E-2</v>
      </c>
      <c r="E3368">
        <v>-4.3147557153033617E-3</v>
      </c>
    </row>
    <row r="3369" spans="2:5" x14ac:dyDescent="0.35">
      <c r="B3369" s="40">
        <v>44726</v>
      </c>
      <c r="C3369" s="41">
        <v>488.76763899999997</v>
      </c>
      <c r="D3369" s="6">
        <f t="shared" si="55"/>
        <v>0.99398565053648358</v>
      </c>
      <c r="E3369">
        <v>-4.3190074313257032E-3</v>
      </c>
    </row>
    <row r="3370" spans="2:5" x14ac:dyDescent="0.35">
      <c r="B3370" s="40">
        <v>42776</v>
      </c>
      <c r="C3370" s="41">
        <v>245.12094099999999</v>
      </c>
      <c r="D3370" s="6">
        <f t="shared" si="55"/>
        <v>1.7251861342679333</v>
      </c>
      <c r="E3370">
        <v>-4.3274301682797306E-3</v>
      </c>
    </row>
    <row r="3371" spans="2:5" x14ac:dyDescent="0.35">
      <c r="B3371" s="40">
        <v>40473</v>
      </c>
      <c r="C3371" s="41">
        <v>89.946494999999999</v>
      </c>
      <c r="D3371" s="6">
        <f t="shared" si="55"/>
        <v>3.4173419275222221</v>
      </c>
      <c r="E3371">
        <v>-4.3290405088381358E-3</v>
      </c>
    </row>
    <row r="3372" spans="2:5" x14ac:dyDescent="0.35">
      <c r="B3372" s="40">
        <v>38567</v>
      </c>
      <c r="C3372" s="41">
        <v>20.362131000000002</v>
      </c>
      <c r="D3372" s="6">
        <f t="shared" si="55"/>
        <v>-0.80009202265976997</v>
      </c>
      <c r="E3372">
        <v>-4.3390821191998889E-3</v>
      </c>
    </row>
    <row r="3373" spans="2:5" x14ac:dyDescent="0.35">
      <c r="B3373" s="40">
        <v>41103</v>
      </c>
      <c r="C3373" s="41">
        <v>101.85752100000001</v>
      </c>
      <c r="D3373" s="6">
        <f t="shared" si="55"/>
        <v>-0.63004091823056962</v>
      </c>
      <c r="E3373">
        <v>-4.3458341606622793E-3</v>
      </c>
    </row>
    <row r="3374" spans="2:5" x14ac:dyDescent="0.35">
      <c r="B3374" s="40">
        <v>42681</v>
      </c>
      <c r="C3374" s="41">
        <v>275.32104500000003</v>
      </c>
      <c r="D3374" s="6">
        <f t="shared" si="55"/>
        <v>-0.13848076522293731</v>
      </c>
      <c r="E3374">
        <v>-4.3551701731803245E-3</v>
      </c>
    </row>
    <row r="3375" spans="2:5" x14ac:dyDescent="0.35">
      <c r="B3375" s="40">
        <v>43075</v>
      </c>
      <c r="C3375" s="41">
        <v>319.57620200000002</v>
      </c>
      <c r="D3375" s="6">
        <f t="shared" si="55"/>
        <v>52.639698010852946</v>
      </c>
      <c r="E3375">
        <v>-4.3596871419069975E-3</v>
      </c>
    </row>
    <row r="3376" spans="2:5" x14ac:dyDescent="0.35">
      <c r="B3376" s="40">
        <v>37505</v>
      </c>
      <c r="C3376" s="41">
        <v>5.9578300000000004</v>
      </c>
      <c r="D3376" s="6">
        <f t="shared" si="55"/>
        <v>-0.93426038109565468</v>
      </c>
      <c r="E3376">
        <v>-4.3613492675712824E-3</v>
      </c>
    </row>
    <row r="3377" spans="2:5" x14ac:dyDescent="0.35">
      <c r="B3377" s="40">
        <v>40966</v>
      </c>
      <c r="C3377" s="41">
        <v>90.627692999999994</v>
      </c>
      <c r="D3377" s="6">
        <f t="shared" si="55"/>
        <v>14.259270752286213</v>
      </c>
      <c r="E3377">
        <v>-4.3669994682791636E-3</v>
      </c>
    </row>
    <row r="3378" spans="2:5" x14ac:dyDescent="0.35">
      <c r="B3378" s="40">
        <v>37498</v>
      </c>
      <c r="C3378" s="41">
        <v>5.9391889999999998</v>
      </c>
      <c r="D3378" s="6">
        <f t="shared" si="55"/>
        <v>-0.97822274396016995</v>
      </c>
      <c r="E3378">
        <v>-4.375311908610036E-3</v>
      </c>
    </row>
    <row r="3379" spans="2:5" x14ac:dyDescent="0.35">
      <c r="B3379" s="40">
        <v>42586</v>
      </c>
      <c r="C3379" s="41">
        <v>272.72439600000001</v>
      </c>
      <c r="D3379" s="6">
        <f t="shared" si="55"/>
        <v>2.0676401040371255</v>
      </c>
      <c r="E3379">
        <v>-4.3779321472519669E-3</v>
      </c>
    </row>
    <row r="3380" spans="2:5" x14ac:dyDescent="0.35">
      <c r="B3380" s="40">
        <v>40420</v>
      </c>
      <c r="C3380" s="41">
        <v>88.903648000000004</v>
      </c>
      <c r="D3380" s="6">
        <f t="shared" si="55"/>
        <v>-1.4702135564884165E-2</v>
      </c>
      <c r="E3380">
        <v>-4.3796092588851967E-3</v>
      </c>
    </row>
    <row r="3381" spans="2:5" x14ac:dyDescent="0.35">
      <c r="B3381" s="40">
        <v>41065</v>
      </c>
      <c r="C3381" s="41">
        <v>90.230225000000004</v>
      </c>
      <c r="D3381" s="6">
        <f t="shared" si="55"/>
        <v>-0.79508433364635789</v>
      </c>
      <c r="E3381">
        <v>-4.3857234675496962E-3</v>
      </c>
    </row>
    <row r="3382" spans="2:5" x14ac:dyDescent="0.35">
      <c r="B3382" s="40">
        <v>43997</v>
      </c>
      <c r="C3382" s="41">
        <v>440.32858299999998</v>
      </c>
      <c r="D3382" s="6">
        <f t="shared" si="55"/>
        <v>-0.23152752581866742</v>
      </c>
      <c r="E3382">
        <v>-4.3892954978734236E-3</v>
      </c>
    </row>
    <row r="3383" spans="2:5" x14ac:dyDescent="0.35">
      <c r="B3383" s="40">
        <v>44775</v>
      </c>
      <c r="C3383" s="41">
        <v>572.99200399999995</v>
      </c>
      <c r="D3383" s="6">
        <f t="shared" si="55"/>
        <v>1.3143039278983049</v>
      </c>
      <c r="E3383">
        <v>-4.3904647500489259E-3</v>
      </c>
    </row>
    <row r="3384" spans="2:5" x14ac:dyDescent="0.35">
      <c r="B3384" s="40">
        <v>42079</v>
      </c>
      <c r="C3384" s="41">
        <v>247.587189</v>
      </c>
      <c r="D3384" s="6">
        <f t="shared" si="55"/>
        <v>5.6050353942572491</v>
      </c>
      <c r="E3384">
        <v>-4.4048037830651055E-3</v>
      </c>
    </row>
    <row r="3385" spans="2:5" x14ac:dyDescent="0.35">
      <c r="B3385" s="40">
        <v>39218</v>
      </c>
      <c r="C3385" s="41">
        <v>37.484611999999998</v>
      </c>
      <c r="D3385" s="6">
        <f t="shared" si="55"/>
        <v>-1.421994233843594E-2</v>
      </c>
      <c r="E3385">
        <v>-4.4245863804140313E-3</v>
      </c>
    </row>
    <row r="3386" spans="2:5" x14ac:dyDescent="0.35">
      <c r="B3386" s="40">
        <v>39826</v>
      </c>
      <c r="C3386" s="41">
        <v>38.025329999999997</v>
      </c>
      <c r="D3386" s="6">
        <f t="shared" si="55"/>
        <v>-0.93063343353311512</v>
      </c>
      <c r="E3386">
        <v>-4.4247926629533956E-3</v>
      </c>
    </row>
    <row r="3387" spans="2:5" x14ac:dyDescent="0.35">
      <c r="B3387" s="40">
        <v>44880</v>
      </c>
      <c r="C3387" s="41">
        <v>548.17950399999995</v>
      </c>
      <c r="D3387" s="6">
        <f t="shared" si="55"/>
        <v>12.03139921548614</v>
      </c>
      <c r="E3387">
        <v>-4.4288391295410554E-3</v>
      </c>
    </row>
    <row r="3388" spans="2:5" x14ac:dyDescent="0.35">
      <c r="B3388" s="40">
        <v>39297</v>
      </c>
      <c r="C3388" s="41">
        <v>42.066051000000002</v>
      </c>
      <c r="D3388" s="6">
        <f t="shared" si="55"/>
        <v>-0.52197018545775198</v>
      </c>
      <c r="E3388">
        <v>-4.4358946693223173E-3</v>
      </c>
    </row>
    <row r="3389" spans="2:5" x14ac:dyDescent="0.35">
      <c r="B3389" s="40">
        <v>40666</v>
      </c>
      <c r="C3389" s="41">
        <v>87.998801999999998</v>
      </c>
      <c r="D3389" s="6">
        <f t="shared" si="55"/>
        <v>8.0768961791110545</v>
      </c>
      <c r="E3389">
        <v>-4.4466880901342775E-3</v>
      </c>
    </row>
    <row r="3390" spans="2:5" x14ac:dyDescent="0.35">
      <c r="B3390" s="40">
        <v>38271</v>
      </c>
      <c r="C3390" s="41">
        <v>9.6948120000000007</v>
      </c>
      <c r="D3390" s="6">
        <f t="shared" si="55"/>
        <v>-0.76884698377374505</v>
      </c>
      <c r="E3390">
        <v>-4.4484917641288476E-3</v>
      </c>
    </row>
    <row r="3391" spans="2:5" x14ac:dyDescent="0.35">
      <c r="B3391" s="40">
        <v>39332</v>
      </c>
      <c r="C3391" s="41">
        <v>41.941101000000003</v>
      </c>
      <c r="D3391" s="6">
        <f t="shared" si="55"/>
        <v>-0.93413313366365658</v>
      </c>
      <c r="E3391">
        <v>-4.4486730923853531E-3</v>
      </c>
    </row>
    <row r="3392" spans="2:5" x14ac:dyDescent="0.35">
      <c r="B3392" s="40">
        <v>44461</v>
      </c>
      <c r="C3392" s="41">
        <v>636.75567599999999</v>
      </c>
      <c r="D3392" s="6">
        <f t="shared" si="55"/>
        <v>3.5306552071627988</v>
      </c>
      <c r="E3392">
        <v>-4.4524134098057047E-3</v>
      </c>
    </row>
    <row r="3393" spans="2:5" x14ac:dyDescent="0.35">
      <c r="B3393" s="40">
        <v>41514</v>
      </c>
      <c r="C3393" s="41">
        <v>140.54383899999999</v>
      </c>
      <c r="D3393" s="6">
        <f t="shared" si="55"/>
        <v>2.3576496836205187</v>
      </c>
      <c r="E3393">
        <v>-4.4573436287038398E-3</v>
      </c>
    </row>
    <row r="3394" spans="2:5" x14ac:dyDescent="0.35">
      <c r="B3394" s="40">
        <v>39315</v>
      </c>
      <c r="C3394" s="41">
        <v>41.857802999999997</v>
      </c>
      <c r="D3394" s="6">
        <f t="shared" si="55"/>
        <v>-0.92744918658495701</v>
      </c>
      <c r="E3394">
        <v>-4.4575813047775491E-3</v>
      </c>
    </row>
    <row r="3395" spans="2:5" x14ac:dyDescent="0.35">
      <c r="B3395" s="40">
        <v>45111</v>
      </c>
      <c r="C3395" s="41">
        <v>576.94464100000005</v>
      </c>
      <c r="D3395" s="6">
        <f t="shared" si="55"/>
        <v>4.8632084353831901</v>
      </c>
      <c r="E3395">
        <v>-4.4654801190693117E-3</v>
      </c>
    </row>
    <row r="3396" spans="2:5" x14ac:dyDescent="0.35">
      <c r="B3396" s="40">
        <v>41085</v>
      </c>
      <c r="C3396" s="41">
        <v>98.400841</v>
      </c>
      <c r="D3396" s="6">
        <f t="shared" si="55"/>
        <v>1.5065066982252864</v>
      </c>
      <c r="E3396">
        <v>-4.4683006244105976E-3</v>
      </c>
    </row>
    <row r="3397" spans="2:5" x14ac:dyDescent="0.35">
      <c r="B3397" s="40">
        <v>38965</v>
      </c>
      <c r="C3397" s="41">
        <v>39.258159999999997</v>
      </c>
      <c r="D3397" s="6">
        <f t="shared" si="55"/>
        <v>-0.87774446374531656</v>
      </c>
      <c r="E3397">
        <v>-4.472627749442893E-3</v>
      </c>
    </row>
    <row r="3398" spans="2:5" x14ac:dyDescent="0.35">
      <c r="B3398" s="40">
        <v>43083</v>
      </c>
      <c r="C3398" s="41">
        <v>321.11560100000003</v>
      </c>
      <c r="D3398" s="6">
        <f t="shared" si="55"/>
        <v>0.11259499912117597</v>
      </c>
      <c r="E3398">
        <v>-4.4827195990008607E-3</v>
      </c>
    </row>
    <row r="3399" spans="2:5" x14ac:dyDescent="0.35">
      <c r="B3399" s="40">
        <v>42944</v>
      </c>
      <c r="C3399" s="41">
        <v>288.61859099999998</v>
      </c>
      <c r="D3399" s="6">
        <f t="shared" ref="D3399:D3462" si="56">(C3399-C3400)/C3400</f>
        <v>5.9596143869642617</v>
      </c>
      <c r="E3399">
        <v>-4.4886907266045717E-3</v>
      </c>
    </row>
    <row r="3400" spans="2:5" x14ac:dyDescent="0.35">
      <c r="B3400" s="40">
        <v>39485</v>
      </c>
      <c r="C3400" s="41">
        <v>41.470486000000001</v>
      </c>
      <c r="D3400" s="6">
        <f t="shared" si="56"/>
        <v>1.7904384429226443</v>
      </c>
      <c r="E3400">
        <v>-4.5294698551435275E-3</v>
      </c>
    </row>
    <row r="3401" spans="2:5" x14ac:dyDescent="0.35">
      <c r="B3401" s="40">
        <v>38447</v>
      </c>
      <c r="C3401" s="41">
        <v>14.861637999999999</v>
      </c>
      <c r="D3401" s="6">
        <f t="shared" si="56"/>
        <v>-0.3276703417994255</v>
      </c>
      <c r="E3401">
        <v>-4.5399629469792145E-3</v>
      </c>
    </row>
    <row r="3402" spans="2:5" x14ac:dyDescent="0.35">
      <c r="B3402" s="40">
        <v>38631</v>
      </c>
      <c r="C3402" s="41">
        <v>22.104689</v>
      </c>
      <c r="D3402" s="6">
        <f t="shared" si="56"/>
        <v>-0.93221638885180913</v>
      </c>
      <c r="E3402">
        <v>-4.5409871885932528E-3</v>
      </c>
    </row>
    <row r="3403" spans="2:5" x14ac:dyDescent="0.35">
      <c r="B3403" s="40">
        <v>43080</v>
      </c>
      <c r="C3403" s="41">
        <v>326.10668900000002</v>
      </c>
      <c r="D3403" s="6">
        <f t="shared" si="56"/>
        <v>2.7557141627310311</v>
      </c>
      <c r="E3403">
        <v>-4.5565922328568943E-3</v>
      </c>
    </row>
    <row r="3404" spans="2:5" x14ac:dyDescent="0.35">
      <c r="B3404" s="40">
        <v>40948</v>
      </c>
      <c r="C3404" s="41">
        <v>86.829475000000002</v>
      </c>
      <c r="D3404" s="6">
        <f t="shared" si="56"/>
        <v>0.23259616359470647</v>
      </c>
      <c r="E3404">
        <v>-4.5567227484204992E-3</v>
      </c>
    </row>
    <row r="3405" spans="2:5" x14ac:dyDescent="0.35">
      <c r="B3405" s="40">
        <v>40130</v>
      </c>
      <c r="C3405" s="41">
        <v>70.444382000000004</v>
      </c>
      <c r="D3405" s="6">
        <f t="shared" si="56"/>
        <v>-0.6911683974269931</v>
      </c>
      <c r="E3405">
        <v>-4.5758120412380783E-3</v>
      </c>
    </row>
    <row r="3406" spans="2:5" x14ac:dyDescent="0.35">
      <c r="B3406" s="40">
        <v>42019</v>
      </c>
      <c r="C3406" s="41">
        <v>228.09965500000001</v>
      </c>
      <c r="D3406" s="6">
        <f t="shared" si="56"/>
        <v>-0.15476304933879734</v>
      </c>
      <c r="E3406">
        <v>-4.5809116087110347E-3</v>
      </c>
    </row>
    <row r="3407" spans="2:5" x14ac:dyDescent="0.35">
      <c r="B3407" s="40">
        <v>42607</v>
      </c>
      <c r="C3407" s="41">
        <v>269.86474600000003</v>
      </c>
      <c r="D3407" s="6">
        <f t="shared" si="56"/>
        <v>46.840513036425769</v>
      </c>
      <c r="E3407">
        <v>-4.5934515373988278E-3</v>
      </c>
    </row>
    <row r="3408" spans="2:5" x14ac:dyDescent="0.35">
      <c r="B3408" s="40">
        <v>37519</v>
      </c>
      <c r="C3408" s="41">
        <v>5.6409250000000002</v>
      </c>
      <c r="D3408" s="6">
        <f t="shared" si="56"/>
        <v>-0.93992667677060648</v>
      </c>
      <c r="E3408">
        <v>-4.6052398234487802E-3</v>
      </c>
    </row>
    <row r="3409" spans="2:5" x14ac:dyDescent="0.35">
      <c r="B3409" s="40">
        <v>40436</v>
      </c>
      <c r="C3409" s="41">
        <v>93.900665000000004</v>
      </c>
      <c r="D3409" s="6">
        <f t="shared" si="56"/>
        <v>10.345235113531894</v>
      </c>
      <c r="E3409">
        <v>-4.6060231509614845E-3</v>
      </c>
    </row>
    <row r="3410" spans="2:5" x14ac:dyDescent="0.35">
      <c r="B3410" s="40">
        <v>37854</v>
      </c>
      <c r="C3410" s="41">
        <v>8.2766610000000007</v>
      </c>
      <c r="D3410" s="6">
        <f t="shared" si="56"/>
        <v>0.47505167882441574</v>
      </c>
      <c r="E3410">
        <v>-4.612140621341263E-3</v>
      </c>
    </row>
    <row r="3411" spans="2:5" x14ac:dyDescent="0.35">
      <c r="B3411" s="40">
        <v>37539</v>
      </c>
      <c r="C3411" s="41">
        <v>5.6110990000000003</v>
      </c>
      <c r="D3411" s="6">
        <f t="shared" si="56"/>
        <v>-9.9072812438350637E-3</v>
      </c>
      <c r="E3411">
        <v>-4.6296058129597544E-3</v>
      </c>
    </row>
    <row r="3412" spans="2:5" x14ac:dyDescent="0.35">
      <c r="B3412" s="40">
        <v>37658</v>
      </c>
      <c r="C3412" s="41">
        <v>5.6672459999999996</v>
      </c>
      <c r="D3412" s="6">
        <f t="shared" si="56"/>
        <v>-0.93283188692106689</v>
      </c>
      <c r="E3412">
        <v>-4.6358736000392071E-3</v>
      </c>
    </row>
    <row r="3413" spans="2:5" x14ac:dyDescent="0.35">
      <c r="B3413" s="40">
        <v>40494</v>
      </c>
      <c r="C3413" s="41">
        <v>84.374054000000001</v>
      </c>
      <c r="D3413" s="6">
        <f t="shared" si="56"/>
        <v>-1.0665758294240393E-2</v>
      </c>
      <c r="E3413">
        <v>-4.6365639907246193E-3</v>
      </c>
    </row>
    <row r="3414" spans="2:5" x14ac:dyDescent="0.35">
      <c r="B3414" s="40">
        <v>40920</v>
      </c>
      <c r="C3414" s="41">
        <v>85.283669000000003</v>
      </c>
      <c r="D3414" s="6">
        <f t="shared" si="56"/>
        <v>-0.76252874498869982</v>
      </c>
      <c r="E3414">
        <v>-4.6392808277309697E-3</v>
      </c>
    </row>
    <row r="3415" spans="2:5" x14ac:dyDescent="0.35">
      <c r="B3415" s="40">
        <v>43255</v>
      </c>
      <c r="C3415" s="41">
        <v>359.13259900000003</v>
      </c>
      <c r="D3415" s="6">
        <f t="shared" si="56"/>
        <v>-0.37456395600041115</v>
      </c>
      <c r="E3415">
        <v>-4.6540325594479374E-3</v>
      </c>
    </row>
    <row r="3416" spans="2:5" x14ac:dyDescent="0.35">
      <c r="B3416" s="40">
        <v>44382</v>
      </c>
      <c r="C3416" s="41">
        <v>574.21154799999999</v>
      </c>
      <c r="D3416" s="6">
        <f t="shared" si="56"/>
        <v>2.7339606902741052</v>
      </c>
      <c r="E3416">
        <v>-4.6574749089545323E-3</v>
      </c>
    </row>
    <row r="3417" spans="2:5" x14ac:dyDescent="0.35">
      <c r="B3417" s="40">
        <v>41639</v>
      </c>
      <c r="C3417" s="41">
        <v>153.780823</v>
      </c>
      <c r="D3417" s="6">
        <f t="shared" si="56"/>
        <v>26.682449370622773</v>
      </c>
      <c r="E3417">
        <v>-4.6743293129523451E-3</v>
      </c>
    </row>
    <row r="3418" spans="2:5" x14ac:dyDescent="0.35">
      <c r="B3418" s="40">
        <v>37559</v>
      </c>
      <c r="C3418" s="41">
        <v>5.5551740000000001</v>
      </c>
      <c r="D3418" s="6">
        <f t="shared" si="56"/>
        <v>-0.95506281495894974</v>
      </c>
      <c r="E3418">
        <v>-4.6759950061563338E-3</v>
      </c>
    </row>
    <row r="3419" spans="2:5" x14ac:dyDescent="0.35">
      <c r="B3419" s="40">
        <v>41379</v>
      </c>
      <c r="C3419" s="41">
        <v>123.62087200000001</v>
      </c>
      <c r="D3419" s="6">
        <f t="shared" si="56"/>
        <v>0.46853790797998734</v>
      </c>
      <c r="E3419">
        <v>-4.6777641226770465E-3</v>
      </c>
    </row>
    <row r="3420" spans="2:5" x14ac:dyDescent="0.35">
      <c r="B3420" s="40">
        <v>40931</v>
      </c>
      <c r="C3420" s="41">
        <v>84.179558</v>
      </c>
      <c r="D3420" s="6">
        <f t="shared" si="56"/>
        <v>-7.8199370732529597E-2</v>
      </c>
      <c r="E3420">
        <v>-4.6993029819887904E-3</v>
      </c>
    </row>
    <row r="3421" spans="2:5" x14ac:dyDescent="0.35">
      <c r="B3421" s="40">
        <v>40371</v>
      </c>
      <c r="C3421" s="41">
        <v>91.320785999999998</v>
      </c>
      <c r="D3421" s="6">
        <f t="shared" si="56"/>
        <v>-0.39690643002567028</v>
      </c>
      <c r="E3421">
        <v>-4.7060584531362221E-3</v>
      </c>
    </row>
    <row r="3422" spans="2:5" x14ac:dyDescent="0.35">
      <c r="B3422" s="40">
        <v>41562</v>
      </c>
      <c r="C3422" s="41">
        <v>151.420593</v>
      </c>
      <c r="D3422" s="6">
        <f t="shared" si="56"/>
        <v>-0.24969507151338763</v>
      </c>
      <c r="E3422">
        <v>-4.726485586971722E-3</v>
      </c>
    </row>
    <row r="3423" spans="2:5" x14ac:dyDescent="0.35">
      <c r="B3423" s="40">
        <v>41913</v>
      </c>
      <c r="C3423" s="41">
        <v>201.812073</v>
      </c>
      <c r="D3423" s="6">
        <f t="shared" si="56"/>
        <v>35.409651733107602</v>
      </c>
      <c r="E3423">
        <v>-4.7265460641984954E-3</v>
      </c>
    </row>
    <row r="3424" spans="2:5" x14ac:dyDescent="0.35">
      <c r="B3424" s="40">
        <v>37676</v>
      </c>
      <c r="C3424" s="41">
        <v>5.5428179999999996</v>
      </c>
      <c r="D3424" s="6">
        <f t="shared" si="56"/>
        <v>-0.85879860080944215</v>
      </c>
      <c r="E3424">
        <v>-4.7392701157723382E-3</v>
      </c>
    </row>
    <row r="3425" spans="2:5" x14ac:dyDescent="0.35">
      <c r="B3425" s="40">
        <v>39211</v>
      </c>
      <c r="C3425" s="41">
        <v>39.254696000000003</v>
      </c>
      <c r="D3425" s="6">
        <f t="shared" si="56"/>
        <v>-0.92893275870607883</v>
      </c>
      <c r="E3425">
        <v>-4.752151956495471E-3</v>
      </c>
    </row>
    <row r="3426" spans="2:5" x14ac:dyDescent="0.35">
      <c r="B3426" s="40">
        <v>44945</v>
      </c>
      <c r="C3426" s="41">
        <v>552.35992399999998</v>
      </c>
      <c r="D3426" s="6">
        <f t="shared" si="56"/>
        <v>2.6595337263386178</v>
      </c>
      <c r="E3426">
        <v>-4.7525163980046362E-3</v>
      </c>
    </row>
    <row r="3427" spans="2:5" x14ac:dyDescent="0.35">
      <c r="B3427" s="40">
        <v>41656</v>
      </c>
      <c r="C3427" s="41">
        <v>150.937241</v>
      </c>
      <c r="D3427" s="6">
        <f t="shared" si="56"/>
        <v>26.417661227477744</v>
      </c>
      <c r="E3427">
        <v>-4.7615716846735557E-3</v>
      </c>
    </row>
    <row r="3428" spans="2:5" x14ac:dyDescent="0.35">
      <c r="B3428" s="40">
        <v>37620</v>
      </c>
      <c r="C3428" s="41">
        <v>5.5051100000000002</v>
      </c>
      <c r="D3428" s="6">
        <f t="shared" si="56"/>
        <v>-0.92802767154572208</v>
      </c>
      <c r="E3428">
        <v>-4.7721172548457818E-3</v>
      </c>
    </row>
    <row r="3429" spans="2:5" x14ac:dyDescent="0.35">
      <c r="B3429" s="40">
        <v>40310</v>
      </c>
      <c r="C3429" s="41">
        <v>76.489258000000007</v>
      </c>
      <c r="D3429" s="6">
        <f t="shared" si="56"/>
        <v>6.3006710223727877E-2</v>
      </c>
      <c r="E3429">
        <v>-4.7753033031656148E-3</v>
      </c>
    </row>
    <row r="3430" spans="2:5" x14ac:dyDescent="0.35">
      <c r="B3430" s="40">
        <v>40252</v>
      </c>
      <c r="C3430" s="41">
        <v>71.955573999999999</v>
      </c>
      <c r="D3430" s="6">
        <f t="shared" si="56"/>
        <v>-0.70732277060669724</v>
      </c>
      <c r="E3430">
        <v>-4.7777479180443885E-3</v>
      </c>
    </row>
    <row r="3431" spans="2:5" x14ac:dyDescent="0.35">
      <c r="B3431" s="40">
        <v>42151</v>
      </c>
      <c r="C3431" s="41">
        <v>245.85299699999999</v>
      </c>
      <c r="D3431" s="6">
        <f t="shared" si="56"/>
        <v>-0.17570543893029608</v>
      </c>
      <c r="E3431">
        <v>-4.8029079397645469E-3</v>
      </c>
    </row>
    <row r="3432" spans="2:5" x14ac:dyDescent="0.35">
      <c r="B3432" s="40">
        <v>43178</v>
      </c>
      <c r="C3432" s="41">
        <v>298.258667</v>
      </c>
      <c r="D3432" s="6">
        <f t="shared" si="56"/>
        <v>-0.40771269075041489</v>
      </c>
      <c r="E3432">
        <v>-4.8248991160338168E-3</v>
      </c>
    </row>
    <row r="3433" spans="2:5" x14ac:dyDescent="0.35">
      <c r="B3433" s="40">
        <v>44148</v>
      </c>
      <c r="C3433" s="41">
        <v>503.57092299999999</v>
      </c>
      <c r="D3433" s="6">
        <f t="shared" si="56"/>
        <v>4.5947515777977133</v>
      </c>
      <c r="E3433">
        <v>-4.8271968211128259E-3</v>
      </c>
    </row>
    <row r="3434" spans="2:5" x14ac:dyDescent="0.35">
      <c r="B3434" s="40">
        <v>40683</v>
      </c>
      <c r="C3434" s="41">
        <v>90.007735999999994</v>
      </c>
      <c r="D3434" s="6">
        <f t="shared" si="56"/>
        <v>-0.45929689683698993</v>
      </c>
      <c r="E3434">
        <v>-4.8283678260581143E-3</v>
      </c>
    </row>
    <row r="3435" spans="2:5" x14ac:dyDescent="0.35">
      <c r="B3435" s="40">
        <v>41794</v>
      </c>
      <c r="C3435" s="41">
        <v>166.464249</v>
      </c>
      <c r="D3435" s="6">
        <f t="shared" si="56"/>
        <v>2.9050159266206039</v>
      </c>
      <c r="E3435">
        <v>-4.8569465169336964E-3</v>
      </c>
    </row>
    <row r="3436" spans="2:5" x14ac:dyDescent="0.35">
      <c r="B3436" s="40">
        <v>39265</v>
      </c>
      <c r="C3436" s="41">
        <v>42.628315000000001</v>
      </c>
      <c r="D3436" s="6">
        <f t="shared" si="56"/>
        <v>-0.87241996134115163</v>
      </c>
      <c r="E3436">
        <v>-4.8612686057503095E-3</v>
      </c>
    </row>
    <row r="3437" spans="2:5" x14ac:dyDescent="0.35">
      <c r="B3437" s="40">
        <v>43112</v>
      </c>
      <c r="C3437" s="41">
        <v>334.129974</v>
      </c>
      <c r="D3437" s="6">
        <f t="shared" si="56"/>
        <v>-0.41147385020452854</v>
      </c>
      <c r="E3437">
        <v>-4.8624533540965924E-3</v>
      </c>
    </row>
    <row r="3438" spans="2:5" x14ac:dyDescent="0.35">
      <c r="B3438" s="40">
        <v>44834</v>
      </c>
      <c r="C3438" s="41">
        <v>567.74023399999999</v>
      </c>
      <c r="D3438" s="6">
        <f t="shared" si="56"/>
        <v>5.3891403744563187</v>
      </c>
      <c r="E3438">
        <v>-4.8631086214466941E-3</v>
      </c>
    </row>
    <row r="3439" spans="2:5" x14ac:dyDescent="0.35">
      <c r="B3439" s="40">
        <v>40471</v>
      </c>
      <c r="C3439" s="41">
        <v>88.860191</v>
      </c>
      <c r="D3439" s="6">
        <f t="shared" si="56"/>
        <v>-0.82511766656787133</v>
      </c>
      <c r="E3439">
        <v>-4.8662785496711072E-3</v>
      </c>
    </row>
    <row r="3440" spans="2:5" x14ac:dyDescent="0.35">
      <c r="B3440" s="40">
        <v>44244</v>
      </c>
      <c r="C3440" s="41">
        <v>508.11416600000001</v>
      </c>
      <c r="D3440" s="6">
        <f t="shared" si="56"/>
        <v>1.0733038092384193</v>
      </c>
      <c r="E3440">
        <v>-4.8794720352997754E-3</v>
      </c>
    </row>
    <row r="3441" spans="2:5" x14ac:dyDescent="0.35">
      <c r="B3441" s="40">
        <v>42786</v>
      </c>
      <c r="C3441" s="41">
        <v>245.07463100000001</v>
      </c>
      <c r="D3441" s="6">
        <f t="shared" si="56"/>
        <v>1.091346955421777</v>
      </c>
      <c r="E3441">
        <v>-4.8899838695498857E-3</v>
      </c>
    </row>
    <row r="3442" spans="2:5" x14ac:dyDescent="0.35">
      <c r="B3442" s="40">
        <v>41313</v>
      </c>
      <c r="C3442" s="41">
        <v>117.18506600000001</v>
      </c>
      <c r="D3442" s="6">
        <f t="shared" si="56"/>
        <v>11.517868918005307</v>
      </c>
      <c r="E3442">
        <v>-4.9335854998988002E-3</v>
      </c>
    </row>
    <row r="3443" spans="2:5" x14ac:dyDescent="0.35">
      <c r="B3443" s="40">
        <v>37959</v>
      </c>
      <c r="C3443" s="41">
        <v>9.3614230000000003</v>
      </c>
      <c r="D3443" s="6">
        <f t="shared" si="56"/>
        <v>-0.97920518075168161</v>
      </c>
      <c r="E3443">
        <v>-4.9342867505031427E-3</v>
      </c>
    </row>
    <row r="3444" spans="2:5" x14ac:dyDescent="0.35">
      <c r="B3444" s="40">
        <v>43805</v>
      </c>
      <c r="C3444" s="41">
        <v>450.180542</v>
      </c>
      <c r="D3444" s="6">
        <f t="shared" si="56"/>
        <v>9.7229894395187966</v>
      </c>
      <c r="E3444">
        <v>-4.934478402789504E-3</v>
      </c>
    </row>
    <row r="3445" spans="2:5" x14ac:dyDescent="0.35">
      <c r="B3445" s="40">
        <v>39239</v>
      </c>
      <c r="C3445" s="41">
        <v>41.982745999999999</v>
      </c>
      <c r="D3445" s="6">
        <f t="shared" si="56"/>
        <v>9.9187858554510011E-2</v>
      </c>
      <c r="E3445">
        <v>-4.9358400989558257E-3</v>
      </c>
    </row>
    <row r="3446" spans="2:5" x14ac:dyDescent="0.35">
      <c r="B3446" s="40">
        <v>39660</v>
      </c>
      <c r="C3446" s="41">
        <v>38.194332000000003</v>
      </c>
      <c r="D3446" s="6">
        <f t="shared" si="56"/>
        <v>5.3828194456885186</v>
      </c>
      <c r="E3446">
        <v>-4.9531767506830896E-3</v>
      </c>
    </row>
    <row r="3447" spans="2:5" x14ac:dyDescent="0.35">
      <c r="B3447" s="40">
        <v>37490</v>
      </c>
      <c r="C3447" s="41">
        <v>5.9839279999999997</v>
      </c>
      <c r="D3447" s="6">
        <f t="shared" si="56"/>
        <v>-0.94846434828543191</v>
      </c>
      <c r="E3447">
        <v>-4.9597963335719615E-3</v>
      </c>
    </row>
    <row r="3448" spans="2:5" x14ac:dyDescent="0.35">
      <c r="B3448" s="40">
        <v>41304</v>
      </c>
      <c r="C3448" s="41">
        <v>116.112396</v>
      </c>
      <c r="D3448" s="6">
        <f t="shared" si="56"/>
        <v>0.32310602181542691</v>
      </c>
      <c r="E3448">
        <v>-4.9792003725042553E-3</v>
      </c>
    </row>
    <row r="3449" spans="2:5" x14ac:dyDescent="0.35">
      <c r="B3449" s="40">
        <v>40829</v>
      </c>
      <c r="C3449" s="41">
        <v>87.757439000000005</v>
      </c>
      <c r="D3449" s="6">
        <f t="shared" si="56"/>
        <v>-0.17584213294974688</v>
      </c>
      <c r="E3449">
        <v>-4.9800523632055763E-3</v>
      </c>
    </row>
    <row r="3450" spans="2:5" x14ac:dyDescent="0.35">
      <c r="B3450" s="40">
        <v>41129</v>
      </c>
      <c r="C3450" s="41">
        <v>106.481346</v>
      </c>
      <c r="D3450" s="6">
        <f t="shared" si="56"/>
        <v>-0.79765571450132533</v>
      </c>
      <c r="E3450">
        <v>-4.9855127609835896E-3</v>
      </c>
    </row>
    <row r="3451" spans="2:5" x14ac:dyDescent="0.35">
      <c r="B3451" s="40">
        <v>44313</v>
      </c>
      <c r="C3451" s="41">
        <v>526.23846400000002</v>
      </c>
      <c r="D3451" s="6">
        <f t="shared" si="56"/>
        <v>0.37540473396642943</v>
      </c>
      <c r="E3451">
        <v>-4.9879341861053146E-3</v>
      </c>
    </row>
    <row r="3452" spans="2:5" x14ac:dyDescent="0.35">
      <c r="B3452" s="40">
        <v>43613</v>
      </c>
      <c r="C3452" s="41">
        <v>382.60626200000002</v>
      </c>
      <c r="D3452" s="6">
        <f t="shared" si="56"/>
        <v>0.4009149751017253</v>
      </c>
      <c r="E3452">
        <v>-4.9987979822828524E-3</v>
      </c>
    </row>
    <row r="3453" spans="2:5" x14ac:dyDescent="0.35">
      <c r="B3453" s="40">
        <v>42228</v>
      </c>
      <c r="C3453" s="41">
        <v>273.111694</v>
      </c>
      <c r="D3453" s="6">
        <f t="shared" si="56"/>
        <v>-0.50626658540378366</v>
      </c>
      <c r="E3453">
        <v>-5.0017197868985931E-3</v>
      </c>
    </row>
    <row r="3454" spans="2:5" x14ac:dyDescent="0.35">
      <c r="B3454" s="40">
        <v>44308</v>
      </c>
      <c r="C3454" s="41">
        <v>553.15618900000004</v>
      </c>
      <c r="D3454" s="6">
        <f t="shared" si="56"/>
        <v>30.766862665891917</v>
      </c>
      <c r="E3454">
        <v>-5.0088193203938524E-3</v>
      </c>
    </row>
    <row r="3455" spans="2:5" x14ac:dyDescent="0.35">
      <c r="B3455" s="40">
        <v>38510</v>
      </c>
      <c r="C3455" s="41">
        <v>17.412994000000001</v>
      </c>
      <c r="D3455" s="6">
        <f t="shared" si="56"/>
        <v>-0.5450392843676849</v>
      </c>
      <c r="E3455">
        <v>-5.0114572573047474E-3</v>
      </c>
    </row>
    <row r="3456" spans="2:5" x14ac:dyDescent="0.35">
      <c r="B3456" s="40">
        <v>38968</v>
      </c>
      <c r="C3456" s="41">
        <v>38.273620999999999</v>
      </c>
      <c r="D3456" s="6">
        <f t="shared" si="56"/>
        <v>-0.88511607491584288</v>
      </c>
      <c r="E3456">
        <v>-5.0119309282082173E-3</v>
      </c>
    </row>
    <row r="3457" spans="2:5" x14ac:dyDescent="0.35">
      <c r="B3457" s="40">
        <v>43216</v>
      </c>
      <c r="C3457" s="41">
        <v>333.15035999999998</v>
      </c>
      <c r="D3457" s="6">
        <f t="shared" si="56"/>
        <v>3.5818302234798858</v>
      </c>
      <c r="E3457">
        <v>-5.0154484363051912E-3</v>
      </c>
    </row>
    <row r="3458" spans="2:5" x14ac:dyDescent="0.35">
      <c r="B3458" s="40">
        <v>40239</v>
      </c>
      <c r="C3458" s="41">
        <v>72.711196999999999</v>
      </c>
      <c r="D3458" s="6">
        <f t="shared" si="56"/>
        <v>-0.54787837289011176</v>
      </c>
      <c r="E3458">
        <v>-5.0219768704190719E-3</v>
      </c>
    </row>
    <row r="3459" spans="2:5" x14ac:dyDescent="0.35">
      <c r="B3459" s="40">
        <v>41750</v>
      </c>
      <c r="C3459" s="41">
        <v>160.822205</v>
      </c>
      <c r="D3459" s="6">
        <f t="shared" si="56"/>
        <v>0.13800603583558907</v>
      </c>
      <c r="E3459">
        <v>-5.0263914956252317E-3</v>
      </c>
    </row>
    <row r="3460" spans="2:5" x14ac:dyDescent="0.35">
      <c r="B3460" s="40">
        <v>41430</v>
      </c>
      <c r="C3460" s="41">
        <v>141.31929</v>
      </c>
      <c r="D3460" s="6">
        <f t="shared" si="56"/>
        <v>17.684918621957852</v>
      </c>
      <c r="E3460">
        <v>-5.0346121134138989E-3</v>
      </c>
    </row>
    <row r="3461" spans="2:5" x14ac:dyDescent="0.35">
      <c r="B3461" s="40">
        <v>37904</v>
      </c>
      <c r="C3461" s="41">
        <v>7.5632809999999999</v>
      </c>
      <c r="D3461" s="6">
        <f t="shared" si="56"/>
        <v>-0.98540958413303859</v>
      </c>
      <c r="E3461">
        <v>-5.0460170497440976E-3</v>
      </c>
    </row>
    <row r="3462" spans="2:5" x14ac:dyDescent="0.35">
      <c r="B3462" s="40">
        <v>44341</v>
      </c>
      <c r="C3462" s="41">
        <v>518.37323000000004</v>
      </c>
      <c r="D3462" s="6">
        <f t="shared" si="56"/>
        <v>10.540164071138456</v>
      </c>
      <c r="E3462">
        <v>-5.0633489916759632E-3</v>
      </c>
    </row>
    <row r="3463" spans="2:5" x14ac:dyDescent="0.35">
      <c r="B3463" s="40">
        <v>39350</v>
      </c>
      <c r="C3463" s="41">
        <v>44.919052000000001</v>
      </c>
      <c r="D3463" s="6">
        <f t="shared" ref="D3463:D3526" si="57">(C3463-C3464)/C3464</f>
        <v>2.1965436180143691</v>
      </c>
      <c r="E3463">
        <v>-5.073897968174864E-3</v>
      </c>
    </row>
    <row r="3464" spans="2:5" x14ac:dyDescent="0.35">
      <c r="B3464" s="40">
        <v>38399</v>
      </c>
      <c r="C3464" s="41">
        <v>14.052382</v>
      </c>
      <c r="D3464" s="6">
        <f t="shared" si="57"/>
        <v>-0.84944269490678659</v>
      </c>
      <c r="E3464">
        <v>-5.080592157781498E-3</v>
      </c>
    </row>
    <row r="3465" spans="2:5" x14ac:dyDescent="0.35">
      <c r="B3465" s="40">
        <v>40429</v>
      </c>
      <c r="C3465" s="41">
        <v>93.335769999999997</v>
      </c>
      <c r="D3465" s="6">
        <f t="shared" si="57"/>
        <v>-0.84091096769745621</v>
      </c>
      <c r="E3465">
        <v>-5.0949993460979916E-3</v>
      </c>
    </row>
    <row r="3466" spans="2:5" x14ac:dyDescent="0.35">
      <c r="B3466" s="40">
        <v>44530</v>
      </c>
      <c r="C3466" s="41">
        <v>586.68890399999998</v>
      </c>
      <c r="D3466" s="6">
        <f t="shared" si="57"/>
        <v>0.60559431054845814</v>
      </c>
      <c r="E3466">
        <v>-5.1001966991588042E-3</v>
      </c>
    </row>
    <row r="3467" spans="2:5" x14ac:dyDescent="0.35">
      <c r="B3467" s="40">
        <v>43588</v>
      </c>
      <c r="C3467" s="41">
        <v>365.40295400000002</v>
      </c>
      <c r="D3467" s="6">
        <f t="shared" si="57"/>
        <v>-0.40289639153875068</v>
      </c>
      <c r="E3467">
        <v>-5.1025628045848186E-3</v>
      </c>
    </row>
    <row r="3468" spans="2:5" x14ac:dyDescent="0.35">
      <c r="B3468" s="40">
        <v>44468</v>
      </c>
      <c r="C3468" s="41">
        <v>611.95904499999995</v>
      </c>
      <c r="D3468" s="6">
        <f t="shared" si="57"/>
        <v>5.712868376067512E-2</v>
      </c>
      <c r="E3468">
        <v>-5.1088413780346776E-3</v>
      </c>
    </row>
    <row r="3469" spans="2:5" x14ac:dyDescent="0.35">
      <c r="B3469" s="40">
        <v>44795</v>
      </c>
      <c r="C3469" s="41">
        <v>578.88793899999996</v>
      </c>
      <c r="D3469" s="6">
        <f t="shared" si="57"/>
        <v>0.67748926917690977</v>
      </c>
      <c r="E3469">
        <v>-5.1089860849622398E-3</v>
      </c>
    </row>
    <row r="3470" spans="2:5" x14ac:dyDescent="0.35">
      <c r="B3470" s="40">
        <v>43223</v>
      </c>
      <c r="C3470" s="41">
        <v>345.09188799999998</v>
      </c>
      <c r="D3470" s="6">
        <f t="shared" si="57"/>
        <v>8.9124785412487011</v>
      </c>
      <c r="E3470">
        <v>-5.1103043067215652E-3</v>
      </c>
    </row>
    <row r="3471" spans="2:5" x14ac:dyDescent="0.35">
      <c r="B3471" s="40">
        <v>38875</v>
      </c>
      <c r="C3471" s="41">
        <v>34.813884999999999</v>
      </c>
      <c r="D3471" s="6">
        <f t="shared" si="57"/>
        <v>-0.59368101751367353</v>
      </c>
      <c r="E3471">
        <v>-5.1182824079418409E-3</v>
      </c>
    </row>
    <row r="3472" spans="2:5" x14ac:dyDescent="0.35">
      <c r="B3472" s="40">
        <v>40919</v>
      </c>
      <c r="C3472" s="41">
        <v>85.681168</v>
      </c>
      <c r="D3472" s="6">
        <f t="shared" si="57"/>
        <v>-0.83546839686520258</v>
      </c>
      <c r="E3472">
        <v>-5.128049119623496E-3</v>
      </c>
    </row>
    <row r="3473" spans="2:5" x14ac:dyDescent="0.35">
      <c r="B3473" s="40">
        <v>45026</v>
      </c>
      <c r="C3473" s="41">
        <v>520.75811799999997</v>
      </c>
      <c r="D3473" s="6">
        <f t="shared" si="57"/>
        <v>1.099158603030296</v>
      </c>
      <c r="E3473">
        <v>-5.1341327938715133E-3</v>
      </c>
    </row>
    <row r="3474" spans="2:5" x14ac:dyDescent="0.35">
      <c r="B3474" s="40">
        <v>42297</v>
      </c>
      <c r="C3474" s="41">
        <v>248.079453</v>
      </c>
      <c r="D3474" s="6">
        <f t="shared" si="57"/>
        <v>5.127674787319223</v>
      </c>
      <c r="E3474">
        <v>-5.139048827179719E-3</v>
      </c>
    </row>
    <row r="3475" spans="2:5" x14ac:dyDescent="0.35">
      <c r="B3475" s="40">
        <v>39601</v>
      </c>
      <c r="C3475" s="41">
        <v>40.485087999999998</v>
      </c>
      <c r="D3475" s="6">
        <f t="shared" si="57"/>
        <v>1.6330226696352954</v>
      </c>
      <c r="E3475">
        <v>-5.1519183902472149E-3</v>
      </c>
    </row>
    <row r="3476" spans="2:5" x14ac:dyDescent="0.35">
      <c r="B3476" s="40">
        <v>38411</v>
      </c>
      <c r="C3476" s="41">
        <v>15.375897999999999</v>
      </c>
      <c r="D3476" s="6">
        <f t="shared" si="57"/>
        <v>-0.65374050561247665</v>
      </c>
      <c r="E3476">
        <v>-5.1584455497593988E-3</v>
      </c>
    </row>
    <row r="3477" spans="2:5" x14ac:dyDescent="0.35">
      <c r="B3477" s="40">
        <v>39398</v>
      </c>
      <c r="C3477" s="41">
        <v>44.405707999999997</v>
      </c>
      <c r="D3477" s="6">
        <f t="shared" si="57"/>
        <v>6.7340437056634128</v>
      </c>
      <c r="E3477">
        <v>-5.1667550737199541E-3</v>
      </c>
    </row>
    <row r="3478" spans="2:5" x14ac:dyDescent="0.35">
      <c r="B3478" s="40">
        <v>37524</v>
      </c>
      <c r="C3478" s="41">
        <v>5.7415900000000004</v>
      </c>
      <c r="D3478" s="6">
        <f t="shared" si="57"/>
        <v>-0.94859250748100921</v>
      </c>
      <c r="E3478">
        <v>-5.1678825439025544E-3</v>
      </c>
    </row>
    <row r="3479" spans="2:5" x14ac:dyDescent="0.35">
      <c r="B3479" s="40">
        <v>41232</v>
      </c>
      <c r="C3479" s="41">
        <v>111.687805</v>
      </c>
      <c r="D3479" s="6">
        <f t="shared" si="57"/>
        <v>1.7507552719042889</v>
      </c>
      <c r="E3479">
        <v>-5.1752302166313173E-3</v>
      </c>
    </row>
    <row r="3480" spans="2:5" x14ac:dyDescent="0.35">
      <c r="B3480" s="40">
        <v>39699</v>
      </c>
      <c r="C3480" s="41">
        <v>40.602595999999998</v>
      </c>
      <c r="D3480" s="6">
        <f t="shared" si="57"/>
        <v>-0.63426441557776148</v>
      </c>
      <c r="E3480">
        <v>-5.1762320533384745E-3</v>
      </c>
    </row>
    <row r="3481" spans="2:5" x14ac:dyDescent="0.35">
      <c r="B3481" s="40">
        <v>41176</v>
      </c>
      <c r="C3481" s="41">
        <v>111.01625799999999</v>
      </c>
      <c r="D3481" s="6">
        <f t="shared" si="57"/>
        <v>6.0435331214160606E-3</v>
      </c>
      <c r="E3481">
        <v>-5.1791659501944478E-3</v>
      </c>
    </row>
    <row r="3482" spans="2:5" x14ac:dyDescent="0.35">
      <c r="B3482" s="40">
        <v>41172</v>
      </c>
      <c r="C3482" s="41">
        <v>110.349358</v>
      </c>
      <c r="D3482" s="6">
        <f t="shared" si="57"/>
        <v>-0.73229661125809076</v>
      </c>
      <c r="E3482">
        <v>-5.2102943583187608E-3</v>
      </c>
    </row>
    <row r="3483" spans="2:5" x14ac:dyDescent="0.35">
      <c r="B3483" s="40">
        <v>43664</v>
      </c>
      <c r="C3483" s="41">
        <v>412.20755000000003</v>
      </c>
      <c r="D3483" s="6">
        <f t="shared" si="57"/>
        <v>-0.1921974119231657</v>
      </c>
      <c r="E3483">
        <v>-5.218707590591916E-3</v>
      </c>
    </row>
    <row r="3484" spans="2:5" x14ac:dyDescent="0.35">
      <c r="B3484" s="40">
        <v>44111</v>
      </c>
      <c r="C3484" s="41">
        <v>510.282532</v>
      </c>
      <c r="D3484" s="6">
        <f t="shared" si="57"/>
        <v>3.2826341557363441</v>
      </c>
      <c r="E3484">
        <v>-5.2201587091348775E-3</v>
      </c>
    </row>
    <row r="3485" spans="2:5" x14ac:dyDescent="0.35">
      <c r="B3485" s="40">
        <v>41345</v>
      </c>
      <c r="C3485" s="41">
        <v>119.15155799999999</v>
      </c>
      <c r="D3485" s="6">
        <f t="shared" si="57"/>
        <v>12.242256326498314</v>
      </c>
      <c r="E3485">
        <v>-5.2239378612637787E-3</v>
      </c>
    </row>
    <row r="3486" spans="2:5" x14ac:dyDescent="0.35">
      <c r="B3486" s="40">
        <v>38224</v>
      </c>
      <c r="C3486" s="41">
        <v>8.9978289999999994</v>
      </c>
      <c r="D3486" s="6">
        <f t="shared" si="57"/>
        <v>-0.91015074072426072</v>
      </c>
      <c r="E3486">
        <v>-5.2242748905676787E-3</v>
      </c>
    </row>
    <row r="3487" spans="2:5" x14ac:dyDescent="0.35">
      <c r="B3487" s="40">
        <v>40724</v>
      </c>
      <c r="C3487" s="41">
        <v>100.143608</v>
      </c>
      <c r="D3487" s="6">
        <f t="shared" si="57"/>
        <v>-0.65628994640245231</v>
      </c>
      <c r="E3487">
        <v>-5.2356552456159959E-3</v>
      </c>
    </row>
    <row r="3488" spans="2:5" x14ac:dyDescent="0.35">
      <c r="B3488" s="40">
        <v>42979</v>
      </c>
      <c r="C3488" s="41">
        <v>291.36071800000002</v>
      </c>
      <c r="D3488" s="6">
        <f t="shared" si="57"/>
        <v>16.590137641763388</v>
      </c>
      <c r="E3488">
        <v>-5.2365345101940391E-3</v>
      </c>
    </row>
    <row r="3489" spans="2:5" x14ac:dyDescent="0.35">
      <c r="B3489" s="40">
        <v>38497</v>
      </c>
      <c r="C3489" s="41">
        <v>16.563867999999999</v>
      </c>
      <c r="D3489" s="6">
        <f t="shared" si="57"/>
        <v>1.9422083435469488</v>
      </c>
      <c r="E3489">
        <v>-5.2670699639006903E-3</v>
      </c>
    </row>
    <row r="3490" spans="2:5" x14ac:dyDescent="0.35">
      <c r="B3490" s="40">
        <v>37537</v>
      </c>
      <c r="C3490" s="41">
        <v>5.62974</v>
      </c>
      <c r="D3490" s="6">
        <f t="shared" si="57"/>
        <v>-0.97979144163565202</v>
      </c>
      <c r="E3490">
        <v>-5.2701911648011315E-3</v>
      </c>
    </row>
    <row r="3491" spans="2:5" x14ac:dyDescent="0.35">
      <c r="B3491" s="40">
        <v>42583</v>
      </c>
      <c r="C3491" s="41">
        <v>278.58197000000001</v>
      </c>
      <c r="D3491" s="6">
        <f t="shared" si="57"/>
        <v>-0.31611850303547651</v>
      </c>
      <c r="E3491">
        <v>-5.2703835976707948E-3</v>
      </c>
    </row>
    <row r="3492" spans="2:5" x14ac:dyDescent="0.35">
      <c r="B3492" s="40">
        <v>43481</v>
      </c>
      <c r="C3492" s="41">
        <v>407.35415599999999</v>
      </c>
      <c r="D3492" s="6">
        <f t="shared" si="57"/>
        <v>35.171193354833079</v>
      </c>
      <c r="E3492">
        <v>-5.2804090313600767E-3</v>
      </c>
    </row>
    <row r="3493" spans="2:5" x14ac:dyDescent="0.35">
      <c r="B3493" s="40">
        <v>38342</v>
      </c>
      <c r="C3493" s="41">
        <v>11.261839</v>
      </c>
      <c r="D3493" s="6">
        <f t="shared" si="57"/>
        <v>-0.96873787228904595</v>
      </c>
      <c r="E3493">
        <v>-5.2813935940159975E-3</v>
      </c>
    </row>
    <row r="3494" spans="2:5" x14ac:dyDescent="0.35">
      <c r="B3494" s="40">
        <v>43294</v>
      </c>
      <c r="C3494" s="41">
        <v>360.23904399999998</v>
      </c>
      <c r="D3494" s="6">
        <f t="shared" si="57"/>
        <v>44.551052871428439</v>
      </c>
      <c r="E3494">
        <v>-5.2895904201645605E-3</v>
      </c>
    </row>
    <row r="3495" spans="2:5" x14ac:dyDescent="0.35">
      <c r="B3495" s="40">
        <v>37910</v>
      </c>
      <c r="C3495" s="41">
        <v>7.9084680000000001</v>
      </c>
      <c r="D3495" s="6">
        <f t="shared" si="57"/>
        <v>0.4169651649301449</v>
      </c>
      <c r="E3495">
        <v>-5.3059786025149696E-3</v>
      </c>
    </row>
    <row r="3496" spans="2:5" x14ac:dyDescent="0.35">
      <c r="B3496" s="40">
        <v>37558</v>
      </c>
      <c r="C3496" s="41">
        <v>5.5812720000000002</v>
      </c>
      <c r="D3496" s="6">
        <f t="shared" si="57"/>
        <v>-0.53207016040047672</v>
      </c>
      <c r="E3496">
        <v>-5.3157144438193025E-3</v>
      </c>
    </row>
    <row r="3497" spans="2:5" x14ac:dyDescent="0.35">
      <c r="B3497" s="40">
        <v>38359</v>
      </c>
      <c r="C3497" s="41">
        <v>11.927583</v>
      </c>
      <c r="D3497" s="6">
        <f t="shared" si="57"/>
        <v>-0.9787890649688632</v>
      </c>
      <c r="E3497">
        <v>-5.3189111764100003E-3</v>
      </c>
    </row>
    <row r="3498" spans="2:5" x14ac:dyDescent="0.35">
      <c r="B3498" s="40">
        <v>44546</v>
      </c>
      <c r="C3498" s="41">
        <v>562.33178699999996</v>
      </c>
      <c r="D3498" s="6">
        <f t="shared" si="57"/>
        <v>98.755828813559916</v>
      </c>
      <c r="E3498">
        <v>-5.3201503115266656E-3</v>
      </c>
    </row>
    <row r="3499" spans="2:5" x14ac:dyDescent="0.35">
      <c r="B3499" s="40">
        <v>37659</v>
      </c>
      <c r="C3499" s="41">
        <v>5.6370820000000004</v>
      </c>
      <c r="D3499" s="6">
        <f t="shared" si="57"/>
        <v>-0.47918906935664934</v>
      </c>
      <c r="E3499">
        <v>-5.3225146746760585E-3</v>
      </c>
    </row>
    <row r="3500" spans="2:5" x14ac:dyDescent="0.35">
      <c r="B3500" s="40">
        <v>38027</v>
      </c>
      <c r="C3500" s="41">
        <v>10.823663</v>
      </c>
      <c r="D3500" s="6">
        <f t="shared" si="57"/>
        <v>-0.88039516087887681</v>
      </c>
      <c r="E3500">
        <v>-5.3323528481978768E-3</v>
      </c>
    </row>
    <row r="3501" spans="2:5" x14ac:dyDescent="0.35">
      <c r="B3501" s="40">
        <v>40980</v>
      </c>
      <c r="C3501" s="41">
        <v>90.495193</v>
      </c>
      <c r="D3501" s="6">
        <f t="shared" si="57"/>
        <v>15.290253554614132</v>
      </c>
      <c r="E3501">
        <v>-5.3399375821503656E-3</v>
      </c>
    </row>
    <row r="3502" spans="2:5" x14ac:dyDescent="0.35">
      <c r="B3502" s="40">
        <v>37568</v>
      </c>
      <c r="C3502" s="41">
        <v>5.5551740000000001</v>
      </c>
      <c r="D3502" s="6">
        <f t="shared" si="57"/>
        <v>-0.84253615708701868</v>
      </c>
      <c r="E3502">
        <v>-5.3405541019598832E-3</v>
      </c>
    </row>
    <row r="3503" spans="2:5" x14ac:dyDescent="0.35">
      <c r="B3503" s="40">
        <v>39805</v>
      </c>
      <c r="C3503" s="41">
        <v>35.279045000000004</v>
      </c>
      <c r="D3503" s="6">
        <f t="shared" si="57"/>
        <v>-0.16834079544509981</v>
      </c>
      <c r="E3503">
        <v>-5.3605974155421128E-3</v>
      </c>
    </row>
    <row r="3504" spans="2:5" x14ac:dyDescent="0.35">
      <c r="B3504" s="40">
        <v>39268</v>
      </c>
      <c r="C3504" s="41">
        <v>42.420074</v>
      </c>
      <c r="D3504" s="6">
        <f t="shared" si="57"/>
        <v>6.6014540577842107</v>
      </c>
      <c r="E3504">
        <v>-5.3711971898339483E-3</v>
      </c>
    </row>
    <row r="3505" spans="2:5" x14ac:dyDescent="0.35">
      <c r="B3505" s="40">
        <v>37581</v>
      </c>
      <c r="C3505" s="41">
        <v>5.5805210000000001</v>
      </c>
      <c r="D3505" s="6">
        <f t="shared" si="57"/>
        <v>-0.93089078000405645</v>
      </c>
      <c r="E3505">
        <v>-5.3765251920130912E-3</v>
      </c>
    </row>
    <row r="3506" spans="2:5" x14ac:dyDescent="0.35">
      <c r="B3506" s="40">
        <v>40578</v>
      </c>
      <c r="C3506" s="41">
        <v>80.749297999999996</v>
      </c>
      <c r="D3506" s="6">
        <f t="shared" si="57"/>
        <v>-0.67232181369809396</v>
      </c>
      <c r="E3506">
        <v>-5.3791778810370573E-3</v>
      </c>
    </row>
    <row r="3507" spans="2:5" x14ac:dyDescent="0.35">
      <c r="B3507" s="40">
        <v>42349</v>
      </c>
      <c r="C3507" s="41">
        <v>246.428665</v>
      </c>
      <c r="D3507" s="6">
        <f t="shared" si="57"/>
        <v>30.620157892494728</v>
      </c>
      <c r="E3507">
        <v>-5.3813065757781116E-3</v>
      </c>
    </row>
    <row r="3508" spans="2:5" x14ac:dyDescent="0.35">
      <c r="B3508" s="40">
        <v>37900</v>
      </c>
      <c r="C3508" s="41">
        <v>7.7934039999999998</v>
      </c>
      <c r="D3508" s="6">
        <f t="shared" si="57"/>
        <v>-0.74084117403603278</v>
      </c>
      <c r="E3508">
        <v>-5.3845304664163814E-3</v>
      </c>
    </row>
    <row r="3509" spans="2:5" x14ac:dyDescent="0.35">
      <c r="B3509" s="40">
        <v>38730</v>
      </c>
      <c r="C3509" s="41">
        <v>30.071922000000001</v>
      </c>
      <c r="D3509" s="6">
        <f t="shared" si="57"/>
        <v>-0.82828854638351679</v>
      </c>
      <c r="E3509">
        <v>-5.3848008564984142E-3</v>
      </c>
    </row>
    <row r="3510" spans="2:5" x14ac:dyDescent="0.35">
      <c r="B3510" s="40">
        <v>41842</v>
      </c>
      <c r="C3510" s="41">
        <v>175.13055399999999</v>
      </c>
      <c r="D3510" s="6">
        <f t="shared" si="57"/>
        <v>30.660550009247022</v>
      </c>
      <c r="E3510">
        <v>-5.4125648417788184E-3</v>
      </c>
    </row>
    <row r="3511" spans="2:5" x14ac:dyDescent="0.35">
      <c r="B3511" s="40">
        <v>37617</v>
      </c>
      <c r="C3511" s="41">
        <v>5.5315070000000004</v>
      </c>
      <c r="D3511" s="6">
        <f t="shared" si="57"/>
        <v>-0.95174786771031061</v>
      </c>
      <c r="E3511">
        <v>-5.4235498647797024E-3</v>
      </c>
    </row>
    <row r="3512" spans="2:5" x14ac:dyDescent="0.35">
      <c r="B3512" s="40">
        <v>41264</v>
      </c>
      <c r="C3512" s="41">
        <v>114.63756600000001</v>
      </c>
      <c r="D3512" s="6">
        <f t="shared" si="57"/>
        <v>-0.54499099645312865</v>
      </c>
      <c r="E3512">
        <v>-5.428261194624453E-3</v>
      </c>
    </row>
    <row r="3513" spans="2:5" x14ac:dyDescent="0.35">
      <c r="B3513" s="40">
        <v>42356</v>
      </c>
      <c r="C3513" s="41">
        <v>251.94570899999999</v>
      </c>
      <c r="D3513" s="6">
        <f t="shared" si="57"/>
        <v>-0.55459082770232504</v>
      </c>
      <c r="E3513">
        <v>-5.4445564661335117E-3</v>
      </c>
    </row>
    <row r="3514" spans="2:5" x14ac:dyDescent="0.35">
      <c r="B3514" s="40">
        <v>45140</v>
      </c>
      <c r="C3514" s="41">
        <v>565.65002400000003</v>
      </c>
      <c r="D3514" s="6">
        <f t="shared" si="57"/>
        <v>2.6208967077181322</v>
      </c>
      <c r="E3514">
        <v>-5.4505072527471993E-3</v>
      </c>
    </row>
    <row r="3515" spans="2:5" x14ac:dyDescent="0.35">
      <c r="B3515" s="40">
        <v>41648</v>
      </c>
      <c r="C3515" s="41">
        <v>156.21821600000001</v>
      </c>
      <c r="D3515" s="6">
        <f t="shared" si="57"/>
        <v>2.8513367054650578</v>
      </c>
      <c r="E3515">
        <v>-5.4597205122728296E-3</v>
      </c>
    </row>
    <row r="3516" spans="2:5" x14ac:dyDescent="0.35">
      <c r="B3516" s="40">
        <v>39030</v>
      </c>
      <c r="C3516" s="41">
        <v>40.562077000000002</v>
      </c>
      <c r="D3516" s="6">
        <f t="shared" si="57"/>
        <v>-0.92103681736375953</v>
      </c>
      <c r="E3516">
        <v>-5.4674910565922505E-3</v>
      </c>
    </row>
    <row r="3517" spans="2:5" x14ac:dyDescent="0.35">
      <c r="B3517" s="40">
        <v>44264</v>
      </c>
      <c r="C3517" s="41">
        <v>513.68341099999998</v>
      </c>
      <c r="D3517" s="6">
        <f t="shared" si="57"/>
        <v>0.7444059175732044</v>
      </c>
      <c r="E3517">
        <v>-5.4856584483984261E-3</v>
      </c>
    </row>
    <row r="3518" spans="2:5" x14ac:dyDescent="0.35">
      <c r="B3518" s="40">
        <v>43031</v>
      </c>
      <c r="C3518" s="41">
        <v>294.47470099999998</v>
      </c>
      <c r="D3518" s="6">
        <f t="shared" si="57"/>
        <v>0.10211859727344919</v>
      </c>
      <c r="E3518">
        <v>-5.4934473476406821E-3</v>
      </c>
    </row>
    <row r="3519" spans="2:5" x14ac:dyDescent="0.35">
      <c r="B3519" s="40">
        <v>42634</v>
      </c>
      <c r="C3519" s="41">
        <v>267.18966699999999</v>
      </c>
      <c r="D3519" s="6">
        <f t="shared" si="57"/>
        <v>2.7999021970882971</v>
      </c>
      <c r="E3519">
        <v>-5.4935245372772787E-3</v>
      </c>
    </row>
    <row r="3520" spans="2:5" x14ac:dyDescent="0.35">
      <c r="B3520" s="40">
        <v>40165</v>
      </c>
      <c r="C3520" s="41">
        <v>70.314880000000002</v>
      </c>
      <c r="D3520" s="6">
        <f t="shared" si="57"/>
        <v>9.3428069380105683</v>
      </c>
      <c r="E3520">
        <v>-5.4957010934898552E-3</v>
      </c>
    </row>
    <row r="3521" spans="2:5" x14ac:dyDescent="0.35">
      <c r="B3521" s="40">
        <v>37806</v>
      </c>
      <c r="C3521" s="41">
        <v>6.7984330000000002</v>
      </c>
      <c r="D3521" s="6">
        <f t="shared" si="57"/>
        <v>-0.97972127211138027</v>
      </c>
      <c r="E3521">
        <v>-5.5156865593283012E-3</v>
      </c>
    </row>
    <row r="3522" spans="2:5" x14ac:dyDescent="0.35">
      <c r="B3522" s="40">
        <v>43109</v>
      </c>
      <c r="C3522" s="41">
        <v>335.249481</v>
      </c>
      <c r="D3522" s="6">
        <f t="shared" si="57"/>
        <v>1.8021181940048221</v>
      </c>
      <c r="E3522">
        <v>-5.5346465368769464E-3</v>
      </c>
    </row>
    <row r="3523" spans="2:5" x14ac:dyDescent="0.35">
      <c r="B3523" s="40">
        <v>41197</v>
      </c>
      <c r="C3523" s="41">
        <v>119.64144899999999</v>
      </c>
      <c r="D3523" s="6">
        <f t="shared" si="57"/>
        <v>-0.7759089281988143</v>
      </c>
      <c r="E3523">
        <v>-5.5434463031384983E-3</v>
      </c>
    </row>
    <row r="3524" spans="2:5" x14ac:dyDescent="0.35">
      <c r="B3524" s="40">
        <v>45009</v>
      </c>
      <c r="C3524" s="41">
        <v>533.89654499999995</v>
      </c>
      <c r="D3524" s="6">
        <f t="shared" si="57"/>
        <v>0.85505349636779782</v>
      </c>
      <c r="E3524">
        <v>-5.5616675176941195E-3</v>
      </c>
    </row>
    <row r="3525" spans="2:5" x14ac:dyDescent="0.35">
      <c r="B3525" s="40">
        <v>42566</v>
      </c>
      <c r="C3525" s="41">
        <v>287.80654900000002</v>
      </c>
      <c r="D3525" s="6">
        <f t="shared" si="57"/>
        <v>-8.7963150721662386E-2</v>
      </c>
      <c r="E3525">
        <v>-5.5780687258380757E-3</v>
      </c>
    </row>
    <row r="3526" spans="2:5" x14ac:dyDescent="0.35">
      <c r="B3526" s="40">
        <v>43047</v>
      </c>
      <c r="C3526" s="41">
        <v>315.56460600000003</v>
      </c>
      <c r="D3526" s="6">
        <f t="shared" si="57"/>
        <v>1.8482108630165961</v>
      </c>
      <c r="E3526">
        <v>-5.5857057874072287E-3</v>
      </c>
    </row>
    <row r="3527" spans="2:5" x14ac:dyDescent="0.35">
      <c r="B3527" s="40">
        <v>41212</v>
      </c>
      <c r="C3527" s="41">
        <v>110.793976</v>
      </c>
      <c r="D3527" s="6">
        <f t="shared" ref="D3527:D3590" si="58">(C3527-C3528)/C3528</f>
        <v>-0.27003646214583088</v>
      </c>
      <c r="E3527">
        <v>-5.5863684471051615E-3</v>
      </c>
    </row>
    <row r="3528" spans="2:5" x14ac:dyDescent="0.35">
      <c r="B3528" s="40">
        <v>41537</v>
      </c>
      <c r="C3528" s="41">
        <v>151.78015099999999</v>
      </c>
      <c r="D3528" s="6">
        <f t="shared" si="58"/>
        <v>2.6512192517452067</v>
      </c>
      <c r="E3528">
        <v>-5.5948045007423982E-3</v>
      </c>
    </row>
    <row r="3529" spans="2:5" x14ac:dyDescent="0.35">
      <c r="B3529" s="40">
        <v>39919</v>
      </c>
      <c r="C3529" s="41">
        <v>41.569716999999997</v>
      </c>
      <c r="D3529" s="6">
        <f t="shared" si="58"/>
        <v>-0.90231913160858335</v>
      </c>
      <c r="E3529">
        <v>-5.6065085685870182E-3</v>
      </c>
    </row>
    <row r="3530" spans="2:5" x14ac:dyDescent="0.35">
      <c r="B3530" s="40">
        <v>43529</v>
      </c>
      <c r="C3530" s="41">
        <v>425.56662</v>
      </c>
      <c r="D3530" s="6">
        <f t="shared" si="58"/>
        <v>0.75641230854424457</v>
      </c>
      <c r="E3530">
        <v>-5.6139969574168736E-3</v>
      </c>
    </row>
    <row r="3531" spans="2:5" x14ac:dyDescent="0.35">
      <c r="B3531" s="40">
        <v>42055</v>
      </c>
      <c r="C3531" s="41">
        <v>242.29312100000001</v>
      </c>
      <c r="D3531" s="6">
        <f t="shared" si="58"/>
        <v>-0.31926526165976554</v>
      </c>
      <c r="E3531">
        <v>-5.6193214398196894E-3</v>
      </c>
    </row>
    <row r="3532" spans="2:5" x14ac:dyDescent="0.35">
      <c r="B3532" s="40">
        <v>43306</v>
      </c>
      <c r="C3532" s="41">
        <v>355.928833</v>
      </c>
      <c r="D3532" s="6">
        <f t="shared" si="58"/>
        <v>0.40147184360478966</v>
      </c>
      <c r="E3532">
        <v>-5.6194961261651572E-3</v>
      </c>
    </row>
    <row r="3533" spans="2:5" x14ac:dyDescent="0.35">
      <c r="B3533" s="40">
        <v>42824</v>
      </c>
      <c r="C3533" s="41">
        <v>253.96788000000001</v>
      </c>
      <c r="D3533" s="6">
        <f t="shared" si="58"/>
        <v>4.7111721214396436</v>
      </c>
      <c r="E3533">
        <v>-5.622011920004443E-3</v>
      </c>
    </row>
    <row r="3534" spans="2:5" x14ac:dyDescent="0.35">
      <c r="B3534" s="40">
        <v>39540</v>
      </c>
      <c r="C3534" s="41">
        <v>44.468609000000001</v>
      </c>
      <c r="D3534" s="6">
        <f t="shared" si="58"/>
        <v>0.32473558901323429</v>
      </c>
      <c r="E3534">
        <v>-5.6259583615932427E-3</v>
      </c>
    </row>
    <row r="3535" spans="2:5" x14ac:dyDescent="0.35">
      <c r="B3535" s="40">
        <v>39743</v>
      </c>
      <c r="C3535" s="41">
        <v>33.567912999999997</v>
      </c>
      <c r="D3535" s="6">
        <f t="shared" si="58"/>
        <v>-0.93024367091006588</v>
      </c>
      <c r="E3535">
        <v>-5.6318741784549672E-3</v>
      </c>
    </row>
    <row r="3536" spans="2:5" x14ac:dyDescent="0.35">
      <c r="B3536" s="40">
        <v>44062</v>
      </c>
      <c r="C3536" s="41">
        <v>481.21673600000003</v>
      </c>
      <c r="D3536" s="6">
        <f t="shared" si="58"/>
        <v>0.89999148034282783</v>
      </c>
      <c r="E3536">
        <v>-5.6338019321507454E-3</v>
      </c>
    </row>
    <row r="3537" spans="2:5" x14ac:dyDescent="0.35">
      <c r="B3537" s="40">
        <v>42804</v>
      </c>
      <c r="C3537" s="41">
        <v>253.27310199999999</v>
      </c>
      <c r="D3537" s="6">
        <f t="shared" si="58"/>
        <v>-0.47256117953509547</v>
      </c>
      <c r="E3537">
        <v>-5.6377025214445669E-3</v>
      </c>
    </row>
    <row r="3538" spans="2:5" x14ac:dyDescent="0.35">
      <c r="B3538" s="40">
        <v>44070</v>
      </c>
      <c r="C3538" s="41">
        <v>480.194275</v>
      </c>
      <c r="D3538" s="6">
        <f t="shared" si="58"/>
        <v>-0.16563233758068771</v>
      </c>
      <c r="E3538">
        <v>-5.6458556672243582E-3</v>
      </c>
    </row>
    <row r="3539" spans="2:5" x14ac:dyDescent="0.35">
      <c r="B3539" s="40">
        <v>44774</v>
      </c>
      <c r="C3539" s="41">
        <v>575.51879899999994</v>
      </c>
      <c r="D3539" s="6">
        <f t="shared" si="58"/>
        <v>0.13859828647445493</v>
      </c>
      <c r="E3539">
        <v>-5.6497618791247059E-3</v>
      </c>
    </row>
    <row r="3540" spans="2:5" x14ac:dyDescent="0.35">
      <c r="B3540" s="40">
        <v>44113</v>
      </c>
      <c r="C3540" s="41">
        <v>505.46255500000001</v>
      </c>
      <c r="D3540" s="6">
        <f t="shared" si="58"/>
        <v>0.58305158512848021</v>
      </c>
      <c r="E3540">
        <v>-5.6507359825386412E-3</v>
      </c>
    </row>
    <row r="3541" spans="2:5" x14ac:dyDescent="0.35">
      <c r="B3541" s="40">
        <v>43084</v>
      </c>
      <c r="C3541" s="41">
        <v>319.29632600000002</v>
      </c>
      <c r="D3541" s="6">
        <f t="shared" si="58"/>
        <v>0.32958046427485294</v>
      </c>
      <c r="E3541">
        <v>-5.6654830669532136E-3</v>
      </c>
    </row>
    <row r="3542" spans="2:5" x14ac:dyDescent="0.35">
      <c r="B3542" s="40">
        <v>42130</v>
      </c>
      <c r="C3542" s="41">
        <v>240.148178</v>
      </c>
      <c r="D3542" s="6">
        <f t="shared" si="58"/>
        <v>5.6389471265982047</v>
      </c>
      <c r="E3542">
        <v>-5.6687867412622082E-3</v>
      </c>
    </row>
    <row r="3543" spans="2:5" x14ac:dyDescent="0.35">
      <c r="B3543" s="40">
        <v>39156</v>
      </c>
      <c r="C3543" s="41">
        <v>36.172629999999998</v>
      </c>
      <c r="D3543" s="6">
        <f t="shared" si="58"/>
        <v>-0.66870336242096218</v>
      </c>
      <c r="E3543">
        <v>-5.6757301470944299E-3</v>
      </c>
    </row>
    <row r="3544" spans="2:5" x14ac:dyDescent="0.35">
      <c r="B3544" s="40">
        <v>41236</v>
      </c>
      <c r="C3544" s="41">
        <v>109.18501999999999</v>
      </c>
      <c r="D3544" s="6">
        <f t="shared" si="58"/>
        <v>-0.47199197325425241</v>
      </c>
      <c r="E3544">
        <v>-5.6978687879680008E-3</v>
      </c>
    </row>
    <row r="3545" spans="2:5" x14ac:dyDescent="0.35">
      <c r="B3545" s="40">
        <v>41953</v>
      </c>
      <c r="C3545" s="41">
        <v>206.78666699999999</v>
      </c>
      <c r="D3545" s="6">
        <f t="shared" si="58"/>
        <v>-0.28334572627915922</v>
      </c>
      <c r="E3545">
        <v>-5.7053927842908589E-3</v>
      </c>
    </row>
    <row r="3546" spans="2:5" x14ac:dyDescent="0.35">
      <c r="B3546" s="40">
        <v>42559</v>
      </c>
      <c r="C3546" s="41">
        <v>288.54452500000002</v>
      </c>
      <c r="D3546" s="6">
        <f t="shared" si="58"/>
        <v>6.231295268974077</v>
      </c>
      <c r="E3546">
        <v>-5.7214776567920105E-3</v>
      </c>
    </row>
    <row r="3547" spans="2:5" x14ac:dyDescent="0.35">
      <c r="B3547" s="40">
        <v>39013</v>
      </c>
      <c r="C3547" s="41">
        <v>39.902191000000002</v>
      </c>
      <c r="D3547" s="6">
        <f t="shared" si="58"/>
        <v>-0.51577706469179929</v>
      </c>
      <c r="E3547">
        <v>-5.724247005799446E-3</v>
      </c>
    </row>
    <row r="3548" spans="2:5" x14ac:dyDescent="0.35">
      <c r="B3548" s="40">
        <v>40340</v>
      </c>
      <c r="C3548" s="41">
        <v>82.404587000000006</v>
      </c>
      <c r="D3548" s="6">
        <f t="shared" si="58"/>
        <v>-0.10254371349004708</v>
      </c>
      <c r="E3548">
        <v>-5.7305463549189818E-3</v>
      </c>
    </row>
    <row r="3549" spans="2:5" x14ac:dyDescent="0.35">
      <c r="B3549" s="40">
        <v>41059</v>
      </c>
      <c r="C3549" s="41">
        <v>91.820167999999995</v>
      </c>
      <c r="D3549" s="6">
        <f t="shared" si="58"/>
        <v>0.29235233677058253</v>
      </c>
      <c r="E3549">
        <v>-5.739004302385403E-3</v>
      </c>
    </row>
    <row r="3550" spans="2:5" x14ac:dyDescent="0.35">
      <c r="B3550" s="40">
        <v>40142</v>
      </c>
      <c r="C3550" s="41">
        <v>71.048866000000004</v>
      </c>
      <c r="D3550" s="6">
        <f t="shared" si="58"/>
        <v>3.128424344414054</v>
      </c>
      <c r="E3550">
        <v>-5.7399597234992564E-3</v>
      </c>
    </row>
    <row r="3551" spans="2:5" x14ac:dyDescent="0.35">
      <c r="B3551" s="40">
        <v>38519</v>
      </c>
      <c r="C3551" s="41">
        <v>17.209681</v>
      </c>
      <c r="D3551" s="6">
        <f t="shared" si="58"/>
        <v>-0.88958039689647284</v>
      </c>
      <c r="E3551">
        <v>-5.757814637122354E-3</v>
      </c>
    </row>
    <row r="3552" spans="2:5" x14ac:dyDescent="0.35">
      <c r="B3552" s="40">
        <v>41687</v>
      </c>
      <c r="C3552" s="41">
        <v>155.85711699999999</v>
      </c>
      <c r="D3552" s="6">
        <f t="shared" si="58"/>
        <v>0.12456700375102614</v>
      </c>
      <c r="E3552">
        <v>-5.7588398643245468E-3</v>
      </c>
    </row>
    <row r="3553" spans="2:5" x14ac:dyDescent="0.35">
      <c r="B3553" s="40">
        <v>41415</v>
      </c>
      <c r="C3553" s="41">
        <v>138.59300200000001</v>
      </c>
      <c r="D3553" s="6">
        <f t="shared" si="58"/>
        <v>-0.3466486986300879</v>
      </c>
      <c r="E3553">
        <v>-5.7708661319375212E-3</v>
      </c>
    </row>
    <row r="3554" spans="2:5" x14ac:dyDescent="0.35">
      <c r="B3554" s="40">
        <v>42005</v>
      </c>
      <c r="C3554" s="41">
        <v>212.12631200000001</v>
      </c>
      <c r="D3554" s="6">
        <f t="shared" si="58"/>
        <v>3.9328059366036565</v>
      </c>
      <c r="E3554">
        <v>-5.7753677124967422E-3</v>
      </c>
    </row>
    <row r="3555" spans="2:5" x14ac:dyDescent="0.35">
      <c r="B3555" s="40">
        <v>39260</v>
      </c>
      <c r="C3555" s="41">
        <v>43.003174000000001</v>
      </c>
      <c r="D3555" s="6">
        <f t="shared" si="58"/>
        <v>-0.91756377844949177</v>
      </c>
      <c r="E3555">
        <v>-5.7772792439951823E-3</v>
      </c>
    </row>
    <row r="3556" spans="2:5" x14ac:dyDescent="0.35">
      <c r="B3556" s="40">
        <v>45033</v>
      </c>
      <c r="C3556" s="41">
        <v>521.65386999999998</v>
      </c>
      <c r="D3556" s="6">
        <f t="shared" si="58"/>
        <v>5.7008114569165746</v>
      </c>
      <c r="E3556">
        <v>-5.7859474225582901E-3</v>
      </c>
    </row>
    <row r="3557" spans="2:5" x14ac:dyDescent="0.35">
      <c r="B3557" s="40">
        <v>40298</v>
      </c>
      <c r="C3557" s="41">
        <v>77.849357999999995</v>
      </c>
      <c r="D3557" s="6">
        <f t="shared" si="58"/>
        <v>-0.47093704794179664</v>
      </c>
      <c r="E3557">
        <v>-5.7898500306228324E-3</v>
      </c>
    </row>
    <row r="3558" spans="2:5" x14ac:dyDescent="0.35">
      <c r="B3558" s="40">
        <v>41666</v>
      </c>
      <c r="C3558" s="41">
        <v>147.145737</v>
      </c>
      <c r="D3558" s="6">
        <f t="shared" si="58"/>
        <v>-0.45083643039085725</v>
      </c>
      <c r="E3558">
        <v>-5.7944975323598203E-3</v>
      </c>
    </row>
    <row r="3559" spans="2:5" x14ac:dyDescent="0.35">
      <c r="B3559" s="40">
        <v>42502</v>
      </c>
      <c r="C3559" s="41">
        <v>267.94519000000003</v>
      </c>
      <c r="D3559" s="6">
        <f t="shared" si="58"/>
        <v>-6.5458863714858193E-2</v>
      </c>
      <c r="E3559">
        <v>-5.7999728401715838E-3</v>
      </c>
    </row>
    <row r="3560" spans="2:5" x14ac:dyDescent="0.35">
      <c r="B3560" s="40">
        <v>42996</v>
      </c>
      <c r="C3560" s="41">
        <v>286.71310399999999</v>
      </c>
      <c r="D3560" s="6">
        <f t="shared" si="58"/>
        <v>3.0850879660760846</v>
      </c>
      <c r="E3560">
        <v>-5.8016847753099192E-3</v>
      </c>
    </row>
    <row r="3561" spans="2:5" x14ac:dyDescent="0.35">
      <c r="B3561" s="40">
        <v>40144</v>
      </c>
      <c r="C3561" s="41">
        <v>70.185294999999996</v>
      </c>
      <c r="D3561" s="6">
        <f t="shared" si="58"/>
        <v>-0.22556458542975377</v>
      </c>
      <c r="E3561">
        <v>-5.8102733328201667E-3</v>
      </c>
    </row>
    <row r="3562" spans="2:5" x14ac:dyDescent="0.35">
      <c r="B3562" s="40">
        <v>41064</v>
      </c>
      <c r="C3562" s="41">
        <v>90.627692999999994</v>
      </c>
      <c r="D3562" s="6">
        <f t="shared" si="58"/>
        <v>-0.4652867606522908</v>
      </c>
      <c r="E3562">
        <v>-5.8140024707078958E-3</v>
      </c>
    </row>
    <row r="3563" spans="2:5" x14ac:dyDescent="0.35">
      <c r="B3563" s="40">
        <v>41813</v>
      </c>
      <c r="C3563" s="41">
        <v>169.48840300000001</v>
      </c>
      <c r="D3563" s="6">
        <f t="shared" si="58"/>
        <v>0.48135959833966252</v>
      </c>
      <c r="E3563">
        <v>-5.824927164360923E-3</v>
      </c>
    </row>
    <row r="3564" spans="2:5" x14ac:dyDescent="0.35">
      <c r="B3564" s="40">
        <v>41278</v>
      </c>
      <c r="C3564" s="41">
        <v>114.414085</v>
      </c>
      <c r="D3564" s="6">
        <f t="shared" si="58"/>
        <v>21.229699535759572</v>
      </c>
      <c r="E3564">
        <v>-5.8253115745711377E-3</v>
      </c>
    </row>
    <row r="3565" spans="2:5" x14ac:dyDescent="0.35">
      <c r="B3565" s="40">
        <v>37760</v>
      </c>
      <c r="C3565" s="41">
        <v>5.1469019999999999</v>
      </c>
      <c r="D3565" s="6">
        <f t="shared" si="58"/>
        <v>-0.86811485649216413</v>
      </c>
      <c r="E3565">
        <v>-5.8266582217306089E-3</v>
      </c>
    </row>
    <row r="3566" spans="2:5" x14ac:dyDescent="0.35">
      <c r="B3566" s="40">
        <v>39212</v>
      </c>
      <c r="C3566" s="41">
        <v>39.025638999999998</v>
      </c>
      <c r="D3566" s="6">
        <f t="shared" si="58"/>
        <v>-0.74476997441129533</v>
      </c>
      <c r="E3566">
        <v>-5.8351489972054424E-3</v>
      </c>
    </row>
    <row r="3567" spans="2:5" x14ac:dyDescent="0.35">
      <c r="B3567" s="40">
        <v>41502</v>
      </c>
      <c r="C3567" s="41">
        <v>152.90379300000001</v>
      </c>
      <c r="D3567" s="6">
        <f t="shared" si="58"/>
        <v>-3.6560874509954733E-3</v>
      </c>
      <c r="E3567">
        <v>-5.8442748109073682E-3</v>
      </c>
    </row>
    <row r="3568" spans="2:5" x14ac:dyDescent="0.35">
      <c r="B3568" s="40">
        <v>41669</v>
      </c>
      <c r="C3568" s="41">
        <v>153.46487400000001</v>
      </c>
      <c r="D3568" s="6">
        <f t="shared" si="58"/>
        <v>2.0845971435238213</v>
      </c>
      <c r="E3568">
        <v>-5.8479947364607002E-3</v>
      </c>
    </row>
    <row r="3569" spans="2:5" x14ac:dyDescent="0.35">
      <c r="B3569" s="40">
        <v>39456</v>
      </c>
      <c r="C3569" s="41">
        <v>49.751998999999998</v>
      </c>
      <c r="D3569" s="6">
        <f t="shared" si="58"/>
        <v>-0.38850069837174422</v>
      </c>
      <c r="E3569">
        <v>-5.865179753834133E-3</v>
      </c>
    </row>
    <row r="3570" spans="2:5" x14ac:dyDescent="0.35">
      <c r="B3570" s="40">
        <v>40575</v>
      </c>
      <c r="C3570" s="41">
        <v>81.360680000000002</v>
      </c>
      <c r="D3570" s="6">
        <f t="shared" si="58"/>
        <v>-0.85758740293109592</v>
      </c>
      <c r="E3570">
        <v>-5.8699977921847441E-3</v>
      </c>
    </row>
    <row r="3571" spans="2:5" x14ac:dyDescent="0.35">
      <c r="B3571" s="40">
        <v>44417</v>
      </c>
      <c r="C3571" s="41">
        <v>571.30255099999999</v>
      </c>
      <c r="D3571" s="6">
        <f t="shared" si="58"/>
        <v>-3.5560299571561406E-2</v>
      </c>
      <c r="E3571">
        <v>-5.8954538726735577E-3</v>
      </c>
    </row>
    <row r="3572" spans="2:5" x14ac:dyDescent="0.35">
      <c r="B3572" s="40">
        <v>44509</v>
      </c>
      <c r="C3572" s="41">
        <v>592.36730999999997</v>
      </c>
      <c r="D3572" s="6">
        <f t="shared" si="58"/>
        <v>1.1363647714233311</v>
      </c>
      <c r="E3572">
        <v>-5.9327459039371071E-3</v>
      </c>
    </row>
    <row r="3573" spans="2:5" x14ac:dyDescent="0.35">
      <c r="B3573" s="40">
        <v>42531</v>
      </c>
      <c r="C3573" s="41">
        <v>277.27816799999999</v>
      </c>
      <c r="D3573" s="6">
        <f t="shared" si="58"/>
        <v>-0.36666280177975691</v>
      </c>
      <c r="E3573">
        <v>-5.9339695307141461E-3</v>
      </c>
    </row>
    <row r="3574" spans="2:5" x14ac:dyDescent="0.35">
      <c r="B3574" s="40">
        <v>43802</v>
      </c>
      <c r="C3574" s="41">
        <v>437.80496199999999</v>
      </c>
      <c r="D3574" s="6">
        <f t="shared" si="58"/>
        <v>20.664026914947389</v>
      </c>
      <c r="E3574">
        <v>-5.9503731139334166E-3</v>
      </c>
    </row>
    <row r="3575" spans="2:5" x14ac:dyDescent="0.35">
      <c r="B3575" s="40">
        <v>38555</v>
      </c>
      <c r="C3575" s="41">
        <v>20.208845</v>
      </c>
      <c r="D3575" s="6">
        <f t="shared" si="58"/>
        <v>-0.92081747786737689</v>
      </c>
      <c r="E3575">
        <v>-5.9526230897496493E-3</v>
      </c>
    </row>
    <row r="3576" spans="2:5" x14ac:dyDescent="0.35">
      <c r="B3576" s="40">
        <v>42738</v>
      </c>
      <c r="C3576" s="41">
        <v>255.21850599999999</v>
      </c>
      <c r="D3576" s="6">
        <f t="shared" si="58"/>
        <v>-0.2927998775368944</v>
      </c>
      <c r="E3576">
        <v>-5.9533429657207832E-3</v>
      </c>
    </row>
    <row r="3577" spans="2:5" x14ac:dyDescent="0.35">
      <c r="B3577" s="40">
        <v>43592</v>
      </c>
      <c r="C3577" s="41">
        <v>360.88583399999999</v>
      </c>
      <c r="D3577" s="6">
        <f t="shared" si="58"/>
        <v>-0.34022731262407113</v>
      </c>
      <c r="E3577">
        <v>-5.9563565649074215E-3</v>
      </c>
    </row>
    <row r="3578" spans="2:5" x14ac:dyDescent="0.35">
      <c r="B3578" s="40">
        <v>44935</v>
      </c>
      <c r="C3578" s="41">
        <v>546.98510699999997</v>
      </c>
      <c r="D3578" s="6">
        <f t="shared" si="58"/>
        <v>48.999941223331689</v>
      </c>
      <c r="E3578">
        <v>-5.9690855528350059E-3</v>
      </c>
    </row>
    <row r="3579" spans="2:5" x14ac:dyDescent="0.35">
      <c r="B3579" s="40">
        <v>38034</v>
      </c>
      <c r="C3579" s="41">
        <v>10.939715</v>
      </c>
      <c r="D3579" s="6">
        <f t="shared" si="58"/>
        <v>-0.95813873492313295</v>
      </c>
      <c r="E3579">
        <v>-5.975298115229199E-3</v>
      </c>
    </row>
    <row r="3580" spans="2:5" x14ac:dyDescent="0.35">
      <c r="B3580" s="40">
        <v>42894</v>
      </c>
      <c r="C3580" s="41">
        <v>261.33264200000002</v>
      </c>
      <c r="D3580" s="6">
        <f t="shared" si="58"/>
        <v>-0.36859320053872541</v>
      </c>
      <c r="E3580">
        <v>-5.9899331871322735E-3</v>
      </c>
    </row>
    <row r="3581" spans="2:5" x14ac:dyDescent="0.35">
      <c r="B3581" s="40">
        <v>43465</v>
      </c>
      <c r="C3581" s="41">
        <v>413.88949600000001</v>
      </c>
      <c r="D3581" s="6">
        <f t="shared" si="58"/>
        <v>41.330766831227997</v>
      </c>
      <c r="E3581">
        <v>-6.0010075452537701E-3</v>
      </c>
    </row>
    <row r="3582" spans="2:5" x14ac:dyDescent="0.35">
      <c r="B3582" s="40">
        <v>38279</v>
      </c>
      <c r="C3582" s="41">
        <v>9.7775099999999995</v>
      </c>
      <c r="D3582" s="6">
        <f t="shared" si="58"/>
        <v>-0.98138198088886619</v>
      </c>
      <c r="E3582">
        <v>-6.0047317277883471E-3</v>
      </c>
    </row>
    <row r="3583" spans="2:5" x14ac:dyDescent="0.35">
      <c r="B3583" s="40">
        <v>44214</v>
      </c>
      <c r="C3583" s="41">
        <v>525.16381799999999</v>
      </c>
      <c r="D3583" s="6">
        <f t="shared" si="58"/>
        <v>-4.3006559964119513E-2</v>
      </c>
      <c r="E3583">
        <v>-6.0099525738120316E-3</v>
      </c>
    </row>
    <row r="3584" spans="2:5" x14ac:dyDescent="0.35">
      <c r="B3584" s="40">
        <v>44838</v>
      </c>
      <c r="C3584" s="41">
        <v>548.76428199999998</v>
      </c>
      <c r="D3584" s="6">
        <f t="shared" si="58"/>
        <v>0.15948769764015178</v>
      </c>
      <c r="E3584">
        <v>-6.0128183931592149E-3</v>
      </c>
    </row>
    <row r="3585" spans="2:5" x14ac:dyDescent="0.35">
      <c r="B3585" s="40">
        <v>43846</v>
      </c>
      <c r="C3585" s="41">
        <v>473.281677</v>
      </c>
      <c r="D3585" s="6">
        <f t="shared" si="58"/>
        <v>0.10352339211816065</v>
      </c>
      <c r="E3585">
        <v>-6.0136569728069713E-3</v>
      </c>
    </row>
    <row r="3586" spans="2:5" x14ac:dyDescent="0.35">
      <c r="B3586" s="40">
        <v>43508</v>
      </c>
      <c r="C3586" s="41">
        <v>428.88232399999998</v>
      </c>
      <c r="D3586" s="6">
        <f t="shared" si="58"/>
        <v>0.4889863483175001</v>
      </c>
      <c r="E3586">
        <v>-6.0141542326115757E-3</v>
      </c>
    </row>
    <row r="3587" spans="2:5" x14ac:dyDescent="0.35">
      <c r="B3587" s="40">
        <v>42541</v>
      </c>
      <c r="C3587" s="41">
        <v>288.03643799999998</v>
      </c>
      <c r="D3587" s="6">
        <f t="shared" si="58"/>
        <v>-0.41864926507903627</v>
      </c>
      <c r="E3587">
        <v>-6.0288800148005934E-3</v>
      </c>
    </row>
    <row r="3588" spans="2:5" x14ac:dyDescent="0.35">
      <c r="B3588" s="40">
        <v>44046</v>
      </c>
      <c r="C3588" s="41">
        <v>495.46069299999999</v>
      </c>
      <c r="D3588" s="6">
        <f t="shared" si="58"/>
        <v>0.40274321331622887</v>
      </c>
      <c r="E3588">
        <v>-6.0363596671239375E-3</v>
      </c>
    </row>
    <row r="3589" spans="2:5" x14ac:dyDescent="0.35">
      <c r="B3589" s="40">
        <v>43257</v>
      </c>
      <c r="C3589" s="41">
        <v>353.20840500000003</v>
      </c>
      <c r="D3589" s="6">
        <f t="shared" si="58"/>
        <v>-0.25024395890909928</v>
      </c>
      <c r="E3589">
        <v>-6.0383450250120659E-3</v>
      </c>
    </row>
    <row r="3590" spans="2:5" x14ac:dyDescent="0.35">
      <c r="B3590" s="40">
        <v>43930</v>
      </c>
      <c r="C3590" s="41">
        <v>471.09777800000001</v>
      </c>
      <c r="D3590" s="6">
        <f t="shared" si="58"/>
        <v>-0.11987596436225516</v>
      </c>
      <c r="E3590">
        <v>-6.0412385328930856E-3</v>
      </c>
    </row>
    <row r="3591" spans="2:5" x14ac:dyDescent="0.35">
      <c r="B3591" s="40">
        <v>44586</v>
      </c>
      <c r="C3591" s="41">
        <v>535.26293899999996</v>
      </c>
      <c r="D3591" s="6">
        <f t="shared" ref="D3591:D3654" si="59">(C3591-C3592)/C3592</f>
        <v>0.30308494330181357</v>
      </c>
      <c r="E3591">
        <v>-6.042799867317288E-3</v>
      </c>
    </row>
    <row r="3592" spans="2:5" x14ac:dyDescent="0.35">
      <c r="B3592" s="40">
        <v>43493</v>
      </c>
      <c r="C3592" s="41">
        <v>410.765961</v>
      </c>
      <c r="D3592" s="6">
        <f t="shared" si="59"/>
        <v>8.2344883260370043</v>
      </c>
      <c r="E3592">
        <v>-6.0465110392871882E-3</v>
      </c>
    </row>
    <row r="3593" spans="2:5" x14ac:dyDescent="0.35">
      <c r="B3593" s="40">
        <v>39363</v>
      </c>
      <c r="C3593" s="41">
        <v>44.481724</v>
      </c>
      <c r="D3593" s="6">
        <f t="shared" si="59"/>
        <v>-0.90037512797789188</v>
      </c>
      <c r="E3593">
        <v>-6.0493007700473519E-3</v>
      </c>
    </row>
    <row r="3594" spans="2:5" x14ac:dyDescent="0.35">
      <c r="B3594" s="40">
        <v>43818</v>
      </c>
      <c r="C3594" s="41">
        <v>446.49215700000002</v>
      </c>
      <c r="D3594" s="6">
        <f t="shared" si="59"/>
        <v>2.8257487524541132</v>
      </c>
      <c r="E3594">
        <v>-6.0499828422068925E-3</v>
      </c>
    </row>
    <row r="3595" spans="2:5" x14ac:dyDescent="0.35">
      <c r="B3595" s="40">
        <v>41191</v>
      </c>
      <c r="C3595" s="41">
        <v>116.70713000000001</v>
      </c>
      <c r="D3595" s="6">
        <f t="shared" si="59"/>
        <v>0.35859889631933589</v>
      </c>
      <c r="E3595">
        <v>-6.0583134063180062E-3</v>
      </c>
    </row>
    <row r="3596" spans="2:5" x14ac:dyDescent="0.35">
      <c r="B3596" s="40">
        <v>40518</v>
      </c>
      <c r="C3596" s="41">
        <v>85.902564999999996</v>
      </c>
      <c r="D3596" s="6">
        <f t="shared" si="59"/>
        <v>0.21385820389054946</v>
      </c>
      <c r="E3596">
        <v>-6.0635831876799549E-3</v>
      </c>
    </row>
    <row r="3597" spans="2:5" x14ac:dyDescent="0.35">
      <c r="B3597" s="40">
        <v>40129</v>
      </c>
      <c r="C3597" s="41">
        <v>70.768203999999997</v>
      </c>
      <c r="D3597" s="6">
        <f t="shared" si="59"/>
        <v>-0.86362159905199098</v>
      </c>
      <c r="E3597">
        <v>-6.0643970043310676E-3</v>
      </c>
    </row>
    <row r="3598" spans="2:5" x14ac:dyDescent="0.35">
      <c r="B3598" s="40">
        <v>44334</v>
      </c>
      <c r="C3598" s="41">
        <v>518.91064500000005</v>
      </c>
      <c r="D3598" s="6">
        <f t="shared" si="59"/>
        <v>-1.7074136547934264E-2</v>
      </c>
      <c r="E3598">
        <v>-6.0820516276667482E-3</v>
      </c>
    </row>
    <row r="3599" spans="2:5" x14ac:dyDescent="0.35">
      <c r="B3599" s="40">
        <v>45043</v>
      </c>
      <c r="C3599" s="41">
        <v>527.92449999999997</v>
      </c>
      <c r="D3599" s="6">
        <f t="shared" si="59"/>
        <v>0.65267577767277463</v>
      </c>
      <c r="E3599">
        <v>-6.0901929351851007E-3</v>
      </c>
    </row>
    <row r="3600" spans="2:5" x14ac:dyDescent="0.35">
      <c r="B3600" s="40">
        <v>43066</v>
      </c>
      <c r="C3600" s="41">
        <v>319.436218</v>
      </c>
      <c r="D3600" s="6">
        <f t="shared" si="59"/>
        <v>2.4132614642235874</v>
      </c>
      <c r="E3600">
        <v>-6.0957228208851945E-3</v>
      </c>
    </row>
    <row r="3601" spans="2:5" x14ac:dyDescent="0.35">
      <c r="B3601" s="40">
        <v>41001</v>
      </c>
      <c r="C3601" s="41">
        <v>93.586799999999997</v>
      </c>
      <c r="D3601" s="6">
        <f t="shared" si="59"/>
        <v>-0.63516114558124737</v>
      </c>
      <c r="E3601">
        <v>-6.0976966410657306E-3</v>
      </c>
    </row>
    <row r="3602" spans="2:5" x14ac:dyDescent="0.35">
      <c r="B3602" s="40">
        <v>42754</v>
      </c>
      <c r="C3602" s="41">
        <v>256.51544200000001</v>
      </c>
      <c r="D3602" s="6">
        <f t="shared" si="59"/>
        <v>-0.50524427626582757</v>
      </c>
      <c r="E3602">
        <v>-6.1019727893533984E-3</v>
      </c>
    </row>
    <row r="3603" spans="2:5" x14ac:dyDescent="0.35">
      <c r="B3603" s="40">
        <v>45034</v>
      </c>
      <c r="C3603" s="41">
        <v>518.46887200000003</v>
      </c>
      <c r="D3603" s="6">
        <f t="shared" si="59"/>
        <v>0.19202061544673049</v>
      </c>
      <c r="E3603">
        <v>-6.1055772479938668E-3</v>
      </c>
    </row>
    <row r="3604" spans="2:5" x14ac:dyDescent="0.35">
      <c r="B3604" s="40">
        <v>43349</v>
      </c>
      <c r="C3604" s="41">
        <v>434.94958500000001</v>
      </c>
      <c r="D3604" s="6">
        <f t="shared" si="59"/>
        <v>0.21742620125086159</v>
      </c>
      <c r="E3604">
        <v>-6.1283879843390988E-3</v>
      </c>
    </row>
    <row r="3605" spans="2:5" x14ac:dyDescent="0.35">
      <c r="B3605" s="40">
        <v>43301</v>
      </c>
      <c r="C3605" s="41">
        <v>357.26977499999998</v>
      </c>
      <c r="D3605" s="6">
        <f t="shared" si="59"/>
        <v>63.986853282450248</v>
      </c>
      <c r="E3605">
        <v>-6.1284278944761256E-3</v>
      </c>
    </row>
    <row r="3606" spans="2:5" x14ac:dyDescent="0.35">
      <c r="B3606" s="40">
        <v>37607</v>
      </c>
      <c r="C3606" s="41">
        <v>5.4975699999999996</v>
      </c>
      <c r="D3606" s="6">
        <f t="shared" si="59"/>
        <v>-0.95235964669861239</v>
      </c>
      <c r="E3606">
        <v>-6.1352177625375454E-3</v>
      </c>
    </row>
    <row r="3607" spans="2:5" x14ac:dyDescent="0.35">
      <c r="B3607" s="40">
        <v>41260</v>
      </c>
      <c r="C3607" s="41">
        <v>115.397339</v>
      </c>
      <c r="D3607" s="6">
        <f t="shared" si="59"/>
        <v>-0.78862633517006875</v>
      </c>
      <c r="E3607">
        <v>-6.1583174978148032E-3</v>
      </c>
    </row>
    <row r="3608" spans="2:5" x14ac:dyDescent="0.35">
      <c r="B3608" s="40">
        <v>44883</v>
      </c>
      <c r="C3608" s="41">
        <v>545.94000200000005</v>
      </c>
      <c r="D3608" s="6">
        <f t="shared" si="59"/>
        <v>5.4671258759580068</v>
      </c>
      <c r="E3608">
        <v>-6.160581053491483E-3</v>
      </c>
    </row>
    <row r="3609" spans="2:5" x14ac:dyDescent="0.35">
      <c r="B3609" s="40">
        <v>40521</v>
      </c>
      <c r="C3609" s="41">
        <v>84.417716999999996</v>
      </c>
      <c r="D3609" s="6">
        <f t="shared" si="59"/>
        <v>-2.6817236245294362E-2</v>
      </c>
      <c r="E3609">
        <v>-6.1696729218530411E-3</v>
      </c>
    </row>
    <row r="3610" spans="2:5" x14ac:dyDescent="0.35">
      <c r="B3610" s="40">
        <v>40354</v>
      </c>
      <c r="C3610" s="41">
        <v>86.743949999999998</v>
      </c>
      <c r="D3610" s="6">
        <f t="shared" si="59"/>
        <v>1.8705249590445953E-2</v>
      </c>
      <c r="E3610">
        <v>-6.1835846602061274E-3</v>
      </c>
    </row>
    <row r="3611" spans="2:5" x14ac:dyDescent="0.35">
      <c r="B3611" s="40">
        <v>40926</v>
      </c>
      <c r="C3611" s="41">
        <v>85.151176000000007</v>
      </c>
      <c r="D3611" s="6">
        <f t="shared" si="59"/>
        <v>-0.48944068186710571</v>
      </c>
      <c r="E3611">
        <v>-6.1856299624672827E-3</v>
      </c>
    </row>
    <row r="3612" spans="2:5" x14ac:dyDescent="0.35">
      <c r="B3612" s="40">
        <v>41816</v>
      </c>
      <c r="C3612" s="41">
        <v>166.780182</v>
      </c>
      <c r="D3612" s="6">
        <f t="shared" si="59"/>
        <v>-0.69251816426958923</v>
      </c>
      <c r="E3612">
        <v>-6.1864083715505334E-3</v>
      </c>
    </row>
    <row r="3613" spans="2:5" x14ac:dyDescent="0.35">
      <c r="B3613" s="40">
        <v>44938</v>
      </c>
      <c r="C3613" s="41">
        <v>542.40661599999999</v>
      </c>
      <c r="D3613" s="6">
        <f t="shared" si="59"/>
        <v>89.813623551650039</v>
      </c>
      <c r="E3613">
        <v>-6.2003510466493734E-3</v>
      </c>
    </row>
    <row r="3614" spans="2:5" x14ac:dyDescent="0.35">
      <c r="B3614" s="40">
        <v>37480</v>
      </c>
      <c r="C3614" s="41">
        <v>5.9727449999999997</v>
      </c>
      <c r="D3614" s="6">
        <f t="shared" si="59"/>
        <v>-0.94779711781115061</v>
      </c>
      <c r="E3614">
        <v>-6.2034652750370548E-3</v>
      </c>
    </row>
    <row r="3615" spans="2:5" x14ac:dyDescent="0.35">
      <c r="B3615" s="40">
        <v>41222</v>
      </c>
      <c r="C3615" s="41">
        <v>114.414085</v>
      </c>
      <c r="D3615" s="6">
        <f t="shared" si="59"/>
        <v>-0.61528903015039782</v>
      </c>
      <c r="E3615">
        <v>-6.2113179655942565E-3</v>
      </c>
    </row>
    <row r="3616" spans="2:5" x14ac:dyDescent="0.35">
      <c r="B3616" s="40">
        <v>43025</v>
      </c>
      <c r="C3616" s="41">
        <v>297.40271000000001</v>
      </c>
      <c r="D3616" s="6">
        <f t="shared" si="59"/>
        <v>-0.49651008485173542</v>
      </c>
      <c r="E3616">
        <v>-6.2119839657808502E-3</v>
      </c>
    </row>
    <row r="3617" spans="2:5" x14ac:dyDescent="0.35">
      <c r="B3617" s="40">
        <v>44511</v>
      </c>
      <c r="C3617" s="41">
        <v>590.68255599999998</v>
      </c>
      <c r="D3617" s="6">
        <f t="shared" si="59"/>
        <v>0.42715039088597689</v>
      </c>
      <c r="E3617">
        <v>-6.2214979185059235E-3</v>
      </c>
    </row>
    <row r="3618" spans="2:5" x14ac:dyDescent="0.35">
      <c r="B3618" s="40">
        <v>43488</v>
      </c>
      <c r="C3618" s="41">
        <v>413.88949600000001</v>
      </c>
      <c r="D3618" s="6">
        <f t="shared" si="59"/>
        <v>1.7521656366197624</v>
      </c>
      <c r="E3618">
        <v>-6.2304354154942591E-3</v>
      </c>
    </row>
    <row r="3619" spans="2:5" x14ac:dyDescent="0.35">
      <c r="B3619" s="40">
        <v>41542</v>
      </c>
      <c r="C3619" s="41">
        <v>150.386841</v>
      </c>
      <c r="D3619" s="6">
        <f t="shared" si="59"/>
        <v>-0.42668643922659388</v>
      </c>
      <c r="E3619">
        <v>-6.23668796543741E-3</v>
      </c>
    </row>
    <row r="3620" spans="2:5" x14ac:dyDescent="0.35">
      <c r="B3620" s="40">
        <v>42193</v>
      </c>
      <c r="C3620" s="41">
        <v>262.31167599999998</v>
      </c>
      <c r="D3620" s="6">
        <f t="shared" si="59"/>
        <v>4.6180348410599539</v>
      </c>
      <c r="E3620">
        <v>-6.2414615818211098E-3</v>
      </c>
    </row>
    <row r="3621" spans="2:5" x14ac:dyDescent="0.35">
      <c r="B3621" s="40">
        <v>39436</v>
      </c>
      <c r="C3621" s="41">
        <v>46.691001999999997</v>
      </c>
      <c r="D3621" s="6">
        <f t="shared" si="59"/>
        <v>-0.31903733284212904</v>
      </c>
      <c r="E3621">
        <v>-6.2469521871378556E-3</v>
      </c>
    </row>
    <row r="3622" spans="2:5" x14ac:dyDescent="0.35">
      <c r="B3622" s="40">
        <v>40178</v>
      </c>
      <c r="C3622" s="41">
        <v>68.56617</v>
      </c>
      <c r="D3622" s="6">
        <f t="shared" si="59"/>
        <v>-0.87719343817255602</v>
      </c>
      <c r="E3622">
        <v>-6.2576078367103261E-3</v>
      </c>
    </row>
    <row r="3623" spans="2:5" x14ac:dyDescent="0.35">
      <c r="B3623" s="40">
        <v>44819</v>
      </c>
      <c r="C3623" s="41">
        <v>558.32659899999999</v>
      </c>
      <c r="D3623" s="6">
        <f t="shared" si="59"/>
        <v>5.1307843288981525</v>
      </c>
      <c r="E3623">
        <v>-6.2610951545372167E-3</v>
      </c>
    </row>
    <row r="3624" spans="2:5" x14ac:dyDescent="0.35">
      <c r="B3624" s="40">
        <v>40984</v>
      </c>
      <c r="C3624" s="41">
        <v>91.069359000000006</v>
      </c>
      <c r="D3624" s="6">
        <f t="shared" si="59"/>
        <v>-0.82644331272524851</v>
      </c>
      <c r="E3624">
        <v>-6.2650372761260033E-3</v>
      </c>
    </row>
    <row r="3625" spans="2:5" x14ac:dyDescent="0.35">
      <c r="B3625" s="40">
        <v>44348</v>
      </c>
      <c r="C3625" s="41">
        <v>524.72399900000005</v>
      </c>
      <c r="D3625" s="6">
        <f t="shared" si="59"/>
        <v>55.344089655056152</v>
      </c>
      <c r="E3625">
        <v>-6.291159989632698E-3</v>
      </c>
    </row>
    <row r="3626" spans="2:5" x14ac:dyDescent="0.35">
      <c r="B3626" s="40">
        <v>38181</v>
      </c>
      <c r="C3626" s="41">
        <v>9.3128489999999999</v>
      </c>
      <c r="D3626" s="6">
        <f t="shared" si="59"/>
        <v>-0.95808170093127198</v>
      </c>
      <c r="E3626">
        <v>-6.3027653464318529E-3</v>
      </c>
    </row>
    <row r="3627" spans="2:5" x14ac:dyDescent="0.35">
      <c r="B3627" s="40">
        <v>41978</v>
      </c>
      <c r="C3627" s="41">
        <v>222.16667200000001</v>
      </c>
      <c r="D3627" s="6">
        <f t="shared" si="59"/>
        <v>-0.55414617049402004</v>
      </c>
      <c r="E3627">
        <v>-6.3281435307123678E-3</v>
      </c>
    </row>
    <row r="3628" spans="2:5" x14ac:dyDescent="0.35">
      <c r="B3628" s="40">
        <v>44146</v>
      </c>
      <c r="C3628" s="41">
        <v>498.29486100000003</v>
      </c>
      <c r="D3628" s="6">
        <f t="shared" si="59"/>
        <v>11.539985892559123</v>
      </c>
      <c r="E3628">
        <v>-6.3322098077852711E-3</v>
      </c>
    </row>
    <row r="3629" spans="2:5" x14ac:dyDescent="0.35">
      <c r="B3629" s="40">
        <v>39643</v>
      </c>
      <c r="C3629" s="41">
        <v>39.736477000000001</v>
      </c>
      <c r="D3629" s="6">
        <f t="shared" si="59"/>
        <v>-0.66575258352041222</v>
      </c>
      <c r="E3629">
        <v>-6.3388399395278155E-3</v>
      </c>
    </row>
    <row r="3630" spans="2:5" x14ac:dyDescent="0.35">
      <c r="B3630" s="40">
        <v>41311</v>
      </c>
      <c r="C3630" s="41">
        <v>118.88342299999999</v>
      </c>
      <c r="D3630" s="6">
        <f t="shared" si="59"/>
        <v>-0.15465914634565617</v>
      </c>
      <c r="E3630">
        <v>-6.3500079126965732E-3</v>
      </c>
    </row>
    <row r="3631" spans="2:5" x14ac:dyDescent="0.35">
      <c r="B3631" s="40">
        <v>41464</v>
      </c>
      <c r="C3631" s="41">
        <v>140.633713</v>
      </c>
      <c r="D3631" s="6">
        <f t="shared" si="59"/>
        <v>-0.67609602487059905</v>
      </c>
      <c r="E3631">
        <v>-6.351256558002184E-3</v>
      </c>
    </row>
    <row r="3632" spans="2:5" x14ac:dyDescent="0.35">
      <c r="B3632" s="40">
        <v>43332</v>
      </c>
      <c r="C3632" s="41">
        <v>434.18335000000002</v>
      </c>
      <c r="D3632" s="6">
        <f t="shared" si="59"/>
        <v>0.5996824784837681</v>
      </c>
      <c r="E3632">
        <v>-6.3569504552453268E-3</v>
      </c>
    </row>
    <row r="3633" spans="2:5" x14ac:dyDescent="0.35">
      <c r="B3633" s="40">
        <v>42209</v>
      </c>
      <c r="C3633" s="41">
        <v>271.41845699999999</v>
      </c>
      <c r="D3633" s="6">
        <f t="shared" si="59"/>
        <v>50.30603290697151</v>
      </c>
      <c r="E3633">
        <v>-6.3666734585952822E-3</v>
      </c>
    </row>
    <row r="3634" spans="2:5" x14ac:dyDescent="0.35">
      <c r="B3634" s="40">
        <v>37770</v>
      </c>
      <c r="C3634" s="41">
        <v>5.2901860000000003</v>
      </c>
      <c r="D3634" s="6">
        <f t="shared" si="59"/>
        <v>-9.9486248583102441E-2</v>
      </c>
      <c r="E3634">
        <v>-6.373635455248842E-3</v>
      </c>
    </row>
    <row r="3635" spans="2:5" x14ac:dyDescent="0.35">
      <c r="B3635" s="40">
        <v>37797</v>
      </c>
      <c r="C3635" s="41">
        <v>5.8746309999999999</v>
      </c>
      <c r="D3635" s="6">
        <f t="shared" si="59"/>
        <v>-0.91678459443448179</v>
      </c>
      <c r="E3635">
        <v>-6.3776800311484486E-3</v>
      </c>
    </row>
    <row r="3636" spans="2:5" x14ac:dyDescent="0.35">
      <c r="B3636" s="40">
        <v>40143</v>
      </c>
      <c r="C3636" s="41">
        <v>70.595473999999996</v>
      </c>
      <c r="D3636" s="6">
        <f t="shared" si="59"/>
        <v>-0.3987703708124738</v>
      </c>
      <c r="E3636">
        <v>-6.3814107884566096E-3</v>
      </c>
    </row>
    <row r="3637" spans="2:5" x14ac:dyDescent="0.35">
      <c r="B3637" s="40">
        <v>41190</v>
      </c>
      <c r="C3637" s="41">
        <v>117.418488</v>
      </c>
      <c r="D3637" s="6">
        <f t="shared" si="59"/>
        <v>2.0281429043962587</v>
      </c>
      <c r="E3637">
        <v>-6.3957475830553326E-3</v>
      </c>
    </row>
    <row r="3638" spans="2:5" x14ac:dyDescent="0.35">
      <c r="B3638" s="40">
        <v>39213</v>
      </c>
      <c r="C3638" s="41">
        <v>38.775742000000001</v>
      </c>
      <c r="D3638" s="6">
        <f t="shared" si="59"/>
        <v>-0.89987349752341872</v>
      </c>
      <c r="E3638">
        <v>-6.4034057200190149E-3</v>
      </c>
    </row>
    <row r="3639" spans="2:5" x14ac:dyDescent="0.35">
      <c r="B3639" s="40">
        <v>43622</v>
      </c>
      <c r="C3639" s="41">
        <v>387.267517</v>
      </c>
      <c r="D3639" s="6">
        <f t="shared" si="59"/>
        <v>0.43700426175220314</v>
      </c>
      <c r="E3639">
        <v>-6.4110463806176668E-3</v>
      </c>
    </row>
    <row r="3640" spans="2:5" x14ac:dyDescent="0.35">
      <c r="B3640" s="40">
        <v>42213</v>
      </c>
      <c r="C3640" s="41">
        <v>269.49642899999998</v>
      </c>
      <c r="D3640" s="6">
        <f t="shared" si="59"/>
        <v>-4.0449956815403275E-2</v>
      </c>
      <c r="E3640">
        <v>-6.4115691592760938E-3</v>
      </c>
    </row>
    <row r="3641" spans="2:5" x14ac:dyDescent="0.35">
      <c r="B3641" s="40">
        <v>42933</v>
      </c>
      <c r="C3641" s="41">
        <v>280.85708599999998</v>
      </c>
      <c r="D3641" s="6">
        <f t="shared" si="59"/>
        <v>-0.48220737224738264</v>
      </c>
      <c r="E3641">
        <v>-6.4122944194288274E-3</v>
      </c>
    </row>
    <row r="3642" spans="2:5" x14ac:dyDescent="0.35">
      <c r="B3642" s="40">
        <v>44614</v>
      </c>
      <c r="C3642" s="41">
        <v>542.41229199999998</v>
      </c>
      <c r="D3642" s="6">
        <f t="shared" si="59"/>
        <v>5.6811052623203118</v>
      </c>
      <c r="E3642">
        <v>-6.4125093757619739E-3</v>
      </c>
    </row>
    <row r="3643" spans="2:5" x14ac:dyDescent="0.35">
      <c r="B3643" s="40">
        <v>40577</v>
      </c>
      <c r="C3643" s="41">
        <v>81.186012000000005</v>
      </c>
      <c r="D3643" s="6">
        <f t="shared" si="59"/>
        <v>-0.83971237075656824</v>
      </c>
      <c r="E3643">
        <v>-6.4136888872026879E-3</v>
      </c>
    </row>
    <row r="3644" spans="2:5" x14ac:dyDescent="0.35">
      <c r="B3644" s="40">
        <v>44235</v>
      </c>
      <c r="C3644" s="41">
        <v>506.50204500000001</v>
      </c>
      <c r="D3644" s="6">
        <f t="shared" si="59"/>
        <v>43.565922191469561</v>
      </c>
      <c r="E3644">
        <v>-6.4206759111006106E-3</v>
      </c>
    </row>
    <row r="3645" spans="2:5" x14ac:dyDescent="0.35">
      <c r="B3645" s="40">
        <v>37986</v>
      </c>
      <c r="C3645" s="41">
        <v>11.365232000000001</v>
      </c>
      <c r="D3645" s="6">
        <f t="shared" si="59"/>
        <v>-0.97972923009911062</v>
      </c>
      <c r="E3645">
        <v>-6.4257110970496831E-3</v>
      </c>
    </row>
    <row r="3646" spans="2:5" x14ac:dyDescent="0.35">
      <c r="B3646" s="40">
        <v>44951</v>
      </c>
      <c r="C3646" s="41">
        <v>560.67095900000004</v>
      </c>
      <c r="D3646" s="6">
        <f t="shared" si="59"/>
        <v>1.2051311927121922</v>
      </c>
      <c r="E3646">
        <v>-6.4380126486973405E-3</v>
      </c>
    </row>
    <row r="3647" spans="2:5" x14ac:dyDescent="0.35">
      <c r="B3647" s="40">
        <v>42285</v>
      </c>
      <c r="C3647" s="41">
        <v>254.25741600000001</v>
      </c>
      <c r="D3647" s="6">
        <f t="shared" si="59"/>
        <v>-0.29965949239494943</v>
      </c>
      <c r="E3647">
        <v>-6.4383185551807436E-3</v>
      </c>
    </row>
    <row r="3648" spans="2:5" x14ac:dyDescent="0.35">
      <c r="B3648" s="40">
        <v>43591</v>
      </c>
      <c r="C3648" s="41">
        <v>363.04827899999998</v>
      </c>
      <c r="D3648" s="6">
        <f t="shared" si="59"/>
        <v>0.37556561571162017</v>
      </c>
      <c r="E3648">
        <v>-6.4440502580065152E-3</v>
      </c>
    </row>
    <row r="3649" spans="2:5" x14ac:dyDescent="0.35">
      <c r="B3649" s="40">
        <v>42857</v>
      </c>
      <c r="C3649" s="41">
        <v>263.92654399999998</v>
      </c>
      <c r="D3649" s="6">
        <f t="shared" si="59"/>
        <v>4.4495202591918526</v>
      </c>
      <c r="E3649">
        <v>-6.4514904966233889E-3</v>
      </c>
    </row>
    <row r="3650" spans="2:5" x14ac:dyDescent="0.35">
      <c r="B3650" s="40">
        <v>39422</v>
      </c>
      <c r="C3650" s="41">
        <v>48.431151999999997</v>
      </c>
      <c r="D3650" s="6">
        <f t="shared" si="59"/>
        <v>-0.39892774885006244</v>
      </c>
      <c r="E3650">
        <v>-6.4515313740085411E-3</v>
      </c>
    </row>
    <row r="3651" spans="2:5" x14ac:dyDescent="0.35">
      <c r="B3651" s="40">
        <v>40582</v>
      </c>
      <c r="C3651" s="41">
        <v>80.574592999999993</v>
      </c>
      <c r="D3651" s="6">
        <f t="shared" si="59"/>
        <v>-0.3095190632659065</v>
      </c>
      <c r="E3651">
        <v>-6.4622267361200405E-3</v>
      </c>
    </row>
    <row r="3652" spans="2:5" x14ac:dyDescent="0.35">
      <c r="B3652" s="40">
        <v>41303</v>
      </c>
      <c r="C3652" s="41">
        <v>116.69343600000001</v>
      </c>
      <c r="D3652" s="6">
        <f t="shared" si="59"/>
        <v>-0.54368142178816659</v>
      </c>
      <c r="E3652">
        <v>-6.4688560613712937E-3</v>
      </c>
    </row>
    <row r="3653" spans="2:5" x14ac:dyDescent="0.35">
      <c r="B3653" s="40">
        <v>42801</v>
      </c>
      <c r="C3653" s="41">
        <v>255.72799699999999</v>
      </c>
      <c r="D3653" s="6">
        <f t="shared" si="59"/>
        <v>1.9425465275331675</v>
      </c>
      <c r="E3653">
        <v>-6.4786352246803255E-3</v>
      </c>
    </row>
    <row r="3654" spans="2:5" x14ac:dyDescent="0.35">
      <c r="B3654" s="40">
        <v>40563</v>
      </c>
      <c r="C3654" s="41">
        <v>86.907036000000005</v>
      </c>
      <c r="D3654" s="6">
        <f t="shared" si="59"/>
        <v>-0.80796510528075016</v>
      </c>
      <c r="E3654">
        <v>-6.4898170421352937E-3</v>
      </c>
    </row>
    <row r="3655" spans="2:5" x14ac:dyDescent="0.35">
      <c r="B3655" s="40">
        <v>43797</v>
      </c>
      <c r="C3655" s="41">
        <v>452.55856299999999</v>
      </c>
      <c r="D3655" s="6">
        <f t="shared" ref="D3655:D3718" si="60">(C3655-C3656)/C3656</f>
        <v>0.44587851636840398</v>
      </c>
      <c r="E3655">
        <v>-6.4990024938192401E-3</v>
      </c>
    </row>
    <row r="3656" spans="2:5" x14ac:dyDescent="0.35">
      <c r="B3656" s="40">
        <v>43194</v>
      </c>
      <c r="C3656" s="41">
        <v>312.99902300000002</v>
      </c>
      <c r="D3656" s="6">
        <f t="shared" si="60"/>
        <v>-0.22319866262089066</v>
      </c>
      <c r="E3656">
        <v>-6.5147790402301483E-3</v>
      </c>
    </row>
    <row r="3657" spans="2:5" x14ac:dyDescent="0.35">
      <c r="B3657" s="40">
        <v>43469</v>
      </c>
      <c r="C3657" s="41">
        <v>402.93316700000003</v>
      </c>
      <c r="D3657" s="6">
        <f t="shared" si="60"/>
        <v>0.51365946815481489</v>
      </c>
      <c r="E3657">
        <v>-6.5165914185272081E-3</v>
      </c>
    </row>
    <row r="3658" spans="2:5" x14ac:dyDescent="0.35">
      <c r="B3658" s="40">
        <v>42503</v>
      </c>
      <c r="C3658" s="41">
        <v>266.19802900000002</v>
      </c>
      <c r="D3658" s="6">
        <f t="shared" si="60"/>
        <v>-0.4890743577204465</v>
      </c>
      <c r="E3658">
        <v>-6.5205910208726093E-3</v>
      </c>
    </row>
    <row r="3659" spans="2:5" x14ac:dyDescent="0.35">
      <c r="B3659" s="40">
        <v>44340</v>
      </c>
      <c r="C3659" s="41">
        <v>521.01129200000003</v>
      </c>
      <c r="D3659" s="6">
        <f t="shared" si="60"/>
        <v>11.34986157788178</v>
      </c>
      <c r="E3659">
        <v>-6.5206225411871014E-3</v>
      </c>
    </row>
    <row r="3660" spans="2:5" x14ac:dyDescent="0.35">
      <c r="B3660" s="40">
        <v>39923</v>
      </c>
      <c r="C3660" s="41">
        <v>42.187621999999998</v>
      </c>
      <c r="D3660" s="6">
        <f t="shared" si="60"/>
        <v>-0.79768155505993454</v>
      </c>
      <c r="E3660">
        <v>-6.5231706032217287E-3</v>
      </c>
    </row>
    <row r="3661" spans="2:5" x14ac:dyDescent="0.35">
      <c r="B3661" s="40">
        <v>42002</v>
      </c>
      <c r="C3661" s="41">
        <v>208.52088900000001</v>
      </c>
      <c r="D3661" s="6">
        <f t="shared" si="60"/>
        <v>1.4126928601396191</v>
      </c>
      <c r="E3661">
        <v>-6.5232769955851852E-3</v>
      </c>
    </row>
    <row r="3662" spans="2:5" x14ac:dyDescent="0.35">
      <c r="B3662" s="40">
        <v>40490</v>
      </c>
      <c r="C3662" s="41">
        <v>86.42662</v>
      </c>
      <c r="D3662" s="6">
        <f t="shared" si="60"/>
        <v>-0.84977875010361248</v>
      </c>
      <c r="E3662">
        <v>-6.526455701709879E-3</v>
      </c>
    </row>
    <row r="3663" spans="2:5" x14ac:dyDescent="0.35">
      <c r="B3663" s="40">
        <v>44498</v>
      </c>
      <c r="C3663" s="41">
        <v>575.32885699999997</v>
      </c>
      <c r="D3663" s="6">
        <f t="shared" si="60"/>
        <v>6.0542419682121842E-3</v>
      </c>
      <c r="E3663">
        <v>-6.528891389754053E-3</v>
      </c>
    </row>
    <row r="3664" spans="2:5" x14ac:dyDescent="0.35">
      <c r="B3664" s="40">
        <v>44391</v>
      </c>
      <c r="C3664" s="41">
        <v>571.86663799999997</v>
      </c>
      <c r="D3664" s="6">
        <f t="shared" si="60"/>
        <v>3.9729651789864926</v>
      </c>
      <c r="E3664">
        <v>-6.5347680521613948E-3</v>
      </c>
    </row>
    <row r="3665" spans="2:5" x14ac:dyDescent="0.35">
      <c r="B3665" s="40">
        <v>41337</v>
      </c>
      <c r="C3665" s="41">
        <v>114.995102</v>
      </c>
      <c r="D3665" s="6">
        <f t="shared" si="60"/>
        <v>19.157060337383967</v>
      </c>
      <c r="E3665">
        <v>-6.5637058265611463E-3</v>
      </c>
    </row>
    <row r="3666" spans="2:5" x14ac:dyDescent="0.35">
      <c r="B3666" s="40">
        <v>37652</v>
      </c>
      <c r="C3666" s="41">
        <v>5.7049539999999999</v>
      </c>
      <c r="D3666" s="6">
        <f t="shared" si="60"/>
        <v>-0.98196982720909276</v>
      </c>
      <c r="E3666">
        <v>-6.5659467912082582E-3</v>
      </c>
    </row>
    <row r="3667" spans="2:5" x14ac:dyDescent="0.35">
      <c r="B3667" s="40">
        <v>43042</v>
      </c>
      <c r="C3667" s="41">
        <v>316.41149899999999</v>
      </c>
      <c r="D3667" s="6">
        <f t="shared" si="60"/>
        <v>6.1288354089454025</v>
      </c>
      <c r="E3667">
        <v>-6.5665355197954247E-3</v>
      </c>
    </row>
    <row r="3668" spans="2:5" x14ac:dyDescent="0.35">
      <c r="B3668" s="40">
        <v>39549</v>
      </c>
      <c r="C3668" s="41">
        <v>44.384739000000003</v>
      </c>
      <c r="D3668" s="6">
        <f t="shared" si="60"/>
        <v>0.16271980111283829</v>
      </c>
      <c r="E3668">
        <v>-6.5697716775707368E-3</v>
      </c>
    </row>
    <row r="3669" spans="2:5" x14ac:dyDescent="0.35">
      <c r="B3669" s="40">
        <v>39687</v>
      </c>
      <c r="C3669" s="41">
        <v>38.173203000000001</v>
      </c>
      <c r="D3669" s="6">
        <f t="shared" si="60"/>
        <v>-0.90564430268422003</v>
      </c>
      <c r="E3669">
        <v>-6.5969233216247323E-3</v>
      </c>
    </row>
    <row r="3670" spans="2:5" x14ac:dyDescent="0.35">
      <c r="B3670" s="40">
        <v>43670</v>
      </c>
      <c r="C3670" s="41">
        <v>404.56701700000002</v>
      </c>
      <c r="D3670" s="6">
        <f t="shared" si="60"/>
        <v>1.1973450778963408</v>
      </c>
      <c r="E3670">
        <v>-6.6075535076786322E-3</v>
      </c>
    </row>
    <row r="3671" spans="2:5" x14ac:dyDescent="0.35">
      <c r="B3671" s="40">
        <v>41856</v>
      </c>
      <c r="C3671" s="41">
        <v>184.116287</v>
      </c>
      <c r="D3671" s="6">
        <f t="shared" si="60"/>
        <v>3.2040965879387358</v>
      </c>
      <c r="E3671">
        <v>-6.6111008354902689E-3</v>
      </c>
    </row>
    <row r="3672" spans="2:5" x14ac:dyDescent="0.35">
      <c r="B3672" s="40">
        <v>39356</v>
      </c>
      <c r="C3672" s="41">
        <v>43.794494999999998</v>
      </c>
      <c r="D3672" s="6">
        <f t="shared" si="60"/>
        <v>1.7091795944182402</v>
      </c>
      <c r="E3672">
        <v>-6.6133615230505212E-3</v>
      </c>
    </row>
    <row r="3673" spans="2:5" x14ac:dyDescent="0.35">
      <c r="B3673" s="40">
        <v>38490</v>
      </c>
      <c r="C3673" s="41">
        <v>16.165223999999998</v>
      </c>
      <c r="D3673" s="6">
        <f t="shared" si="60"/>
        <v>-0.7730291073464497</v>
      </c>
      <c r="E3673">
        <v>-6.6143267519449198E-3</v>
      </c>
    </row>
    <row r="3674" spans="2:5" x14ac:dyDescent="0.35">
      <c r="B3674" s="40">
        <v>40134</v>
      </c>
      <c r="C3674" s="41">
        <v>71.221573000000006</v>
      </c>
      <c r="D3674" s="6">
        <f t="shared" si="60"/>
        <v>-0.54210481474061267</v>
      </c>
      <c r="E3674">
        <v>-6.6247959385715548E-3</v>
      </c>
    </row>
    <row r="3675" spans="2:5" x14ac:dyDescent="0.35">
      <c r="B3675" s="40">
        <v>41701</v>
      </c>
      <c r="C3675" s="41">
        <v>155.541214</v>
      </c>
      <c r="D3675" s="6">
        <f t="shared" si="60"/>
        <v>-0.40763661872724583</v>
      </c>
      <c r="E3675">
        <v>-6.629873173222221E-3</v>
      </c>
    </row>
    <row r="3676" spans="2:5" x14ac:dyDescent="0.35">
      <c r="B3676" s="40">
        <v>42650</v>
      </c>
      <c r="C3676" s="41">
        <v>262.57736199999999</v>
      </c>
      <c r="D3676" s="6">
        <f t="shared" si="60"/>
        <v>-0.39144570283819924</v>
      </c>
      <c r="E3676">
        <v>-6.630556074908452E-3</v>
      </c>
    </row>
    <row r="3677" spans="2:5" x14ac:dyDescent="0.35">
      <c r="B3677" s="40">
        <v>43507</v>
      </c>
      <c r="C3677" s="41">
        <v>431.47729500000003</v>
      </c>
      <c r="D3677" s="6">
        <f t="shared" si="60"/>
        <v>0.13271116539753516</v>
      </c>
      <c r="E3677">
        <v>-6.6378249713053223E-3</v>
      </c>
    </row>
    <row r="3678" spans="2:5" x14ac:dyDescent="0.35">
      <c r="B3678" s="40">
        <v>43615</v>
      </c>
      <c r="C3678" s="41">
        <v>380.92437699999999</v>
      </c>
      <c r="D3678" s="6">
        <f t="shared" si="60"/>
        <v>-0.3112451069415384</v>
      </c>
      <c r="E3678">
        <v>-6.6416321607336553E-3</v>
      </c>
    </row>
    <row r="3679" spans="2:5" x14ac:dyDescent="0.35">
      <c r="B3679" s="40">
        <v>44603</v>
      </c>
      <c r="C3679" s="41">
        <v>553.06231700000001</v>
      </c>
      <c r="D3679" s="6">
        <f t="shared" si="60"/>
        <v>-6.2123747960967902E-2</v>
      </c>
      <c r="E3679">
        <v>-6.641883958907786E-3</v>
      </c>
    </row>
    <row r="3680" spans="2:5" x14ac:dyDescent="0.35">
      <c r="B3680" s="40">
        <v>44529</v>
      </c>
      <c r="C3680" s="41">
        <v>589.69647199999997</v>
      </c>
      <c r="D3680" s="6">
        <f t="shared" si="60"/>
        <v>2.834111059381041</v>
      </c>
      <c r="E3680">
        <v>-6.6445182612325168E-3</v>
      </c>
    </row>
    <row r="3681" spans="2:5" x14ac:dyDescent="0.35">
      <c r="B3681" s="40">
        <v>41500</v>
      </c>
      <c r="C3681" s="41">
        <v>153.80265800000001</v>
      </c>
      <c r="D3681" s="6">
        <f t="shared" si="60"/>
        <v>-0.42710499275777114</v>
      </c>
      <c r="E3681">
        <v>-6.6764205739694533E-3</v>
      </c>
    </row>
    <row r="3682" spans="2:5" x14ac:dyDescent="0.35">
      <c r="B3682" s="40">
        <v>42900</v>
      </c>
      <c r="C3682" s="41">
        <v>268.46569799999997</v>
      </c>
      <c r="D3682" s="6">
        <f t="shared" si="60"/>
        <v>-0.22508355171787281</v>
      </c>
      <c r="E3682">
        <v>-6.6842963450363686E-3</v>
      </c>
    </row>
    <row r="3683" spans="2:5" x14ac:dyDescent="0.35">
      <c r="B3683" s="40">
        <v>43237</v>
      </c>
      <c r="C3683" s="41">
        <v>346.44470200000001</v>
      </c>
      <c r="D3683" s="6">
        <f t="shared" si="60"/>
        <v>1.1560254969892134</v>
      </c>
      <c r="E3683">
        <v>-6.6870979064079152E-3</v>
      </c>
    </row>
    <row r="3684" spans="2:5" x14ac:dyDescent="0.35">
      <c r="B3684" s="40">
        <v>41766</v>
      </c>
      <c r="C3684" s="41">
        <v>160.68673699999999</v>
      </c>
      <c r="D3684" s="6">
        <f t="shared" si="60"/>
        <v>0.34657088246187756</v>
      </c>
      <c r="E3684">
        <v>-6.6965306646562407E-3</v>
      </c>
    </row>
    <row r="3685" spans="2:5" x14ac:dyDescent="0.35">
      <c r="B3685" s="40">
        <v>41347</v>
      </c>
      <c r="C3685" s="41">
        <v>119.330322</v>
      </c>
      <c r="D3685" s="6">
        <f t="shared" si="60"/>
        <v>-0.72702672944856517</v>
      </c>
      <c r="E3685">
        <v>-6.6967420956356638E-3</v>
      </c>
    </row>
    <row r="3686" spans="2:5" x14ac:dyDescent="0.35">
      <c r="B3686" s="40">
        <v>43725</v>
      </c>
      <c r="C3686" s="41">
        <v>437.15020800000002</v>
      </c>
      <c r="D3686" s="6">
        <f t="shared" si="60"/>
        <v>53.982924423575724</v>
      </c>
      <c r="E3686">
        <v>-6.7070407929761466E-3</v>
      </c>
    </row>
    <row r="3687" spans="2:5" x14ac:dyDescent="0.35">
      <c r="B3687" s="40">
        <v>37868</v>
      </c>
      <c r="C3687" s="41">
        <v>7.9506540000000001</v>
      </c>
      <c r="D3687" s="6">
        <f t="shared" si="60"/>
        <v>-0.9861878665489715</v>
      </c>
      <c r="E3687">
        <v>-6.7083523334187543E-3</v>
      </c>
    </row>
    <row r="3688" spans="2:5" x14ac:dyDescent="0.35">
      <c r="B3688" s="40">
        <v>44390</v>
      </c>
      <c r="C3688" s="41">
        <v>575.62823500000002</v>
      </c>
      <c r="D3688" s="6">
        <f t="shared" si="60"/>
        <v>5.8095204042546298</v>
      </c>
      <c r="E3688">
        <v>-6.7436708785513118E-3</v>
      </c>
    </row>
    <row r="3689" spans="2:5" x14ac:dyDescent="0.35">
      <c r="B3689" s="40">
        <v>40872</v>
      </c>
      <c r="C3689" s="41">
        <v>84.532859999999999</v>
      </c>
      <c r="D3689" s="6">
        <f t="shared" si="60"/>
        <v>-0.83904043698481123</v>
      </c>
      <c r="E3689">
        <v>-6.7459443723463536E-3</v>
      </c>
    </row>
    <row r="3690" spans="2:5" x14ac:dyDescent="0.35">
      <c r="B3690" s="40">
        <v>44847</v>
      </c>
      <c r="C3690" s="41">
        <v>525.18072500000005</v>
      </c>
      <c r="D3690" s="6">
        <f t="shared" si="60"/>
        <v>10.965251584001599</v>
      </c>
      <c r="E3690">
        <v>-6.7466186055598837E-3</v>
      </c>
    </row>
    <row r="3691" spans="2:5" x14ac:dyDescent="0.35">
      <c r="B3691" s="40">
        <v>39933</v>
      </c>
      <c r="C3691" s="41">
        <v>43.892158999999999</v>
      </c>
      <c r="D3691" s="6">
        <f t="shared" si="60"/>
        <v>6.9349368987510998</v>
      </c>
      <c r="E3691">
        <v>-6.7505281908307293E-3</v>
      </c>
    </row>
    <row r="3692" spans="2:5" x14ac:dyDescent="0.35">
      <c r="B3692" s="40">
        <v>37613</v>
      </c>
      <c r="C3692" s="41">
        <v>5.5315070000000004</v>
      </c>
      <c r="D3692" s="6">
        <f t="shared" si="60"/>
        <v>-0.93428918930650595</v>
      </c>
      <c r="E3692">
        <v>-6.7702576235201452E-3</v>
      </c>
    </row>
    <row r="3693" spans="2:5" x14ac:dyDescent="0.35">
      <c r="B3693" s="40">
        <v>40877</v>
      </c>
      <c r="C3693" s="41">
        <v>84.179558</v>
      </c>
      <c r="D3693" s="6">
        <f t="shared" si="60"/>
        <v>-0.63270497265581493</v>
      </c>
      <c r="E3693">
        <v>-6.7739715882768848E-3</v>
      </c>
    </row>
    <row r="3694" spans="2:5" x14ac:dyDescent="0.35">
      <c r="B3694" s="40">
        <v>42409</v>
      </c>
      <c r="C3694" s="41">
        <v>229.18785099999999</v>
      </c>
      <c r="D3694" s="6">
        <f t="shared" si="60"/>
        <v>-6.9511912015657734E-2</v>
      </c>
      <c r="E3694">
        <v>-6.7742109571811851E-3</v>
      </c>
    </row>
    <row r="3695" spans="2:5" x14ac:dyDescent="0.35">
      <c r="B3695" s="40">
        <v>42153</v>
      </c>
      <c r="C3695" s="41">
        <v>246.30928</v>
      </c>
      <c r="D3695" s="6">
        <f t="shared" si="60"/>
        <v>1.5594106665130731</v>
      </c>
      <c r="E3695">
        <v>-6.8092936131320435E-3</v>
      </c>
    </row>
    <row r="3696" spans="2:5" x14ac:dyDescent="0.35">
      <c r="B3696" s="40">
        <v>41012</v>
      </c>
      <c r="C3696" s="41">
        <v>96.236716999999999</v>
      </c>
      <c r="D3696" s="6">
        <f t="shared" si="60"/>
        <v>16.57765592573881</v>
      </c>
      <c r="E3696">
        <v>-6.8369083057934054E-3</v>
      </c>
    </row>
    <row r="3697" spans="2:5" x14ac:dyDescent="0.35">
      <c r="B3697" s="40">
        <v>37687</v>
      </c>
      <c r="C3697" s="41">
        <v>5.4749460000000001</v>
      </c>
      <c r="D3697" s="6">
        <f t="shared" si="60"/>
        <v>-0.99063086576156578</v>
      </c>
      <c r="E3697">
        <v>-6.839902101565638E-3</v>
      </c>
    </row>
    <row r="3698" spans="2:5" x14ac:dyDescent="0.35">
      <c r="B3698" s="40">
        <v>44900</v>
      </c>
      <c r="C3698" s="41">
        <v>584.35986300000002</v>
      </c>
      <c r="D3698" s="6">
        <f t="shared" si="60"/>
        <v>0.18757022773666229</v>
      </c>
      <c r="E3698">
        <v>-6.8511042175354569E-3</v>
      </c>
    </row>
    <row r="3699" spans="2:5" x14ac:dyDescent="0.35">
      <c r="B3699" s="40">
        <v>44047</v>
      </c>
      <c r="C3699" s="41">
        <v>492.06341600000002</v>
      </c>
      <c r="D3699" s="6">
        <f t="shared" si="60"/>
        <v>0.41805742352057546</v>
      </c>
      <c r="E3699">
        <v>-6.8568042793254926E-3</v>
      </c>
    </row>
    <row r="3700" spans="2:5" x14ac:dyDescent="0.35">
      <c r="B3700" s="40">
        <v>43601</v>
      </c>
      <c r="C3700" s="41">
        <v>346.99822999999998</v>
      </c>
      <c r="D3700" s="6">
        <f t="shared" si="60"/>
        <v>-0.37286326692892585</v>
      </c>
      <c r="E3700">
        <v>-6.8766557983502086E-3</v>
      </c>
    </row>
    <row r="3701" spans="2:5" x14ac:dyDescent="0.35">
      <c r="B3701" s="40">
        <v>44868</v>
      </c>
      <c r="C3701" s="41">
        <v>553.30554199999995</v>
      </c>
      <c r="D3701" s="6">
        <f t="shared" si="60"/>
        <v>1.270788118268815</v>
      </c>
      <c r="E3701">
        <v>-6.8779608578933187E-3</v>
      </c>
    </row>
    <row r="3702" spans="2:5" x14ac:dyDescent="0.35">
      <c r="B3702" s="40">
        <v>42054</v>
      </c>
      <c r="C3702" s="41">
        <v>243.66233800000001</v>
      </c>
      <c r="D3702" s="6">
        <f t="shared" si="60"/>
        <v>4.6087720389813054</v>
      </c>
      <c r="E3702">
        <v>-6.882382519696602E-3</v>
      </c>
    </row>
    <row r="3703" spans="2:5" x14ac:dyDescent="0.35">
      <c r="B3703" s="40">
        <v>38854</v>
      </c>
      <c r="C3703" s="41">
        <v>43.443080999999999</v>
      </c>
      <c r="D3703" s="6">
        <f t="shared" si="60"/>
        <v>-0.86531847809736184</v>
      </c>
      <c r="E3703">
        <v>-6.8856531191992297E-3</v>
      </c>
    </row>
    <row r="3704" spans="2:5" x14ac:dyDescent="0.35">
      <c r="B3704" s="40">
        <v>43082</v>
      </c>
      <c r="C3704" s="41">
        <v>322.561554</v>
      </c>
      <c r="D3704" s="6">
        <f t="shared" si="60"/>
        <v>-0.34300764177664245</v>
      </c>
      <c r="E3704">
        <v>-6.8936904675760769E-3</v>
      </c>
    </row>
    <row r="3705" spans="2:5" x14ac:dyDescent="0.35">
      <c r="B3705" s="40">
        <v>44167</v>
      </c>
      <c r="C3705" s="41">
        <v>490.96697999999998</v>
      </c>
      <c r="D3705" s="6">
        <f t="shared" si="60"/>
        <v>0.19579287487144381</v>
      </c>
      <c r="E3705">
        <v>-6.9170713593324227E-3</v>
      </c>
    </row>
    <row r="3706" spans="2:5" x14ac:dyDescent="0.35">
      <c r="B3706" s="40">
        <v>43917</v>
      </c>
      <c r="C3706" s="41">
        <v>410.57861300000002</v>
      </c>
      <c r="D3706" s="6">
        <f t="shared" si="60"/>
        <v>9.5771864532313185</v>
      </c>
      <c r="E3706">
        <v>-6.9256947696646545E-3</v>
      </c>
    </row>
    <row r="3707" spans="2:5" x14ac:dyDescent="0.35">
      <c r="B3707" s="40">
        <v>39185</v>
      </c>
      <c r="C3707" s="41">
        <v>38.817374999999998</v>
      </c>
      <c r="D3707" s="6">
        <f t="shared" si="60"/>
        <v>-0.9261058182595745</v>
      </c>
      <c r="E3707">
        <v>-6.9261225870664604E-3</v>
      </c>
    </row>
    <row r="3708" spans="2:5" x14ac:dyDescent="0.35">
      <c r="B3708" s="40">
        <v>44216</v>
      </c>
      <c r="C3708" s="41">
        <v>525.31030299999998</v>
      </c>
      <c r="D3708" s="6">
        <f t="shared" si="60"/>
        <v>31.860996457487659</v>
      </c>
      <c r="E3708">
        <v>-6.9263853032435242E-3</v>
      </c>
    </row>
    <row r="3709" spans="2:5" x14ac:dyDescent="0.35">
      <c r="B3709" s="40">
        <v>38475</v>
      </c>
      <c r="C3709" s="41">
        <v>15.98583</v>
      </c>
      <c r="D3709" s="6">
        <f t="shared" si="60"/>
        <v>-0.96815299890745854</v>
      </c>
      <c r="E3709">
        <v>-6.9341408814264857E-3</v>
      </c>
    </row>
    <row r="3710" spans="2:5" x14ac:dyDescent="0.35">
      <c r="B3710" s="40">
        <v>44116</v>
      </c>
      <c r="C3710" s="41">
        <v>501.95715300000001</v>
      </c>
      <c r="D3710" s="6">
        <f t="shared" si="60"/>
        <v>51.392960811938934</v>
      </c>
      <c r="E3710">
        <v>-6.9350379475686457E-3</v>
      </c>
    </row>
    <row r="3711" spans="2:5" x14ac:dyDescent="0.35">
      <c r="B3711" s="40">
        <v>38260</v>
      </c>
      <c r="C3711" s="41">
        <v>9.580622</v>
      </c>
      <c r="D3711" s="6">
        <f t="shared" si="60"/>
        <v>-0.76833165904580514</v>
      </c>
      <c r="E3711">
        <v>-6.9385405349041201E-3</v>
      </c>
    </row>
    <row r="3712" spans="2:5" x14ac:dyDescent="0.35">
      <c r="B3712" s="40">
        <v>39115</v>
      </c>
      <c r="C3712" s="41">
        <v>41.354903999999998</v>
      </c>
      <c r="D3712" s="6">
        <f t="shared" si="60"/>
        <v>-0.91921286569092808</v>
      </c>
      <c r="E3712">
        <v>-6.94100740431596E-3</v>
      </c>
    </row>
    <row r="3713" spans="2:5" x14ac:dyDescent="0.35">
      <c r="B3713" s="40">
        <v>45056</v>
      </c>
      <c r="C3713" s="41">
        <v>511.89962800000001</v>
      </c>
      <c r="D3713" s="6">
        <f t="shared" si="60"/>
        <v>3.4723486078317407</v>
      </c>
      <c r="E3713">
        <v>-6.9511934431013061E-3</v>
      </c>
    </row>
    <row r="3714" spans="2:5" x14ac:dyDescent="0.35">
      <c r="B3714" s="40">
        <v>41295</v>
      </c>
      <c r="C3714" s="41">
        <v>114.458794</v>
      </c>
      <c r="D3714" s="6">
        <f t="shared" si="60"/>
        <v>-0.77334407413075801</v>
      </c>
      <c r="E3714">
        <v>-6.9792499768681704E-3</v>
      </c>
    </row>
    <row r="3715" spans="2:5" x14ac:dyDescent="0.35">
      <c r="B3715" s="40">
        <v>44740</v>
      </c>
      <c r="C3715" s="41">
        <v>504.98919699999999</v>
      </c>
      <c r="D3715" s="6">
        <f t="shared" si="60"/>
        <v>3.9926674140470682</v>
      </c>
      <c r="E3715">
        <v>-6.9809337597750909E-3</v>
      </c>
    </row>
    <row r="3716" spans="2:5" x14ac:dyDescent="0.35">
      <c r="B3716" s="40">
        <v>41092</v>
      </c>
      <c r="C3716" s="41">
        <v>101.14617200000001</v>
      </c>
      <c r="D3716" s="6">
        <f t="shared" si="60"/>
        <v>-0.34323439595082017</v>
      </c>
      <c r="E3716">
        <v>-6.9837650967374161E-3</v>
      </c>
    </row>
    <row r="3717" spans="2:5" x14ac:dyDescent="0.35">
      <c r="B3717" s="40">
        <v>41654</v>
      </c>
      <c r="C3717" s="41">
        <v>154.00649999999999</v>
      </c>
      <c r="D3717" s="6">
        <f t="shared" si="60"/>
        <v>0.76285272292761375</v>
      </c>
      <c r="E3717">
        <v>-6.9849726672544469E-3</v>
      </c>
    </row>
    <row r="3718" spans="2:5" x14ac:dyDescent="0.35">
      <c r="B3718" s="40">
        <v>40833</v>
      </c>
      <c r="C3718" s="41">
        <v>87.362091000000007</v>
      </c>
      <c r="D3718" s="6">
        <f t="shared" si="60"/>
        <v>-0.84145276468781105</v>
      </c>
      <c r="E3718">
        <v>-6.9895757883936442E-3</v>
      </c>
    </row>
    <row r="3719" spans="2:5" x14ac:dyDescent="0.35">
      <c r="B3719" s="40">
        <v>44872</v>
      </c>
      <c r="C3719" s="41">
        <v>551.01617399999998</v>
      </c>
      <c r="D3719" s="6">
        <f t="shared" ref="D3719:D3782" si="61">(C3719-C3720)/C3720</f>
        <v>-1.9272572211991364E-2</v>
      </c>
      <c r="E3719">
        <v>-6.9955846480689692E-3</v>
      </c>
    </row>
    <row r="3720" spans="2:5" x14ac:dyDescent="0.35">
      <c r="B3720" s="40">
        <v>44818</v>
      </c>
      <c r="C3720" s="41">
        <v>561.84436000000005</v>
      </c>
      <c r="D3720" s="6">
        <f t="shared" si="61"/>
        <v>6.0681037661640236</v>
      </c>
      <c r="E3720">
        <v>-7.0051369835714512E-3</v>
      </c>
    </row>
    <row r="3721" spans="2:5" x14ac:dyDescent="0.35">
      <c r="B3721" s="40">
        <v>40330</v>
      </c>
      <c r="C3721" s="41">
        <v>79.490111999999996</v>
      </c>
      <c r="D3721" s="6">
        <f t="shared" si="61"/>
        <v>4.1289473218829607E-2</v>
      </c>
      <c r="E3721">
        <v>-7.0117687115432816E-3</v>
      </c>
    </row>
    <row r="3722" spans="2:5" x14ac:dyDescent="0.35">
      <c r="B3722" s="40">
        <v>40281</v>
      </c>
      <c r="C3722" s="41">
        <v>76.338149999999999</v>
      </c>
      <c r="D3722" s="6">
        <f t="shared" si="61"/>
        <v>-0.23992330586533059</v>
      </c>
      <c r="E3722">
        <v>-7.0200725467851758E-3</v>
      </c>
    </row>
    <row r="3723" spans="2:5" x14ac:dyDescent="0.35">
      <c r="B3723" s="40">
        <v>41093</v>
      </c>
      <c r="C3723" s="41">
        <v>100.434799</v>
      </c>
      <c r="D3723" s="6">
        <f t="shared" si="61"/>
        <v>-0.71416970080635411</v>
      </c>
      <c r="E3723">
        <v>-7.0331183665557689E-3</v>
      </c>
    </row>
    <row r="3724" spans="2:5" x14ac:dyDescent="0.35">
      <c r="B3724" s="40">
        <v>43409</v>
      </c>
      <c r="C3724" s="41">
        <v>351.37912</v>
      </c>
      <c r="D3724" s="6">
        <f t="shared" si="61"/>
        <v>-0.14746819912306477</v>
      </c>
      <c r="E3724">
        <v>-7.0375857505009564E-3</v>
      </c>
    </row>
    <row r="3725" spans="2:5" x14ac:dyDescent="0.35">
      <c r="B3725" s="40">
        <v>43522</v>
      </c>
      <c r="C3725" s="41">
        <v>412.15954599999998</v>
      </c>
      <c r="D3725" s="6">
        <f t="shared" si="61"/>
        <v>0.36903931257383232</v>
      </c>
      <c r="E3725">
        <v>-7.0617654228056171E-3</v>
      </c>
    </row>
    <row r="3726" spans="2:5" x14ac:dyDescent="0.35">
      <c r="B3726" s="40">
        <v>43165</v>
      </c>
      <c r="C3726" s="41">
        <v>301.05749500000002</v>
      </c>
      <c r="D3726" s="6">
        <f t="shared" si="61"/>
        <v>25.923138388014426</v>
      </c>
      <c r="E3726">
        <v>-7.0768444386260518E-3</v>
      </c>
    </row>
    <row r="3727" spans="2:5" x14ac:dyDescent="0.35">
      <c r="B3727" s="40">
        <v>38343</v>
      </c>
      <c r="C3727" s="41">
        <v>11.18211</v>
      </c>
      <c r="D3727" s="6">
        <f t="shared" si="61"/>
        <v>-0.98027782020274057</v>
      </c>
      <c r="E3727">
        <v>-7.0795719953020446E-3</v>
      </c>
    </row>
    <row r="3728" spans="2:5" x14ac:dyDescent="0.35">
      <c r="B3728" s="40">
        <v>44393</v>
      </c>
      <c r="C3728" s="41">
        <v>566.98144500000001</v>
      </c>
      <c r="D3728" s="6">
        <f t="shared" si="61"/>
        <v>7.8524342323484347E-2</v>
      </c>
      <c r="E3728">
        <v>-7.1006865109499787E-3</v>
      </c>
    </row>
    <row r="3729" spans="2:5" x14ac:dyDescent="0.35">
      <c r="B3729" s="40">
        <v>44316</v>
      </c>
      <c r="C3729" s="41">
        <v>525.70111099999997</v>
      </c>
      <c r="D3729" s="6">
        <f t="shared" si="61"/>
        <v>12.703220030942571</v>
      </c>
      <c r="E3729">
        <v>-7.1046695258755984E-3</v>
      </c>
    </row>
    <row r="3730" spans="2:5" x14ac:dyDescent="0.35">
      <c r="B3730" s="40">
        <v>39672</v>
      </c>
      <c r="C3730" s="41">
        <v>38.363326999999998</v>
      </c>
      <c r="D3730" s="6">
        <f t="shared" si="61"/>
        <v>-0.93093232101187395</v>
      </c>
      <c r="E3730">
        <v>-7.1076232795057601E-3</v>
      </c>
    </row>
    <row r="3731" spans="2:5" x14ac:dyDescent="0.35">
      <c r="B3731" s="40">
        <v>44956</v>
      </c>
      <c r="C3731" s="41">
        <v>555.44543499999997</v>
      </c>
      <c r="D3731" s="6">
        <f t="shared" si="61"/>
        <v>0.25027200870813215</v>
      </c>
      <c r="E3731">
        <v>-7.116790434253728E-3</v>
      </c>
    </row>
    <row r="3732" spans="2:5" x14ac:dyDescent="0.35">
      <c r="B3732" s="40">
        <v>43823</v>
      </c>
      <c r="C3732" s="41">
        <v>444.25967400000002</v>
      </c>
      <c r="D3732" s="6">
        <f t="shared" si="61"/>
        <v>8.5491966801718124</v>
      </c>
      <c r="E3732">
        <v>-7.1582809650621313E-3</v>
      </c>
    </row>
    <row r="3733" spans="2:5" x14ac:dyDescent="0.35">
      <c r="B3733" s="40">
        <v>39412</v>
      </c>
      <c r="C3733" s="41">
        <v>46.523251000000002</v>
      </c>
      <c r="D3733" s="6">
        <f t="shared" si="61"/>
        <v>-0.49332208801883259</v>
      </c>
      <c r="E3733">
        <v>-7.1589677317414396E-3</v>
      </c>
    </row>
    <row r="3734" spans="2:5" x14ac:dyDescent="0.35">
      <c r="B3734" s="40">
        <v>41054</v>
      </c>
      <c r="C3734" s="41">
        <v>91.820167999999995</v>
      </c>
      <c r="D3734" s="6">
        <f t="shared" si="61"/>
        <v>9.5177042351837748</v>
      </c>
      <c r="E3734">
        <v>-7.1633970554782862E-3</v>
      </c>
    </row>
    <row r="3735" spans="2:5" x14ac:dyDescent="0.35">
      <c r="B3735" s="40">
        <v>38212</v>
      </c>
      <c r="C3735" s="41">
        <v>8.7300579999999997</v>
      </c>
      <c r="D3735" s="6">
        <f t="shared" si="61"/>
        <v>-0.98493603461763901</v>
      </c>
      <c r="E3735">
        <v>-7.1653074702183323E-3</v>
      </c>
    </row>
    <row r="3736" spans="2:5" x14ac:dyDescent="0.35">
      <c r="B3736" s="40">
        <v>45124</v>
      </c>
      <c r="C3736" s="41">
        <v>579.53253199999995</v>
      </c>
      <c r="D3736" s="6">
        <f t="shared" si="61"/>
        <v>2.7509462808497447</v>
      </c>
      <c r="E3736">
        <v>-7.246374316536382E-3</v>
      </c>
    </row>
    <row r="3737" spans="2:5" x14ac:dyDescent="0.35">
      <c r="B3737" s="40">
        <v>41638</v>
      </c>
      <c r="C3737" s="41">
        <v>154.50302099999999</v>
      </c>
      <c r="D3737" s="6">
        <f t="shared" si="61"/>
        <v>-0.62383274295625124</v>
      </c>
      <c r="E3737">
        <v>-7.2503873559353381E-3</v>
      </c>
    </row>
    <row r="3738" spans="2:5" x14ac:dyDescent="0.35">
      <c r="B3738" s="40">
        <v>43700</v>
      </c>
      <c r="C3738" s="41">
        <v>410.72958399999999</v>
      </c>
      <c r="D3738" s="6">
        <f t="shared" si="61"/>
        <v>-0.30811781458532522</v>
      </c>
      <c r="E3738">
        <v>-7.2514778101422572E-3</v>
      </c>
    </row>
    <row r="3739" spans="2:5" x14ac:dyDescent="0.35">
      <c r="B3739" s="40">
        <v>44526</v>
      </c>
      <c r="C3739" s="41">
        <v>593.64093000000003</v>
      </c>
      <c r="D3739" s="6">
        <f t="shared" si="61"/>
        <v>12.91917344380431</v>
      </c>
      <c r="E3739">
        <v>-7.2558755693211772E-3</v>
      </c>
    </row>
    <row r="3740" spans="2:5" x14ac:dyDescent="0.35">
      <c r="B3740" s="40">
        <v>39267</v>
      </c>
      <c r="C3740" s="41">
        <v>42.649151000000003</v>
      </c>
      <c r="D3740" s="6">
        <f t="shared" si="61"/>
        <v>9.7759788664435817E-4</v>
      </c>
      <c r="E3740">
        <v>-7.270670886567852E-3</v>
      </c>
    </row>
    <row r="3741" spans="2:5" x14ac:dyDescent="0.35">
      <c r="B3741" s="40">
        <v>39279</v>
      </c>
      <c r="C3741" s="41">
        <v>42.607498</v>
      </c>
      <c r="D3741" s="6">
        <f t="shared" si="61"/>
        <v>2.7344415135113911</v>
      </c>
      <c r="E3741">
        <v>-7.277911987840638E-3</v>
      </c>
    </row>
    <row r="3742" spans="2:5" x14ac:dyDescent="0.35">
      <c r="B3742" s="40">
        <v>38308</v>
      </c>
      <c r="C3742" s="41">
        <v>11.409336</v>
      </c>
      <c r="D3742" s="6">
        <f t="shared" si="61"/>
        <v>-0.22122449882265641</v>
      </c>
      <c r="E3742">
        <v>-7.2843121345891344E-3</v>
      </c>
    </row>
    <row r="3743" spans="2:5" x14ac:dyDescent="0.35">
      <c r="B3743" s="40">
        <v>38443</v>
      </c>
      <c r="C3743" s="41">
        <v>14.650353000000001</v>
      </c>
      <c r="D3743" s="6">
        <f t="shared" si="61"/>
        <v>-0.94845958687107967</v>
      </c>
      <c r="E3743">
        <v>-7.2934728916335253E-3</v>
      </c>
    </row>
    <row r="3744" spans="2:5" x14ac:dyDescent="0.35">
      <c r="B3744" s="40">
        <v>43005</v>
      </c>
      <c r="C3744" s="41">
        <v>284.24981700000001</v>
      </c>
      <c r="D3744" s="6">
        <f t="shared" si="61"/>
        <v>54.552968250261152</v>
      </c>
      <c r="E3744">
        <v>-7.3040848829346262E-3</v>
      </c>
    </row>
    <row r="3745" spans="2:5" x14ac:dyDescent="0.35">
      <c r="B3745" s="40">
        <v>37762</v>
      </c>
      <c r="C3745" s="41">
        <v>5.1167350000000003</v>
      </c>
      <c r="D3745" s="6">
        <f t="shared" si="61"/>
        <v>-0.9896341881249191</v>
      </c>
      <c r="E3745">
        <v>-7.3156304182623441E-3</v>
      </c>
    </row>
    <row r="3746" spans="2:5" x14ac:dyDescent="0.35">
      <c r="B3746" s="40">
        <v>44053</v>
      </c>
      <c r="C3746" s="41">
        <v>493.61642499999999</v>
      </c>
      <c r="D3746" s="6">
        <f t="shared" si="61"/>
        <v>2.5410722302616646</v>
      </c>
      <c r="E3746">
        <v>-7.3200131373687563E-3</v>
      </c>
    </row>
    <row r="3747" spans="2:5" x14ac:dyDescent="0.35">
      <c r="B3747" s="40">
        <v>41414</v>
      </c>
      <c r="C3747" s="41">
        <v>139.397446</v>
      </c>
      <c r="D3747" s="6">
        <f t="shared" si="61"/>
        <v>0.21079152220902039</v>
      </c>
      <c r="E3747">
        <v>-7.3203913978106081E-3</v>
      </c>
    </row>
    <row r="3748" spans="2:5" x14ac:dyDescent="0.35">
      <c r="B3748" s="40">
        <v>41297</v>
      </c>
      <c r="C3748" s="41">
        <v>115.129189</v>
      </c>
      <c r="D3748" s="6">
        <f t="shared" si="61"/>
        <v>3.8841898484184449E-4</v>
      </c>
      <c r="E3748">
        <v>-7.3218312281231714E-3</v>
      </c>
    </row>
    <row r="3749" spans="2:5" x14ac:dyDescent="0.35">
      <c r="B3749" s="40">
        <v>41277</v>
      </c>
      <c r="C3749" s="41">
        <v>115.08448799999999</v>
      </c>
      <c r="D3749" s="6">
        <f t="shared" si="61"/>
        <v>-0.32708208707116482</v>
      </c>
      <c r="E3749">
        <v>-7.324594398408369E-3</v>
      </c>
    </row>
    <row r="3750" spans="2:5" x14ac:dyDescent="0.35">
      <c r="B3750" s="40">
        <v>41799</v>
      </c>
      <c r="C3750" s="41">
        <v>171.02307099999999</v>
      </c>
      <c r="D3750" s="6">
        <f t="shared" si="61"/>
        <v>29.50215849458802</v>
      </c>
      <c r="E3750">
        <v>-7.3357568641047475E-3</v>
      </c>
    </row>
    <row r="3751" spans="2:5" x14ac:dyDescent="0.35">
      <c r="B3751" s="40">
        <v>37587</v>
      </c>
      <c r="C3751" s="41">
        <v>5.6069170000000002</v>
      </c>
      <c r="D3751" s="6">
        <f t="shared" si="61"/>
        <v>-0.98680138191270994</v>
      </c>
      <c r="E3751">
        <v>-7.3433249622237261E-3</v>
      </c>
    </row>
    <row r="3752" spans="2:5" x14ac:dyDescent="0.35">
      <c r="B3752" s="40">
        <v>43713</v>
      </c>
      <c r="C3752" s="41">
        <v>424.81091300000003</v>
      </c>
      <c r="D3752" s="6">
        <f t="shared" si="61"/>
        <v>-5.7743948904133265E-2</v>
      </c>
      <c r="E3752">
        <v>-7.3497831609203009E-3</v>
      </c>
    </row>
    <row r="3753" spans="2:5" x14ac:dyDescent="0.35">
      <c r="B3753" s="40">
        <v>43767</v>
      </c>
      <c r="C3753" s="41">
        <v>450.84445199999999</v>
      </c>
      <c r="D3753" s="6">
        <f t="shared" si="61"/>
        <v>-4.4369968280217317E-2</v>
      </c>
      <c r="E3753">
        <v>-7.3512986515891212E-3</v>
      </c>
    </row>
    <row r="3754" spans="2:5" x14ac:dyDescent="0.35">
      <c r="B3754" s="40">
        <v>43850</v>
      </c>
      <c r="C3754" s="41">
        <v>471.77719100000002</v>
      </c>
      <c r="D3754" s="6">
        <f t="shared" si="61"/>
        <v>10.198523579645588</v>
      </c>
      <c r="E3754">
        <v>-7.3520767942321895E-3</v>
      </c>
    </row>
    <row r="3755" spans="2:5" x14ac:dyDescent="0.35">
      <c r="B3755" s="40">
        <v>39331</v>
      </c>
      <c r="C3755" s="41">
        <v>42.128517000000002</v>
      </c>
      <c r="D3755" s="6">
        <f t="shared" si="61"/>
        <v>-0.91301995550610748</v>
      </c>
      <c r="E3755">
        <v>-7.360213054904959E-3</v>
      </c>
    </row>
    <row r="3756" spans="2:5" x14ac:dyDescent="0.35">
      <c r="B3756" s="40">
        <v>43944</v>
      </c>
      <c r="C3756" s="41">
        <v>484.346924</v>
      </c>
      <c r="D3756" s="6">
        <f t="shared" si="61"/>
        <v>94.291341132576306</v>
      </c>
      <c r="E3756">
        <v>-7.360232374315775E-3</v>
      </c>
    </row>
    <row r="3757" spans="2:5" x14ac:dyDescent="0.35">
      <c r="B3757" s="40">
        <v>37701</v>
      </c>
      <c r="C3757" s="41">
        <v>5.0828009999999999</v>
      </c>
      <c r="D3757" s="6">
        <f t="shared" si="61"/>
        <v>-0.99115558722376418</v>
      </c>
      <c r="E3757">
        <v>-7.3641116537438555E-3</v>
      </c>
    </row>
    <row r="3758" spans="2:5" x14ac:dyDescent="0.35">
      <c r="B3758" s="40">
        <v>44414</v>
      </c>
      <c r="C3758" s="41">
        <v>574.69061299999998</v>
      </c>
      <c r="D3758" s="6">
        <f t="shared" si="61"/>
        <v>11.829605654744963</v>
      </c>
      <c r="E3758">
        <v>-7.3784576254988963E-3</v>
      </c>
    </row>
    <row r="3759" spans="2:5" x14ac:dyDescent="0.35">
      <c r="B3759" s="40">
        <v>39380</v>
      </c>
      <c r="C3759" s="41">
        <v>44.794097999999998</v>
      </c>
      <c r="D3759" s="6">
        <f t="shared" si="61"/>
        <v>0.90561293543940957</v>
      </c>
      <c r="E3759">
        <v>-7.383447529192665E-3</v>
      </c>
    </row>
    <row r="3760" spans="2:5" x14ac:dyDescent="0.35">
      <c r="B3760" s="40">
        <v>38674</v>
      </c>
      <c r="C3760" s="41">
        <v>23.506398999999998</v>
      </c>
      <c r="D3760" s="6">
        <f t="shared" si="61"/>
        <v>-0.94455183115247787</v>
      </c>
      <c r="E3760">
        <v>-7.3911074039403118E-3</v>
      </c>
    </row>
    <row r="3761" spans="2:5" x14ac:dyDescent="0.35">
      <c r="B3761" s="40">
        <v>43322</v>
      </c>
      <c r="C3761" s="41">
        <v>423.93463100000002</v>
      </c>
      <c r="D3761" s="6">
        <f t="shared" si="61"/>
        <v>3.2594440709041543</v>
      </c>
      <c r="E3761">
        <v>-7.4006112329966251E-3</v>
      </c>
    </row>
    <row r="3762" spans="2:5" x14ac:dyDescent="0.35">
      <c r="B3762" s="40">
        <v>40704</v>
      </c>
      <c r="C3762" s="41">
        <v>99.52816</v>
      </c>
      <c r="D3762" s="6">
        <f t="shared" si="61"/>
        <v>-0.77662735033364161</v>
      </c>
      <c r="E3762">
        <v>-7.4046607665674115E-3</v>
      </c>
    </row>
    <row r="3763" spans="2:5" x14ac:dyDescent="0.35">
      <c r="B3763" s="40">
        <v>43773</v>
      </c>
      <c r="C3763" s="41">
        <v>445.57003800000001</v>
      </c>
      <c r="D3763" s="6">
        <f t="shared" si="61"/>
        <v>10.297208519519929</v>
      </c>
      <c r="E3763">
        <v>-7.4376720665190951E-3</v>
      </c>
    </row>
    <row r="3764" spans="2:5" x14ac:dyDescent="0.35">
      <c r="B3764" s="40">
        <v>39644</v>
      </c>
      <c r="C3764" s="41">
        <v>39.440719999999999</v>
      </c>
      <c r="D3764" s="6">
        <f t="shared" si="61"/>
        <v>-0.45187401326268345</v>
      </c>
      <c r="E3764">
        <v>-7.4429597772344494E-3</v>
      </c>
    </row>
    <row r="3765" spans="2:5" x14ac:dyDescent="0.35">
      <c r="B3765" s="40">
        <v>40275</v>
      </c>
      <c r="C3765" s="41">
        <v>71.955573999999999</v>
      </c>
      <c r="D3765" s="6">
        <f t="shared" si="61"/>
        <v>-0.74187782390510748</v>
      </c>
      <c r="E3765">
        <v>-7.4452940915926465E-3</v>
      </c>
    </row>
    <row r="3766" spans="2:5" x14ac:dyDescent="0.35">
      <c r="B3766" s="40">
        <v>42934</v>
      </c>
      <c r="C3766" s="41">
        <v>278.76556399999998</v>
      </c>
      <c r="D3766" s="6">
        <f t="shared" si="61"/>
        <v>1.8219201278920989</v>
      </c>
      <c r="E3766">
        <v>-7.4469262278111003E-3</v>
      </c>
    </row>
    <row r="3767" spans="2:5" x14ac:dyDescent="0.35">
      <c r="B3767" s="40">
        <v>40707</v>
      </c>
      <c r="C3767" s="41">
        <v>98.785774000000004</v>
      </c>
      <c r="D3767" s="6">
        <f t="shared" si="61"/>
        <v>-0.64438640228349475</v>
      </c>
      <c r="E3767">
        <v>-7.4590548041880431E-3</v>
      </c>
    </row>
    <row r="3768" spans="2:5" x14ac:dyDescent="0.35">
      <c r="B3768" s="40">
        <v>42970</v>
      </c>
      <c r="C3768" s="41">
        <v>277.78964200000001</v>
      </c>
      <c r="D3768" s="6">
        <f t="shared" si="61"/>
        <v>5.9640644136301093</v>
      </c>
      <c r="E3768">
        <v>-7.4725703227527642E-3</v>
      </c>
    </row>
    <row r="3769" spans="2:5" x14ac:dyDescent="0.35">
      <c r="B3769" s="40">
        <v>39056</v>
      </c>
      <c r="C3769" s="41">
        <v>39.889011000000004</v>
      </c>
      <c r="D3769" s="6">
        <f t="shared" si="61"/>
        <v>-0.8360826274499854</v>
      </c>
      <c r="E3769">
        <v>-7.5001408916968533E-3</v>
      </c>
    </row>
    <row r="3770" spans="2:5" x14ac:dyDescent="0.35">
      <c r="B3770" s="40">
        <v>42318</v>
      </c>
      <c r="C3770" s="41">
        <v>243.34828200000001</v>
      </c>
      <c r="D3770" s="6">
        <f t="shared" si="61"/>
        <v>2.7054391266436828</v>
      </c>
      <c r="E3770">
        <v>-7.5002837831015939E-3</v>
      </c>
    </row>
    <row r="3771" spans="2:5" x14ac:dyDescent="0.35">
      <c r="B3771" s="40">
        <v>40116</v>
      </c>
      <c r="C3771" s="41">
        <v>65.673264000000003</v>
      </c>
      <c r="D3771" s="6">
        <f t="shared" si="61"/>
        <v>5.1134469786532426</v>
      </c>
      <c r="E3771">
        <v>-7.503622084142631E-3</v>
      </c>
    </row>
    <row r="3772" spans="2:5" x14ac:dyDescent="0.35">
      <c r="B3772" s="40">
        <v>38023</v>
      </c>
      <c r="C3772" s="41">
        <v>10.742428</v>
      </c>
      <c r="D3772" s="6">
        <f t="shared" si="61"/>
        <v>-0.95916147858419287</v>
      </c>
      <c r="E3772">
        <v>-7.5053149751613205E-3</v>
      </c>
    </row>
    <row r="3773" spans="2:5" x14ac:dyDescent="0.35">
      <c r="B3773" s="40">
        <v>42706</v>
      </c>
      <c r="C3773" s="41">
        <v>263.046448</v>
      </c>
      <c r="D3773" s="6">
        <f t="shared" si="61"/>
        <v>0.69856255499699227</v>
      </c>
      <c r="E3773">
        <v>-7.5149919516509832E-3</v>
      </c>
    </row>
    <row r="3774" spans="2:5" x14ac:dyDescent="0.35">
      <c r="B3774" s="40">
        <v>41705</v>
      </c>
      <c r="C3774" s="41">
        <v>154.86415099999999</v>
      </c>
      <c r="D3774" s="6">
        <f t="shared" si="61"/>
        <v>23.262509208257491</v>
      </c>
      <c r="E3774">
        <v>-7.5208624757317939E-3</v>
      </c>
    </row>
    <row r="3775" spans="2:5" x14ac:dyDescent="0.35">
      <c r="B3775" s="40">
        <v>37453</v>
      </c>
      <c r="C3775" s="41">
        <v>6.3828579999999997</v>
      </c>
      <c r="D3775" s="6">
        <f t="shared" si="61"/>
        <v>-0.92682469765305553</v>
      </c>
      <c r="E3775">
        <v>-7.5362374726457059E-3</v>
      </c>
    </row>
    <row r="3776" spans="2:5" x14ac:dyDescent="0.35">
      <c r="B3776" s="40">
        <v>40947</v>
      </c>
      <c r="C3776" s="41">
        <v>87.226944000000003</v>
      </c>
      <c r="D3776" s="6">
        <f t="shared" si="61"/>
        <v>-0.82982840364505384</v>
      </c>
      <c r="E3776">
        <v>-7.5380371557189664E-3</v>
      </c>
    </row>
    <row r="3777" spans="2:5" x14ac:dyDescent="0.35">
      <c r="B3777" s="40">
        <v>44645</v>
      </c>
      <c r="C3777" s="41">
        <v>512.58227499999998</v>
      </c>
      <c r="D3777" s="6">
        <f t="shared" si="61"/>
        <v>0.14630132751740538</v>
      </c>
      <c r="E3777">
        <v>-7.5418641972226285E-3</v>
      </c>
    </row>
    <row r="3778" spans="2:5" x14ac:dyDescent="0.35">
      <c r="B3778" s="40">
        <v>43362</v>
      </c>
      <c r="C3778" s="41">
        <v>447.16189600000001</v>
      </c>
      <c r="D3778" s="6">
        <f t="shared" si="61"/>
        <v>0.77112989084220585</v>
      </c>
      <c r="E3778">
        <v>-7.546857706502136E-3</v>
      </c>
    </row>
    <row r="3779" spans="2:5" x14ac:dyDescent="0.35">
      <c r="B3779" s="40">
        <v>42270</v>
      </c>
      <c r="C3779" s="41">
        <v>252.47267199999999</v>
      </c>
      <c r="D3779" s="6">
        <f t="shared" si="61"/>
        <v>5.1019758016090702</v>
      </c>
      <c r="E3779">
        <v>-7.5555329834624046E-3</v>
      </c>
    </row>
    <row r="3780" spans="2:5" x14ac:dyDescent="0.35">
      <c r="B3780" s="40">
        <v>39024</v>
      </c>
      <c r="C3780" s="41">
        <v>41.375560999999998</v>
      </c>
      <c r="D3780" s="6">
        <f t="shared" si="61"/>
        <v>-0.39099928428115321</v>
      </c>
      <c r="E3780">
        <v>-7.5599757855113877E-3</v>
      </c>
    </row>
    <row r="3781" spans="2:5" x14ac:dyDescent="0.35">
      <c r="B3781" s="40">
        <v>40200</v>
      </c>
      <c r="C3781" s="41">
        <v>67.940085999999994</v>
      </c>
      <c r="D3781" s="6">
        <f t="shared" si="61"/>
        <v>-0.5564498434032944</v>
      </c>
      <c r="E3781">
        <v>-7.5680799182182724E-3</v>
      </c>
    </row>
    <row r="3782" spans="2:5" x14ac:dyDescent="0.35">
      <c r="B3782" s="40">
        <v>41556</v>
      </c>
      <c r="C3782" s="41">
        <v>153.17340100000001</v>
      </c>
      <c r="D3782" s="6">
        <f t="shared" si="61"/>
        <v>-0.72961144320113225</v>
      </c>
      <c r="E3782">
        <v>-7.5717542182818622E-3</v>
      </c>
    </row>
    <row r="3783" spans="2:5" x14ac:dyDescent="0.35">
      <c r="B3783" s="40">
        <v>44923</v>
      </c>
      <c r="C3783" s="41">
        <v>566.493652</v>
      </c>
      <c r="D3783" s="6">
        <f t="shared" ref="D3783:D3846" si="62">(C3783-C3784)/C3784</f>
        <v>0.31700770116619514</v>
      </c>
      <c r="E3783">
        <v>-7.5850294032463123E-3</v>
      </c>
    </row>
    <row r="3784" spans="2:5" x14ac:dyDescent="0.35">
      <c r="B3784" s="40">
        <v>43963</v>
      </c>
      <c r="C3784" s="41">
        <v>430.136932</v>
      </c>
      <c r="D3784" s="6">
        <f t="shared" si="62"/>
        <v>3.3969285148919952</v>
      </c>
      <c r="E3784">
        <v>-7.6138162644622739E-3</v>
      </c>
    </row>
    <row r="3785" spans="2:5" x14ac:dyDescent="0.35">
      <c r="B3785" s="40">
        <v>41016</v>
      </c>
      <c r="C3785" s="41">
        <v>97.826683000000003</v>
      </c>
      <c r="D3785" s="6">
        <f t="shared" si="62"/>
        <v>0.1153590201673737</v>
      </c>
      <c r="E3785">
        <v>-7.6165048577667843E-3</v>
      </c>
    </row>
    <row r="3786" spans="2:5" x14ac:dyDescent="0.35">
      <c r="B3786" s="40">
        <v>40399</v>
      </c>
      <c r="C3786" s="41">
        <v>87.708693999999994</v>
      </c>
      <c r="D3786" s="6">
        <f t="shared" si="62"/>
        <v>8.0067267521122112</v>
      </c>
      <c r="E3786">
        <v>-7.6205714550021189E-3</v>
      </c>
    </row>
    <row r="3787" spans="2:5" x14ac:dyDescent="0.35">
      <c r="B3787" s="40">
        <v>38268</v>
      </c>
      <c r="C3787" s="41">
        <v>9.7381320000000002</v>
      </c>
      <c r="D3787" s="6">
        <f t="shared" si="62"/>
        <v>-0.83408491609032487</v>
      </c>
      <c r="E3787">
        <v>-7.6243135473341873E-3</v>
      </c>
    </row>
    <row r="3788" spans="2:5" x14ac:dyDescent="0.35">
      <c r="B3788" s="40">
        <v>40063</v>
      </c>
      <c r="C3788" s="41">
        <v>58.693469999999998</v>
      </c>
      <c r="D3788" s="6">
        <f t="shared" si="62"/>
        <v>-0.85548917995686902</v>
      </c>
      <c r="E3788">
        <v>-7.6278959544908206E-3</v>
      </c>
    </row>
    <row r="3789" spans="2:5" x14ac:dyDescent="0.35">
      <c r="B3789" s="40">
        <v>43460</v>
      </c>
      <c r="C3789" s="41">
        <v>406.15277099999997</v>
      </c>
      <c r="D3789" s="6">
        <f t="shared" si="62"/>
        <v>-0.22001426064997495</v>
      </c>
      <c r="E3789">
        <v>-7.6319242468201607E-3</v>
      </c>
    </row>
    <row r="3790" spans="2:5" x14ac:dyDescent="0.35">
      <c r="B3790" s="40">
        <v>44218</v>
      </c>
      <c r="C3790" s="41">
        <v>520.71820100000002</v>
      </c>
      <c r="D3790" s="6">
        <f t="shared" si="62"/>
        <v>0.65869755491234183</v>
      </c>
      <c r="E3790">
        <v>-7.6341048010651917E-3</v>
      </c>
    </row>
    <row r="3791" spans="2:5" x14ac:dyDescent="0.35">
      <c r="B3791" s="40">
        <v>43056</v>
      </c>
      <c r="C3791" s="41">
        <v>313.93197600000002</v>
      </c>
      <c r="D3791" s="6">
        <f t="shared" si="62"/>
        <v>6.0807052773826795</v>
      </c>
      <c r="E3791">
        <v>-7.6671729377188434E-3</v>
      </c>
    </row>
    <row r="3792" spans="2:5" x14ac:dyDescent="0.35">
      <c r="B3792" s="40">
        <v>39105</v>
      </c>
      <c r="C3792" s="41">
        <v>44.336258000000001</v>
      </c>
      <c r="D3792" s="6">
        <f t="shared" si="62"/>
        <v>6.6970074211910634E-3</v>
      </c>
      <c r="E3792">
        <v>-7.6709658761526713E-3</v>
      </c>
    </row>
    <row r="3793" spans="2:5" x14ac:dyDescent="0.35">
      <c r="B3793" s="40">
        <v>39925</v>
      </c>
      <c r="C3793" s="41">
        <v>44.041313000000002</v>
      </c>
      <c r="D3793" s="6">
        <f t="shared" si="62"/>
        <v>-0.70934437179348309</v>
      </c>
      <c r="E3793">
        <v>-7.6813627364231748E-3</v>
      </c>
    </row>
    <row r="3794" spans="2:5" x14ac:dyDescent="0.35">
      <c r="B3794" s="40">
        <v>41620</v>
      </c>
      <c r="C3794" s="41">
        <v>151.524033</v>
      </c>
      <c r="D3794" s="6">
        <f t="shared" si="62"/>
        <v>-0.26050263048006189</v>
      </c>
      <c r="E3794">
        <v>-7.6850754457219268E-3</v>
      </c>
    </row>
    <row r="3795" spans="2:5" x14ac:dyDescent="0.35">
      <c r="B3795" s="40">
        <v>41886</v>
      </c>
      <c r="C3795" s="41">
        <v>204.90138200000001</v>
      </c>
      <c r="D3795" s="6">
        <f t="shared" si="62"/>
        <v>-0.58035913700088948</v>
      </c>
      <c r="E3795">
        <v>-7.692438374871248E-3</v>
      </c>
    </row>
    <row r="3796" spans="2:5" x14ac:dyDescent="0.35">
      <c r="B3796" s="40">
        <v>44048</v>
      </c>
      <c r="C3796" s="41">
        <v>488.27795400000002</v>
      </c>
      <c r="D3796" s="6">
        <f t="shared" si="62"/>
        <v>-1.14953362681714E-2</v>
      </c>
      <c r="E3796">
        <v>-7.6930368666139476E-3</v>
      </c>
    </row>
    <row r="3797" spans="2:5" x14ac:dyDescent="0.35">
      <c r="B3797" s="40">
        <v>43872</v>
      </c>
      <c r="C3797" s="41">
        <v>493.95614599999999</v>
      </c>
      <c r="D3797" s="6">
        <f t="shared" si="62"/>
        <v>19.959246727383441</v>
      </c>
      <c r="E3797">
        <v>-7.7020108701190467E-3</v>
      </c>
    </row>
    <row r="3798" spans="2:5" x14ac:dyDescent="0.35">
      <c r="B3798" s="40">
        <v>38686</v>
      </c>
      <c r="C3798" s="41">
        <v>23.567457000000001</v>
      </c>
      <c r="D3798" s="6">
        <f t="shared" si="62"/>
        <v>-0.42166420988536746</v>
      </c>
      <c r="E3798">
        <v>-7.7120085528706956E-3</v>
      </c>
    </row>
    <row r="3799" spans="2:5" x14ac:dyDescent="0.35">
      <c r="B3799" s="40">
        <v>39695</v>
      </c>
      <c r="C3799" s="41">
        <v>40.750473</v>
      </c>
      <c r="D3799" s="6">
        <f t="shared" si="62"/>
        <v>-0.90773911729919043</v>
      </c>
      <c r="E3799">
        <v>-7.7159839977980343E-3</v>
      </c>
    </row>
    <row r="3800" spans="2:5" x14ac:dyDescent="0.35">
      <c r="B3800" s="40">
        <v>44006</v>
      </c>
      <c r="C3800" s="41">
        <v>441.68743899999998</v>
      </c>
      <c r="D3800" s="6">
        <f t="shared" si="62"/>
        <v>7.5156192907707309E-2</v>
      </c>
      <c r="E3800">
        <v>-7.7410552399996392E-3</v>
      </c>
    </row>
    <row r="3801" spans="2:5" x14ac:dyDescent="0.35">
      <c r="B3801" s="40">
        <v>43314</v>
      </c>
      <c r="C3801" s="41">
        <v>410.81234699999999</v>
      </c>
      <c r="D3801" s="6">
        <f t="shared" si="62"/>
        <v>9.5827116456175876</v>
      </c>
      <c r="E3801">
        <v>-7.750259251268465E-3</v>
      </c>
    </row>
    <row r="3802" spans="2:5" x14ac:dyDescent="0.35">
      <c r="B3802" s="40">
        <v>39007</v>
      </c>
      <c r="C3802" s="41">
        <v>38.819195000000001</v>
      </c>
      <c r="D3802" s="6">
        <f t="shared" si="62"/>
        <v>-5.509061186465534E-3</v>
      </c>
      <c r="E3802">
        <v>-7.7594969762875693E-3</v>
      </c>
    </row>
    <row r="3803" spans="2:5" x14ac:dyDescent="0.35">
      <c r="B3803" s="40">
        <v>39043</v>
      </c>
      <c r="C3803" s="41">
        <v>39.034236999999997</v>
      </c>
      <c r="D3803" s="6">
        <f t="shared" si="62"/>
        <v>-8.2069980063350839E-2</v>
      </c>
      <c r="E3803">
        <v>-7.7677026306451581E-3</v>
      </c>
    </row>
    <row r="3804" spans="2:5" x14ac:dyDescent="0.35">
      <c r="B3804" s="40">
        <v>39283</v>
      </c>
      <c r="C3804" s="41">
        <v>42.524197000000001</v>
      </c>
      <c r="D3804" s="6">
        <f t="shared" si="62"/>
        <v>4.3144836505149557</v>
      </c>
      <c r="E3804">
        <v>-7.7744121970288842E-3</v>
      </c>
    </row>
    <row r="3805" spans="2:5" x14ac:dyDescent="0.35">
      <c r="B3805" s="40">
        <v>38163</v>
      </c>
      <c r="C3805" s="41">
        <v>8.0015669999999997</v>
      </c>
      <c r="D3805" s="6">
        <f t="shared" si="62"/>
        <v>-0.98584328249519326</v>
      </c>
      <c r="E3805">
        <v>-7.8128119352616383E-3</v>
      </c>
    </row>
    <row r="3806" spans="2:5" x14ac:dyDescent="0.35">
      <c r="B3806" s="40">
        <v>44816</v>
      </c>
      <c r="C3806" s="41">
        <v>565.21343999999999</v>
      </c>
      <c r="D3806" s="6">
        <f t="shared" si="62"/>
        <v>1.3117336301596354</v>
      </c>
      <c r="E3806">
        <v>-7.8273834833361491E-3</v>
      </c>
    </row>
    <row r="3807" spans="2:5" x14ac:dyDescent="0.35">
      <c r="B3807" s="40">
        <v>42352</v>
      </c>
      <c r="C3807" s="41">
        <v>244.49764999999999</v>
      </c>
      <c r="D3807" s="6">
        <f t="shared" si="62"/>
        <v>-0.56341575418982903</v>
      </c>
      <c r="E3807">
        <v>-7.8359999231420677E-3</v>
      </c>
    </row>
    <row r="3808" spans="2:5" x14ac:dyDescent="0.35">
      <c r="B3808" s="40">
        <v>45099</v>
      </c>
      <c r="C3808" s="41">
        <v>560.02398700000003</v>
      </c>
      <c r="D3808" s="6">
        <f t="shared" si="62"/>
        <v>1.0066169648703204E-2</v>
      </c>
      <c r="E3808">
        <v>-7.8468845775988335E-3</v>
      </c>
    </row>
    <row r="3809" spans="2:5" x14ac:dyDescent="0.35">
      <c r="B3809" s="40">
        <v>44600</v>
      </c>
      <c r="C3809" s="41">
        <v>554.44287099999997</v>
      </c>
      <c r="D3809" s="6">
        <f t="shared" si="62"/>
        <v>35.696677493246817</v>
      </c>
      <c r="E3809">
        <v>-7.8525423412535676E-3</v>
      </c>
    </row>
    <row r="3810" spans="2:5" x14ac:dyDescent="0.35">
      <c r="B3810" s="40">
        <v>38464</v>
      </c>
      <c r="C3810" s="41">
        <v>15.108803</v>
      </c>
      <c r="D3810" s="6">
        <f t="shared" si="62"/>
        <v>-0.94361835431029195</v>
      </c>
      <c r="E3810">
        <v>-7.8537453993041909E-3</v>
      </c>
    </row>
    <row r="3811" spans="2:5" x14ac:dyDescent="0.35">
      <c r="B3811" s="40">
        <v>42625</v>
      </c>
      <c r="C3811" s="41">
        <v>267.97378500000002</v>
      </c>
      <c r="D3811" s="6">
        <f t="shared" si="62"/>
        <v>-0.48158280391133662</v>
      </c>
      <c r="E3811">
        <v>-7.8550505329230674E-3</v>
      </c>
    </row>
    <row r="3812" spans="2:5" x14ac:dyDescent="0.35">
      <c r="B3812" s="40">
        <v>44279</v>
      </c>
      <c r="C3812" s="41">
        <v>516.90759300000002</v>
      </c>
      <c r="D3812" s="6">
        <f t="shared" si="62"/>
        <v>-6.4370826652215926E-2</v>
      </c>
      <c r="E3812">
        <v>-7.8764108628954742E-3</v>
      </c>
    </row>
    <row r="3813" spans="2:5" x14ac:dyDescent="0.35">
      <c r="B3813" s="40">
        <v>44637</v>
      </c>
      <c r="C3813" s="41">
        <v>552.47058100000004</v>
      </c>
      <c r="D3813" s="6">
        <f t="shared" si="62"/>
        <v>0.54275546509106654</v>
      </c>
      <c r="E3813">
        <v>-7.8804632599855477E-3</v>
      </c>
    </row>
    <row r="3814" spans="2:5" x14ac:dyDescent="0.35">
      <c r="B3814" s="40">
        <v>43266</v>
      </c>
      <c r="C3814" s="41">
        <v>358.10638399999999</v>
      </c>
      <c r="D3814" s="6">
        <f t="shared" si="62"/>
        <v>7.1010191044056065E-2</v>
      </c>
      <c r="E3814">
        <v>-7.8828741752973355E-3</v>
      </c>
    </row>
    <row r="3815" spans="2:5" x14ac:dyDescent="0.35">
      <c r="B3815" s="40">
        <v>43116</v>
      </c>
      <c r="C3815" s="41">
        <v>334.36318999999997</v>
      </c>
      <c r="D3815" s="6">
        <f t="shared" si="62"/>
        <v>0.45711814466684886</v>
      </c>
      <c r="E3815">
        <v>-7.8892289873250376E-3</v>
      </c>
    </row>
    <row r="3816" spans="2:5" x14ac:dyDescent="0.35">
      <c r="B3816" s="40">
        <v>42166</v>
      </c>
      <c r="C3816" s="41">
        <v>229.46882600000001</v>
      </c>
      <c r="D3816" s="6">
        <f t="shared" si="62"/>
        <v>-0.57810443827190394</v>
      </c>
      <c r="E3816">
        <v>-7.8927428122084076E-3</v>
      </c>
    </row>
    <row r="3817" spans="2:5" x14ac:dyDescent="0.35">
      <c r="B3817" s="40">
        <v>44887</v>
      </c>
      <c r="C3817" s="41">
        <v>543.89959699999997</v>
      </c>
      <c r="D3817" s="6">
        <f t="shared" si="62"/>
        <v>-1.0233591723943889E-2</v>
      </c>
      <c r="E3817">
        <v>-7.8976295665359481E-3</v>
      </c>
    </row>
    <row r="3818" spans="2:5" x14ac:dyDescent="0.35">
      <c r="B3818" s="40">
        <v>45085</v>
      </c>
      <c r="C3818" s="41">
        <v>549.52319299999999</v>
      </c>
      <c r="D3818" s="6">
        <f t="shared" si="62"/>
        <v>12.18079198561078</v>
      </c>
      <c r="E3818">
        <v>-7.9066538598447453E-3</v>
      </c>
    </row>
    <row r="3819" spans="2:5" x14ac:dyDescent="0.35">
      <c r="B3819" s="40">
        <v>39318</v>
      </c>
      <c r="C3819" s="41">
        <v>41.691212</v>
      </c>
      <c r="D3819" s="6">
        <f t="shared" si="62"/>
        <v>-0.86256088731724734</v>
      </c>
      <c r="E3819">
        <v>-7.9285123931445104E-3</v>
      </c>
    </row>
    <row r="3820" spans="2:5" x14ac:dyDescent="0.35">
      <c r="B3820" s="40">
        <v>43172</v>
      </c>
      <c r="C3820" s="41">
        <v>303.34314000000001</v>
      </c>
      <c r="D3820" s="6">
        <f t="shared" si="62"/>
        <v>2.3076568956588548</v>
      </c>
      <c r="E3820">
        <v>-7.9329840321608353E-3</v>
      </c>
    </row>
    <row r="3821" spans="2:5" x14ac:dyDescent="0.35">
      <c r="B3821" s="40">
        <v>40374</v>
      </c>
      <c r="C3821" s="41">
        <v>91.709372999999999</v>
      </c>
      <c r="D3821" s="6">
        <f t="shared" si="62"/>
        <v>4.5032467276078944E-2</v>
      </c>
      <c r="E3821">
        <v>-7.9404251333732925E-3</v>
      </c>
    </row>
    <row r="3822" spans="2:5" x14ac:dyDescent="0.35">
      <c r="B3822" s="40">
        <v>40826</v>
      </c>
      <c r="C3822" s="41">
        <v>87.757439000000005</v>
      </c>
      <c r="D3822" s="6">
        <f t="shared" si="62"/>
        <v>1.109152981647286</v>
      </c>
      <c r="E3822">
        <v>-7.9443413403204235E-3</v>
      </c>
    </row>
    <row r="3823" spans="2:5" x14ac:dyDescent="0.35">
      <c r="B3823" s="40">
        <v>39335</v>
      </c>
      <c r="C3823" s="41">
        <v>41.607906</v>
      </c>
      <c r="D3823" s="6">
        <f t="shared" si="62"/>
        <v>6.3663237078851607</v>
      </c>
      <c r="E3823">
        <v>-7.9443551088466523E-3</v>
      </c>
    </row>
    <row r="3824" spans="2:5" x14ac:dyDescent="0.35">
      <c r="B3824" s="40">
        <v>37785</v>
      </c>
      <c r="C3824" s="41">
        <v>5.6483949999999998</v>
      </c>
      <c r="D3824" s="6">
        <f t="shared" si="62"/>
        <v>-0.98550825300000844</v>
      </c>
      <c r="E3824">
        <v>-7.9467602541151722E-3</v>
      </c>
    </row>
    <row r="3825" spans="2:5" x14ac:dyDescent="0.35">
      <c r="B3825" s="40">
        <v>43620</v>
      </c>
      <c r="C3825" s="41">
        <v>389.76632699999999</v>
      </c>
      <c r="D3825" s="6">
        <f t="shared" si="62"/>
        <v>-0.20610424917553541</v>
      </c>
      <c r="E3825">
        <v>-7.950078484087679E-3</v>
      </c>
    </row>
    <row r="3826" spans="2:5" x14ac:dyDescent="0.35">
      <c r="B3826" s="40">
        <v>44088</v>
      </c>
      <c r="C3826" s="41">
        <v>490.95404100000002</v>
      </c>
      <c r="D3826" s="6">
        <f t="shared" si="62"/>
        <v>2.2539104115666708</v>
      </c>
      <c r="E3826">
        <v>-7.9685224769427184E-3</v>
      </c>
    </row>
    <row r="3827" spans="2:5" x14ac:dyDescent="0.35">
      <c r="B3827" s="40">
        <v>41534</v>
      </c>
      <c r="C3827" s="41">
        <v>150.88124099999999</v>
      </c>
      <c r="D3827" s="6">
        <f t="shared" si="62"/>
        <v>-0.40394762776445214</v>
      </c>
      <c r="E3827">
        <v>-7.9786839726500147E-3</v>
      </c>
    </row>
    <row r="3828" spans="2:5" x14ac:dyDescent="0.35">
      <c r="B3828" s="40">
        <v>42871</v>
      </c>
      <c r="C3828" s="41">
        <v>253.13420099999999</v>
      </c>
      <c r="D3828" s="6">
        <f t="shared" si="62"/>
        <v>-0.48329590310114318</v>
      </c>
      <c r="E3828">
        <v>-7.9868606076274329E-3</v>
      </c>
    </row>
    <row r="3829" spans="2:5" x14ac:dyDescent="0.35">
      <c r="B3829" s="40">
        <v>44697</v>
      </c>
      <c r="C3829" s="41">
        <v>489.90167200000002</v>
      </c>
      <c r="D3829" s="6">
        <f t="shared" si="62"/>
        <v>-0.16342499598073104</v>
      </c>
      <c r="E3829">
        <v>-7.9872206348969403E-3</v>
      </c>
    </row>
    <row r="3830" spans="2:5" x14ac:dyDescent="0.35">
      <c r="B3830" s="40">
        <v>44895</v>
      </c>
      <c r="C3830" s="41">
        <v>585.60400400000003</v>
      </c>
      <c r="D3830" s="6">
        <f t="shared" si="62"/>
        <v>21.775036987791719</v>
      </c>
      <c r="E3830">
        <v>-8.008790337193537E-3</v>
      </c>
    </row>
    <row r="3831" spans="2:5" x14ac:dyDescent="0.35">
      <c r="B3831" s="40">
        <v>38695</v>
      </c>
      <c r="C3831" s="41">
        <v>25.712537999999999</v>
      </c>
      <c r="D3831" s="6">
        <f t="shared" si="62"/>
        <v>-0.76651934592642357</v>
      </c>
      <c r="E3831">
        <v>-8.0089869912699629E-3</v>
      </c>
    </row>
    <row r="3832" spans="2:5" x14ac:dyDescent="0.35">
      <c r="B3832" s="40">
        <v>41151</v>
      </c>
      <c r="C3832" s="41">
        <v>110.12706</v>
      </c>
      <c r="D3832" s="6">
        <f t="shared" si="62"/>
        <v>-0.54268687078212574</v>
      </c>
      <c r="E3832">
        <v>-8.0096196360716215E-3</v>
      </c>
    </row>
    <row r="3833" spans="2:5" x14ac:dyDescent="0.35">
      <c r="B3833" s="40">
        <v>42730</v>
      </c>
      <c r="C3833" s="41">
        <v>240.81324799999999</v>
      </c>
      <c r="D3833" s="6">
        <f t="shared" si="62"/>
        <v>1.7537940202434119</v>
      </c>
      <c r="E3833">
        <v>-8.0137983291859779E-3</v>
      </c>
    </row>
    <row r="3834" spans="2:5" x14ac:dyDescent="0.35">
      <c r="B3834" s="40">
        <v>40899</v>
      </c>
      <c r="C3834" s="41">
        <v>87.447806999999997</v>
      </c>
      <c r="D3834" s="6">
        <f t="shared" si="62"/>
        <v>-0.78932849683353634</v>
      </c>
      <c r="E3834">
        <v>-8.0159539083501305E-3</v>
      </c>
    </row>
    <row r="3835" spans="2:5" x14ac:dyDescent="0.35">
      <c r="B3835" s="40">
        <v>43521</v>
      </c>
      <c r="C3835" s="41">
        <v>415.09082000000001</v>
      </c>
      <c r="D3835" s="6">
        <f t="shared" si="62"/>
        <v>73.382090847790025</v>
      </c>
      <c r="E3835">
        <v>-8.0386255503642652E-3</v>
      </c>
    </row>
    <row r="3836" spans="2:5" x14ac:dyDescent="0.35">
      <c r="B3836" s="40">
        <v>37778</v>
      </c>
      <c r="C3836" s="41">
        <v>5.5805210000000001</v>
      </c>
      <c r="D3836" s="6">
        <f t="shared" si="62"/>
        <v>-0.86300599339465778</v>
      </c>
      <c r="E3836">
        <v>-8.0433419703717472E-3</v>
      </c>
    </row>
    <row r="3837" spans="2:5" x14ac:dyDescent="0.35">
      <c r="B3837" s="40">
        <v>39140</v>
      </c>
      <c r="C3837" s="41">
        <v>40.735512</v>
      </c>
      <c r="D3837" s="6">
        <f t="shared" si="62"/>
        <v>-0.92093784321601335</v>
      </c>
      <c r="E3837">
        <v>-8.0441772389336988E-3</v>
      </c>
    </row>
    <row r="3838" spans="2:5" x14ac:dyDescent="0.35">
      <c r="B3838" s="40">
        <v>45028</v>
      </c>
      <c r="C3838" s="41">
        <v>515.23400900000001</v>
      </c>
      <c r="D3838" s="6">
        <f t="shared" si="62"/>
        <v>2.2001569526171574</v>
      </c>
      <c r="E3838">
        <v>-8.0482159476958359E-3</v>
      </c>
    </row>
    <row r="3839" spans="2:5" x14ac:dyDescent="0.35">
      <c r="B3839" s="40">
        <v>41752</v>
      </c>
      <c r="C3839" s="41">
        <v>161.00273100000001</v>
      </c>
      <c r="D3839" s="6">
        <f t="shared" si="62"/>
        <v>-0.37166620279377516</v>
      </c>
      <c r="E3839">
        <v>-8.0644837838574727E-3</v>
      </c>
    </row>
    <row r="3840" spans="2:5" x14ac:dyDescent="0.35">
      <c r="B3840" s="40">
        <v>42741</v>
      </c>
      <c r="C3840" s="41">
        <v>256.23757899999998</v>
      </c>
      <c r="D3840" s="6">
        <f t="shared" si="62"/>
        <v>45.0720490298689</v>
      </c>
      <c r="E3840">
        <v>-8.0685774226881661E-3</v>
      </c>
    </row>
    <row r="3841" spans="2:5" x14ac:dyDescent="0.35">
      <c r="B3841" s="40">
        <v>37600</v>
      </c>
      <c r="C3841" s="41">
        <v>5.5616709999999996</v>
      </c>
      <c r="D3841" s="6">
        <f t="shared" si="62"/>
        <v>-0.96413902737819035</v>
      </c>
      <c r="E3841">
        <v>-8.0696753670511916E-3</v>
      </c>
    </row>
    <row r="3842" spans="2:5" x14ac:dyDescent="0.35">
      <c r="B3842" s="40">
        <v>41711</v>
      </c>
      <c r="C3842" s="41">
        <v>155.089798</v>
      </c>
      <c r="D3842" s="6">
        <f t="shared" si="62"/>
        <v>0.42496354894575633</v>
      </c>
      <c r="E3842">
        <v>-8.0831130346312001E-3</v>
      </c>
    </row>
    <row r="3843" spans="2:5" x14ac:dyDescent="0.35">
      <c r="B3843" s="40">
        <v>41135</v>
      </c>
      <c r="C3843" s="41">
        <v>108.83772999999999</v>
      </c>
      <c r="D3843" s="6">
        <f t="shared" si="62"/>
        <v>-0.80728907381528303</v>
      </c>
      <c r="E3843">
        <v>-8.1036722063859874E-3</v>
      </c>
    </row>
    <row r="3844" spans="2:5" x14ac:dyDescent="0.35">
      <c r="B3844" s="40">
        <v>44419</v>
      </c>
      <c r="C3844" s="41">
        <v>564.771973</v>
      </c>
      <c r="D3844" s="6">
        <f t="shared" si="62"/>
        <v>1.0425267025609606</v>
      </c>
      <c r="E3844">
        <v>-8.1061472243880404E-3</v>
      </c>
    </row>
    <row r="3845" spans="2:5" x14ac:dyDescent="0.35">
      <c r="B3845" s="40">
        <v>42601</v>
      </c>
      <c r="C3845" s="41">
        <v>276.506531</v>
      </c>
      <c r="D3845" s="6">
        <f t="shared" si="62"/>
        <v>48.95353094471367</v>
      </c>
      <c r="E3845">
        <v>-8.106957508330865E-3</v>
      </c>
    </row>
    <row r="3846" spans="2:5" x14ac:dyDescent="0.35">
      <c r="B3846" s="40">
        <v>37664</v>
      </c>
      <c r="C3846" s="41">
        <v>5.5352750000000004</v>
      </c>
      <c r="D3846" s="6">
        <f t="shared" si="62"/>
        <v>-0.9777834281727118</v>
      </c>
      <c r="E3846">
        <v>-8.1078451277218876E-3</v>
      </c>
    </row>
    <row r="3847" spans="2:5" x14ac:dyDescent="0.35">
      <c r="B3847" s="40">
        <v>42723</v>
      </c>
      <c r="C3847" s="41">
        <v>249.15072599999999</v>
      </c>
      <c r="D3847" s="6">
        <f t="shared" ref="D3847:D3910" si="63">(C3847-C3848)/C3848</f>
        <v>6.1818350000484266</v>
      </c>
      <c r="E3847">
        <v>-8.1135794106333373E-3</v>
      </c>
    </row>
    <row r="3848" spans="2:5" x14ac:dyDescent="0.35">
      <c r="B3848" s="40">
        <v>38820</v>
      </c>
      <c r="C3848" s="41">
        <v>34.691792</v>
      </c>
      <c r="D3848" s="6">
        <f t="shared" si="63"/>
        <v>2.6210375485015485</v>
      </c>
      <c r="E3848">
        <v>-8.1459631810435838E-3</v>
      </c>
    </row>
    <row r="3849" spans="2:5" x14ac:dyDescent="0.35">
      <c r="B3849" s="40">
        <v>38258</v>
      </c>
      <c r="C3849" s="41">
        <v>9.580622</v>
      </c>
      <c r="D3849" s="6">
        <f t="shared" si="63"/>
        <v>5.4159599964702272E-2</v>
      </c>
      <c r="E3849">
        <v>-8.1529092879103465E-3</v>
      </c>
    </row>
    <row r="3850" spans="2:5" x14ac:dyDescent="0.35">
      <c r="B3850" s="40">
        <v>38183</v>
      </c>
      <c r="C3850" s="41">
        <v>9.0883979999999998</v>
      </c>
      <c r="D3850" s="6">
        <f t="shared" si="63"/>
        <v>-0.98331576483326344</v>
      </c>
      <c r="E3850">
        <v>-8.1648207714018484E-3</v>
      </c>
    </row>
    <row r="3851" spans="2:5" x14ac:dyDescent="0.35">
      <c r="B3851" s="40">
        <v>44662</v>
      </c>
      <c r="C3851" s="41">
        <v>544.72967500000004</v>
      </c>
      <c r="D3851" s="6">
        <f t="shared" si="63"/>
        <v>1.0459536917619383</v>
      </c>
      <c r="E3851">
        <v>-8.1694870153316036E-3</v>
      </c>
    </row>
    <row r="3852" spans="2:5" x14ac:dyDescent="0.35">
      <c r="B3852" s="40">
        <v>42219</v>
      </c>
      <c r="C3852" s="41">
        <v>266.24731400000002</v>
      </c>
      <c r="D3852" s="6">
        <f t="shared" si="63"/>
        <v>1.9264048308270345</v>
      </c>
      <c r="E3852">
        <v>-8.1824709948278857E-3</v>
      </c>
    </row>
    <row r="3853" spans="2:5" x14ac:dyDescent="0.35">
      <c r="B3853" s="40">
        <v>40977</v>
      </c>
      <c r="C3853" s="41">
        <v>90.981026</v>
      </c>
      <c r="D3853" s="6">
        <f t="shared" si="63"/>
        <v>-0.82720690793238139</v>
      </c>
      <c r="E3853">
        <v>-8.184814009060435E-3</v>
      </c>
    </row>
    <row r="3854" spans="2:5" x14ac:dyDescent="0.35">
      <c r="B3854" s="40">
        <v>44201</v>
      </c>
      <c r="C3854" s="41">
        <v>526.53161599999999</v>
      </c>
      <c r="D3854" s="6">
        <f t="shared" si="63"/>
        <v>16.810424706950695</v>
      </c>
      <c r="E3854">
        <v>-8.1897678473658968E-3</v>
      </c>
    </row>
    <row r="3855" spans="2:5" x14ac:dyDescent="0.35">
      <c r="B3855" s="40">
        <v>38768</v>
      </c>
      <c r="C3855" s="41">
        <v>29.563113999999999</v>
      </c>
      <c r="D3855" s="6">
        <f t="shared" si="63"/>
        <v>-0.94029793350887569</v>
      </c>
      <c r="E3855">
        <v>-8.193618324396891E-3</v>
      </c>
    </row>
    <row r="3856" spans="2:5" x14ac:dyDescent="0.35">
      <c r="B3856" s="40">
        <v>44705</v>
      </c>
      <c r="C3856" s="41">
        <v>495.17739899999998</v>
      </c>
      <c r="D3856" s="6">
        <f t="shared" si="63"/>
        <v>1.4245961069912829</v>
      </c>
      <c r="E3856">
        <v>-8.1966633087290734E-3</v>
      </c>
    </row>
    <row r="3857" spans="2:5" x14ac:dyDescent="0.35">
      <c r="B3857" s="40">
        <v>41908</v>
      </c>
      <c r="C3857" s="41">
        <v>204.23088100000001</v>
      </c>
      <c r="D3857" s="6">
        <f t="shared" si="63"/>
        <v>1.2626696657019978</v>
      </c>
      <c r="E3857">
        <v>-8.2005045417620423E-3</v>
      </c>
    </row>
    <row r="3858" spans="2:5" x14ac:dyDescent="0.35">
      <c r="B3858" s="40">
        <v>40765</v>
      </c>
      <c r="C3858" s="41">
        <v>90.261024000000006</v>
      </c>
      <c r="D3858" s="6">
        <f t="shared" si="63"/>
        <v>6.8666033754237785E-2</v>
      </c>
      <c r="E3858">
        <v>-8.2044275599126894E-3</v>
      </c>
    </row>
    <row r="3859" spans="2:5" x14ac:dyDescent="0.35">
      <c r="B3859" s="40">
        <v>40612</v>
      </c>
      <c r="C3859" s="41">
        <v>84.461394999999996</v>
      </c>
      <c r="D3859" s="6">
        <f t="shared" si="63"/>
        <v>-0.82265350025667783</v>
      </c>
      <c r="E3859">
        <v>-8.2049080105871287E-3</v>
      </c>
    </row>
    <row r="3860" spans="2:5" x14ac:dyDescent="0.35">
      <c r="B3860" s="40">
        <v>44071</v>
      </c>
      <c r="C3860" s="41">
        <v>476.25070199999999</v>
      </c>
      <c r="D3860" s="6">
        <f t="shared" si="63"/>
        <v>6.3119129578882029</v>
      </c>
      <c r="E3860">
        <v>-8.2124531784557708E-3</v>
      </c>
    </row>
    <row r="3861" spans="2:5" x14ac:dyDescent="0.35">
      <c r="B3861" s="40">
        <v>40120</v>
      </c>
      <c r="C3861" s="41">
        <v>65.133529999999993</v>
      </c>
      <c r="D3861" s="6">
        <f t="shared" si="63"/>
        <v>-0.77167947573073314</v>
      </c>
      <c r="E3861">
        <v>-8.2184738069362578E-3</v>
      </c>
    </row>
    <row r="3862" spans="2:5" x14ac:dyDescent="0.35">
      <c r="B3862" s="40">
        <v>42990</v>
      </c>
      <c r="C3862" s="41">
        <v>285.27233899999999</v>
      </c>
      <c r="D3862" s="6">
        <f t="shared" si="63"/>
        <v>0.75560599871872025</v>
      </c>
      <c r="E3862">
        <v>-8.2405402508606302E-3</v>
      </c>
    </row>
    <row r="3863" spans="2:5" x14ac:dyDescent="0.35">
      <c r="B3863" s="40">
        <v>41778</v>
      </c>
      <c r="C3863" s="41">
        <v>162.492233</v>
      </c>
      <c r="D3863" s="6">
        <f t="shared" si="63"/>
        <v>-9.5601243338903019E-2</v>
      </c>
      <c r="E3863">
        <v>-8.2646084311217925E-3</v>
      </c>
    </row>
    <row r="3864" spans="2:5" x14ac:dyDescent="0.35">
      <c r="B3864" s="40">
        <v>41848</v>
      </c>
      <c r="C3864" s="41">
        <v>179.66879299999999</v>
      </c>
      <c r="D3864" s="6">
        <f t="shared" si="63"/>
        <v>-0.6293737407825335</v>
      </c>
      <c r="E3864">
        <v>-8.2667075381062331E-3</v>
      </c>
    </row>
    <row r="3865" spans="2:5" x14ac:dyDescent="0.35">
      <c r="B3865" s="40">
        <v>44056</v>
      </c>
      <c r="C3865" s="41">
        <v>484.77081299999998</v>
      </c>
      <c r="D3865" s="6">
        <f t="shared" si="63"/>
        <v>-4.904972946641073E-2</v>
      </c>
      <c r="E3865">
        <v>-8.2668938526864535E-3</v>
      </c>
    </row>
    <row r="3866" spans="2:5" x14ac:dyDescent="0.35">
      <c r="B3866" s="40">
        <v>44232</v>
      </c>
      <c r="C3866" s="41">
        <v>509.77514600000001</v>
      </c>
      <c r="D3866" s="6">
        <f t="shared" si="63"/>
        <v>55.829453718358096</v>
      </c>
      <c r="E3866">
        <v>-8.2684329972611392E-3</v>
      </c>
    </row>
    <row r="3867" spans="2:5" x14ac:dyDescent="0.35">
      <c r="B3867" s="40">
        <v>38198</v>
      </c>
      <c r="C3867" s="41">
        <v>8.9702629999999992</v>
      </c>
      <c r="D3867" s="6">
        <f t="shared" si="63"/>
        <v>-0.96452551665478359</v>
      </c>
      <c r="E3867">
        <v>-8.2718975602546468E-3</v>
      </c>
    </row>
    <row r="3868" spans="2:5" x14ac:dyDescent="0.35">
      <c r="B3868" s="40">
        <v>42368</v>
      </c>
      <c r="C3868" s="41">
        <v>252.865219</v>
      </c>
      <c r="D3868" s="6">
        <f t="shared" si="63"/>
        <v>26.350455660262565</v>
      </c>
      <c r="E3868">
        <v>-8.2940726788334335E-3</v>
      </c>
    </row>
    <row r="3869" spans="2:5" x14ac:dyDescent="0.35">
      <c r="B3869" s="40">
        <v>38142</v>
      </c>
      <c r="C3869" s="41">
        <v>9.2453749999999992</v>
      </c>
      <c r="D3869" s="6">
        <f t="shared" si="63"/>
        <v>-0.98210609220441647</v>
      </c>
      <c r="E3869">
        <v>-8.2986323442860183E-3</v>
      </c>
    </row>
    <row r="3870" spans="2:5" x14ac:dyDescent="0.35">
      <c r="B3870" s="40">
        <v>45065</v>
      </c>
      <c r="C3870" s="41">
        <v>516.67724599999997</v>
      </c>
      <c r="D3870" s="6">
        <f t="shared" si="63"/>
        <v>1.209006975100261</v>
      </c>
      <c r="E3870">
        <v>-8.3102767314675394E-3</v>
      </c>
    </row>
    <row r="3871" spans="2:5" x14ac:dyDescent="0.35">
      <c r="B3871" s="40">
        <v>42034</v>
      </c>
      <c r="C3871" s="41">
        <v>233.89570599999999</v>
      </c>
      <c r="D3871" s="6">
        <f t="shared" si="63"/>
        <v>-0.55661798038618227</v>
      </c>
      <c r="E3871">
        <v>-8.3203324384960083E-3</v>
      </c>
    </row>
    <row r="3872" spans="2:5" x14ac:dyDescent="0.35">
      <c r="B3872" s="40">
        <v>44971</v>
      </c>
      <c r="C3872" s="41">
        <v>527.52636700000005</v>
      </c>
      <c r="D3872" s="6">
        <f t="shared" si="63"/>
        <v>0.79194843520005165</v>
      </c>
      <c r="E3872">
        <v>-8.3263711768199779E-3</v>
      </c>
    </row>
    <row r="3873" spans="2:5" x14ac:dyDescent="0.35">
      <c r="B3873" s="40">
        <v>43185</v>
      </c>
      <c r="C3873" s="41">
        <v>294.387024</v>
      </c>
      <c r="D3873" s="6">
        <f t="shared" si="63"/>
        <v>1.5169547888996648</v>
      </c>
      <c r="E3873">
        <v>-8.3281537193068723E-3</v>
      </c>
    </row>
    <row r="3874" spans="2:5" x14ac:dyDescent="0.35">
      <c r="B3874" s="40">
        <v>41326</v>
      </c>
      <c r="C3874" s="41">
        <v>116.961586</v>
      </c>
      <c r="D3874" s="6">
        <f t="shared" si="63"/>
        <v>-0.57330118377437145</v>
      </c>
      <c r="E3874">
        <v>-8.3363646238054142E-3</v>
      </c>
    </row>
    <row r="3875" spans="2:5" x14ac:dyDescent="0.35">
      <c r="B3875" s="40">
        <v>42620</v>
      </c>
      <c r="C3875" s="41">
        <v>274.10806300000002</v>
      </c>
      <c r="D3875" s="6">
        <f t="shared" si="63"/>
        <v>40.257487464324086</v>
      </c>
      <c r="E3875">
        <v>-8.343213251027503E-3</v>
      </c>
    </row>
    <row r="3876" spans="2:5" x14ac:dyDescent="0.35">
      <c r="B3876" s="40">
        <v>37447</v>
      </c>
      <c r="C3876" s="41">
        <v>6.6438379999999997</v>
      </c>
      <c r="D3876" s="6">
        <f t="shared" si="63"/>
        <v>-0.98403860177144609</v>
      </c>
      <c r="E3876">
        <v>-8.347310195898008E-3</v>
      </c>
    </row>
    <row r="3877" spans="2:5" x14ac:dyDescent="0.35">
      <c r="B3877" s="40">
        <v>43531</v>
      </c>
      <c r="C3877" s="41">
        <v>416.24410999999998</v>
      </c>
      <c r="D3877" s="6">
        <f t="shared" si="63"/>
        <v>0.2546885397577735</v>
      </c>
      <c r="E3877">
        <v>-8.357230872533537E-3</v>
      </c>
    </row>
    <row r="3878" spans="2:5" x14ac:dyDescent="0.35">
      <c r="B3878" s="40">
        <v>43131</v>
      </c>
      <c r="C3878" s="41">
        <v>331.750946</v>
      </c>
      <c r="D3878" s="6">
        <f t="shared" si="63"/>
        <v>-0.1787169766782355</v>
      </c>
      <c r="E3878">
        <v>-8.3661347494013091E-3</v>
      </c>
    </row>
    <row r="3879" spans="2:5" x14ac:dyDescent="0.35">
      <c r="B3879" s="40">
        <v>43482</v>
      </c>
      <c r="C3879" s="41">
        <v>403.94229100000001</v>
      </c>
      <c r="D3879" s="6">
        <f t="shared" si="63"/>
        <v>19.149259052287864</v>
      </c>
      <c r="E3879">
        <v>-8.3756724946731052E-3</v>
      </c>
    </row>
    <row r="3880" spans="2:5" x14ac:dyDescent="0.35">
      <c r="B3880" s="40">
        <v>38586</v>
      </c>
      <c r="C3880" s="41">
        <v>20.047501</v>
      </c>
      <c r="D3880" s="6">
        <f t="shared" si="63"/>
        <v>0.21470014009874178</v>
      </c>
      <c r="E3880">
        <v>-8.3799127235867979E-3</v>
      </c>
    </row>
    <row r="3881" spans="2:5" x14ac:dyDescent="0.35">
      <c r="B3881" s="40">
        <v>38482</v>
      </c>
      <c r="C3881" s="41">
        <v>16.504073999999999</v>
      </c>
      <c r="D3881" s="6">
        <f t="shared" si="63"/>
        <v>-0.58976077920842185</v>
      </c>
      <c r="E3881">
        <v>-8.383281455540818E-3</v>
      </c>
    </row>
    <row r="3882" spans="2:5" x14ac:dyDescent="0.35">
      <c r="B3882" s="40">
        <v>38912</v>
      </c>
      <c r="C3882" s="41">
        <v>40.230365999999997</v>
      </c>
      <c r="D3882" s="6">
        <f t="shared" si="63"/>
        <v>-0.59298513891276672</v>
      </c>
      <c r="E3882">
        <v>-8.3923309469730988E-3</v>
      </c>
    </row>
    <row r="3883" spans="2:5" x14ac:dyDescent="0.35">
      <c r="B3883" s="40">
        <v>41082</v>
      </c>
      <c r="C3883" s="41">
        <v>98.842499000000004</v>
      </c>
      <c r="D3883" s="6">
        <f t="shared" si="63"/>
        <v>-0.60584703326860023</v>
      </c>
      <c r="E3883">
        <v>-8.4181405816255179E-3</v>
      </c>
    </row>
    <row r="3884" spans="2:5" x14ac:dyDescent="0.35">
      <c r="B3884" s="40">
        <v>42788</v>
      </c>
      <c r="C3884" s="41">
        <v>250.77192700000001</v>
      </c>
      <c r="D3884" s="6">
        <f t="shared" si="63"/>
        <v>-4.14304292336206E-2</v>
      </c>
      <c r="E3884">
        <v>-8.424707228246793E-3</v>
      </c>
    </row>
    <row r="3885" spans="2:5" x14ac:dyDescent="0.35">
      <c r="B3885" s="40">
        <v>42832</v>
      </c>
      <c r="C3885" s="41">
        <v>261.61056500000001</v>
      </c>
      <c r="D3885" s="6">
        <f t="shared" si="63"/>
        <v>-0.53925963905596008</v>
      </c>
      <c r="E3885">
        <v>-8.4269991801242186E-3</v>
      </c>
    </row>
    <row r="3886" spans="2:5" x14ac:dyDescent="0.35">
      <c r="B3886" s="40">
        <v>44575</v>
      </c>
      <c r="C3886" s="41">
        <v>567.80474900000002</v>
      </c>
      <c r="D3886" s="6">
        <f t="shared" si="63"/>
        <v>1.1459880682322805</v>
      </c>
      <c r="E3886">
        <v>-8.4381071623176093E-3</v>
      </c>
    </row>
    <row r="3887" spans="2:5" x14ac:dyDescent="0.35">
      <c r="B3887" s="40">
        <v>42499</v>
      </c>
      <c r="C3887" s="41">
        <v>264.58895899999999</v>
      </c>
      <c r="D3887" s="6">
        <f t="shared" si="63"/>
        <v>0.78391430877707424</v>
      </c>
      <c r="E3887">
        <v>-8.4424827258863903E-3</v>
      </c>
    </row>
    <row r="3888" spans="2:5" x14ac:dyDescent="0.35">
      <c r="B3888" s="40">
        <v>41626</v>
      </c>
      <c r="C3888" s="41">
        <v>148.319321</v>
      </c>
      <c r="D3888" s="6">
        <f t="shared" si="63"/>
        <v>12.226261329363059</v>
      </c>
      <c r="E3888">
        <v>-8.4490727432151476E-3</v>
      </c>
    </row>
    <row r="3889" spans="2:5" x14ac:dyDescent="0.35">
      <c r="B3889" s="40">
        <v>38336</v>
      </c>
      <c r="C3889" s="41">
        <v>11.214002000000001</v>
      </c>
      <c r="D3889" s="6">
        <f t="shared" si="63"/>
        <v>-0.97553628131140557</v>
      </c>
      <c r="E3889">
        <v>-8.4594819515606753E-3</v>
      </c>
    </row>
    <row r="3890" spans="2:5" x14ac:dyDescent="0.35">
      <c r="B3890" s="40">
        <v>43777</v>
      </c>
      <c r="C3890" s="41">
        <v>458.39318800000001</v>
      </c>
      <c r="D3890" s="6">
        <f t="shared" si="63"/>
        <v>19.680765889078167</v>
      </c>
      <c r="E3890">
        <v>-8.4781482900242091E-3</v>
      </c>
    </row>
    <row r="3891" spans="2:5" x14ac:dyDescent="0.35">
      <c r="B3891" s="40">
        <v>38614</v>
      </c>
      <c r="C3891" s="41">
        <v>22.165194</v>
      </c>
      <c r="D3891" s="6">
        <f t="shared" si="63"/>
        <v>1.2956183745217069</v>
      </c>
      <c r="E3891">
        <v>-8.4806925839299319E-3</v>
      </c>
    </row>
    <row r="3892" spans="2:5" x14ac:dyDescent="0.35">
      <c r="B3892" s="40">
        <v>38254</v>
      </c>
      <c r="C3892" s="41">
        <v>9.6554350000000007</v>
      </c>
      <c r="D3892" s="6">
        <f t="shared" si="63"/>
        <v>-0.91938841783725123</v>
      </c>
      <c r="E3892">
        <v>-8.4920804113149811E-3</v>
      </c>
    </row>
    <row r="3893" spans="2:5" x14ac:dyDescent="0.35">
      <c r="B3893" s="40">
        <v>41344</v>
      </c>
      <c r="C3893" s="41">
        <v>119.77726699999999</v>
      </c>
      <c r="D3893" s="6">
        <f t="shared" si="63"/>
        <v>-0.14703996424009139</v>
      </c>
      <c r="E3893">
        <v>-8.5088158805381661E-3</v>
      </c>
    </row>
    <row r="3894" spans="2:5" x14ac:dyDescent="0.35">
      <c r="B3894" s="40">
        <v>41411</v>
      </c>
      <c r="C3894" s="41">
        <v>140.42541499999999</v>
      </c>
      <c r="D3894" s="6">
        <f t="shared" si="63"/>
        <v>-0.28476795715317132</v>
      </c>
      <c r="E3894">
        <v>-8.5198203133266207E-3</v>
      </c>
    </row>
    <row r="3895" spans="2:5" x14ac:dyDescent="0.35">
      <c r="B3895" s="40">
        <v>41922</v>
      </c>
      <c r="C3895" s="41">
        <v>196.335464</v>
      </c>
      <c r="D3895" s="6">
        <f t="shared" si="63"/>
        <v>36.32597772404754</v>
      </c>
      <c r="E3895">
        <v>-8.5277020876569614E-3</v>
      </c>
    </row>
    <row r="3896" spans="2:5" x14ac:dyDescent="0.35">
      <c r="B3896" s="40">
        <v>37692</v>
      </c>
      <c r="C3896" s="41">
        <v>5.2600220000000002</v>
      </c>
      <c r="D3896" s="6">
        <f t="shared" si="63"/>
        <v>-0.98922852649901849</v>
      </c>
      <c r="E3896">
        <v>-8.5285041208096705E-3</v>
      </c>
    </row>
    <row r="3897" spans="2:5" x14ac:dyDescent="0.35">
      <c r="B3897" s="40">
        <v>44162</v>
      </c>
      <c r="C3897" s="41">
        <v>488.32891799999999</v>
      </c>
      <c r="D3897" s="6">
        <f t="shared" si="63"/>
        <v>84.767423341232785</v>
      </c>
      <c r="E3897">
        <v>-8.5301457195911985E-3</v>
      </c>
    </row>
    <row r="3898" spans="2:5" x14ac:dyDescent="0.35">
      <c r="B3898" s="40">
        <v>37784</v>
      </c>
      <c r="C3898" s="41">
        <v>5.6936410000000004</v>
      </c>
      <c r="D3898" s="6">
        <f t="shared" si="63"/>
        <v>-0.98796863382707756</v>
      </c>
      <c r="E3898">
        <v>-8.5359397909678583E-3</v>
      </c>
    </row>
    <row r="3899" spans="2:5" x14ac:dyDescent="0.35">
      <c r="B3899" s="40">
        <v>43949</v>
      </c>
      <c r="C3899" s="41">
        <v>473.23312399999998</v>
      </c>
      <c r="D3899" s="6">
        <f t="shared" si="63"/>
        <v>2.1327285555924904</v>
      </c>
      <c r="E3899">
        <v>-8.5408458016570741E-3</v>
      </c>
    </row>
    <row r="3900" spans="2:5" x14ac:dyDescent="0.35">
      <c r="B3900" s="40">
        <v>41548</v>
      </c>
      <c r="C3900" s="41">
        <v>151.06100499999999</v>
      </c>
      <c r="D3900" s="6">
        <f t="shared" si="63"/>
        <v>-0.63534913593721054</v>
      </c>
      <c r="E3900">
        <v>-8.5545239862773598E-3</v>
      </c>
    </row>
    <row r="3901" spans="2:5" x14ac:dyDescent="0.35">
      <c r="B3901" s="40">
        <v>43693</v>
      </c>
      <c r="C3901" s="41">
        <v>414.262024</v>
      </c>
      <c r="D3901" s="6">
        <f t="shared" si="63"/>
        <v>2.4872297858375254</v>
      </c>
      <c r="E3901">
        <v>-8.5698268414850648E-3</v>
      </c>
    </row>
    <row r="3902" spans="2:5" x14ac:dyDescent="0.35">
      <c r="B3902" s="40">
        <v>41339</v>
      </c>
      <c r="C3902" s="41">
        <v>118.794014</v>
      </c>
      <c r="D3902" s="6">
        <f t="shared" si="63"/>
        <v>-0.24022218046218333</v>
      </c>
      <c r="E3902">
        <v>-8.5787629307080542E-3</v>
      </c>
    </row>
    <row r="3903" spans="2:5" x14ac:dyDescent="0.35">
      <c r="B3903" s="40">
        <v>41710</v>
      </c>
      <c r="C3903" s="41">
        <v>156.353622</v>
      </c>
      <c r="D3903" s="6">
        <f t="shared" si="63"/>
        <v>-0.72780218387701034</v>
      </c>
      <c r="E3903">
        <v>-8.5861111756115726E-3</v>
      </c>
    </row>
    <row r="3904" spans="2:5" x14ac:dyDescent="0.35">
      <c r="B3904" s="40">
        <v>44573</v>
      </c>
      <c r="C3904" s="41">
        <v>574.411743</v>
      </c>
      <c r="D3904" s="6">
        <f t="shared" si="63"/>
        <v>12.401393389790528</v>
      </c>
      <c r="E3904">
        <v>-8.5949796006881598E-3</v>
      </c>
    </row>
    <row r="3905" spans="2:5" x14ac:dyDescent="0.35">
      <c r="B3905" s="40">
        <v>39122</v>
      </c>
      <c r="C3905" s="41">
        <v>42.862090999999999</v>
      </c>
      <c r="D3905" s="6">
        <f t="shared" si="63"/>
        <v>-0.92134598089917752</v>
      </c>
      <c r="E3905">
        <v>-8.5960429507239335E-3</v>
      </c>
    </row>
    <row r="3906" spans="2:5" x14ac:dyDescent="0.35">
      <c r="B3906" s="40">
        <v>45083</v>
      </c>
      <c r="C3906" s="41">
        <v>544.94470200000001</v>
      </c>
      <c r="D3906" s="6">
        <f t="shared" si="63"/>
        <v>1.2372478343255049</v>
      </c>
      <c r="E3906">
        <v>-8.6012009048019745E-3</v>
      </c>
    </row>
    <row r="3907" spans="2:5" x14ac:dyDescent="0.35">
      <c r="B3907" s="40">
        <v>42482</v>
      </c>
      <c r="C3907" s="41">
        <v>243.57815600000001</v>
      </c>
      <c r="D3907" s="6">
        <f t="shared" si="63"/>
        <v>-0.15673437552124614</v>
      </c>
      <c r="E3907">
        <v>-8.6081329548042037E-3</v>
      </c>
    </row>
    <row r="3908" spans="2:5" x14ac:dyDescent="0.35">
      <c r="B3908" s="40">
        <v>42982</v>
      </c>
      <c r="C3908" s="41">
        <v>288.851044</v>
      </c>
      <c r="D3908" s="6">
        <f t="shared" si="63"/>
        <v>0.12952452366801284</v>
      </c>
      <c r="E3908">
        <v>-8.6136319859014699E-3</v>
      </c>
    </row>
    <row r="3909" spans="2:5" x14ac:dyDescent="0.35">
      <c r="B3909" s="40">
        <v>42695</v>
      </c>
      <c r="C3909" s="41">
        <v>255.72799699999999</v>
      </c>
      <c r="D3909" s="6">
        <f t="shared" si="63"/>
        <v>22.25911970095521</v>
      </c>
      <c r="E3909">
        <v>-8.6194071026214035E-3</v>
      </c>
    </row>
    <row r="3910" spans="2:5" x14ac:dyDescent="0.35">
      <c r="B3910" s="40">
        <v>38310</v>
      </c>
      <c r="C3910" s="41">
        <v>10.994740999999999</v>
      </c>
      <c r="D3910" s="6">
        <f t="shared" si="63"/>
        <v>-0.95861042103849292</v>
      </c>
      <c r="E3910">
        <v>-8.627086136240773E-3</v>
      </c>
    </row>
    <row r="3911" spans="2:5" x14ac:dyDescent="0.35">
      <c r="B3911" s="40">
        <v>42853</v>
      </c>
      <c r="C3911" s="41">
        <v>265.64031999999997</v>
      </c>
      <c r="D3911" s="6">
        <f t="shared" ref="D3911:D3974" si="64">(C3911-C3912)/C3912</f>
        <v>-4.7342402842212826E-2</v>
      </c>
      <c r="E3911">
        <v>-8.643007373128694E-3</v>
      </c>
    </row>
    <row r="3912" spans="2:5" x14ac:dyDescent="0.35">
      <c r="B3912" s="40">
        <v>42527</v>
      </c>
      <c r="C3912" s="41">
        <v>278.841339</v>
      </c>
      <c r="D3912" s="6">
        <f t="shared" si="64"/>
        <v>49.363880904551479</v>
      </c>
      <c r="E3912">
        <v>-8.6630889781825499E-3</v>
      </c>
    </row>
    <row r="3913" spans="2:5" x14ac:dyDescent="0.35">
      <c r="B3913" s="40">
        <v>37573</v>
      </c>
      <c r="C3913" s="41">
        <v>5.5365339999999996</v>
      </c>
      <c r="D3913" s="6">
        <f t="shared" si="64"/>
        <v>-0.82196287132684709</v>
      </c>
      <c r="E3913">
        <v>-8.6780646950645988E-3</v>
      </c>
    </row>
    <row r="3914" spans="2:5" x14ac:dyDescent="0.35">
      <c r="B3914" s="40">
        <v>38761</v>
      </c>
      <c r="C3914" s="41">
        <v>31.097636999999999</v>
      </c>
      <c r="D3914" s="6">
        <f t="shared" si="64"/>
        <v>1.07632447685834</v>
      </c>
      <c r="E3914">
        <v>-8.6937470248591719E-3</v>
      </c>
    </row>
    <row r="3915" spans="2:5" x14ac:dyDescent="0.35">
      <c r="B3915" s="40">
        <v>38467</v>
      </c>
      <c r="C3915" s="41">
        <v>14.977252999999999</v>
      </c>
      <c r="D3915" s="6">
        <f t="shared" si="64"/>
        <v>-0.84931914470898595</v>
      </c>
      <c r="E3915">
        <v>-8.7068446123760249E-3</v>
      </c>
    </row>
    <row r="3916" spans="2:5" x14ac:dyDescent="0.35">
      <c r="B3916" s="40">
        <v>40702</v>
      </c>
      <c r="C3916" s="41">
        <v>99.397186000000005</v>
      </c>
      <c r="D3916" s="6">
        <f t="shared" si="64"/>
        <v>9.2862010535272237</v>
      </c>
      <c r="E3916">
        <v>-8.7108657839288749E-3</v>
      </c>
    </row>
    <row r="3917" spans="2:5" x14ac:dyDescent="0.35">
      <c r="B3917" s="40">
        <v>38084</v>
      </c>
      <c r="C3917" s="41">
        <v>9.6631579999999992</v>
      </c>
      <c r="D3917" s="6">
        <f t="shared" si="64"/>
        <v>-0.98288049701964131</v>
      </c>
      <c r="E3917">
        <v>-8.7301715936647147E-3</v>
      </c>
    </row>
    <row r="3918" spans="2:5" x14ac:dyDescent="0.35">
      <c r="B3918" s="40">
        <v>45098</v>
      </c>
      <c r="C3918" s="41">
        <v>564.45318599999996</v>
      </c>
      <c r="D3918" s="6">
        <f t="shared" si="64"/>
        <v>6.9590857220208591</v>
      </c>
      <c r="E3918">
        <v>-8.7397680617989359E-3</v>
      </c>
    </row>
    <row r="3919" spans="2:5" x14ac:dyDescent="0.35">
      <c r="B3919" s="40">
        <v>40211</v>
      </c>
      <c r="C3919" s="41">
        <v>70.919349999999994</v>
      </c>
      <c r="D3919" s="6">
        <f t="shared" si="64"/>
        <v>-0.72756151883048692</v>
      </c>
      <c r="E3919">
        <v>-8.7505264139238221E-3</v>
      </c>
    </row>
    <row r="3920" spans="2:5" x14ac:dyDescent="0.35">
      <c r="B3920" s="40">
        <v>42514</v>
      </c>
      <c r="C3920" s="41">
        <v>260.31326300000001</v>
      </c>
      <c r="D3920" s="6">
        <f t="shared" si="64"/>
        <v>-0.50633852647024458</v>
      </c>
      <c r="E3920">
        <v>-8.7532415554143362E-3</v>
      </c>
    </row>
    <row r="3921" spans="2:5" x14ac:dyDescent="0.35">
      <c r="B3921" s="40">
        <v>44859</v>
      </c>
      <c r="C3921" s="41">
        <v>527.31127900000001</v>
      </c>
      <c r="D3921" s="6">
        <f t="shared" si="64"/>
        <v>2.2245459675888024</v>
      </c>
      <c r="E3921">
        <v>-8.754590697574104E-3</v>
      </c>
    </row>
    <row r="3922" spans="2:5" x14ac:dyDescent="0.35">
      <c r="B3922" s="40">
        <v>41739</v>
      </c>
      <c r="C3922" s="41">
        <v>163.530396</v>
      </c>
      <c r="D3922" s="6">
        <f t="shared" si="64"/>
        <v>-0.22809312420977745</v>
      </c>
      <c r="E3922">
        <v>-8.7549823610277248E-3</v>
      </c>
    </row>
    <row r="3923" spans="2:5" x14ac:dyDescent="0.35">
      <c r="B3923" s="40">
        <v>41956</v>
      </c>
      <c r="C3923" s="41">
        <v>211.85249300000001</v>
      </c>
      <c r="D3923" s="6">
        <f t="shared" si="64"/>
        <v>40.373326948551401</v>
      </c>
      <c r="E3923">
        <v>-8.7550208763046544E-3</v>
      </c>
    </row>
    <row r="3924" spans="2:5" x14ac:dyDescent="0.35">
      <c r="B3924" s="40">
        <v>37700</v>
      </c>
      <c r="C3924" s="41">
        <v>5.1205090000000002</v>
      </c>
      <c r="D3924" s="6">
        <f t="shared" si="64"/>
        <v>-0.86670998335133698</v>
      </c>
      <c r="E3924">
        <v>-8.7584520591672509E-3</v>
      </c>
    </row>
    <row r="3925" spans="2:5" x14ac:dyDescent="0.35">
      <c r="B3925" s="40">
        <v>39868</v>
      </c>
      <c r="C3925" s="41">
        <v>38.416297999999998</v>
      </c>
      <c r="D3925" s="6">
        <f t="shared" si="64"/>
        <v>-0.54578321525219187</v>
      </c>
      <c r="E3925">
        <v>-8.7959900927842664E-3</v>
      </c>
    </row>
    <row r="3926" spans="2:5" x14ac:dyDescent="0.35">
      <c r="B3926" s="40">
        <v>40928</v>
      </c>
      <c r="C3926" s="41">
        <v>84.577010999999999</v>
      </c>
      <c r="D3926" s="6">
        <f t="shared" si="64"/>
        <v>-0.23601160114656514</v>
      </c>
      <c r="E3926">
        <v>-8.7993786506475099E-3</v>
      </c>
    </row>
    <row r="3927" spans="2:5" x14ac:dyDescent="0.35">
      <c r="B3927" s="40">
        <v>41233</v>
      </c>
      <c r="C3927" s="41">
        <v>110.70457500000001</v>
      </c>
      <c r="D3927" s="6">
        <f t="shared" si="64"/>
        <v>-0.78686655237076542</v>
      </c>
      <c r="E3927">
        <v>-8.8033783097446663E-3</v>
      </c>
    </row>
    <row r="3928" spans="2:5" x14ac:dyDescent="0.35">
      <c r="B3928" s="40">
        <v>45000</v>
      </c>
      <c r="C3928" s="41">
        <v>519.41436799999997</v>
      </c>
      <c r="D3928" s="6">
        <f t="shared" si="64"/>
        <v>0.34545000937838699</v>
      </c>
      <c r="E3928">
        <v>-8.832022236354967E-3</v>
      </c>
    </row>
    <row r="3929" spans="2:5" x14ac:dyDescent="0.35">
      <c r="B3929" s="40">
        <v>43390</v>
      </c>
      <c r="C3929" s="41">
        <v>386.05252100000001</v>
      </c>
      <c r="D3929" s="6">
        <f t="shared" si="64"/>
        <v>-0.33075884300721708</v>
      </c>
      <c r="E3929">
        <v>-8.8526683579962587E-3</v>
      </c>
    </row>
    <row r="3930" spans="2:5" x14ac:dyDescent="0.35">
      <c r="B3930" s="40">
        <v>44490</v>
      </c>
      <c r="C3930" s="41">
        <v>576.851135</v>
      </c>
      <c r="D3930" s="6">
        <f t="shared" si="64"/>
        <v>0.17511812327895621</v>
      </c>
      <c r="E3930">
        <v>-8.8583848529941063E-3</v>
      </c>
    </row>
    <row r="3931" spans="2:5" x14ac:dyDescent="0.35">
      <c r="B3931" s="40">
        <v>44725</v>
      </c>
      <c r="C3931" s="41">
        <v>490.887787</v>
      </c>
      <c r="D3931" s="6">
        <f t="shared" si="64"/>
        <v>-0.10694505197281584</v>
      </c>
      <c r="E3931">
        <v>-8.8601986071076121E-3</v>
      </c>
    </row>
    <row r="3932" spans="2:5" x14ac:dyDescent="0.35">
      <c r="B3932" s="40">
        <v>45082</v>
      </c>
      <c r="C3932" s="41">
        <v>549.67254600000001</v>
      </c>
      <c r="D3932" s="6">
        <f t="shared" si="64"/>
        <v>0.44756169439099086</v>
      </c>
      <c r="E3932">
        <v>-8.8836730963367111E-3</v>
      </c>
    </row>
    <row r="3933" spans="2:5" x14ac:dyDescent="0.35">
      <c r="B3933" s="40">
        <v>43580</v>
      </c>
      <c r="C3933" s="41">
        <v>379.72305299999999</v>
      </c>
      <c r="D3933" s="6">
        <f t="shared" si="64"/>
        <v>3.5442502383073409</v>
      </c>
      <c r="E3933">
        <v>-8.9049689363033275E-3</v>
      </c>
    </row>
    <row r="3934" spans="2:5" x14ac:dyDescent="0.35">
      <c r="B3934" s="40">
        <v>40864</v>
      </c>
      <c r="C3934" s="41">
        <v>83.561211</v>
      </c>
      <c r="D3934" s="6">
        <f t="shared" si="64"/>
        <v>-0.83987250303030569</v>
      </c>
      <c r="E3934">
        <v>-8.9052063710910474E-3</v>
      </c>
    </row>
    <row r="3935" spans="2:5" x14ac:dyDescent="0.35">
      <c r="B3935" s="40">
        <v>44202</v>
      </c>
      <c r="C3935" s="41">
        <v>521.84173599999997</v>
      </c>
      <c r="D3935" s="6">
        <f t="shared" si="64"/>
        <v>2.200540467186201E-2</v>
      </c>
      <c r="E3935">
        <v>-8.9071194539626971E-3</v>
      </c>
    </row>
    <row r="3936" spans="2:5" x14ac:dyDescent="0.35">
      <c r="B3936" s="40">
        <v>44243</v>
      </c>
      <c r="C3936" s="41">
        <v>510.60565200000002</v>
      </c>
      <c r="D3936" s="6">
        <f t="shared" si="64"/>
        <v>-7.7737691540571627E-2</v>
      </c>
      <c r="E3936">
        <v>-8.9132803168237625E-3</v>
      </c>
    </row>
    <row r="3937" spans="2:5" x14ac:dyDescent="0.35">
      <c r="B3937" s="40">
        <v>44369</v>
      </c>
      <c r="C3937" s="41">
        <v>553.64471400000002</v>
      </c>
      <c r="D3937" s="6">
        <f t="shared" si="64"/>
        <v>0.67097077616695266</v>
      </c>
      <c r="E3937">
        <v>-8.919915122349964E-3</v>
      </c>
    </row>
    <row r="3938" spans="2:5" x14ac:dyDescent="0.35">
      <c r="B3938" s="40">
        <v>43210</v>
      </c>
      <c r="C3938" s="41">
        <v>331.33117700000003</v>
      </c>
      <c r="D3938" s="6">
        <f t="shared" si="64"/>
        <v>-0.37462926937187102</v>
      </c>
      <c r="E3938">
        <v>-8.9297140582890351E-3</v>
      </c>
    </row>
    <row r="3939" spans="2:5" x14ac:dyDescent="0.35">
      <c r="B3939" s="40">
        <v>45006</v>
      </c>
      <c r="C3939" s="41">
        <v>529.81561299999998</v>
      </c>
      <c r="D3939" s="6">
        <f t="shared" si="64"/>
        <v>1.880909222667904E-2</v>
      </c>
      <c r="E3939">
        <v>-8.9368663706593538E-3</v>
      </c>
    </row>
    <row r="3940" spans="2:5" x14ac:dyDescent="0.35">
      <c r="B3940" s="40">
        <v>44349</v>
      </c>
      <c r="C3940" s="41">
        <v>520.03424099999995</v>
      </c>
      <c r="D3940" s="6">
        <f t="shared" si="64"/>
        <v>12.876434775578121</v>
      </c>
      <c r="E3940">
        <v>-8.9375710067343354E-3</v>
      </c>
    </row>
    <row r="3941" spans="2:5" x14ac:dyDescent="0.35">
      <c r="B3941" s="40">
        <v>39707</v>
      </c>
      <c r="C3941" s="41">
        <v>37.47607</v>
      </c>
      <c r="D3941" s="6">
        <f t="shared" si="64"/>
        <v>-0.92864589420948385</v>
      </c>
      <c r="E3941">
        <v>-8.9385242615501181E-3</v>
      </c>
    </row>
    <row r="3942" spans="2:5" x14ac:dyDescent="0.35">
      <c r="B3942" s="40">
        <v>44320</v>
      </c>
      <c r="C3942" s="41">
        <v>525.21252400000003</v>
      </c>
      <c r="D3942" s="6">
        <f t="shared" si="64"/>
        <v>3.3889193792313595E-2</v>
      </c>
      <c r="E3942">
        <v>-8.9417831395062937E-3</v>
      </c>
    </row>
    <row r="3943" spans="2:5" x14ac:dyDescent="0.35">
      <c r="B3943" s="40">
        <v>44648</v>
      </c>
      <c r="C3943" s="41">
        <v>507.99691799999999</v>
      </c>
      <c r="D3943" s="6">
        <f t="shared" si="64"/>
        <v>34.96657085199022</v>
      </c>
      <c r="E3943">
        <v>-8.9456019523889863E-3</v>
      </c>
    </row>
    <row r="3944" spans="2:5" x14ac:dyDescent="0.35">
      <c r="B3944" s="40">
        <v>38398</v>
      </c>
      <c r="C3944" s="41">
        <v>14.124141</v>
      </c>
      <c r="D3944" s="6">
        <f t="shared" si="64"/>
        <v>-0.61082209622286276</v>
      </c>
      <c r="E3944">
        <v>-8.9509973120415372E-3</v>
      </c>
    </row>
    <row r="3945" spans="2:5" x14ac:dyDescent="0.35">
      <c r="B3945" s="40">
        <v>38932</v>
      </c>
      <c r="C3945" s="41">
        <v>36.292248000000001</v>
      </c>
      <c r="D3945" s="6">
        <f t="shared" si="64"/>
        <v>0.39098259877022368</v>
      </c>
      <c r="E3945">
        <v>-8.9614212224059363E-3</v>
      </c>
    </row>
    <row r="3946" spans="2:5" x14ac:dyDescent="0.35">
      <c r="B3946" s="40">
        <v>38706</v>
      </c>
      <c r="C3946" s="41">
        <v>26.091087000000002</v>
      </c>
      <c r="D3946" s="6">
        <f t="shared" si="64"/>
        <v>-0.95099377285652453</v>
      </c>
      <c r="E3946">
        <v>-8.9672383688500518E-3</v>
      </c>
    </row>
    <row r="3947" spans="2:5" x14ac:dyDescent="0.35">
      <c r="B3947" s="40">
        <v>44981</v>
      </c>
      <c r="C3947" s="41">
        <v>532.403503</v>
      </c>
      <c r="D3947" s="6">
        <f t="shared" si="64"/>
        <v>6.466260975376998</v>
      </c>
      <c r="E3947">
        <v>-8.9856950446126783E-3</v>
      </c>
    </row>
    <row r="3948" spans="2:5" x14ac:dyDescent="0.35">
      <c r="B3948" s="40">
        <v>40232</v>
      </c>
      <c r="C3948" s="41">
        <v>71.307914999999994</v>
      </c>
      <c r="D3948" s="6">
        <f t="shared" si="64"/>
        <v>-0.87583659239595524</v>
      </c>
      <c r="E3948">
        <v>-9.0008176433976385E-3</v>
      </c>
    </row>
    <row r="3949" spans="2:5" x14ac:dyDescent="0.35">
      <c r="B3949" s="40">
        <v>45125</v>
      </c>
      <c r="C3949" s="41">
        <v>574.307007</v>
      </c>
      <c r="D3949" s="6">
        <f t="shared" si="64"/>
        <v>0.838139815600627</v>
      </c>
      <c r="E3949">
        <v>-9.0167932108424723E-3</v>
      </c>
    </row>
    <row r="3950" spans="2:5" x14ac:dyDescent="0.35">
      <c r="B3950" s="40">
        <v>43054</v>
      </c>
      <c r="C3950" s="41">
        <v>312.43923999999998</v>
      </c>
      <c r="D3950" s="6">
        <f t="shared" si="64"/>
        <v>0.24360308464944652</v>
      </c>
      <c r="E3950">
        <v>-9.0250431373615474E-3</v>
      </c>
    </row>
    <row r="3951" spans="2:5" x14ac:dyDescent="0.35">
      <c r="B3951" s="40">
        <v>42255</v>
      </c>
      <c r="C3951" s="41">
        <v>251.23710600000001</v>
      </c>
      <c r="D3951" s="6">
        <f t="shared" si="64"/>
        <v>1.8788113264403168</v>
      </c>
      <c r="E3951">
        <v>-9.0251459334173226E-3</v>
      </c>
    </row>
    <row r="3952" spans="2:5" x14ac:dyDescent="0.35">
      <c r="B3952" s="40">
        <v>40856</v>
      </c>
      <c r="C3952" s="41">
        <v>87.271125999999995</v>
      </c>
      <c r="D3952" s="6">
        <f t="shared" si="64"/>
        <v>-0.80630268675947669</v>
      </c>
      <c r="E3952">
        <v>-9.0271162088017536E-3</v>
      </c>
    </row>
    <row r="3953" spans="2:5" x14ac:dyDescent="0.35">
      <c r="B3953" s="40">
        <v>43763</v>
      </c>
      <c r="C3953" s="41">
        <v>450.55413800000002</v>
      </c>
      <c r="D3953" s="6">
        <f t="shared" si="64"/>
        <v>1.0507485206594529</v>
      </c>
      <c r="E3953">
        <v>-9.0462589475476494E-3</v>
      </c>
    </row>
    <row r="3954" spans="2:5" x14ac:dyDescent="0.35">
      <c r="B3954" s="40">
        <v>41969</v>
      </c>
      <c r="C3954" s="41">
        <v>219.70228599999999</v>
      </c>
      <c r="D3954" s="6">
        <f t="shared" si="64"/>
        <v>-0.58055735447549706</v>
      </c>
      <c r="E3954">
        <v>-9.0571147105082302E-3</v>
      </c>
    </row>
    <row r="3955" spans="2:5" x14ac:dyDescent="0.35">
      <c r="B3955" s="40">
        <v>44209</v>
      </c>
      <c r="C3955" s="41">
        <v>523.79577600000005</v>
      </c>
      <c r="D3955" s="6">
        <f t="shared" si="64"/>
        <v>0.17723030253801927</v>
      </c>
      <c r="E3955">
        <v>-9.0574131451966588E-3</v>
      </c>
    </row>
    <row r="3956" spans="2:5" x14ac:dyDescent="0.35">
      <c r="B3956" s="40">
        <v>43830</v>
      </c>
      <c r="C3956" s="41">
        <v>444.93908699999997</v>
      </c>
      <c r="D3956" s="6">
        <f t="shared" si="64"/>
        <v>24.705137138349254</v>
      </c>
      <c r="E3956">
        <v>-9.0791709328308708E-3</v>
      </c>
    </row>
    <row r="3957" spans="2:5" x14ac:dyDescent="0.35">
      <c r="B3957" s="40">
        <v>38518</v>
      </c>
      <c r="C3957" s="41">
        <v>17.309345</v>
      </c>
      <c r="D3957" s="6">
        <f t="shared" si="64"/>
        <v>-0.80965537698161927</v>
      </c>
      <c r="E3957">
        <v>-9.1282717964966276E-3</v>
      </c>
    </row>
    <row r="3958" spans="2:5" x14ac:dyDescent="0.35">
      <c r="B3958" s="40">
        <v>40974</v>
      </c>
      <c r="C3958" s="41">
        <v>90.936874000000003</v>
      </c>
      <c r="D3958" s="6">
        <f t="shared" si="64"/>
        <v>-0.67987937282418565</v>
      </c>
      <c r="E3958">
        <v>-9.1432936465999388E-3</v>
      </c>
    </row>
    <row r="3959" spans="2:5" x14ac:dyDescent="0.35">
      <c r="B3959" s="40">
        <v>42555</v>
      </c>
      <c r="C3959" s="41">
        <v>284.07064800000001</v>
      </c>
      <c r="D3959" s="6">
        <f t="shared" si="64"/>
        <v>0.66628484407789945</v>
      </c>
      <c r="E3959">
        <v>-9.1697611801815244E-3</v>
      </c>
    </row>
    <row r="3960" spans="2:5" x14ac:dyDescent="0.35">
      <c r="B3960" s="40">
        <v>41810</v>
      </c>
      <c r="C3960" s="41">
        <v>170.48144500000001</v>
      </c>
      <c r="D3960" s="6">
        <f t="shared" si="64"/>
        <v>1.6276117141661106</v>
      </c>
      <c r="E3960">
        <v>-9.1814588921484263E-3</v>
      </c>
    </row>
    <row r="3961" spans="2:5" x14ac:dyDescent="0.35">
      <c r="B3961" s="40">
        <v>40114</v>
      </c>
      <c r="C3961" s="41">
        <v>64.880759999999995</v>
      </c>
      <c r="D3961" s="6">
        <f t="shared" si="64"/>
        <v>-0.55566398712635046</v>
      </c>
      <c r="E3961">
        <v>-9.1860722331239559E-3</v>
      </c>
    </row>
    <row r="3962" spans="2:5" x14ac:dyDescent="0.35">
      <c r="B3962" s="40">
        <v>41591</v>
      </c>
      <c r="C3962" s="41">
        <v>146.01733400000001</v>
      </c>
      <c r="D3962" s="6">
        <f t="shared" si="64"/>
        <v>2.0898524637283273</v>
      </c>
      <c r="E3962">
        <v>-9.1883142423759816E-3</v>
      </c>
    </row>
    <row r="3963" spans="2:5" x14ac:dyDescent="0.35">
      <c r="B3963" s="40">
        <v>39458</v>
      </c>
      <c r="C3963" s="41">
        <v>47.257057000000003</v>
      </c>
      <c r="D3963" s="6">
        <f t="shared" si="64"/>
        <v>-0.81942353084672026</v>
      </c>
      <c r="E3963">
        <v>-9.2307247838443063E-3</v>
      </c>
    </row>
    <row r="3964" spans="2:5" x14ac:dyDescent="0.35">
      <c r="B3964" s="40">
        <v>42656</v>
      </c>
      <c r="C3964" s="41">
        <v>261.70107999999999</v>
      </c>
      <c r="D3964" s="6">
        <f t="shared" si="64"/>
        <v>4.8778369514523439</v>
      </c>
      <c r="E3964">
        <v>-9.2543252164113809E-3</v>
      </c>
    </row>
    <row r="3965" spans="2:5" x14ac:dyDescent="0.35">
      <c r="B3965" s="40">
        <v>39344</v>
      </c>
      <c r="C3965" s="41">
        <v>44.523364999999998</v>
      </c>
      <c r="D3965" s="6">
        <f t="shared" si="64"/>
        <v>-0.92029866944013017</v>
      </c>
      <c r="E3965">
        <v>-9.268028796434704E-3</v>
      </c>
    </row>
    <row r="3966" spans="2:5" x14ac:dyDescent="0.35">
      <c r="B3966" s="40">
        <v>44368</v>
      </c>
      <c r="C3966" s="41">
        <v>558.62762499999997</v>
      </c>
      <c r="D3966" s="6">
        <f t="shared" si="64"/>
        <v>5.1837796279001074</v>
      </c>
      <c r="E3966">
        <v>-9.2705293318587831E-3</v>
      </c>
    </row>
    <row r="3967" spans="2:5" x14ac:dyDescent="0.35">
      <c r="B3967" s="40">
        <v>40415</v>
      </c>
      <c r="C3967" s="41">
        <v>90.337569999999999</v>
      </c>
      <c r="D3967" s="6">
        <f t="shared" si="64"/>
        <v>-0.7021018752066901</v>
      </c>
      <c r="E3967">
        <v>-9.2922529713614886E-3</v>
      </c>
    </row>
    <row r="3968" spans="2:5" x14ac:dyDescent="0.35">
      <c r="B3968" s="40">
        <v>43159</v>
      </c>
      <c r="C3968" s="41">
        <v>303.24987800000002</v>
      </c>
      <c r="D3968" s="6">
        <f t="shared" si="64"/>
        <v>1.6556462920467905</v>
      </c>
      <c r="E3968">
        <v>-9.2960864709853205E-3</v>
      </c>
    </row>
    <row r="3969" spans="2:5" x14ac:dyDescent="0.35">
      <c r="B3969" s="40">
        <v>41283</v>
      </c>
      <c r="C3969" s="41">
        <v>114.190613</v>
      </c>
      <c r="D3969" s="6">
        <f t="shared" si="64"/>
        <v>0.29378568917103337</v>
      </c>
      <c r="E3969">
        <v>-9.3059326934618117E-3</v>
      </c>
    </row>
    <row r="3970" spans="2:5" x14ac:dyDescent="0.35">
      <c r="B3970" s="40">
        <v>40492</v>
      </c>
      <c r="C3970" s="41">
        <v>88.260840999999999</v>
      </c>
      <c r="D3970" s="6">
        <f t="shared" si="64"/>
        <v>0.16507900753691751</v>
      </c>
      <c r="E3970">
        <v>-9.3138983809092392E-3</v>
      </c>
    </row>
    <row r="3971" spans="2:5" x14ac:dyDescent="0.35">
      <c r="B3971" s="40">
        <v>40219</v>
      </c>
      <c r="C3971" s="41">
        <v>75.755240999999998</v>
      </c>
      <c r="D3971" s="6">
        <f t="shared" si="64"/>
        <v>-0.14083904900468125</v>
      </c>
      <c r="E3971">
        <v>-9.3168902386762346E-3</v>
      </c>
    </row>
    <row r="3972" spans="2:5" x14ac:dyDescent="0.35">
      <c r="B3972" s="40">
        <v>40556</v>
      </c>
      <c r="C3972" s="41">
        <v>88.173514999999995</v>
      </c>
      <c r="D3972" s="6">
        <f t="shared" si="64"/>
        <v>-0.85204681513932823</v>
      </c>
      <c r="E3972">
        <v>-9.3228697939799141E-3</v>
      </c>
    </row>
    <row r="3973" spans="2:5" x14ac:dyDescent="0.35">
      <c r="B3973" s="40">
        <v>44904</v>
      </c>
      <c r="C3973" s="41">
        <v>595.95550500000002</v>
      </c>
      <c r="D3973" s="6">
        <f t="shared" si="64"/>
        <v>123.45055571530688</v>
      </c>
      <c r="E3973">
        <v>-9.3481595538573818E-3</v>
      </c>
    </row>
    <row r="3974" spans="2:5" x14ac:dyDescent="0.35">
      <c r="B3974" s="40">
        <v>37746</v>
      </c>
      <c r="C3974" s="41">
        <v>4.7886930000000003</v>
      </c>
      <c r="D3974" s="6">
        <f t="shared" si="64"/>
        <v>-0.89871621499148147</v>
      </c>
      <c r="E3974">
        <v>-9.3598635315553357E-3</v>
      </c>
    </row>
    <row r="3975" spans="2:5" x14ac:dyDescent="0.35">
      <c r="B3975" s="40">
        <v>39955</v>
      </c>
      <c r="C3975" s="41">
        <v>47.279957000000003</v>
      </c>
      <c r="D3975" s="6">
        <f t="shared" ref="D3975:D4038" si="65">(C3975-C3976)/C3976</f>
        <v>4.168641512952826</v>
      </c>
      <c r="E3975">
        <v>-9.3751579935964762E-3</v>
      </c>
    </row>
    <row r="3976" spans="2:5" x14ac:dyDescent="0.35">
      <c r="B3976" s="40">
        <v>38208</v>
      </c>
      <c r="C3976" s="41">
        <v>9.1474630000000001</v>
      </c>
      <c r="D3976" s="6">
        <f t="shared" si="65"/>
        <v>0.54991675570569909</v>
      </c>
      <c r="E3976">
        <v>-9.3818604441624903E-3</v>
      </c>
    </row>
    <row r="3977" spans="2:5" x14ac:dyDescent="0.35">
      <c r="B3977" s="40">
        <v>37508</v>
      </c>
      <c r="C3977" s="41">
        <v>5.9019060000000003</v>
      </c>
      <c r="D3977" s="6">
        <f t="shared" si="65"/>
        <v>-0.9900958554054019</v>
      </c>
      <c r="E3977">
        <v>-9.3866390951067892E-3</v>
      </c>
    </row>
    <row r="3978" spans="2:5" x14ac:dyDescent="0.35">
      <c r="B3978" s="40">
        <v>44508</v>
      </c>
      <c r="C3978" s="41">
        <v>595.902649</v>
      </c>
      <c r="D3978" s="6">
        <f t="shared" si="65"/>
        <v>13.96709511701132</v>
      </c>
      <c r="E3978">
        <v>-9.3869733988604098E-3</v>
      </c>
    </row>
    <row r="3979" spans="2:5" x14ac:dyDescent="0.35">
      <c r="B3979" s="40">
        <v>39493</v>
      </c>
      <c r="C3979" s="41">
        <v>39.814182000000002</v>
      </c>
      <c r="D3979" s="6">
        <f t="shared" si="65"/>
        <v>-0.59076231820708458</v>
      </c>
      <c r="E3979">
        <v>-9.3896316456044352E-3</v>
      </c>
    </row>
    <row r="3980" spans="2:5" x14ac:dyDescent="0.35">
      <c r="B3980" s="40">
        <v>40744</v>
      </c>
      <c r="C3980" s="41">
        <v>97.288651000000002</v>
      </c>
      <c r="D3980" s="6">
        <f t="shared" si="65"/>
        <v>-0.81112668605768323</v>
      </c>
      <c r="E3980">
        <v>-9.3917965160511124E-3</v>
      </c>
    </row>
    <row r="3981" spans="2:5" x14ac:dyDescent="0.35">
      <c r="B3981" s="40">
        <v>44343</v>
      </c>
      <c r="C3981" s="41">
        <v>515.10003700000004</v>
      </c>
      <c r="D3981" s="6">
        <f t="shared" si="65"/>
        <v>7.7472893678853572</v>
      </c>
      <c r="E3981">
        <v>-9.3951011912350776E-3</v>
      </c>
    </row>
    <row r="3982" spans="2:5" x14ac:dyDescent="0.35">
      <c r="B3982" s="40">
        <v>40080</v>
      </c>
      <c r="C3982" s="41">
        <v>58.886817999999998</v>
      </c>
      <c r="D3982" s="6">
        <f t="shared" si="65"/>
        <v>-0.49996789822535909</v>
      </c>
      <c r="E3982">
        <v>-9.3963055332218562E-3</v>
      </c>
    </row>
    <row r="3983" spans="2:5" x14ac:dyDescent="0.35">
      <c r="B3983" s="40">
        <v>41312</v>
      </c>
      <c r="C3983" s="41">
        <v>117.766075</v>
      </c>
      <c r="D3983" s="6">
        <f t="shared" si="65"/>
        <v>2.1732032872108209</v>
      </c>
      <c r="E3983">
        <v>-9.3986863080144714E-3</v>
      </c>
    </row>
    <row r="3984" spans="2:5" x14ac:dyDescent="0.35">
      <c r="B3984" s="40">
        <v>38925</v>
      </c>
      <c r="C3984" s="41">
        <v>37.112679</v>
      </c>
      <c r="D3984" s="6">
        <f t="shared" si="65"/>
        <v>-0.55084181127302045</v>
      </c>
      <c r="E3984">
        <v>-9.4167214882413218E-3</v>
      </c>
    </row>
    <row r="3985" spans="2:5" x14ac:dyDescent="0.35">
      <c r="B3985" s="40">
        <v>40631</v>
      </c>
      <c r="C3985" s="41">
        <v>82.627189999999999</v>
      </c>
      <c r="D3985" s="6">
        <f t="shared" si="65"/>
        <v>0.98684769341091971</v>
      </c>
      <c r="E3985">
        <v>-9.4240864560614299E-3</v>
      </c>
    </row>
    <row r="3986" spans="2:5" x14ac:dyDescent="0.35">
      <c r="B3986" s="40">
        <v>39240</v>
      </c>
      <c r="C3986" s="41">
        <v>41.587077999999998</v>
      </c>
      <c r="D3986" s="6">
        <f t="shared" si="65"/>
        <v>0.24911308691827802</v>
      </c>
      <c r="E3986">
        <v>-9.4245383567811546E-3</v>
      </c>
    </row>
    <row r="3987" spans="2:5" x14ac:dyDescent="0.35">
      <c r="B3987" s="40">
        <v>39771</v>
      </c>
      <c r="C3987" s="41">
        <v>33.293284999999997</v>
      </c>
      <c r="D3987" s="6">
        <f t="shared" si="65"/>
        <v>4.1763066708064747</v>
      </c>
      <c r="E3987">
        <v>-9.4284242962609111E-3</v>
      </c>
    </row>
    <row r="3988" spans="2:5" x14ac:dyDescent="0.35">
      <c r="B3988" s="40">
        <v>37824</v>
      </c>
      <c r="C3988" s="41">
        <v>6.4318609999999996</v>
      </c>
      <c r="D3988" s="6">
        <f t="shared" si="65"/>
        <v>-0.56013799874330239</v>
      </c>
      <c r="E3988">
        <v>-9.450465677687158E-3</v>
      </c>
    </row>
    <row r="3989" spans="2:5" x14ac:dyDescent="0.35">
      <c r="B3989" s="40">
        <v>38435</v>
      </c>
      <c r="C3989" s="41">
        <v>14.622451999999999</v>
      </c>
      <c r="D3989" s="6">
        <f t="shared" si="65"/>
        <v>-0.96693408810226944</v>
      </c>
      <c r="E3989">
        <v>-9.4515801949550341E-3</v>
      </c>
    </row>
    <row r="3990" spans="2:5" x14ac:dyDescent="0.35">
      <c r="B3990" s="40">
        <v>43833</v>
      </c>
      <c r="C3990" s="41">
        <v>442.22134399999999</v>
      </c>
      <c r="D3990" s="6">
        <f t="shared" si="65"/>
        <v>0.24119378116484141</v>
      </c>
      <c r="E3990">
        <v>-9.4574751555445216E-3</v>
      </c>
    </row>
    <row r="3991" spans="2:5" x14ac:dyDescent="0.35">
      <c r="B3991" s="40">
        <v>43250</v>
      </c>
      <c r="C3991" s="41">
        <v>356.28710899999999</v>
      </c>
      <c r="D3991" s="6">
        <f t="shared" si="65"/>
        <v>3.2910009588560261</v>
      </c>
      <c r="E3991">
        <v>-9.4670160904908145E-3</v>
      </c>
    </row>
    <row r="3992" spans="2:5" x14ac:dyDescent="0.35">
      <c r="B3992" s="40">
        <v>40933</v>
      </c>
      <c r="C3992" s="41">
        <v>83.031234999999995</v>
      </c>
      <c r="D3992" s="6">
        <f t="shared" si="65"/>
        <v>-0.66084711907882465</v>
      </c>
      <c r="E3992">
        <v>-9.4837035353307012E-3</v>
      </c>
    </row>
    <row r="3993" spans="2:5" x14ac:dyDescent="0.35">
      <c r="B3993" s="40">
        <v>42313</v>
      </c>
      <c r="C3993" s="41">
        <v>244.819489</v>
      </c>
      <c r="D3993" s="6">
        <f t="shared" si="65"/>
        <v>14.480791372219908</v>
      </c>
      <c r="E3993">
        <v>-9.4864507076671684E-3</v>
      </c>
    </row>
    <row r="3994" spans="2:5" x14ac:dyDescent="0.35">
      <c r="B3994" s="40">
        <v>38429</v>
      </c>
      <c r="C3994" s="41">
        <v>15.814404</v>
      </c>
      <c r="D3994" s="6">
        <f t="shared" si="65"/>
        <v>-0.93932422278133609</v>
      </c>
      <c r="E3994">
        <v>-9.4887848797259155E-3</v>
      </c>
    </row>
    <row r="3995" spans="2:5" x14ac:dyDescent="0.35">
      <c r="B3995" s="40">
        <v>42817</v>
      </c>
      <c r="C3995" s="41">
        <v>260.63784800000002</v>
      </c>
      <c r="D3995" s="6">
        <f t="shared" si="65"/>
        <v>43.726727460556617</v>
      </c>
      <c r="E3995">
        <v>-9.5054327141249652E-3</v>
      </c>
    </row>
    <row r="3996" spans="2:5" x14ac:dyDescent="0.35">
      <c r="B3996" s="40">
        <v>37512</v>
      </c>
      <c r="C3996" s="41">
        <v>5.8273400000000004</v>
      </c>
      <c r="D3996" s="6">
        <f t="shared" si="65"/>
        <v>-0.51748491410664443</v>
      </c>
      <c r="E3996">
        <v>-9.5056077714682184E-3</v>
      </c>
    </row>
    <row r="3997" spans="2:5" x14ac:dyDescent="0.35">
      <c r="B3997" s="40">
        <v>37992</v>
      </c>
      <c r="C3997" s="41">
        <v>12.077011000000001</v>
      </c>
      <c r="D3997" s="6">
        <f t="shared" si="65"/>
        <v>-0.42455765739289075</v>
      </c>
      <c r="E3997">
        <v>-9.5177084736966008E-3</v>
      </c>
    </row>
    <row r="3998" spans="2:5" x14ac:dyDescent="0.35">
      <c r="B3998" s="40">
        <v>38580</v>
      </c>
      <c r="C3998" s="41">
        <v>20.987352000000001</v>
      </c>
      <c r="D3998" s="6">
        <f t="shared" si="65"/>
        <v>-0.92641848138728211</v>
      </c>
      <c r="E3998">
        <v>-9.5186460285157891E-3</v>
      </c>
    </row>
    <row r="3999" spans="2:5" x14ac:dyDescent="0.35">
      <c r="B3999" s="40">
        <v>42986</v>
      </c>
      <c r="C3999" s="41">
        <v>285.22586100000001</v>
      </c>
      <c r="D3999" s="6">
        <f t="shared" si="65"/>
        <v>-0.20431782085691813</v>
      </c>
      <c r="E3999">
        <v>-9.5222261135116618E-3</v>
      </c>
    </row>
    <row r="4000" spans="2:5" x14ac:dyDescent="0.35">
      <c r="B4000" s="40">
        <v>43299</v>
      </c>
      <c r="C4000" s="41">
        <v>358.46707199999997</v>
      </c>
      <c r="D4000" s="6">
        <f t="shared" si="65"/>
        <v>6.8357711086265063</v>
      </c>
      <c r="E4000">
        <v>-9.527592361519047E-3</v>
      </c>
    </row>
    <row r="4001" spans="2:5" x14ac:dyDescent="0.35">
      <c r="B4001" s="40">
        <v>39408</v>
      </c>
      <c r="C4001" s="41">
        <v>45.747517000000002</v>
      </c>
      <c r="D4001" s="6">
        <f t="shared" si="65"/>
        <v>5.7671250488896091E-2</v>
      </c>
      <c r="E4001">
        <v>-9.5326452917478596E-3</v>
      </c>
    </row>
    <row r="4002" spans="2:5" x14ac:dyDescent="0.35">
      <c r="B4002" s="40">
        <v>39259</v>
      </c>
      <c r="C4002" s="41">
        <v>43.253059</v>
      </c>
      <c r="D4002" s="6">
        <f t="shared" si="65"/>
        <v>-0.84911032354479887</v>
      </c>
      <c r="E4002">
        <v>-9.5375362045675618E-3</v>
      </c>
    </row>
    <row r="4003" spans="2:5" x14ac:dyDescent="0.35">
      <c r="B4003" s="40">
        <v>42570</v>
      </c>
      <c r="C4003" s="41">
        <v>286.65353399999998</v>
      </c>
      <c r="D4003" s="6">
        <f t="shared" si="65"/>
        <v>7.8328609436411245</v>
      </c>
      <c r="E4003">
        <v>-9.5619370814122792E-3</v>
      </c>
    </row>
    <row r="4004" spans="2:5" x14ac:dyDescent="0.35">
      <c r="B4004" s="40">
        <v>38803</v>
      </c>
      <c r="C4004" s="41">
        <v>32.453079000000002</v>
      </c>
      <c r="D4004" s="6">
        <f t="shared" si="65"/>
        <v>-0.91743943024293995</v>
      </c>
      <c r="E4004">
        <v>-9.5653481717395475E-3</v>
      </c>
    </row>
    <row r="4005" spans="2:5" x14ac:dyDescent="0.35">
      <c r="B4005" s="40">
        <v>43438</v>
      </c>
      <c r="C4005" s="41">
        <v>393.08206200000001</v>
      </c>
      <c r="D4005" s="6">
        <f t="shared" si="65"/>
        <v>-0.2373162395898665</v>
      </c>
      <c r="E4005">
        <v>-9.5654616737796006E-3</v>
      </c>
    </row>
    <row r="4006" spans="2:5" x14ac:dyDescent="0.35">
      <c r="B4006" s="40">
        <v>44223</v>
      </c>
      <c r="C4006" s="41">
        <v>515.39324999999997</v>
      </c>
      <c r="D4006" s="6">
        <f t="shared" si="65"/>
        <v>0.23787296130893562</v>
      </c>
      <c r="E4006">
        <v>-9.5755923945479368E-3</v>
      </c>
    </row>
    <row r="4007" spans="2:5" x14ac:dyDescent="0.35">
      <c r="B4007" s="40">
        <v>43978</v>
      </c>
      <c r="C4007" s="41">
        <v>416.35391199999998</v>
      </c>
      <c r="D4007" s="6">
        <f t="shared" si="65"/>
        <v>70.238975386639126</v>
      </c>
      <c r="E4007">
        <v>-9.5820884835592125E-3</v>
      </c>
    </row>
    <row r="4008" spans="2:5" x14ac:dyDescent="0.35">
      <c r="B4008" s="40">
        <v>37650</v>
      </c>
      <c r="C4008" s="41">
        <v>5.844468</v>
      </c>
      <c r="D4008" s="6">
        <f t="shared" si="65"/>
        <v>-0.98895953116991708</v>
      </c>
      <c r="E4008">
        <v>-9.5844349779173801E-3</v>
      </c>
    </row>
    <row r="4009" spans="2:5" x14ac:dyDescent="0.35">
      <c r="B4009" s="40">
        <v>44993</v>
      </c>
      <c r="C4009" s="41">
        <v>529.36773700000003</v>
      </c>
      <c r="D4009" s="6">
        <f t="shared" si="65"/>
        <v>4.8156174004561381</v>
      </c>
      <c r="E4009">
        <v>-9.5903391851494494E-3</v>
      </c>
    </row>
    <row r="4010" spans="2:5" x14ac:dyDescent="0.35">
      <c r="B4010" s="40">
        <v>40969</v>
      </c>
      <c r="C4010" s="41">
        <v>91.025199999999998</v>
      </c>
      <c r="D4010" s="6">
        <f t="shared" si="65"/>
        <v>14.802349627584443</v>
      </c>
      <c r="E4010">
        <v>-9.6106561459423975E-3</v>
      </c>
    </row>
    <row r="4011" spans="2:5" x14ac:dyDescent="0.35">
      <c r="B4011" s="40">
        <v>37517</v>
      </c>
      <c r="C4011" s="41">
        <v>5.7602320000000002</v>
      </c>
      <c r="D4011" s="6">
        <f t="shared" si="65"/>
        <v>-0.80372246479353882</v>
      </c>
      <c r="E4011">
        <v>-9.6151151405008874E-3</v>
      </c>
    </row>
    <row r="4012" spans="2:5" x14ac:dyDescent="0.35">
      <c r="B4012" s="40">
        <v>38740</v>
      </c>
      <c r="C4012" s="41">
        <v>29.347383000000001</v>
      </c>
      <c r="D4012" s="6">
        <f t="shared" si="65"/>
        <v>-0.87756200058051215</v>
      </c>
      <c r="E4012">
        <v>-9.6153829929351339E-3</v>
      </c>
    </row>
    <row r="4013" spans="2:5" x14ac:dyDescent="0.35">
      <c r="B4013" s="40">
        <v>42065</v>
      </c>
      <c r="C4013" s="41">
        <v>239.691788</v>
      </c>
      <c r="D4013" s="6">
        <f t="shared" si="65"/>
        <v>4.9413142136597061</v>
      </c>
      <c r="E4013">
        <v>-9.6173090084531627E-3</v>
      </c>
    </row>
    <row r="4014" spans="2:5" x14ac:dyDescent="0.35">
      <c r="B4014" s="40">
        <v>39141</v>
      </c>
      <c r="C4014" s="41">
        <v>40.343226999999999</v>
      </c>
      <c r="D4014" s="6">
        <f t="shared" si="65"/>
        <v>-0.89919083275882239</v>
      </c>
      <c r="E4014">
        <v>-9.6300495744352267E-3</v>
      </c>
    </row>
    <row r="4015" spans="2:5" x14ac:dyDescent="0.35">
      <c r="B4015" s="40">
        <v>43473</v>
      </c>
      <c r="C4015" s="41">
        <v>400.194031</v>
      </c>
      <c r="D4015" s="6">
        <f t="shared" si="65"/>
        <v>78.501613795583239</v>
      </c>
      <c r="E4015">
        <v>-9.6326539585875233E-3</v>
      </c>
    </row>
    <row r="4016" spans="2:5" x14ac:dyDescent="0.35">
      <c r="B4016" s="40">
        <v>37704</v>
      </c>
      <c r="C4016" s="41">
        <v>5.033785</v>
      </c>
      <c r="D4016" s="6">
        <f t="shared" si="65"/>
        <v>-0.99096119437120234</v>
      </c>
      <c r="E4016">
        <v>-9.6435016834221822E-3</v>
      </c>
    </row>
    <row r="4017" spans="2:5" x14ac:dyDescent="0.35">
      <c r="B4017" s="40">
        <v>44547</v>
      </c>
      <c r="C4017" s="41">
        <v>556.90820299999996</v>
      </c>
      <c r="D4017" s="6">
        <f t="shared" si="65"/>
        <v>5.5395417921293344</v>
      </c>
      <c r="E4017">
        <v>-9.6448113469353031E-3</v>
      </c>
    </row>
    <row r="4018" spans="2:5" x14ac:dyDescent="0.35">
      <c r="B4018" s="40">
        <v>40611</v>
      </c>
      <c r="C4018" s="41">
        <v>85.160126000000005</v>
      </c>
      <c r="D4018" s="6">
        <f t="shared" si="65"/>
        <v>-0.64990922401335027</v>
      </c>
      <c r="E4018">
        <v>-9.6498293974336749E-3</v>
      </c>
    </row>
    <row r="4019" spans="2:5" x14ac:dyDescent="0.35">
      <c r="B4019" s="40">
        <v>42087</v>
      </c>
      <c r="C4019" s="41">
        <v>243.25155599999999</v>
      </c>
      <c r="D4019" s="6">
        <f t="shared" si="65"/>
        <v>6.891389865839769</v>
      </c>
      <c r="E4019">
        <v>-9.6618320708987803E-3</v>
      </c>
    </row>
    <row r="4020" spans="2:5" x14ac:dyDescent="0.35">
      <c r="B4020" s="40">
        <v>38751</v>
      </c>
      <c r="C4020" s="41">
        <v>30.824932</v>
      </c>
      <c r="D4020" s="6">
        <f t="shared" si="65"/>
        <v>2.2484633654196857</v>
      </c>
      <c r="E4020">
        <v>-9.6769792103028919E-3</v>
      </c>
    </row>
    <row r="4021" spans="2:5" x14ac:dyDescent="0.35">
      <c r="B4021" s="40">
        <v>38135</v>
      </c>
      <c r="C4021" s="41">
        <v>9.4890810000000005</v>
      </c>
      <c r="D4021" s="6">
        <f t="shared" si="65"/>
        <v>-0.97894204064198065</v>
      </c>
      <c r="E4021">
        <v>-9.6890800915598162E-3</v>
      </c>
    </row>
    <row r="4022" spans="2:5" x14ac:dyDescent="0.35">
      <c r="B4022" s="40">
        <v>43790</v>
      </c>
      <c r="C4022" s="41">
        <v>450.61730999999997</v>
      </c>
      <c r="D4022" s="6">
        <f t="shared" si="65"/>
        <v>6.6189062947552335</v>
      </c>
      <c r="E4022">
        <v>-9.7056132048033376E-3</v>
      </c>
    </row>
    <row r="4023" spans="2:5" x14ac:dyDescent="0.35">
      <c r="B4023" s="40">
        <v>40060</v>
      </c>
      <c r="C4023" s="41">
        <v>59.144618999999999</v>
      </c>
      <c r="D4023" s="6">
        <f t="shared" si="65"/>
        <v>-0.33547821680865902</v>
      </c>
      <c r="E4023">
        <v>-9.7123490946440412E-3</v>
      </c>
    </row>
    <row r="4024" spans="2:5" x14ac:dyDescent="0.35">
      <c r="B4024" s="40">
        <v>40555</v>
      </c>
      <c r="C4024" s="41">
        <v>89.003281000000001</v>
      </c>
      <c r="D4024" s="6">
        <f t="shared" si="65"/>
        <v>-0.8122523921833924</v>
      </c>
      <c r="E4024">
        <v>-9.7180683373709643E-3</v>
      </c>
    </row>
    <row r="4025" spans="2:5" x14ac:dyDescent="0.35">
      <c r="B4025" s="40">
        <v>43858</v>
      </c>
      <c r="C4025" s="41">
        <v>474.05813599999999</v>
      </c>
      <c r="D4025" s="6">
        <f t="shared" si="65"/>
        <v>0.10236947956594121</v>
      </c>
      <c r="E4025">
        <v>-9.7323807425225162E-3</v>
      </c>
    </row>
    <row r="4026" spans="2:5" x14ac:dyDescent="0.35">
      <c r="B4026" s="40">
        <v>43500</v>
      </c>
      <c r="C4026" s="41">
        <v>430.03561400000001</v>
      </c>
      <c r="D4026" s="6">
        <f t="shared" si="65"/>
        <v>6.0357922339663324</v>
      </c>
      <c r="E4026">
        <v>-9.7378939171014131E-3</v>
      </c>
    </row>
    <row r="4027" spans="2:5" x14ac:dyDescent="0.35">
      <c r="B4027" s="40">
        <v>40091</v>
      </c>
      <c r="C4027" s="41">
        <v>61.121136</v>
      </c>
      <c r="D4027" s="6">
        <f t="shared" si="65"/>
        <v>-0.63957075160396726</v>
      </c>
      <c r="E4027">
        <v>-9.7457225925489614E-3</v>
      </c>
    </row>
    <row r="4028" spans="2:5" x14ac:dyDescent="0.35">
      <c r="B4028" s="40">
        <v>41774</v>
      </c>
      <c r="C4028" s="41">
        <v>169.57873499999999</v>
      </c>
      <c r="D4028" s="6">
        <f t="shared" si="65"/>
        <v>3.6535223939469614</v>
      </c>
      <c r="E4028">
        <v>-9.751891070914535E-3</v>
      </c>
    </row>
    <row r="4029" spans="2:5" x14ac:dyDescent="0.35">
      <c r="B4029" s="40">
        <v>39729</v>
      </c>
      <c r="C4029" s="41">
        <v>36.440941000000002</v>
      </c>
      <c r="D4029" s="6">
        <f t="shared" si="65"/>
        <v>-0.80801282866878188</v>
      </c>
      <c r="E4029">
        <v>-9.7588678368746712E-3</v>
      </c>
    </row>
    <row r="4030" spans="2:5" x14ac:dyDescent="0.35">
      <c r="B4030" s="40">
        <v>41928</v>
      </c>
      <c r="C4030" s="41">
        <v>189.80924999999999</v>
      </c>
      <c r="D4030" s="6">
        <f t="shared" si="65"/>
        <v>0.75399690123217444</v>
      </c>
      <c r="E4030">
        <v>-9.7618481137913705E-3</v>
      </c>
    </row>
    <row r="4031" spans="2:5" x14ac:dyDescent="0.35">
      <c r="B4031" s="40">
        <v>41149</v>
      </c>
      <c r="C4031" s="41">
        <v>108.215271</v>
      </c>
      <c r="D4031" s="6">
        <f t="shared" si="65"/>
        <v>-0.8118007672102554</v>
      </c>
      <c r="E4031">
        <v>-9.764059709206312E-3</v>
      </c>
    </row>
    <row r="4032" spans="2:5" x14ac:dyDescent="0.35">
      <c r="B4032" s="40">
        <v>45120</v>
      </c>
      <c r="C4032" s="41">
        <v>575.003784</v>
      </c>
      <c r="D4032" s="6">
        <f t="shared" si="65"/>
        <v>9.693350022917277E-2</v>
      </c>
      <c r="E4032">
        <v>-9.7703184257187797E-3</v>
      </c>
    </row>
    <row r="4033" spans="2:5" x14ac:dyDescent="0.35">
      <c r="B4033" s="40">
        <v>44994</v>
      </c>
      <c r="C4033" s="41">
        <v>524.19201699999996</v>
      </c>
      <c r="D4033" s="6">
        <f t="shared" si="65"/>
        <v>2.1018763424495934</v>
      </c>
      <c r="E4033">
        <v>-9.7771731033923382E-3</v>
      </c>
    </row>
    <row r="4034" spans="2:5" x14ac:dyDescent="0.35">
      <c r="B4034" s="40">
        <v>41806</v>
      </c>
      <c r="C4034" s="41">
        <v>168.99191300000001</v>
      </c>
      <c r="D4034" s="6">
        <f t="shared" si="65"/>
        <v>-0.72112099174279443</v>
      </c>
      <c r="E4034">
        <v>-9.7857711382825265E-3</v>
      </c>
    </row>
    <row r="4035" spans="2:5" x14ac:dyDescent="0.35">
      <c r="B4035" s="40">
        <v>44469</v>
      </c>
      <c r="C4035" s="41">
        <v>605.96856700000001</v>
      </c>
      <c r="D4035" s="6">
        <f t="shared" si="65"/>
        <v>2.0025883555099777</v>
      </c>
      <c r="E4035">
        <v>-9.7890178255310208E-3</v>
      </c>
    </row>
    <row r="4036" spans="2:5" x14ac:dyDescent="0.35">
      <c r="B4036" s="40">
        <v>41873</v>
      </c>
      <c r="C4036" s="41">
        <v>201.81539900000001</v>
      </c>
      <c r="D4036" s="6">
        <f t="shared" si="65"/>
        <v>8.0278417884534576</v>
      </c>
      <c r="E4036">
        <v>-9.7973080219285174E-3</v>
      </c>
    </row>
    <row r="4037" spans="2:5" x14ac:dyDescent="0.35">
      <c r="B4037" s="40">
        <v>38611</v>
      </c>
      <c r="C4037" s="41">
        <v>22.354778</v>
      </c>
      <c r="D4037" s="6">
        <f t="shared" si="65"/>
        <v>-0.91213723973223737</v>
      </c>
      <c r="E4037">
        <v>-9.8268408910362412E-3</v>
      </c>
    </row>
    <row r="4038" spans="2:5" x14ac:dyDescent="0.35">
      <c r="B4038" s="40">
        <v>42362</v>
      </c>
      <c r="C4038" s="41">
        <v>254.42836</v>
      </c>
      <c r="D4038" s="6">
        <f t="shared" si="65"/>
        <v>2.6634066269916725</v>
      </c>
      <c r="E4038">
        <v>-9.8409515594477404E-3</v>
      </c>
    </row>
    <row r="4039" spans="2:5" x14ac:dyDescent="0.35">
      <c r="B4039" s="40">
        <v>40193</v>
      </c>
      <c r="C4039" s="41">
        <v>69.451301999999998</v>
      </c>
      <c r="D4039" s="6">
        <f t="shared" ref="D4039:D4102" si="66">(C4039-C4040)/C4040</f>
        <v>8.0225555763414711</v>
      </c>
      <c r="E4039">
        <v>-9.8492702340993235E-3</v>
      </c>
    </row>
    <row r="4040" spans="2:5" x14ac:dyDescent="0.35">
      <c r="B4040" s="40">
        <v>37876</v>
      </c>
      <c r="C4040" s="41">
        <v>7.6975199999999999</v>
      </c>
      <c r="D4040" s="6">
        <f t="shared" si="66"/>
        <v>-0.77283252915224676</v>
      </c>
      <c r="E4040">
        <v>-9.8673425062878132E-3</v>
      </c>
    </row>
    <row r="4041" spans="2:5" x14ac:dyDescent="0.35">
      <c r="B4041" s="40">
        <v>39741</v>
      </c>
      <c r="C4041" s="41">
        <v>33.884780999999997</v>
      </c>
      <c r="D4041" s="6">
        <f t="shared" si="66"/>
        <v>-0.9350014761291825</v>
      </c>
      <c r="E4041">
        <v>-9.8767224998314463E-3</v>
      </c>
    </row>
    <row r="4042" spans="2:5" x14ac:dyDescent="0.35">
      <c r="B4042" s="40">
        <v>44853</v>
      </c>
      <c r="C4042" s="41">
        <v>521.31616199999996</v>
      </c>
      <c r="D4042" s="6">
        <f t="shared" si="66"/>
        <v>-3.1941285280287182E-2</v>
      </c>
      <c r="E4042">
        <v>-9.8806253897703901E-3</v>
      </c>
    </row>
    <row r="4043" spans="2:5" x14ac:dyDescent="0.35">
      <c r="B4043" s="40">
        <v>44585</v>
      </c>
      <c r="C4043" s="41">
        <v>538.51709000000005</v>
      </c>
      <c r="D4043" s="6">
        <f t="shared" si="66"/>
        <v>5.5573703599705517</v>
      </c>
      <c r="E4043">
        <v>-9.8812517023388492E-3</v>
      </c>
    </row>
    <row r="4044" spans="2:5" x14ac:dyDescent="0.35">
      <c r="B4044" s="40">
        <v>40344</v>
      </c>
      <c r="C4044" s="41">
        <v>82.123940000000005</v>
      </c>
      <c r="D4044" s="6">
        <f t="shared" si="66"/>
        <v>-0.78898737393862717</v>
      </c>
      <c r="E4044">
        <v>-9.8909225097660956E-3</v>
      </c>
    </row>
    <row r="4045" spans="2:5" x14ac:dyDescent="0.35">
      <c r="B4045" s="40">
        <v>43573</v>
      </c>
      <c r="C4045" s="41">
        <v>389.18969700000002</v>
      </c>
      <c r="D4045" s="6">
        <f t="shared" si="66"/>
        <v>0.57637076985481639</v>
      </c>
      <c r="E4045">
        <v>-9.9021689776319123E-3</v>
      </c>
    </row>
    <row r="4046" spans="2:5" x14ac:dyDescent="0.35">
      <c r="B4046" s="40">
        <v>42307</v>
      </c>
      <c r="C4046" s="41">
        <v>246.88969399999999</v>
      </c>
      <c r="D4046" s="6">
        <f t="shared" si="66"/>
        <v>0.71874798831433695</v>
      </c>
      <c r="E4046">
        <v>-9.9102814145332254E-3</v>
      </c>
    </row>
    <row r="4047" spans="2:5" x14ac:dyDescent="0.35">
      <c r="B4047" s="40">
        <v>41487</v>
      </c>
      <c r="C4047" s="41">
        <v>143.645081</v>
      </c>
      <c r="D4047" s="6">
        <f t="shared" si="66"/>
        <v>-0.66220743737274268</v>
      </c>
      <c r="E4047">
        <v>-9.9129340071035365E-3</v>
      </c>
    </row>
    <row r="4048" spans="2:5" x14ac:dyDescent="0.35">
      <c r="B4048" s="40">
        <v>43748</v>
      </c>
      <c r="C4048" s="41">
        <v>425.24642899999998</v>
      </c>
      <c r="D4048" s="6">
        <f t="shared" si="66"/>
        <v>0.34320504732463036</v>
      </c>
      <c r="E4048">
        <v>-9.9143757914640657E-3</v>
      </c>
    </row>
    <row r="4049" spans="2:5" x14ac:dyDescent="0.35">
      <c r="B4049" s="40">
        <v>43150</v>
      </c>
      <c r="C4049" s="41">
        <v>316.59085099999999</v>
      </c>
      <c r="D4049" s="6">
        <f t="shared" si="66"/>
        <v>7.2426247660540888</v>
      </c>
      <c r="E4049">
        <v>-9.9196533460287131E-3</v>
      </c>
    </row>
    <row r="4050" spans="2:5" x14ac:dyDescent="0.35">
      <c r="B4050" s="40">
        <v>38904</v>
      </c>
      <c r="C4050" s="41">
        <v>38.408985000000001</v>
      </c>
      <c r="D4050" s="6">
        <f t="shared" si="66"/>
        <v>-0.90555509699292969</v>
      </c>
      <c r="E4050">
        <v>-9.9397611945621911E-3</v>
      </c>
    </row>
    <row r="4051" spans="2:5" x14ac:dyDescent="0.35">
      <c r="B4051" s="40">
        <v>43494</v>
      </c>
      <c r="C4051" s="41">
        <v>406.68139600000001</v>
      </c>
      <c r="D4051" s="6">
        <f t="shared" si="66"/>
        <v>35.630099682203365</v>
      </c>
      <c r="E4051">
        <v>-9.9437767191230281E-3</v>
      </c>
    </row>
    <row r="4052" spans="2:5" x14ac:dyDescent="0.35">
      <c r="B4052" s="40">
        <v>38337</v>
      </c>
      <c r="C4052" s="41">
        <v>11.102383</v>
      </c>
      <c r="D4052" s="6">
        <f t="shared" si="66"/>
        <v>-0.94531942818210768</v>
      </c>
      <c r="E4052">
        <v>-9.9535384423866721E-3</v>
      </c>
    </row>
    <row r="4053" spans="2:5" x14ac:dyDescent="0.35">
      <c r="B4053" s="40">
        <v>41894</v>
      </c>
      <c r="C4053" s="41">
        <v>203.04072600000001</v>
      </c>
      <c r="D4053" s="6">
        <f t="shared" si="66"/>
        <v>-0.54712408831892712</v>
      </c>
      <c r="E4053">
        <v>-9.9579520347407215E-3</v>
      </c>
    </row>
    <row r="4054" spans="2:5" x14ac:dyDescent="0.35">
      <c r="B4054" s="40">
        <v>43992</v>
      </c>
      <c r="C4054" s="41">
        <v>448.33633400000002</v>
      </c>
      <c r="D4054" s="6">
        <f t="shared" si="66"/>
        <v>-2.789117803011415E-2</v>
      </c>
      <c r="E4054">
        <v>-9.9667226942254106E-3</v>
      </c>
    </row>
    <row r="4055" spans="2:5" x14ac:dyDescent="0.35">
      <c r="B4055" s="40">
        <v>43775</v>
      </c>
      <c r="C4055" s="41">
        <v>461.19973800000002</v>
      </c>
      <c r="D4055" s="6">
        <f t="shared" si="66"/>
        <v>11.119586805945993</v>
      </c>
      <c r="E4055">
        <v>-9.9720174399409011E-3</v>
      </c>
    </row>
    <row r="4056" spans="2:5" x14ac:dyDescent="0.35">
      <c r="B4056" s="40">
        <v>39875</v>
      </c>
      <c r="C4056" s="41">
        <v>38.054080999999996</v>
      </c>
      <c r="D4056" s="6">
        <f t="shared" si="66"/>
        <v>-7.0348549904152499E-2</v>
      </c>
      <c r="E4056">
        <v>-9.9778844192876873E-3</v>
      </c>
    </row>
    <row r="4057" spans="2:5" x14ac:dyDescent="0.35">
      <c r="B4057" s="40">
        <v>39028</v>
      </c>
      <c r="C4057" s="41">
        <v>40.933708000000003</v>
      </c>
      <c r="D4057" s="6">
        <f t="shared" si="66"/>
        <v>-0.85485202823930073</v>
      </c>
      <c r="E4057">
        <v>-9.9871948497876773E-3</v>
      </c>
    </row>
    <row r="4058" spans="2:5" x14ac:dyDescent="0.35">
      <c r="B4058" s="40">
        <v>42544</v>
      </c>
      <c r="C4058" s="41">
        <v>282.01364100000001</v>
      </c>
      <c r="D4058" s="6">
        <f t="shared" si="66"/>
        <v>-0.49284513368196614</v>
      </c>
      <c r="E4058">
        <v>-1.0006507102038169E-2</v>
      </c>
    </row>
    <row r="4059" spans="2:5" x14ac:dyDescent="0.35">
      <c r="B4059" s="40">
        <v>44579</v>
      </c>
      <c r="C4059" s="41">
        <v>556.07006799999999</v>
      </c>
      <c r="D4059" s="6">
        <f t="shared" si="66"/>
        <v>12.506489025927396</v>
      </c>
      <c r="E4059">
        <v>-1.0006800965989099E-2</v>
      </c>
    </row>
    <row r="4060" spans="2:5" x14ac:dyDescent="0.35">
      <c r="B4060" s="40">
        <v>39241</v>
      </c>
      <c r="C4060" s="41">
        <v>41.170586</v>
      </c>
      <c r="D4060" s="6">
        <f t="shared" si="66"/>
        <v>-0.32970825222082872</v>
      </c>
      <c r="E4060">
        <v>-1.0014937813135083E-2</v>
      </c>
    </row>
    <row r="4061" spans="2:5" x14ac:dyDescent="0.35">
      <c r="B4061" s="40">
        <v>40108</v>
      </c>
      <c r="C4061" s="41">
        <v>61.421889999999998</v>
      </c>
      <c r="D4061" s="6">
        <f t="shared" si="66"/>
        <v>-0.88295892568746437</v>
      </c>
      <c r="E4061">
        <v>-1.0041563758695032E-2</v>
      </c>
    </row>
    <row r="4062" spans="2:5" x14ac:dyDescent="0.35">
      <c r="B4062" s="40">
        <v>44986</v>
      </c>
      <c r="C4062" s="41">
        <v>524.78918499999997</v>
      </c>
      <c r="D4062" s="6">
        <f t="shared" si="66"/>
        <v>4.5427312884577811</v>
      </c>
      <c r="E4062">
        <v>-1.0045028090428627E-2</v>
      </c>
    </row>
    <row r="4063" spans="2:5" x14ac:dyDescent="0.35">
      <c r="B4063" s="40">
        <v>40690</v>
      </c>
      <c r="C4063" s="41">
        <v>94.680610999999999</v>
      </c>
      <c r="D4063" s="6">
        <f t="shared" si="66"/>
        <v>-0.84812216167288346</v>
      </c>
      <c r="E4063">
        <v>-1.0045702386025413E-2</v>
      </c>
    </row>
    <row r="4064" spans="2:5" x14ac:dyDescent="0.35">
      <c r="B4064" s="40">
        <v>44445</v>
      </c>
      <c r="C4064" s="41">
        <v>623.39977999999996</v>
      </c>
      <c r="D4064" s="6">
        <f t="shared" si="66"/>
        <v>0.1793783358763</v>
      </c>
      <c r="E4064">
        <v>-1.0058578557728888E-2</v>
      </c>
    </row>
    <row r="4065" spans="2:5" x14ac:dyDescent="0.35">
      <c r="B4065" s="40">
        <v>44208</v>
      </c>
      <c r="C4065" s="41">
        <v>528.58337400000005</v>
      </c>
      <c r="D4065" s="6">
        <f t="shared" si="66"/>
        <v>58.342995790623789</v>
      </c>
      <c r="E4065">
        <v>-1.0064064072946131E-2</v>
      </c>
    </row>
    <row r="4066" spans="2:5" x14ac:dyDescent="0.35">
      <c r="B4066" s="40">
        <v>38225</v>
      </c>
      <c r="C4066" s="41">
        <v>8.9072580000000006</v>
      </c>
      <c r="D4066" s="6">
        <f t="shared" si="66"/>
        <v>-0.86397453906808541</v>
      </c>
      <c r="E4066">
        <v>-1.0065872556591023E-2</v>
      </c>
    </row>
    <row r="4067" spans="2:5" x14ac:dyDescent="0.35">
      <c r="B4067" s="40">
        <v>40113</v>
      </c>
      <c r="C4067" s="41">
        <v>65.482285000000005</v>
      </c>
      <c r="D4067" s="6">
        <f t="shared" si="66"/>
        <v>-0.88225492993884158</v>
      </c>
      <c r="E4067">
        <v>-1.006873720063757E-2</v>
      </c>
    </row>
    <row r="4068" spans="2:5" x14ac:dyDescent="0.35">
      <c r="B4068" s="40">
        <v>44305</v>
      </c>
      <c r="C4068" s="41">
        <v>556.13610800000004</v>
      </c>
      <c r="D4068" s="6">
        <f t="shared" si="66"/>
        <v>2.9419023852992936</v>
      </c>
      <c r="E4068">
        <v>-1.0087044028811189E-2</v>
      </c>
    </row>
    <row r="4069" spans="2:5" x14ac:dyDescent="0.35">
      <c r="B4069" s="40">
        <v>41470</v>
      </c>
      <c r="C4069" s="41">
        <v>141.08317600000001</v>
      </c>
      <c r="D4069" s="6">
        <f t="shared" si="66"/>
        <v>0.23792829694286599</v>
      </c>
      <c r="E4069">
        <v>-1.0091555418549893E-2</v>
      </c>
    </row>
    <row r="4070" spans="2:5" x14ac:dyDescent="0.35">
      <c r="B4070" s="40">
        <v>41298</v>
      </c>
      <c r="C4070" s="41">
        <v>113.967163</v>
      </c>
      <c r="D4070" s="6">
        <f t="shared" si="66"/>
        <v>-0.79497616200795829</v>
      </c>
      <c r="E4070">
        <v>-1.0093235347988054E-2</v>
      </c>
    </row>
    <row r="4071" spans="2:5" x14ac:dyDescent="0.35">
      <c r="B4071" s="40">
        <v>44554</v>
      </c>
      <c r="C4071" s="41">
        <v>555.87274200000002</v>
      </c>
      <c r="D4071" s="6">
        <f t="shared" si="66"/>
        <v>1.9584625067487418</v>
      </c>
      <c r="E4071">
        <v>-1.0097475935000134E-2</v>
      </c>
    </row>
    <row r="4072" spans="2:5" x14ac:dyDescent="0.35">
      <c r="B4072" s="40">
        <v>41929</v>
      </c>
      <c r="C4072" s="41">
        <v>187.89244099999999</v>
      </c>
      <c r="D4072" s="6">
        <f t="shared" si="66"/>
        <v>11.344756536036279</v>
      </c>
      <c r="E4072">
        <v>-1.0098606890865438E-2</v>
      </c>
    </row>
    <row r="4073" spans="2:5" x14ac:dyDescent="0.35">
      <c r="B4073" s="40">
        <v>38412</v>
      </c>
      <c r="C4073" s="41">
        <v>15.220425000000001</v>
      </c>
      <c r="D4073" s="6">
        <f t="shared" si="66"/>
        <v>-0.96033309336480532</v>
      </c>
      <c r="E4073">
        <v>-1.0111474464775902E-2</v>
      </c>
    </row>
    <row r="4074" spans="2:5" x14ac:dyDescent="0.35">
      <c r="B4074" s="40">
        <v>43396</v>
      </c>
      <c r="C4074" s="41">
        <v>383.705872</v>
      </c>
      <c r="D4074" s="6">
        <f t="shared" si="66"/>
        <v>2.2569683860330398</v>
      </c>
      <c r="E4074">
        <v>-1.0131036419820133E-2</v>
      </c>
    </row>
    <row r="4075" spans="2:5" x14ac:dyDescent="0.35">
      <c r="B4075" s="40">
        <v>41323</v>
      </c>
      <c r="C4075" s="41">
        <v>117.810745</v>
      </c>
      <c r="D4075" s="6">
        <f t="shared" si="66"/>
        <v>2.1812849760912321</v>
      </c>
      <c r="E4075">
        <v>-1.0139199124579109E-2</v>
      </c>
    </row>
    <row r="4076" spans="2:5" x14ac:dyDescent="0.35">
      <c r="B4076" s="40">
        <v>39758</v>
      </c>
      <c r="C4076" s="41">
        <v>37.032440000000001</v>
      </c>
      <c r="D4076" s="6">
        <f t="shared" si="66"/>
        <v>-0.92487589490917399</v>
      </c>
      <c r="E4076">
        <v>-1.0163954748950025E-2</v>
      </c>
    </row>
    <row r="4077" spans="2:5" x14ac:dyDescent="0.35">
      <c r="B4077" s="40">
        <v>44137</v>
      </c>
      <c r="C4077" s="41">
        <v>492.95016500000003</v>
      </c>
      <c r="D4077" s="6">
        <f t="shared" si="66"/>
        <v>1.369979808431104E-2</v>
      </c>
      <c r="E4077">
        <v>-1.0167222749226967E-2</v>
      </c>
    </row>
    <row r="4078" spans="2:5" x14ac:dyDescent="0.35">
      <c r="B4078" s="40">
        <v>43885</v>
      </c>
      <c r="C4078" s="41">
        <v>486.288116</v>
      </c>
      <c r="D4078" s="6">
        <f t="shared" si="66"/>
        <v>9.9664845311669972E-5</v>
      </c>
      <c r="E4078">
        <v>-1.0174992290707141E-2</v>
      </c>
    </row>
    <row r="4079" spans="2:5" x14ac:dyDescent="0.35">
      <c r="B4079" s="40">
        <v>43878</v>
      </c>
      <c r="C4079" s="41">
        <v>486.23965500000003</v>
      </c>
      <c r="D4079" s="6">
        <f t="shared" si="66"/>
        <v>3.9325622980148851</v>
      </c>
      <c r="E4079">
        <v>-1.0175808669421103E-2</v>
      </c>
    </row>
    <row r="4080" spans="2:5" x14ac:dyDescent="0.35">
      <c r="B4080" s="40">
        <v>41022</v>
      </c>
      <c r="C4080" s="41">
        <v>98.577499000000003</v>
      </c>
      <c r="D4080" s="6">
        <f t="shared" si="66"/>
        <v>-0.77461206856007492</v>
      </c>
      <c r="E4080">
        <v>-1.0199640407591623E-2</v>
      </c>
    </row>
    <row r="4081" spans="2:5" x14ac:dyDescent="0.35">
      <c r="B4081" s="40">
        <v>43903</v>
      </c>
      <c r="C4081" s="41">
        <v>437.368134</v>
      </c>
      <c r="D4081" s="6">
        <f t="shared" si="66"/>
        <v>8.6507217727871435</v>
      </c>
      <c r="E4081">
        <v>-1.0214246927879691E-2</v>
      </c>
    </row>
    <row r="4082" spans="2:5" x14ac:dyDescent="0.35">
      <c r="B4082" s="40">
        <v>39948</v>
      </c>
      <c r="C4082" s="41">
        <v>45.319732999999999</v>
      </c>
      <c r="D4082" s="6">
        <f t="shared" si="66"/>
        <v>1.615211990667585</v>
      </c>
      <c r="E4082">
        <v>-1.0237117527936865E-2</v>
      </c>
    </row>
    <row r="4083" spans="2:5" x14ac:dyDescent="0.35">
      <c r="B4083" s="40">
        <v>38512</v>
      </c>
      <c r="C4083" s="41">
        <v>17.329277000000001</v>
      </c>
      <c r="D4083" s="6">
        <f t="shared" si="66"/>
        <v>-0.96802821550026441</v>
      </c>
      <c r="E4083">
        <v>-1.0246122021925964E-2</v>
      </c>
    </row>
    <row r="4084" spans="2:5" x14ac:dyDescent="0.35">
      <c r="B4084" s="40">
        <v>44298</v>
      </c>
      <c r="C4084" s="41">
        <v>542.01782200000002</v>
      </c>
      <c r="D4084" s="6">
        <f t="shared" si="66"/>
        <v>0.21898194564707202</v>
      </c>
      <c r="E4084">
        <v>-1.0258718190888876E-2</v>
      </c>
    </row>
    <row r="4085" spans="2:5" x14ac:dyDescent="0.35">
      <c r="B4085" s="40">
        <v>43990</v>
      </c>
      <c r="C4085" s="41">
        <v>444.64794899999998</v>
      </c>
      <c r="D4085" s="6">
        <f t="shared" si="66"/>
        <v>1.6893625497899534</v>
      </c>
      <c r="E4085">
        <v>-1.0262475795864418E-2</v>
      </c>
    </row>
    <row r="4086" spans="2:5" x14ac:dyDescent="0.35">
      <c r="B4086" s="40">
        <v>41782</v>
      </c>
      <c r="C4086" s="41">
        <v>165.335815</v>
      </c>
      <c r="D4086" s="6">
        <f t="shared" si="66"/>
        <v>-0.4137422459031499</v>
      </c>
      <c r="E4086">
        <v>-1.026776508374776E-2</v>
      </c>
    </row>
    <row r="4087" spans="2:5" x14ac:dyDescent="0.35">
      <c r="B4087" s="40">
        <v>42958</v>
      </c>
      <c r="C4087" s="41">
        <v>282.01898199999999</v>
      </c>
      <c r="D4087" s="6">
        <f t="shared" si="66"/>
        <v>-0.45946874567316609</v>
      </c>
      <c r="E4087">
        <v>-1.0275627020044691E-2</v>
      </c>
    </row>
    <row r="4088" spans="2:5" x14ac:dyDescent="0.35">
      <c r="B4088" s="40">
        <v>44196</v>
      </c>
      <c r="C4088" s="41">
        <v>521.74408000000005</v>
      </c>
      <c r="D4088" s="6">
        <f t="shared" si="66"/>
        <v>11.415264530944082</v>
      </c>
      <c r="E4088">
        <v>-1.0286208823848985E-2</v>
      </c>
    </row>
    <row r="4089" spans="2:5" x14ac:dyDescent="0.35">
      <c r="B4089" s="40">
        <v>39248</v>
      </c>
      <c r="C4089" s="41">
        <v>42.024403</v>
      </c>
      <c r="D4089" s="6">
        <f t="shared" si="66"/>
        <v>-0.49881450205878358</v>
      </c>
      <c r="E4089">
        <v>-1.0299088214043147E-2</v>
      </c>
    </row>
    <row r="4090" spans="2:5" x14ac:dyDescent="0.35">
      <c r="B4090" s="40">
        <v>40623</v>
      </c>
      <c r="C4090" s="41">
        <v>83.849997999999999</v>
      </c>
      <c r="D4090" s="6">
        <f t="shared" si="66"/>
        <v>-0.73623525477970042</v>
      </c>
      <c r="E4090">
        <v>-1.0309354523155543E-2</v>
      </c>
    </row>
    <row r="4091" spans="2:5" x14ac:dyDescent="0.35">
      <c r="B4091" s="40">
        <v>43070</v>
      </c>
      <c r="C4091" s="41">
        <v>317.89691199999999</v>
      </c>
      <c r="D4091" s="6">
        <f t="shared" si="66"/>
        <v>6.1826571059955153</v>
      </c>
      <c r="E4091">
        <v>-1.0310704406882077E-2</v>
      </c>
    </row>
    <row r="4092" spans="2:5" x14ac:dyDescent="0.35">
      <c r="B4092" s="40">
        <v>39387</v>
      </c>
      <c r="C4092" s="41">
        <v>44.258957000000002</v>
      </c>
      <c r="D4092" s="6">
        <f t="shared" si="66"/>
        <v>-0.5174980364509062</v>
      </c>
      <c r="E4092">
        <v>-1.0314040837426333E-2</v>
      </c>
    </row>
    <row r="4093" spans="2:5" x14ac:dyDescent="0.35">
      <c r="B4093" s="40">
        <v>40424</v>
      </c>
      <c r="C4093" s="41">
        <v>91.728035000000006</v>
      </c>
      <c r="D4093" s="6">
        <f t="shared" si="66"/>
        <v>-0.83524679726868578</v>
      </c>
      <c r="E4093">
        <v>-1.0314303850871434E-2</v>
      </c>
    </row>
    <row r="4094" spans="2:5" x14ac:dyDescent="0.35">
      <c r="B4094" s="40">
        <v>44602</v>
      </c>
      <c r="C4094" s="41">
        <v>556.76025400000003</v>
      </c>
      <c r="D4094" s="6">
        <f t="shared" si="66"/>
        <v>0.98927440155983681</v>
      </c>
      <c r="E4094">
        <v>-1.034176739000744E-2</v>
      </c>
    </row>
    <row r="4095" spans="2:5" x14ac:dyDescent="0.35">
      <c r="B4095" s="40">
        <v>42969</v>
      </c>
      <c r="C4095" s="41">
        <v>279.88107300000001</v>
      </c>
      <c r="D4095" s="6">
        <f t="shared" si="66"/>
        <v>0.76107326571537626</v>
      </c>
      <c r="E4095">
        <v>-1.0353414601600937E-2</v>
      </c>
    </row>
    <row r="4096" spans="2:5" x14ac:dyDescent="0.35">
      <c r="B4096" s="40">
        <v>41579</v>
      </c>
      <c r="C4096" s="41">
        <v>158.926422</v>
      </c>
      <c r="D4096" s="6">
        <f t="shared" si="66"/>
        <v>5.8048829483580221E-2</v>
      </c>
      <c r="E4096">
        <v>-1.0355471716343266E-2</v>
      </c>
    </row>
    <row r="4097" spans="2:5" x14ac:dyDescent="0.35">
      <c r="B4097" s="40">
        <v>41540</v>
      </c>
      <c r="C4097" s="41">
        <v>150.207077</v>
      </c>
      <c r="D4097" s="6">
        <f t="shared" si="66"/>
        <v>0.69965061604849244</v>
      </c>
      <c r="E4097">
        <v>-1.0364161516745305E-2</v>
      </c>
    </row>
    <row r="4098" spans="2:5" x14ac:dyDescent="0.35">
      <c r="B4098" s="40">
        <v>40913</v>
      </c>
      <c r="C4098" s="41">
        <v>88.375266999999994</v>
      </c>
      <c r="D4098" s="6">
        <f t="shared" si="66"/>
        <v>-0.4731040005078696</v>
      </c>
      <c r="E4098">
        <v>-1.0385573107974749E-2</v>
      </c>
    </row>
    <row r="4099" spans="2:5" x14ac:dyDescent="0.35">
      <c r="B4099" s="40">
        <v>41814</v>
      </c>
      <c r="C4099" s="41">
        <v>167.728104</v>
      </c>
      <c r="D4099" s="6">
        <f t="shared" si="66"/>
        <v>26.804553314379014</v>
      </c>
      <c r="E4099">
        <v>-1.0385955433186796E-2</v>
      </c>
    </row>
    <row r="4100" spans="2:5" x14ac:dyDescent="0.35">
      <c r="B4100" s="40">
        <v>37482</v>
      </c>
      <c r="C4100" s="41">
        <v>6.0323969999999996</v>
      </c>
      <c r="D4100" s="6">
        <f t="shared" si="66"/>
        <v>-0.98797219971289818</v>
      </c>
      <c r="E4100">
        <v>-1.0397686661540832E-2</v>
      </c>
    </row>
    <row r="4101" spans="2:5" x14ac:dyDescent="0.35">
      <c r="B4101" s="40">
        <v>44718</v>
      </c>
      <c r="C4101" s="41">
        <v>501.53784200000001</v>
      </c>
      <c r="D4101" s="6">
        <f t="shared" si="66"/>
        <v>12.048102656338621</v>
      </c>
      <c r="E4101">
        <v>-1.040959897900753E-2</v>
      </c>
    </row>
    <row r="4102" spans="2:5" x14ac:dyDescent="0.35">
      <c r="B4102" s="40">
        <v>39874</v>
      </c>
      <c r="C4102" s="41">
        <v>38.437607</v>
      </c>
      <c r="D4102" s="6">
        <f t="shared" si="66"/>
        <v>-0.91740437347261095</v>
      </c>
      <c r="E4102">
        <v>-1.0422185223736011E-2</v>
      </c>
    </row>
    <row r="4103" spans="2:5" x14ac:dyDescent="0.35">
      <c r="B4103" s="40">
        <v>44026</v>
      </c>
      <c r="C4103" s="41">
        <v>465.37097199999999</v>
      </c>
      <c r="D4103" s="6">
        <f t="shared" ref="D4103:D4166" si="67">(C4103-C4104)/C4104</f>
        <v>2.7864046235291036</v>
      </c>
      <c r="E4103">
        <v>-1.0423236613061946E-2</v>
      </c>
    </row>
    <row r="4104" spans="2:5" x14ac:dyDescent="0.35">
      <c r="B4104" s="40">
        <v>41374</v>
      </c>
      <c r="C4104" s="41">
        <v>122.90576900000001</v>
      </c>
      <c r="D4104" s="6">
        <f t="shared" si="67"/>
        <v>-0.50439584685310124</v>
      </c>
      <c r="E4104">
        <v>-1.0435351052193127E-2</v>
      </c>
    </row>
    <row r="4105" spans="2:5" x14ac:dyDescent="0.35">
      <c r="B4105" s="40">
        <v>42354</v>
      </c>
      <c r="C4105" s="41">
        <v>247.991806</v>
      </c>
      <c r="D4105" s="6">
        <f t="shared" si="67"/>
        <v>1.853590231741632E-4</v>
      </c>
      <c r="E4105">
        <v>-1.0456686096446299E-2</v>
      </c>
    </row>
    <row r="4106" spans="2:5" x14ac:dyDescent="0.35">
      <c r="B4106" s="40">
        <v>42488</v>
      </c>
      <c r="C4106" s="41">
        <v>247.94584699999999</v>
      </c>
      <c r="D4106" s="6">
        <f t="shared" si="67"/>
        <v>0.95687992774315889</v>
      </c>
      <c r="E4106">
        <v>-1.0458540878780112E-2</v>
      </c>
    </row>
    <row r="4107" spans="2:5" x14ac:dyDescent="0.35">
      <c r="B4107" s="40">
        <v>41372</v>
      </c>
      <c r="C4107" s="41">
        <v>126.70468099999999</v>
      </c>
      <c r="D4107" s="6">
        <f t="shared" si="67"/>
        <v>-0.74092386942295407</v>
      </c>
      <c r="E4107">
        <v>-1.0471202062273631E-2</v>
      </c>
    </row>
    <row r="4108" spans="2:5" x14ac:dyDescent="0.35">
      <c r="B4108" s="40">
        <v>44742</v>
      </c>
      <c r="C4108" s="41">
        <v>489.06350700000002</v>
      </c>
      <c r="D4108" s="6">
        <f t="shared" si="67"/>
        <v>3.8522779583079148</v>
      </c>
      <c r="E4108">
        <v>-1.0474905694266953E-2</v>
      </c>
    </row>
    <row r="4109" spans="2:5" x14ac:dyDescent="0.35">
      <c r="B4109" s="40">
        <v>41106</v>
      </c>
      <c r="C4109" s="41">
        <v>100.790497</v>
      </c>
      <c r="D4109" s="6">
        <f t="shared" si="67"/>
        <v>7.924462531565073</v>
      </c>
      <c r="E4109">
        <v>-1.0475652553923862E-2</v>
      </c>
    </row>
    <row r="4110" spans="2:5" x14ac:dyDescent="0.35">
      <c r="B4110" s="40">
        <v>38334</v>
      </c>
      <c r="C4110" s="41">
        <v>11.293733</v>
      </c>
      <c r="D4110" s="6">
        <f t="shared" si="67"/>
        <v>-0.9803791982784934</v>
      </c>
      <c r="E4110">
        <v>-1.0478191979829871E-2</v>
      </c>
    </row>
    <row r="4111" spans="2:5" x14ac:dyDescent="0.35">
      <c r="B4111" s="40">
        <v>45138</v>
      </c>
      <c r="C4111" s="41">
        <v>575.59997599999997</v>
      </c>
      <c r="D4111" s="6">
        <f t="shared" si="67"/>
        <v>27.539533254656245</v>
      </c>
      <c r="E4111">
        <v>-1.0486566742584226E-2</v>
      </c>
    </row>
    <row r="4112" spans="2:5" x14ac:dyDescent="0.35">
      <c r="B4112" s="40">
        <v>38590</v>
      </c>
      <c r="C4112" s="41">
        <v>20.168513999999998</v>
      </c>
      <c r="D4112" s="6">
        <f t="shared" si="67"/>
        <v>-0.81491866397402579</v>
      </c>
      <c r="E4112">
        <v>-1.048861227410307E-2</v>
      </c>
    </row>
    <row r="4113" spans="2:5" x14ac:dyDescent="0.35">
      <c r="B4113" s="40">
        <v>41152</v>
      </c>
      <c r="C4113" s="41">
        <v>108.971085</v>
      </c>
      <c r="D4113" s="6">
        <f t="shared" si="67"/>
        <v>-0.46841351326908759</v>
      </c>
      <c r="E4113">
        <v>-1.0496738948628957E-2</v>
      </c>
    </row>
    <row r="4114" spans="2:5" x14ac:dyDescent="0.35">
      <c r="B4114" s="40">
        <v>41892</v>
      </c>
      <c r="C4114" s="41">
        <v>204.99220299999999</v>
      </c>
      <c r="D4114" s="6">
        <f t="shared" si="67"/>
        <v>-0.42313267049562803</v>
      </c>
      <c r="E4114">
        <v>-1.0514594603246564E-2</v>
      </c>
    </row>
    <row r="4115" spans="2:5" x14ac:dyDescent="0.35">
      <c r="B4115" s="40">
        <v>43256</v>
      </c>
      <c r="C4115" s="41">
        <v>355.35415599999999</v>
      </c>
      <c r="D4115" s="6">
        <f t="shared" si="67"/>
        <v>-0.37143226357172954</v>
      </c>
      <c r="E4115">
        <v>-1.0521024854109771E-2</v>
      </c>
    </row>
    <row r="4116" spans="2:5" x14ac:dyDescent="0.35">
      <c r="B4116" s="40">
        <v>44545</v>
      </c>
      <c r="C4116" s="41">
        <v>565.33947799999999</v>
      </c>
      <c r="D4116" s="6">
        <f t="shared" si="67"/>
        <v>17.476966864545641</v>
      </c>
      <c r="E4116">
        <v>-1.0528167491696017E-2</v>
      </c>
    </row>
    <row r="4117" spans="2:5" x14ac:dyDescent="0.35">
      <c r="B4117" s="40">
        <v>38764</v>
      </c>
      <c r="C4117" s="41">
        <v>30.596985</v>
      </c>
      <c r="D4117" s="6">
        <f t="shared" si="67"/>
        <v>-0.6643510052317696</v>
      </c>
      <c r="E4117">
        <v>-1.053054468190706E-2</v>
      </c>
    </row>
    <row r="4118" spans="2:5" x14ac:dyDescent="0.35">
      <c r="B4118" s="40">
        <v>41061</v>
      </c>
      <c r="C4118" s="41">
        <v>91.157684000000003</v>
      </c>
      <c r="D4118" s="6">
        <f t="shared" si="67"/>
        <v>5.955901628069598E-2</v>
      </c>
      <c r="E4118">
        <v>-1.0546575866342148E-2</v>
      </c>
    </row>
    <row r="4119" spans="2:5" x14ac:dyDescent="0.35">
      <c r="B4119" s="40">
        <v>40661</v>
      </c>
      <c r="C4119" s="41">
        <v>86.033607000000003</v>
      </c>
      <c r="D4119" s="6">
        <f t="shared" si="67"/>
        <v>1.4547298375352544</v>
      </c>
      <c r="E4119">
        <v>-1.054726426063575E-2</v>
      </c>
    </row>
    <row r="4120" spans="2:5" x14ac:dyDescent="0.35">
      <c r="B4120" s="40">
        <v>39161</v>
      </c>
      <c r="C4120" s="41">
        <v>35.048096000000001</v>
      </c>
      <c r="D4120" s="6">
        <f t="shared" si="67"/>
        <v>-0.59408590058319066</v>
      </c>
      <c r="E4120">
        <v>-1.0582040007234733E-2</v>
      </c>
    </row>
    <row r="4121" spans="2:5" x14ac:dyDescent="0.35">
      <c r="B4121" s="40">
        <v>40917</v>
      </c>
      <c r="C4121" s="41">
        <v>86.343627999999995</v>
      </c>
      <c r="D4121" s="6">
        <f t="shared" si="67"/>
        <v>-0.82728062268652358</v>
      </c>
      <c r="E4121">
        <v>-1.0627776247552942E-2</v>
      </c>
    </row>
    <row r="4122" spans="2:5" x14ac:dyDescent="0.35">
      <c r="B4122" s="40">
        <v>44152</v>
      </c>
      <c r="C4122" s="41">
        <v>499.90701300000001</v>
      </c>
      <c r="D4122" s="6">
        <f t="shared" si="67"/>
        <v>75.054607781133768</v>
      </c>
      <c r="E4122">
        <v>-1.0635293791864314E-2</v>
      </c>
    </row>
    <row r="4123" spans="2:5" x14ac:dyDescent="0.35">
      <c r="B4123" s="40">
        <v>37448</v>
      </c>
      <c r="C4123" s="41">
        <v>6.5730009999999996</v>
      </c>
      <c r="D4123" s="6">
        <f t="shared" si="67"/>
        <v>-0.97490596064585588</v>
      </c>
      <c r="E4123">
        <v>-1.0662060092374324E-2</v>
      </c>
    </row>
    <row r="4124" spans="2:5" x14ac:dyDescent="0.35">
      <c r="B4124" s="40">
        <v>42892</v>
      </c>
      <c r="C4124" s="41">
        <v>261.934753</v>
      </c>
      <c r="D4124" s="6">
        <f t="shared" si="67"/>
        <v>0.20526122570279476</v>
      </c>
      <c r="E4124">
        <v>-1.0671922833251152E-2</v>
      </c>
    </row>
    <row r="4125" spans="2:5" x14ac:dyDescent="0.35">
      <c r="B4125" s="40">
        <v>42424</v>
      </c>
      <c r="C4125" s="41">
        <v>217.32612599999999</v>
      </c>
      <c r="D4125" s="6">
        <f t="shared" si="67"/>
        <v>-1.1636411641667151E-2</v>
      </c>
      <c r="E4125">
        <v>-1.0674022009051039E-2</v>
      </c>
    </row>
    <row r="4126" spans="2:5" x14ac:dyDescent="0.35">
      <c r="B4126" s="40">
        <v>41971</v>
      </c>
      <c r="C4126" s="41">
        <v>219.88479599999999</v>
      </c>
      <c r="D4126" s="6">
        <f t="shared" si="67"/>
        <v>1.4717374098200295</v>
      </c>
      <c r="E4126">
        <v>-1.0677609865796535E-2</v>
      </c>
    </row>
    <row r="4127" spans="2:5" x14ac:dyDescent="0.35">
      <c r="B4127" s="40">
        <v>40659</v>
      </c>
      <c r="C4127" s="41">
        <v>88.959609999999998</v>
      </c>
      <c r="D4127" s="6">
        <f t="shared" si="67"/>
        <v>8.3856715532299457</v>
      </c>
      <c r="E4127">
        <v>-1.0684586580669423E-2</v>
      </c>
    </row>
    <row r="4128" spans="2:5" x14ac:dyDescent="0.35">
      <c r="B4128" s="40">
        <v>38261</v>
      </c>
      <c r="C4128" s="41">
        <v>9.4782360000000008</v>
      </c>
      <c r="D4128" s="6">
        <f t="shared" si="67"/>
        <v>-0.96472106431434757</v>
      </c>
      <c r="E4128">
        <v>-1.0686780044134838E-2</v>
      </c>
    </row>
    <row r="4129" spans="2:5" x14ac:dyDescent="0.35">
      <c r="B4129" s="40">
        <v>42633</v>
      </c>
      <c r="C4129" s="41">
        <v>268.66558800000001</v>
      </c>
      <c r="D4129" s="6">
        <f t="shared" si="67"/>
        <v>-0.47312392418427041</v>
      </c>
      <c r="E4129">
        <v>-1.069981056543697E-2</v>
      </c>
    </row>
    <row r="4130" spans="2:5" x14ac:dyDescent="0.35">
      <c r="B4130" s="40">
        <v>44273</v>
      </c>
      <c r="C4130" s="41">
        <v>509.921783</v>
      </c>
      <c r="D4130" s="6">
        <f t="shared" si="67"/>
        <v>4.713358569262236</v>
      </c>
      <c r="E4130">
        <v>-1.0709826061193306E-2</v>
      </c>
    </row>
    <row r="4131" spans="2:5" x14ac:dyDescent="0.35">
      <c r="B4131" s="40">
        <v>40812</v>
      </c>
      <c r="C4131" s="41">
        <v>89.250793000000002</v>
      </c>
      <c r="D4131" s="6">
        <f t="shared" si="67"/>
        <v>-0.42115255667380103</v>
      </c>
      <c r="E4131">
        <v>-1.0710929286999215E-2</v>
      </c>
    </row>
    <row r="4132" spans="2:5" x14ac:dyDescent="0.35">
      <c r="B4132" s="40">
        <v>41688</v>
      </c>
      <c r="C4132" s="41">
        <v>154.187073</v>
      </c>
      <c r="D4132" s="6">
        <f t="shared" si="67"/>
        <v>25.078866431519984</v>
      </c>
      <c r="E4132">
        <v>-1.0715224509125177E-2</v>
      </c>
    </row>
    <row r="4133" spans="2:5" x14ac:dyDescent="0.35">
      <c r="B4133" s="40">
        <v>37796</v>
      </c>
      <c r="C4133" s="41">
        <v>5.9123380000000001</v>
      </c>
      <c r="D4133" s="6">
        <f t="shared" si="67"/>
        <v>-0.98947403439382697</v>
      </c>
      <c r="E4133">
        <v>-1.0725783242197712E-2</v>
      </c>
    </row>
    <row r="4134" spans="2:5" x14ac:dyDescent="0.35">
      <c r="B4134" s="40">
        <v>44578</v>
      </c>
      <c r="C4134" s="41">
        <v>561.69079599999998</v>
      </c>
      <c r="D4134" s="6">
        <f t="shared" si="67"/>
        <v>5.9140705672658882</v>
      </c>
      <c r="E4134">
        <v>-1.0767703177487932E-2</v>
      </c>
    </row>
    <row r="4135" spans="2:5" x14ac:dyDescent="0.35">
      <c r="B4135" s="40">
        <v>40345</v>
      </c>
      <c r="C4135" s="41">
        <v>81.238799999999998</v>
      </c>
      <c r="D4135" s="6">
        <f t="shared" si="67"/>
        <v>-0.2341829795218692</v>
      </c>
      <c r="E4135">
        <v>-1.0778099540767368E-2</v>
      </c>
    </row>
    <row r="4136" spans="2:5" x14ac:dyDescent="0.35">
      <c r="B4136" s="40">
        <v>41121</v>
      </c>
      <c r="C4136" s="41">
        <v>106.081215</v>
      </c>
      <c r="D4136" s="6">
        <f t="shared" si="67"/>
        <v>17.239062576564759</v>
      </c>
      <c r="E4136">
        <v>-1.077947083182668E-2</v>
      </c>
    </row>
    <row r="4137" spans="2:5" x14ac:dyDescent="0.35">
      <c r="B4137" s="40">
        <v>37516</v>
      </c>
      <c r="C4137" s="41">
        <v>5.8161550000000002</v>
      </c>
      <c r="D4137" s="6">
        <f t="shared" si="67"/>
        <v>-0.97378306588055219</v>
      </c>
      <c r="E4137">
        <v>-1.0780100541930399E-2</v>
      </c>
    </row>
    <row r="4138" spans="2:5" x14ac:dyDescent="0.35">
      <c r="B4138" s="40">
        <v>41975</v>
      </c>
      <c r="C4138" s="41">
        <v>221.84726000000001</v>
      </c>
      <c r="D4138" s="6">
        <f t="shared" si="67"/>
        <v>14.968365762076544</v>
      </c>
      <c r="E4138">
        <v>-1.0785571343913041E-2</v>
      </c>
    </row>
    <row r="4139" spans="2:5" x14ac:dyDescent="0.35">
      <c r="B4139" s="40">
        <v>38394</v>
      </c>
      <c r="C4139" s="41">
        <v>13.892922</v>
      </c>
      <c r="D4139" s="6">
        <f t="shared" si="67"/>
        <v>-0.90664351787423469</v>
      </c>
      <c r="E4139">
        <v>-1.0786355567802332E-2</v>
      </c>
    </row>
    <row r="4140" spans="2:5" x14ac:dyDescent="0.35">
      <c r="B4140" s="40">
        <v>41611</v>
      </c>
      <c r="C4140" s="41">
        <v>148.81582599999999</v>
      </c>
      <c r="D4140" s="6">
        <f t="shared" si="67"/>
        <v>-0.3980186369628656</v>
      </c>
      <c r="E4140">
        <v>-1.0800892205248764E-2</v>
      </c>
    </row>
    <row r="4141" spans="2:5" x14ac:dyDescent="0.35">
      <c r="B4141" s="40">
        <v>42248</v>
      </c>
      <c r="C4141" s="41">
        <v>247.21002200000001</v>
      </c>
      <c r="D4141" s="6">
        <f t="shared" si="67"/>
        <v>5.3400858580038895</v>
      </c>
      <c r="E4141">
        <v>-1.0803694496817855E-2</v>
      </c>
    </row>
    <row r="4142" spans="2:5" x14ac:dyDescent="0.35">
      <c r="B4142" s="40">
        <v>39860</v>
      </c>
      <c r="C4142" s="41">
        <v>38.991588999999998</v>
      </c>
      <c r="D4142" s="6">
        <f t="shared" si="67"/>
        <v>-0.91386960362456404</v>
      </c>
      <c r="E4142">
        <v>-1.0810670662568305E-2</v>
      </c>
    </row>
    <row r="4143" spans="2:5" x14ac:dyDescent="0.35">
      <c r="B4143" s="40">
        <v>44039</v>
      </c>
      <c r="C4143" s="41">
        <v>452.70416299999999</v>
      </c>
      <c r="D4143" s="6">
        <f t="shared" si="67"/>
        <v>-0.26401713820561784</v>
      </c>
      <c r="E4143">
        <v>-1.0816580796524602E-2</v>
      </c>
    </row>
    <row r="4144" spans="2:5" x14ac:dyDescent="0.35">
      <c r="B4144" s="40">
        <v>44467</v>
      </c>
      <c r="C4144" s="41">
        <v>615.10150099999998</v>
      </c>
      <c r="D4144" s="6">
        <f t="shared" si="67"/>
        <v>1.4268338159667087</v>
      </c>
      <c r="E4144">
        <v>-1.0818176454528516E-2</v>
      </c>
    </row>
    <row r="4145" spans="2:5" x14ac:dyDescent="0.35">
      <c r="B4145" s="40">
        <v>42744</v>
      </c>
      <c r="C4145" s="41">
        <v>253.45843500000001</v>
      </c>
      <c r="D4145" s="6">
        <f t="shared" si="67"/>
        <v>-2.6520845404998085E-2</v>
      </c>
      <c r="E4145">
        <v>-1.0845965727766941E-2</v>
      </c>
    </row>
    <row r="4146" spans="2:5" x14ac:dyDescent="0.35">
      <c r="B4146" s="40">
        <v>42636</v>
      </c>
      <c r="C4146" s="41">
        <v>260.363495</v>
      </c>
      <c r="D4146" s="6">
        <f t="shared" si="67"/>
        <v>1.8152682960301594</v>
      </c>
      <c r="E4146">
        <v>-1.0863859774867679E-2</v>
      </c>
    </row>
    <row r="4147" spans="2:5" x14ac:dyDescent="0.35">
      <c r="B4147" s="40">
        <v>41050</v>
      </c>
      <c r="C4147" s="41">
        <v>92.482658000000001</v>
      </c>
      <c r="D4147" s="6">
        <f t="shared" si="67"/>
        <v>1.3011105749140128</v>
      </c>
      <c r="E4147">
        <v>-1.0864434930943068E-2</v>
      </c>
    </row>
    <row r="4148" spans="2:5" x14ac:dyDescent="0.35">
      <c r="B4148" s="40">
        <v>39055</v>
      </c>
      <c r="C4148" s="41">
        <v>40.190444999999997</v>
      </c>
      <c r="D4148" s="6">
        <f t="shared" si="67"/>
        <v>-0.56501179569097604</v>
      </c>
      <c r="E4148">
        <v>-1.0873868125769553E-2</v>
      </c>
    </row>
    <row r="4149" spans="2:5" x14ac:dyDescent="0.35">
      <c r="B4149" s="40">
        <v>41008</v>
      </c>
      <c r="C4149" s="41">
        <v>92.394333000000003</v>
      </c>
      <c r="D4149" s="6">
        <f t="shared" si="67"/>
        <v>-0.68076143027361047</v>
      </c>
      <c r="E4149">
        <v>-1.0874623206028394E-2</v>
      </c>
    </row>
    <row r="4150" spans="2:5" x14ac:dyDescent="0.35">
      <c r="B4150" s="40">
        <v>42565</v>
      </c>
      <c r="C4150" s="41">
        <v>289.42095899999998</v>
      </c>
      <c r="D4150" s="6">
        <f t="shared" si="67"/>
        <v>-0.42116931710355504</v>
      </c>
      <c r="E4150">
        <v>-1.0876170278330053E-2</v>
      </c>
    </row>
    <row r="4151" spans="2:5" x14ac:dyDescent="0.35">
      <c r="B4151" s="40">
        <v>44130</v>
      </c>
      <c r="C4151" s="41">
        <v>500.009705</v>
      </c>
      <c r="D4151" s="6">
        <f t="shared" si="67"/>
        <v>0.2098151135455259</v>
      </c>
      <c r="E4151">
        <v>-1.0883212871929336E-2</v>
      </c>
    </row>
    <row r="4152" spans="2:5" x14ac:dyDescent="0.35">
      <c r="B4152" s="40">
        <v>43698</v>
      </c>
      <c r="C4152" s="41">
        <v>413.29431199999999</v>
      </c>
      <c r="D4152" s="6">
        <f t="shared" si="67"/>
        <v>0.5417630371978488</v>
      </c>
      <c r="E4152">
        <v>-1.0885797942248043E-2</v>
      </c>
    </row>
    <row r="4153" spans="2:5" x14ac:dyDescent="0.35">
      <c r="B4153" s="40">
        <v>42613</v>
      </c>
      <c r="C4153" s="41">
        <v>268.06603999999999</v>
      </c>
      <c r="D4153" s="6">
        <f t="shared" si="67"/>
        <v>-0.3003350253772395</v>
      </c>
      <c r="E4153">
        <v>-1.0891468237096366E-2</v>
      </c>
    </row>
    <row r="4154" spans="2:5" x14ac:dyDescent="0.35">
      <c r="B4154" s="40">
        <v>43579</v>
      </c>
      <c r="C4154" s="41">
        <v>383.13485700000001</v>
      </c>
      <c r="D4154" s="6">
        <f t="shared" si="67"/>
        <v>8.9237005751881409</v>
      </c>
      <c r="E4154">
        <v>-1.0916847857950912E-2</v>
      </c>
    </row>
    <row r="4155" spans="2:5" x14ac:dyDescent="0.35">
      <c r="B4155" s="40">
        <v>39863</v>
      </c>
      <c r="C4155" s="41">
        <v>38.608063000000001</v>
      </c>
      <c r="D4155" s="6">
        <f t="shared" si="67"/>
        <v>1.034298539884184</v>
      </c>
      <c r="E4155">
        <v>-1.0917092376652256E-2</v>
      </c>
    </row>
    <row r="4156" spans="2:5" x14ac:dyDescent="0.35">
      <c r="B4156" s="40">
        <v>38552</v>
      </c>
      <c r="C4156" s="41">
        <v>18.978563000000001</v>
      </c>
      <c r="D4156" s="6">
        <f t="shared" si="67"/>
        <v>-0.96531051973563131</v>
      </c>
      <c r="E4156">
        <v>-1.0931390651332635E-2</v>
      </c>
    </row>
    <row r="4157" spans="2:5" x14ac:dyDescent="0.35">
      <c r="B4157" s="40">
        <v>44309</v>
      </c>
      <c r="C4157" s="41">
        <v>547.09851100000003</v>
      </c>
      <c r="D4157" s="6">
        <f t="shared" si="67"/>
        <v>12.139337906216429</v>
      </c>
      <c r="E4157">
        <v>-1.0951116737844199E-2</v>
      </c>
    </row>
    <row r="4158" spans="2:5" x14ac:dyDescent="0.35">
      <c r="B4158" s="40">
        <v>39581</v>
      </c>
      <c r="C4158" s="41">
        <v>41.638210000000001</v>
      </c>
      <c r="D4158" s="6">
        <f t="shared" si="67"/>
        <v>-0.84568078205255559</v>
      </c>
      <c r="E4158">
        <v>-1.0956127058835941E-2</v>
      </c>
    </row>
    <row r="4159" spans="2:5" x14ac:dyDescent="0.35">
      <c r="B4159" s="40">
        <v>42590</v>
      </c>
      <c r="C4159" s="41">
        <v>269.81869499999999</v>
      </c>
      <c r="D4159" s="6">
        <f t="shared" si="67"/>
        <v>-0.38044639693635668</v>
      </c>
      <c r="E4159">
        <v>-1.098890042085038E-2</v>
      </c>
    </row>
    <row r="4160" spans="2:5" x14ac:dyDescent="0.35">
      <c r="B4160" s="40">
        <v>43753</v>
      </c>
      <c r="C4160" s="41">
        <v>435.50500499999998</v>
      </c>
      <c r="D4160" s="6">
        <f t="shared" si="67"/>
        <v>10.05873359225285</v>
      </c>
      <c r="E4160">
        <v>-1.0989043555959916E-2</v>
      </c>
    </row>
    <row r="4161" spans="2:5" x14ac:dyDescent="0.35">
      <c r="B4161" s="40">
        <v>39048</v>
      </c>
      <c r="C4161" s="41">
        <v>39.381092000000002</v>
      </c>
      <c r="D4161" s="6">
        <f t="shared" si="67"/>
        <v>-0.9076864267915834</v>
      </c>
      <c r="E4161">
        <v>-1.0992744383872766E-2</v>
      </c>
    </row>
    <row r="4162" spans="2:5" x14ac:dyDescent="0.35">
      <c r="B4162" s="40">
        <v>43731</v>
      </c>
      <c r="C4162" s="41">
        <v>426.60131799999999</v>
      </c>
      <c r="D4162" s="6">
        <f t="shared" si="67"/>
        <v>0.39368760194269775</v>
      </c>
      <c r="E4162">
        <v>-1.0993923114288491E-2</v>
      </c>
    </row>
    <row r="4163" spans="2:5" x14ac:dyDescent="0.35">
      <c r="B4163" s="40">
        <v>43158</v>
      </c>
      <c r="C4163" s="41">
        <v>306.09536700000001</v>
      </c>
      <c r="D4163" s="6">
        <f t="shared" si="67"/>
        <v>7.4531077509876628E-2</v>
      </c>
      <c r="E4163">
        <v>-1.1001989114795864E-2</v>
      </c>
    </row>
    <row r="4164" spans="2:5" x14ac:dyDescent="0.35">
      <c r="B4164" s="40">
        <v>42542</v>
      </c>
      <c r="C4164" s="41">
        <v>284.86413599999997</v>
      </c>
      <c r="D4164" s="6">
        <f t="shared" si="67"/>
        <v>2.4217073706717951</v>
      </c>
      <c r="E4164">
        <v>-1.1013544057227934E-2</v>
      </c>
    </row>
    <row r="4165" spans="2:5" x14ac:dyDescent="0.35">
      <c r="B4165" s="40">
        <v>40878</v>
      </c>
      <c r="C4165" s="41">
        <v>83.252044999999995</v>
      </c>
      <c r="D4165" s="6">
        <f t="shared" si="67"/>
        <v>3.6048899577256588</v>
      </c>
      <c r="E4165">
        <v>-1.1018268829589301E-2</v>
      </c>
    </row>
    <row r="4166" spans="2:5" x14ac:dyDescent="0.35">
      <c r="B4166" s="40">
        <v>38545</v>
      </c>
      <c r="C4166" s="41">
        <v>18.079052000000001</v>
      </c>
      <c r="D4166" s="6">
        <f t="shared" si="67"/>
        <v>-0.93710686774191554</v>
      </c>
      <c r="E4166">
        <v>-1.103243507795889E-2</v>
      </c>
    </row>
    <row r="4167" spans="2:5" x14ac:dyDescent="0.35">
      <c r="B4167" s="40">
        <v>42976</v>
      </c>
      <c r="C4167" s="41">
        <v>287.45669600000002</v>
      </c>
      <c r="D4167" s="6">
        <f t="shared" ref="D4167:D4230" si="68">(C4167-C4168)/C4168</f>
        <v>0.77744258576806291</v>
      </c>
      <c r="E4167">
        <v>-1.1033162094735302E-2</v>
      </c>
    </row>
    <row r="4168" spans="2:5" x14ac:dyDescent="0.35">
      <c r="B4168" s="40">
        <v>41740</v>
      </c>
      <c r="C4168" s="41">
        <v>161.724884</v>
      </c>
      <c r="D4168" s="6">
        <f t="shared" si="68"/>
        <v>-0.28459791894793168</v>
      </c>
      <c r="E4168">
        <v>-1.104083426789961E-2</v>
      </c>
    </row>
    <row r="4169" spans="2:5" x14ac:dyDescent="0.35">
      <c r="B4169" s="40">
        <v>42438</v>
      </c>
      <c r="C4169" s="41">
        <v>226.06152299999999</v>
      </c>
      <c r="D4169" s="6">
        <f t="shared" si="68"/>
        <v>-0.14328070232318263</v>
      </c>
      <c r="E4169">
        <v>-1.1061698651382628E-2</v>
      </c>
    </row>
    <row r="4170" spans="2:5" x14ac:dyDescent="0.35">
      <c r="B4170" s="40">
        <v>42592</v>
      </c>
      <c r="C4170" s="41">
        <v>263.86883499999999</v>
      </c>
      <c r="D4170" s="6">
        <f t="shared" si="68"/>
        <v>-0.42556413755149619</v>
      </c>
      <c r="E4170">
        <v>-1.1063136782235415E-2</v>
      </c>
    </row>
    <row r="4171" spans="2:5" x14ac:dyDescent="0.35">
      <c r="B4171" s="40">
        <v>44020</v>
      </c>
      <c r="C4171" s="41">
        <v>459.35299700000002</v>
      </c>
      <c r="D4171" s="6">
        <f t="shared" si="68"/>
        <v>20.265872832345323</v>
      </c>
      <c r="E4171">
        <v>-1.107508590818744E-2</v>
      </c>
    </row>
    <row r="4172" spans="2:5" x14ac:dyDescent="0.35">
      <c r="B4172" s="40">
        <v>38616</v>
      </c>
      <c r="C4172" s="41">
        <v>21.600477000000001</v>
      </c>
      <c r="D4172" s="6">
        <f t="shared" si="68"/>
        <v>-0.17340212975891728</v>
      </c>
      <c r="E4172">
        <v>-1.1080416111689643E-2</v>
      </c>
    </row>
    <row r="4173" spans="2:5" x14ac:dyDescent="0.35">
      <c r="B4173" s="40">
        <v>38700</v>
      </c>
      <c r="C4173" s="41">
        <v>26.131784</v>
      </c>
      <c r="D4173" s="6">
        <f t="shared" si="68"/>
        <v>-0.902612125239457</v>
      </c>
      <c r="E4173">
        <v>-1.1090844840112319E-2</v>
      </c>
    </row>
    <row r="4174" spans="2:5" x14ac:dyDescent="0.35">
      <c r="B4174" s="40">
        <v>42843</v>
      </c>
      <c r="C4174" s="41">
        <v>268.32687399999998</v>
      </c>
      <c r="D4174" s="6">
        <f t="shared" si="68"/>
        <v>40.324129997035371</v>
      </c>
      <c r="E4174">
        <v>-1.109559030250456E-2</v>
      </c>
    </row>
    <row r="4175" spans="2:5" x14ac:dyDescent="0.35">
      <c r="B4175" s="40">
        <v>37823</v>
      </c>
      <c r="C4175" s="41">
        <v>6.4932249999999998</v>
      </c>
      <c r="D4175" s="6">
        <f t="shared" si="68"/>
        <v>-0.97566446388537253</v>
      </c>
      <c r="E4175">
        <v>-1.1098221668062513E-2</v>
      </c>
    </row>
    <row r="4176" spans="2:5" x14ac:dyDescent="0.35">
      <c r="B4176" s="40">
        <v>42591</v>
      </c>
      <c r="C4176" s="41">
        <v>266.82070900000002</v>
      </c>
      <c r="D4176" s="6">
        <f t="shared" si="68"/>
        <v>27.23297902001709</v>
      </c>
      <c r="E4176">
        <v>-1.1111112964207203E-2</v>
      </c>
    </row>
    <row r="4177" spans="2:5" x14ac:dyDescent="0.35">
      <c r="B4177" s="40">
        <v>38245</v>
      </c>
      <c r="C4177" s="41">
        <v>9.4506750000000004</v>
      </c>
      <c r="D4177" s="6">
        <f t="shared" si="68"/>
        <v>-0.89907770229091777</v>
      </c>
      <c r="E4177">
        <v>-1.1124628845077098E-2</v>
      </c>
    </row>
    <row r="4178" spans="2:5" x14ac:dyDescent="0.35">
      <c r="B4178" s="40">
        <v>40792</v>
      </c>
      <c r="C4178" s="41">
        <v>93.643082000000007</v>
      </c>
      <c r="D4178" s="6">
        <f t="shared" si="68"/>
        <v>-0.83719588282564539</v>
      </c>
      <c r="E4178">
        <v>-1.1131344141587854E-2</v>
      </c>
    </row>
    <row r="4179" spans="2:5" x14ac:dyDescent="0.35">
      <c r="B4179" s="40">
        <v>44404</v>
      </c>
      <c r="C4179" s="41">
        <v>575.18866000000003</v>
      </c>
      <c r="D4179" s="6">
        <f t="shared" si="68"/>
        <v>59.028532900657403</v>
      </c>
      <c r="E4179">
        <v>-1.1169796574809557E-2</v>
      </c>
    </row>
    <row r="4180" spans="2:5" x14ac:dyDescent="0.35">
      <c r="B4180" s="40">
        <v>38134</v>
      </c>
      <c r="C4180" s="41">
        <v>9.5819209999999995</v>
      </c>
      <c r="D4180" s="6">
        <f t="shared" si="68"/>
        <v>-0.9011981376427497</v>
      </c>
      <c r="E4180">
        <v>-1.1177644298616084E-2</v>
      </c>
    </row>
    <row r="4181" spans="2:5" x14ac:dyDescent="0.35">
      <c r="B4181" s="40">
        <v>40735</v>
      </c>
      <c r="C4181" s="41">
        <v>96.981178</v>
      </c>
      <c r="D4181" s="6">
        <f t="shared" si="68"/>
        <v>-0.34091751499399536</v>
      </c>
      <c r="E4181">
        <v>-1.1195954162341856E-2</v>
      </c>
    </row>
    <row r="4182" spans="2:5" x14ac:dyDescent="0.35">
      <c r="B4182" s="40">
        <v>41612</v>
      </c>
      <c r="C4182" s="41">
        <v>147.145737</v>
      </c>
      <c r="D4182" s="6">
        <f t="shared" si="68"/>
        <v>1.4348311671588401</v>
      </c>
      <c r="E4182">
        <v>-1.1222522798079219E-2</v>
      </c>
    </row>
    <row r="4183" spans="2:5" x14ac:dyDescent="0.35">
      <c r="B4183" s="40">
        <v>40092</v>
      </c>
      <c r="C4183" s="41">
        <v>60.433650999999998</v>
      </c>
      <c r="D4183" s="6">
        <f t="shared" si="68"/>
        <v>0.44385944419954182</v>
      </c>
      <c r="E4183">
        <v>-1.124790939749553E-2</v>
      </c>
    </row>
    <row r="4184" spans="2:5" x14ac:dyDescent="0.35">
      <c r="B4184" s="40">
        <v>38846</v>
      </c>
      <c r="C4184" s="41">
        <v>41.855632999999997</v>
      </c>
      <c r="D4184" s="6">
        <f t="shared" si="68"/>
        <v>-0.92331193581510396</v>
      </c>
      <c r="E4184">
        <v>-1.1250198579675462E-2</v>
      </c>
    </row>
    <row r="4185" spans="2:5" x14ac:dyDescent="0.35">
      <c r="B4185" s="40">
        <v>44937</v>
      </c>
      <c r="C4185" s="41">
        <v>545.79070999999999</v>
      </c>
      <c r="D4185" s="6">
        <f t="shared" si="68"/>
        <v>4.6376999474325631</v>
      </c>
      <c r="E4185">
        <v>-1.126937680519776E-2</v>
      </c>
    </row>
    <row r="4186" spans="2:5" x14ac:dyDescent="0.35">
      <c r="B4186" s="40">
        <v>41026</v>
      </c>
      <c r="C4186" s="41">
        <v>96.810883000000004</v>
      </c>
      <c r="D4186" s="6">
        <f t="shared" si="68"/>
        <v>-0.8032466078467797</v>
      </c>
      <c r="E4186">
        <v>-1.1276522793887059E-2</v>
      </c>
    </row>
    <row r="4187" spans="2:5" x14ac:dyDescent="0.35">
      <c r="B4187" s="40">
        <v>44186</v>
      </c>
      <c r="C4187" s="41">
        <v>492.04174799999998</v>
      </c>
      <c r="D4187" s="6">
        <f t="shared" si="68"/>
        <v>9.1552749731542686</v>
      </c>
      <c r="E4187">
        <v>-1.1288861289488267E-2</v>
      </c>
    </row>
    <row r="4188" spans="2:5" x14ac:dyDescent="0.35">
      <c r="B4188" s="40">
        <v>39952</v>
      </c>
      <c r="C4188" s="41">
        <v>48.451839</v>
      </c>
      <c r="D4188" s="6">
        <f t="shared" si="68"/>
        <v>9.5068054191806866</v>
      </c>
      <c r="E4188">
        <v>-1.1304331483750199E-2</v>
      </c>
    </row>
    <row r="4189" spans="2:5" x14ac:dyDescent="0.35">
      <c r="B4189" s="40">
        <v>37748</v>
      </c>
      <c r="C4189" s="41">
        <v>4.611472</v>
      </c>
      <c r="D4189" s="6">
        <f t="shared" si="68"/>
        <v>-0.95013690026080344</v>
      </c>
      <c r="E4189">
        <v>-1.1317550908396963E-2</v>
      </c>
    </row>
    <row r="4190" spans="2:5" x14ac:dyDescent="0.35">
      <c r="B4190" s="40">
        <v>41040</v>
      </c>
      <c r="C4190" s="41">
        <v>92.482658000000001</v>
      </c>
      <c r="D4190" s="6">
        <f t="shared" si="68"/>
        <v>9.1762194490381213E-2</v>
      </c>
      <c r="E4190">
        <v>-1.1331464231929354E-2</v>
      </c>
    </row>
    <row r="4191" spans="2:5" x14ac:dyDescent="0.35">
      <c r="B4191" s="40">
        <v>40924</v>
      </c>
      <c r="C4191" s="41">
        <v>84.709525999999997</v>
      </c>
      <c r="D4191" s="6">
        <f t="shared" si="68"/>
        <v>-0.80541298708188835</v>
      </c>
      <c r="E4191">
        <v>-1.1340204886095889E-2</v>
      </c>
    </row>
    <row r="4192" spans="2:5" x14ac:dyDescent="0.35">
      <c r="B4192" s="40">
        <v>43998</v>
      </c>
      <c r="C4192" s="41">
        <v>435.32980300000003</v>
      </c>
      <c r="D4192" s="6">
        <f t="shared" si="68"/>
        <v>10.850002979310897</v>
      </c>
      <c r="E4192">
        <v>-1.1352385906776246E-2</v>
      </c>
    </row>
    <row r="4193" spans="2:5" x14ac:dyDescent="0.35">
      <c r="B4193" s="40">
        <v>39841</v>
      </c>
      <c r="C4193" s="41">
        <v>36.736682999999999</v>
      </c>
      <c r="D4193" s="6">
        <f t="shared" si="68"/>
        <v>-0.55981260366950769</v>
      </c>
      <c r="E4193">
        <v>-1.1370215244998217E-2</v>
      </c>
    </row>
    <row r="4194" spans="2:5" x14ac:dyDescent="0.35">
      <c r="B4194" s="40">
        <v>40626</v>
      </c>
      <c r="C4194" s="41">
        <v>83.456917000000004</v>
      </c>
      <c r="D4194" s="6">
        <f t="shared" si="68"/>
        <v>-0.83250226521157744</v>
      </c>
      <c r="E4194">
        <v>-1.1381497085499149E-2</v>
      </c>
    </row>
    <row r="4195" spans="2:5" x14ac:dyDescent="0.35">
      <c r="B4195" s="40">
        <v>44120</v>
      </c>
      <c r="C4195" s="41">
        <v>498.25698899999998</v>
      </c>
      <c r="D4195" s="6">
        <f t="shared" si="68"/>
        <v>13.009298754248491</v>
      </c>
      <c r="E4195">
        <v>-1.139863508020782E-2</v>
      </c>
    </row>
    <row r="4196" spans="2:5" x14ac:dyDescent="0.35">
      <c r="B4196" s="40">
        <v>38895</v>
      </c>
      <c r="C4196" s="41">
        <v>35.566161999999998</v>
      </c>
      <c r="D4196" s="6">
        <f t="shared" si="68"/>
        <v>-0.85808298114369697</v>
      </c>
      <c r="E4196">
        <v>-1.1402205870008219E-2</v>
      </c>
    </row>
    <row r="4197" spans="2:5" x14ac:dyDescent="0.35">
      <c r="B4197" s="40">
        <v>42338</v>
      </c>
      <c r="C4197" s="41">
        <v>250.612381</v>
      </c>
      <c r="D4197" s="6">
        <f t="shared" si="68"/>
        <v>-0.46187110417067445</v>
      </c>
      <c r="E4197">
        <v>-1.1425693716089529E-2</v>
      </c>
    </row>
    <row r="4198" spans="2:5" x14ac:dyDescent="0.35">
      <c r="B4198" s="40">
        <v>43934</v>
      </c>
      <c r="C4198" s="41">
        <v>465.71069299999999</v>
      </c>
      <c r="D4198" s="6">
        <f t="shared" si="68"/>
        <v>-0.12990064943475432</v>
      </c>
      <c r="E4198">
        <v>-1.1435173867451383E-2</v>
      </c>
    </row>
    <row r="4199" spans="2:5" x14ac:dyDescent="0.35">
      <c r="B4199" s="40">
        <v>44841</v>
      </c>
      <c r="C4199" s="41">
        <v>535.23852499999998</v>
      </c>
      <c r="D4199" s="6">
        <f t="shared" si="68"/>
        <v>69.233745935639192</v>
      </c>
      <c r="E4199">
        <v>-1.1438407974387355E-2</v>
      </c>
    </row>
    <row r="4200" spans="2:5" x14ac:dyDescent="0.35">
      <c r="B4200" s="40">
        <v>37893</v>
      </c>
      <c r="C4200" s="41">
        <v>7.6208169999999997</v>
      </c>
      <c r="D4200" s="6">
        <f t="shared" si="68"/>
        <v>-0.65823338067773496</v>
      </c>
      <c r="E4200">
        <v>-1.1442429764482615E-2</v>
      </c>
    </row>
    <row r="4201" spans="2:5" x14ac:dyDescent="0.35">
      <c r="B4201" s="40">
        <v>38635</v>
      </c>
      <c r="C4201" s="41">
        <v>22.298307000000001</v>
      </c>
      <c r="D4201" s="6">
        <f t="shared" si="68"/>
        <v>-0.80744052420292389</v>
      </c>
      <c r="E4201">
        <v>-1.1445054759683781E-2</v>
      </c>
    </row>
    <row r="4202" spans="2:5" x14ac:dyDescent="0.35">
      <c r="B4202" s="40">
        <v>41255</v>
      </c>
      <c r="C4202" s="41">
        <v>115.799583</v>
      </c>
      <c r="D4202" s="6">
        <f t="shared" si="68"/>
        <v>-0.54750465797373626</v>
      </c>
      <c r="E4202">
        <v>-1.1446011017909243E-2</v>
      </c>
    </row>
    <row r="4203" spans="2:5" x14ac:dyDescent="0.35">
      <c r="B4203" s="40">
        <v>42716</v>
      </c>
      <c r="C4203" s="41">
        <v>255.91331500000001</v>
      </c>
      <c r="D4203" s="6">
        <f t="shared" si="68"/>
        <v>13.939517076485707</v>
      </c>
      <c r="E4203">
        <v>-1.1450970156118069E-2</v>
      </c>
    </row>
    <row r="4204" spans="2:5" x14ac:dyDescent="0.35">
      <c r="B4204" s="40">
        <v>38513</v>
      </c>
      <c r="C4204" s="41">
        <v>17.129958999999999</v>
      </c>
      <c r="D4204" s="6">
        <f t="shared" si="68"/>
        <v>-0.45556931202452583</v>
      </c>
      <c r="E4204">
        <v>-1.1501807028648781E-2</v>
      </c>
    </row>
    <row r="4205" spans="2:5" x14ac:dyDescent="0.35">
      <c r="B4205" s="40">
        <v>38882</v>
      </c>
      <c r="C4205" s="41">
        <v>31.463985000000001</v>
      </c>
      <c r="D4205" s="6">
        <f t="shared" si="68"/>
        <v>-0.89486131034353922</v>
      </c>
      <c r="E4205">
        <v>-1.1508839921942269E-2</v>
      </c>
    </row>
    <row r="4206" spans="2:5" x14ac:dyDescent="0.35">
      <c r="B4206" s="40">
        <v>43021</v>
      </c>
      <c r="C4206" s="41">
        <v>299.26171900000003</v>
      </c>
      <c r="D4206" s="6">
        <f t="shared" si="68"/>
        <v>24.006312457452289</v>
      </c>
      <c r="E4206">
        <v>-1.1513616876630942E-2</v>
      </c>
    </row>
    <row r="4207" spans="2:5" x14ac:dyDescent="0.35">
      <c r="B4207" s="40">
        <v>38363</v>
      </c>
      <c r="C4207" s="41">
        <v>11.967447</v>
      </c>
      <c r="D4207" s="6">
        <f t="shared" si="68"/>
        <v>-0.96909772579764286</v>
      </c>
      <c r="E4207">
        <v>-1.1524188132951555E-2</v>
      </c>
    </row>
    <row r="4208" spans="2:5" x14ac:dyDescent="0.35">
      <c r="B4208" s="40">
        <v>43650</v>
      </c>
      <c r="C4208" s="41">
        <v>387.267517</v>
      </c>
      <c r="D4208" s="6">
        <f t="shared" si="68"/>
        <v>9.1844616996091819</v>
      </c>
      <c r="E4208">
        <v>-1.1529445712533658E-2</v>
      </c>
    </row>
    <row r="4209" spans="2:5" x14ac:dyDescent="0.35">
      <c r="B4209" s="40">
        <v>39829</v>
      </c>
      <c r="C4209" s="41">
        <v>38.025329999999997</v>
      </c>
      <c r="D4209" s="6">
        <f t="shared" si="68"/>
        <v>-0.66868698038872232</v>
      </c>
      <c r="E4209">
        <v>-1.1532257536231102E-2</v>
      </c>
    </row>
    <row r="4210" spans="2:5" x14ac:dyDescent="0.35">
      <c r="B4210" s="40">
        <v>41262</v>
      </c>
      <c r="C4210" s="41">
        <v>114.771614</v>
      </c>
      <c r="D4210" s="6">
        <f t="shared" si="68"/>
        <v>-0.77208130489225768</v>
      </c>
      <c r="E4210">
        <v>-1.1547277002190225E-2</v>
      </c>
    </row>
    <row r="4211" spans="2:5" x14ac:dyDescent="0.35">
      <c r="B4211" s="40">
        <v>44132</v>
      </c>
      <c r="C4211" s="41">
        <v>503.56384300000002</v>
      </c>
      <c r="D4211" s="6">
        <f t="shared" si="68"/>
        <v>103.1725903393879</v>
      </c>
      <c r="E4211">
        <v>-1.1563323393649428E-2</v>
      </c>
    </row>
    <row r="4212" spans="2:5" x14ac:dyDescent="0.35">
      <c r="B4212" s="40">
        <v>37732</v>
      </c>
      <c r="C4212" s="41">
        <v>4.8339379999999998</v>
      </c>
      <c r="D4212" s="6">
        <f t="shared" si="68"/>
        <v>-0.98810807666150691</v>
      </c>
      <c r="E4212">
        <v>-1.1565486466718488E-2</v>
      </c>
    </row>
    <row r="4213" spans="2:5" x14ac:dyDescent="0.35">
      <c r="B4213" s="40">
        <v>43676</v>
      </c>
      <c r="C4213" s="41">
        <v>406.48916600000001</v>
      </c>
      <c r="D4213" s="6">
        <f t="shared" si="68"/>
        <v>24.396417466503326</v>
      </c>
      <c r="E4213">
        <v>-1.1568059827088088E-2</v>
      </c>
    </row>
    <row r="4214" spans="2:5" x14ac:dyDescent="0.35">
      <c r="B4214" s="40">
        <v>38418</v>
      </c>
      <c r="C4214" s="41">
        <v>16.005768</v>
      </c>
      <c r="D4214" s="6">
        <f t="shared" si="68"/>
        <v>-0.93575564886860152</v>
      </c>
      <c r="E4214">
        <v>-1.1570401248578903E-2</v>
      </c>
    </row>
    <row r="4215" spans="2:5" x14ac:dyDescent="0.35">
      <c r="B4215" s="40">
        <v>42111</v>
      </c>
      <c r="C4215" s="41">
        <v>249.13891599999999</v>
      </c>
      <c r="D4215" s="6">
        <f t="shared" si="68"/>
        <v>12.926571644261021</v>
      </c>
      <c r="E4215">
        <v>-1.1587757715658509E-2</v>
      </c>
    </row>
    <row r="4216" spans="2:5" x14ac:dyDescent="0.35">
      <c r="B4216" s="40">
        <v>38540</v>
      </c>
      <c r="C4216" s="41">
        <v>17.889465000000001</v>
      </c>
      <c r="D4216" s="6">
        <f t="shared" si="68"/>
        <v>-0.96750023735618917</v>
      </c>
      <c r="E4216">
        <v>-1.1589282677454299E-2</v>
      </c>
    </row>
    <row r="4217" spans="2:5" x14ac:dyDescent="0.35">
      <c r="B4217" s="40">
        <v>44550</v>
      </c>
      <c r="C4217" s="41">
        <v>550.44909700000005</v>
      </c>
      <c r="D4217" s="6">
        <f t="shared" si="68"/>
        <v>0.73153332486601841</v>
      </c>
      <c r="E4217">
        <v>-1.1598152020755755E-2</v>
      </c>
    </row>
    <row r="4218" spans="2:5" x14ac:dyDescent="0.35">
      <c r="B4218" s="40">
        <v>43145</v>
      </c>
      <c r="C4218" s="41">
        <v>317.89691199999999</v>
      </c>
      <c r="D4218" s="6">
        <f t="shared" si="68"/>
        <v>-0.17379738472338921</v>
      </c>
      <c r="E4218">
        <v>-1.1602666182779548E-2</v>
      </c>
    </row>
    <row r="4219" spans="2:5" x14ac:dyDescent="0.35">
      <c r="B4219" s="40">
        <v>43560</v>
      </c>
      <c r="C4219" s="41">
        <v>384.76870700000001</v>
      </c>
      <c r="D4219" s="6">
        <f t="shared" si="68"/>
        <v>3.4877794056502474</v>
      </c>
      <c r="E4219">
        <v>-1.160361018844995E-2</v>
      </c>
    </row>
    <row r="4220" spans="2:5" x14ac:dyDescent="0.35">
      <c r="B4220" s="40">
        <v>40840</v>
      </c>
      <c r="C4220" s="41">
        <v>85.736992000000001</v>
      </c>
      <c r="D4220" s="6">
        <f t="shared" si="68"/>
        <v>-0.65905231072240755</v>
      </c>
      <c r="E4220">
        <v>-1.1645424866739281E-2</v>
      </c>
    </row>
    <row r="4221" spans="2:5" x14ac:dyDescent="0.35">
      <c r="B4221" s="40">
        <v>42725</v>
      </c>
      <c r="C4221" s="41">
        <v>251.46670499999999</v>
      </c>
      <c r="D4221" s="6">
        <f t="shared" si="68"/>
        <v>-0.42903711475175432</v>
      </c>
      <c r="E4221">
        <v>-1.1650978514904367E-2</v>
      </c>
    </row>
    <row r="4222" spans="2:5" x14ac:dyDescent="0.35">
      <c r="B4222" s="40">
        <v>43801</v>
      </c>
      <c r="C4222" s="41">
        <v>440.425659</v>
      </c>
      <c r="D4222" s="6">
        <f t="shared" si="68"/>
        <v>37.321025958720284</v>
      </c>
      <c r="E4222">
        <v>-1.1653175643301962E-2</v>
      </c>
    </row>
    <row r="4223" spans="2:5" x14ac:dyDescent="0.35">
      <c r="B4223" s="40">
        <v>38307</v>
      </c>
      <c r="C4223" s="41">
        <v>11.493055</v>
      </c>
      <c r="D4223" s="6">
        <f t="shared" si="68"/>
        <v>-0.95351675942933378</v>
      </c>
      <c r="E4223">
        <v>-1.1655835321822162E-2</v>
      </c>
    </row>
    <row r="4224" spans="2:5" x14ac:dyDescent="0.35">
      <c r="B4224" s="40">
        <v>42773</v>
      </c>
      <c r="C4224" s="41">
        <v>247.251587</v>
      </c>
      <c r="D4224" s="6">
        <f t="shared" si="68"/>
        <v>-0.49699935748361473</v>
      </c>
      <c r="E4224">
        <v>-1.1664506459621369E-2</v>
      </c>
    </row>
    <row r="4225" spans="2:5" x14ac:dyDescent="0.35">
      <c r="B4225" s="40">
        <v>44253</v>
      </c>
      <c r="C4225" s="41">
        <v>491.553223</v>
      </c>
      <c r="D4225" s="6">
        <f t="shared" si="68"/>
        <v>0.64012510754252017</v>
      </c>
      <c r="E4225">
        <v>-1.1688389521614878E-2</v>
      </c>
    </row>
    <row r="4226" spans="2:5" x14ac:dyDescent="0.35">
      <c r="B4226" s="40">
        <v>43175</v>
      </c>
      <c r="C4226" s="41">
        <v>299.70471199999997</v>
      </c>
      <c r="D4226" s="6">
        <f t="shared" si="68"/>
        <v>3.1169608399797779</v>
      </c>
      <c r="E4226">
        <v>-1.1690576838418551E-2</v>
      </c>
    </row>
    <row r="4227" spans="2:5" x14ac:dyDescent="0.35">
      <c r="B4227" s="40">
        <v>40226</v>
      </c>
      <c r="C4227" s="41">
        <v>72.797561999999999</v>
      </c>
      <c r="D4227" s="6">
        <f t="shared" si="68"/>
        <v>-0.71288793880361156</v>
      </c>
      <c r="E4227">
        <v>-1.1723362656537504E-2</v>
      </c>
    </row>
    <row r="4228" spans="2:5" x14ac:dyDescent="0.35">
      <c r="B4228" s="40">
        <v>42878</v>
      </c>
      <c r="C4228" s="41">
        <v>253.551041</v>
      </c>
      <c r="D4228" s="6">
        <f t="shared" si="68"/>
        <v>43.532319652749436</v>
      </c>
      <c r="E4228">
        <v>-1.1734901203206452E-2</v>
      </c>
    </row>
    <row r="4229" spans="2:5" x14ac:dyDescent="0.35">
      <c r="B4229" s="40">
        <v>37657</v>
      </c>
      <c r="C4229" s="41">
        <v>5.6936410000000004</v>
      </c>
      <c r="D4229" s="6">
        <f t="shared" si="68"/>
        <v>-0.85921865631139016</v>
      </c>
      <c r="E4229">
        <v>-1.1780238975421818E-2</v>
      </c>
    </row>
    <row r="4230" spans="2:5" x14ac:dyDescent="0.35">
      <c r="B4230" s="40">
        <v>39590</v>
      </c>
      <c r="C4230" s="41">
        <v>40.443150000000003</v>
      </c>
      <c r="D4230" s="6">
        <f t="shared" si="68"/>
        <v>8.899418782507236E-2</v>
      </c>
      <c r="E4230">
        <v>-1.178308021450834E-2</v>
      </c>
    </row>
    <row r="4231" spans="2:5" x14ac:dyDescent="0.35">
      <c r="B4231" s="40">
        <v>39720</v>
      </c>
      <c r="C4231" s="41">
        <v>37.138077000000003</v>
      </c>
      <c r="D4231" s="6">
        <f t="shared" ref="D4231:D4294" si="69">(C4231-C4232)/C4232</f>
        <v>-0.91664135588521822</v>
      </c>
      <c r="E4231">
        <v>-1.1804202891412593E-2</v>
      </c>
    </row>
    <row r="4232" spans="2:5" x14ac:dyDescent="0.35">
      <c r="B4232" s="40">
        <v>43768</v>
      </c>
      <c r="C4232" s="41">
        <v>445.52160600000002</v>
      </c>
      <c r="D4232" s="6">
        <f t="shared" si="69"/>
        <v>20.371862446138802</v>
      </c>
      <c r="E4232">
        <v>-1.1806391265074212E-2</v>
      </c>
    </row>
    <row r="4233" spans="2:5" x14ac:dyDescent="0.35">
      <c r="B4233" s="40">
        <v>38601</v>
      </c>
      <c r="C4233" s="41">
        <v>20.846176</v>
      </c>
      <c r="D4233" s="6">
        <f t="shared" si="69"/>
        <v>-0.86067511167350907</v>
      </c>
      <c r="E4233">
        <v>-1.1854610844839714E-2</v>
      </c>
    </row>
    <row r="4234" spans="2:5" x14ac:dyDescent="0.35">
      <c r="B4234" s="40">
        <v>41564</v>
      </c>
      <c r="C4234" s="41">
        <v>149.622772</v>
      </c>
      <c r="D4234" s="6">
        <f t="shared" si="69"/>
        <v>0.65546660583974103</v>
      </c>
      <c r="E4234">
        <v>-1.1873028393172381E-2</v>
      </c>
    </row>
    <row r="4235" spans="2:5" x14ac:dyDescent="0.35">
      <c r="B4235" s="40">
        <v>40449</v>
      </c>
      <c r="C4235" s="41">
        <v>90.381027000000003</v>
      </c>
      <c r="D4235" s="6">
        <f t="shared" si="69"/>
        <v>-0.84108830417582414</v>
      </c>
      <c r="E4235">
        <v>-1.1876253152546793E-2</v>
      </c>
    </row>
    <row r="4236" spans="2:5" x14ac:dyDescent="0.35">
      <c r="B4236" s="40">
        <v>45139</v>
      </c>
      <c r="C4236" s="41">
        <v>568.75</v>
      </c>
      <c r="D4236" s="6">
        <f t="shared" si="69"/>
        <v>5.2863501697829593E-2</v>
      </c>
      <c r="E4236">
        <v>-1.1900584234909644E-2</v>
      </c>
    </row>
    <row r="4237" spans="2:5" x14ac:dyDescent="0.35">
      <c r="B4237" s="40">
        <v>44610</v>
      </c>
      <c r="C4237" s="41">
        <v>540.19348100000002</v>
      </c>
      <c r="D4237" s="6">
        <f t="shared" si="69"/>
        <v>14.558440737408716</v>
      </c>
      <c r="E4237">
        <v>-1.1904994707673958E-2</v>
      </c>
    </row>
    <row r="4238" spans="2:5" x14ac:dyDescent="0.35">
      <c r="B4238" s="40">
        <v>38873</v>
      </c>
      <c r="C4238" s="41">
        <v>34.720283999999999</v>
      </c>
      <c r="D4238" s="6">
        <f t="shared" si="69"/>
        <v>-0.94058407122324894</v>
      </c>
      <c r="E4238">
        <v>-1.1930584479542832E-2</v>
      </c>
    </row>
    <row r="4239" spans="2:5" x14ac:dyDescent="0.35">
      <c r="B4239" s="40">
        <v>44909</v>
      </c>
      <c r="C4239" s="41">
        <v>584.35986300000002</v>
      </c>
      <c r="D4239" s="6">
        <f t="shared" si="69"/>
        <v>3.1406349092167214</v>
      </c>
      <c r="E4239">
        <v>-1.1948892917692324E-2</v>
      </c>
    </row>
    <row r="4240" spans="2:5" x14ac:dyDescent="0.35">
      <c r="B4240" s="40">
        <v>41460</v>
      </c>
      <c r="C4240" s="41">
        <v>141.12808200000001</v>
      </c>
      <c r="D4240" s="6">
        <f t="shared" si="69"/>
        <v>2.5179368860633118</v>
      </c>
      <c r="E4240">
        <v>-1.1957500027093866E-2</v>
      </c>
    </row>
    <row r="4241" spans="2:5" x14ac:dyDescent="0.35">
      <c r="B4241" s="40">
        <v>39700</v>
      </c>
      <c r="C4241" s="41">
        <v>40.116717999999999</v>
      </c>
      <c r="D4241" s="6">
        <f t="shared" si="69"/>
        <v>-0.82358119188403045</v>
      </c>
      <c r="E4241">
        <v>-1.196667326394597E-2</v>
      </c>
    </row>
    <row r="4242" spans="2:5" x14ac:dyDescent="0.35">
      <c r="B4242" s="40">
        <v>42387</v>
      </c>
      <c r="C4242" s="41">
        <v>227.394791</v>
      </c>
      <c r="D4242" s="6">
        <f t="shared" si="69"/>
        <v>4.9372062350448624</v>
      </c>
      <c r="E4242">
        <v>-1.1985550240088846E-2</v>
      </c>
    </row>
    <row r="4243" spans="2:5" x14ac:dyDescent="0.35">
      <c r="B4243" s="40">
        <v>39653</v>
      </c>
      <c r="C4243" s="41">
        <v>38.299965</v>
      </c>
      <c r="D4243" s="6">
        <f t="shared" si="69"/>
        <v>3.8476090064354289</v>
      </c>
      <c r="E4243">
        <v>-1.1988766276210028E-2</v>
      </c>
    </row>
    <row r="4244" spans="2:5" x14ac:dyDescent="0.35">
      <c r="B4244" s="40">
        <v>37874</v>
      </c>
      <c r="C4244" s="41">
        <v>7.9007949999999996</v>
      </c>
      <c r="D4244" s="6">
        <f t="shared" si="69"/>
        <v>-0.98042448071670385</v>
      </c>
      <c r="E4244">
        <v>-1.1990230441969892E-2</v>
      </c>
    </row>
    <row r="4245" spans="2:5" x14ac:dyDescent="0.35">
      <c r="B4245" s="40">
        <v>43549</v>
      </c>
      <c r="C4245" s="41">
        <v>403.60589599999997</v>
      </c>
      <c r="D4245" s="6">
        <f t="shared" si="69"/>
        <v>4.6772297560308038</v>
      </c>
      <c r="E4245">
        <v>-1.1998679700932656E-2</v>
      </c>
    </row>
    <row r="4246" spans="2:5" x14ac:dyDescent="0.35">
      <c r="B4246" s="40">
        <v>40253</v>
      </c>
      <c r="C4246" s="41">
        <v>71.092049000000003</v>
      </c>
      <c r="D4246" s="6">
        <f t="shared" si="69"/>
        <v>6.8426737043137997</v>
      </c>
      <c r="E4246">
        <v>-1.2000807609428501E-2</v>
      </c>
    </row>
    <row r="4247" spans="2:5" x14ac:dyDescent="0.35">
      <c r="B4247" s="40">
        <v>38196</v>
      </c>
      <c r="C4247" s="41">
        <v>9.0647719999999996</v>
      </c>
      <c r="D4247" s="6">
        <f t="shared" si="69"/>
        <v>-0.98127646839922622</v>
      </c>
      <c r="E4247">
        <v>-1.2016966051765695E-2</v>
      </c>
    </row>
    <row r="4248" spans="2:5" x14ac:dyDescent="0.35">
      <c r="B4248" s="40">
        <v>44103</v>
      </c>
      <c r="C4248" s="41">
        <v>484.13793900000002</v>
      </c>
      <c r="D4248" s="6">
        <f t="shared" si="69"/>
        <v>0.10497283416579778</v>
      </c>
      <c r="E4248">
        <v>-1.2021845842133356E-2</v>
      </c>
    </row>
    <row r="4249" spans="2:5" x14ac:dyDescent="0.35">
      <c r="B4249" s="40">
        <v>43810</v>
      </c>
      <c r="C4249" s="41">
        <v>438.14465300000001</v>
      </c>
      <c r="D4249" s="6">
        <f t="shared" si="69"/>
        <v>3.6810758274520827</v>
      </c>
      <c r="E4249">
        <v>-1.2037663554634159E-2</v>
      </c>
    </row>
    <row r="4250" spans="2:5" x14ac:dyDescent="0.35">
      <c r="B4250" s="40">
        <v>40801</v>
      </c>
      <c r="C4250" s="41">
        <v>93.599136000000001</v>
      </c>
      <c r="D4250" s="6">
        <f t="shared" si="69"/>
        <v>-0.65751577823091578</v>
      </c>
      <c r="E4250">
        <v>-1.2053720834772874E-2</v>
      </c>
    </row>
    <row r="4251" spans="2:5" x14ac:dyDescent="0.35">
      <c r="B4251" s="40">
        <v>42207</v>
      </c>
      <c r="C4251" s="41">
        <v>273.29473899999999</v>
      </c>
      <c r="D4251" s="6">
        <f t="shared" si="69"/>
        <v>-0.47554910974090908</v>
      </c>
      <c r="E4251">
        <v>-1.2076503737884032E-2</v>
      </c>
    </row>
    <row r="4252" spans="2:5" x14ac:dyDescent="0.35">
      <c r="B4252" s="40">
        <v>44998</v>
      </c>
      <c r="C4252" s="41">
        <v>521.10644500000001</v>
      </c>
      <c r="D4252" s="6">
        <f t="shared" si="69"/>
        <v>2.4421787182716259</v>
      </c>
      <c r="E4252">
        <v>-1.207670389579199E-2</v>
      </c>
    </row>
    <row r="4253" spans="2:5" x14ac:dyDescent="0.35">
      <c r="B4253" s="40">
        <v>41660</v>
      </c>
      <c r="C4253" s="41">
        <v>151.38855000000001</v>
      </c>
      <c r="D4253" s="6">
        <f t="shared" si="69"/>
        <v>0.75673239122033409</v>
      </c>
      <c r="E4253">
        <v>-1.207685132936308E-2</v>
      </c>
    </row>
    <row r="4254" spans="2:5" x14ac:dyDescent="0.35">
      <c r="B4254" s="40">
        <v>40836</v>
      </c>
      <c r="C4254" s="41">
        <v>86.176215999999997</v>
      </c>
      <c r="D4254" s="6">
        <f t="shared" si="69"/>
        <v>0.44341057822873448</v>
      </c>
      <c r="E4254">
        <v>-1.2084713156667764E-2</v>
      </c>
    </row>
    <row r="4255" spans="2:5" x14ac:dyDescent="0.35">
      <c r="B4255" s="40">
        <v>40093</v>
      </c>
      <c r="C4255" s="41">
        <v>59.703189999999999</v>
      </c>
      <c r="D4255" s="6">
        <f t="shared" si="69"/>
        <v>6.6232178807386388</v>
      </c>
      <c r="E4255">
        <v>-1.2086991070587449E-2</v>
      </c>
    </row>
    <row r="4256" spans="2:5" x14ac:dyDescent="0.35">
      <c r="B4256" s="40">
        <v>37845</v>
      </c>
      <c r="C4256" s="41">
        <v>7.8317569999999996</v>
      </c>
      <c r="D4256" s="6">
        <f t="shared" si="69"/>
        <v>-0.80385834035515724</v>
      </c>
      <c r="E4256">
        <v>-1.2094522984021258E-2</v>
      </c>
    </row>
    <row r="4257" spans="2:5" x14ac:dyDescent="0.35">
      <c r="B4257" s="40">
        <v>39899</v>
      </c>
      <c r="C4257" s="41">
        <v>39.929085000000001</v>
      </c>
      <c r="D4257" s="6">
        <f t="shared" si="69"/>
        <v>-0.85712707333789584</v>
      </c>
      <c r="E4257">
        <v>-1.2124330205937043E-2</v>
      </c>
    </row>
    <row r="4258" spans="2:5" x14ac:dyDescent="0.35">
      <c r="B4258" s="40">
        <v>42226</v>
      </c>
      <c r="C4258" s="41">
        <v>279.47271699999999</v>
      </c>
      <c r="D4258" s="6">
        <f t="shared" si="69"/>
        <v>1.4139621741410564</v>
      </c>
      <c r="E4258">
        <v>-1.213206465841196E-2</v>
      </c>
    </row>
    <row r="4259" spans="2:5" x14ac:dyDescent="0.35">
      <c r="B4259" s="40">
        <v>41201</v>
      </c>
      <c r="C4259" s="41">
        <v>115.773445</v>
      </c>
      <c r="D4259" s="6">
        <f t="shared" si="69"/>
        <v>0.57078277658155618</v>
      </c>
      <c r="E4259">
        <v>-1.2139595803647448E-2</v>
      </c>
    </row>
    <row r="4260" spans="2:5" x14ac:dyDescent="0.35">
      <c r="B4260" s="40">
        <v>40224</v>
      </c>
      <c r="C4260" s="41">
        <v>73.704300000000003</v>
      </c>
      <c r="D4260" s="6">
        <f t="shared" si="69"/>
        <v>0.31899599730439443</v>
      </c>
      <c r="E4260">
        <v>-1.2152469512273507E-2</v>
      </c>
    </row>
    <row r="4261" spans="2:5" x14ac:dyDescent="0.35">
      <c r="B4261" s="40">
        <v>40008</v>
      </c>
      <c r="C4261" s="41">
        <v>55.879092999999997</v>
      </c>
      <c r="D4261" s="6">
        <f t="shared" si="69"/>
        <v>-0.86720577986861458</v>
      </c>
      <c r="E4261">
        <v>-1.2153624555218829E-2</v>
      </c>
    </row>
    <row r="4262" spans="2:5" x14ac:dyDescent="0.35">
      <c r="B4262" s="40">
        <v>43705</v>
      </c>
      <c r="C4262" s="41">
        <v>420.79461700000002</v>
      </c>
      <c r="D4262" s="6">
        <f t="shared" si="69"/>
        <v>27.283798546605514</v>
      </c>
      <c r="E4262">
        <v>-1.2154883043323031E-2</v>
      </c>
    </row>
    <row r="4263" spans="2:5" x14ac:dyDescent="0.35">
      <c r="B4263" s="40">
        <v>38450</v>
      </c>
      <c r="C4263" s="41">
        <v>14.877585</v>
      </c>
      <c r="D4263" s="6">
        <f t="shared" si="69"/>
        <v>-0.9742175984376823</v>
      </c>
      <c r="E4263">
        <v>-1.2175584280445375E-2</v>
      </c>
    </row>
    <row r="4264" spans="2:5" x14ac:dyDescent="0.35">
      <c r="B4264" s="40">
        <v>44911</v>
      </c>
      <c r="C4264" s="41">
        <v>577.04418899999996</v>
      </c>
      <c r="D4264" s="6">
        <f t="shared" si="69"/>
        <v>58.383101995376698</v>
      </c>
      <c r="E4264">
        <v>-1.2182670694242574E-2</v>
      </c>
    </row>
    <row r="4265" spans="2:5" x14ac:dyDescent="0.35">
      <c r="B4265" s="40">
        <v>38127</v>
      </c>
      <c r="C4265" s="41">
        <v>9.7173130000000008</v>
      </c>
      <c r="D4265" s="6">
        <f t="shared" si="69"/>
        <v>-0.91571009042540485</v>
      </c>
      <c r="E4265">
        <v>-1.219041980605712E-2</v>
      </c>
    </row>
    <row r="4266" spans="2:5" x14ac:dyDescent="0.35">
      <c r="B4266" s="40">
        <v>41192</v>
      </c>
      <c r="C4266" s="41">
        <v>115.28441599999999</v>
      </c>
      <c r="D4266" s="6">
        <f t="shared" si="69"/>
        <v>1.5165543883563088</v>
      </c>
      <c r="E4266">
        <v>-1.2190463427555911E-2</v>
      </c>
    </row>
    <row r="4267" spans="2:5" x14ac:dyDescent="0.35">
      <c r="B4267" s="40">
        <v>39415</v>
      </c>
      <c r="C4267" s="41">
        <v>45.810420999999998</v>
      </c>
      <c r="D4267" s="6">
        <f t="shared" si="69"/>
        <v>-0.90722887302555222</v>
      </c>
      <c r="E4267">
        <v>-1.220630954375237E-2</v>
      </c>
    </row>
    <row r="4268" spans="2:5" x14ac:dyDescent="0.35">
      <c r="B4268" s="40">
        <v>44153</v>
      </c>
      <c r="C4268" s="41">
        <v>493.80041499999999</v>
      </c>
      <c r="D4268" s="6">
        <f t="shared" si="69"/>
        <v>-0.12768292193315806</v>
      </c>
      <c r="E4268">
        <v>-1.2215467759401126E-2</v>
      </c>
    </row>
    <row r="4269" spans="2:5" x14ac:dyDescent="0.35">
      <c r="B4269" s="40">
        <v>44565</v>
      </c>
      <c r="C4269" s="41">
        <v>566.07904099999996</v>
      </c>
      <c r="D4269" s="6">
        <f t="shared" si="69"/>
        <v>0.13774660915090006</v>
      </c>
      <c r="E4269">
        <v>-1.2217138227805405E-2</v>
      </c>
    </row>
    <row r="4270" spans="2:5" x14ac:dyDescent="0.35">
      <c r="B4270" s="40">
        <v>44690</v>
      </c>
      <c r="C4270" s="41">
        <v>497.544037</v>
      </c>
      <c r="D4270" s="6">
        <f t="shared" si="69"/>
        <v>1.9076869821173854</v>
      </c>
      <c r="E4270">
        <v>-1.2235753394667525E-2</v>
      </c>
    </row>
    <row r="4271" spans="2:5" x14ac:dyDescent="0.35">
      <c r="B4271" s="40">
        <v>41801</v>
      </c>
      <c r="C4271" s="41">
        <v>171.11334199999999</v>
      </c>
      <c r="D4271" s="6">
        <f t="shared" si="69"/>
        <v>30.296999819292665</v>
      </c>
      <c r="E4271">
        <v>-1.2245891349886021E-2</v>
      </c>
    </row>
    <row r="4272" spans="2:5" x14ac:dyDescent="0.35">
      <c r="B4272" s="40">
        <v>37666</v>
      </c>
      <c r="C4272" s="41">
        <v>5.4674040000000002</v>
      </c>
      <c r="D4272" s="6">
        <f t="shared" si="69"/>
        <v>-0.97741774456442077</v>
      </c>
      <c r="E4272">
        <v>-1.2261540754524434E-2</v>
      </c>
    </row>
    <row r="4273" spans="2:5" x14ac:dyDescent="0.35">
      <c r="B4273" s="40">
        <v>42116</v>
      </c>
      <c r="C4273" s="41">
        <v>242.110626</v>
      </c>
      <c r="D4273" s="6">
        <f t="shared" si="69"/>
        <v>4.7954348674970628</v>
      </c>
      <c r="E4273">
        <v>-1.2288255227155473E-2</v>
      </c>
    </row>
    <row r="4274" spans="2:5" x14ac:dyDescent="0.35">
      <c r="B4274" s="40">
        <v>39087</v>
      </c>
      <c r="C4274" s="41">
        <v>41.776093000000003</v>
      </c>
      <c r="D4274" s="6">
        <f t="shared" si="69"/>
        <v>4.4272146093806848</v>
      </c>
      <c r="E4274">
        <v>-1.230114524912021E-2</v>
      </c>
    </row>
    <row r="4275" spans="2:5" x14ac:dyDescent="0.35">
      <c r="B4275" s="40">
        <v>37901</v>
      </c>
      <c r="C4275" s="41">
        <v>7.6975199999999999</v>
      </c>
      <c r="D4275" s="6">
        <f t="shared" si="69"/>
        <v>-0.8227181040699949</v>
      </c>
      <c r="E4275">
        <v>-1.2303224624310488E-2</v>
      </c>
    </row>
    <row r="4276" spans="2:5" x14ac:dyDescent="0.35">
      <c r="B4276" s="40">
        <v>39274</v>
      </c>
      <c r="C4276" s="41">
        <v>43.419662000000002</v>
      </c>
      <c r="D4276" s="6">
        <f t="shared" si="69"/>
        <v>-0.50363194600735617</v>
      </c>
      <c r="E4276">
        <v>-1.2316679760434638E-2</v>
      </c>
    </row>
    <row r="4277" spans="2:5" x14ac:dyDescent="0.35">
      <c r="B4277" s="40">
        <v>40550</v>
      </c>
      <c r="C4277" s="41">
        <v>87.474731000000006</v>
      </c>
      <c r="D4277" s="6">
        <f t="shared" si="69"/>
        <v>-0.84473234346559423</v>
      </c>
      <c r="E4277">
        <v>-1.2327935367580067E-2</v>
      </c>
    </row>
    <row r="4278" spans="2:5" x14ac:dyDescent="0.35">
      <c r="B4278" s="40">
        <v>44827</v>
      </c>
      <c r="C4278" s="41">
        <v>563.38024900000005</v>
      </c>
      <c r="D4278" s="6">
        <f t="shared" si="69"/>
        <v>5.1696248448573519</v>
      </c>
      <c r="E4278">
        <v>-1.2333918713423831E-2</v>
      </c>
    </row>
    <row r="4279" spans="2:5" x14ac:dyDescent="0.35">
      <c r="B4279" s="40">
        <v>40774</v>
      </c>
      <c r="C4279" s="41">
        <v>91.315155000000004</v>
      </c>
      <c r="D4279" s="6">
        <f t="shared" si="69"/>
        <v>-5.0215083987798781E-3</v>
      </c>
      <c r="E4279">
        <v>-1.2351570964563305E-2</v>
      </c>
    </row>
    <row r="4280" spans="2:5" x14ac:dyDescent="0.35">
      <c r="B4280" s="40">
        <v>40973</v>
      </c>
      <c r="C4280" s="41">
        <v>91.776009000000002</v>
      </c>
      <c r="D4280" s="6">
        <f t="shared" si="69"/>
        <v>14.404267829058567</v>
      </c>
      <c r="E4280">
        <v>-1.2357613719515409E-2</v>
      </c>
    </row>
    <row r="4281" spans="2:5" x14ac:dyDescent="0.35">
      <c r="B4281" s="40">
        <v>37460</v>
      </c>
      <c r="C4281" s="41">
        <v>5.9578300000000004</v>
      </c>
      <c r="D4281" s="6">
        <f t="shared" si="69"/>
        <v>-0.98887856039350919</v>
      </c>
      <c r="E4281">
        <v>-1.2361089629876676E-2</v>
      </c>
    </row>
    <row r="4282" spans="2:5" x14ac:dyDescent="0.35">
      <c r="B4282" s="40">
        <v>44615</v>
      </c>
      <c r="C4282" s="41">
        <v>535.706726</v>
      </c>
      <c r="D4282" s="6">
        <f t="shared" si="69"/>
        <v>12.546326844664398</v>
      </c>
      <c r="E4282">
        <v>-1.2362489012324921E-2</v>
      </c>
    </row>
    <row r="4283" spans="2:5" x14ac:dyDescent="0.35">
      <c r="B4283" s="40">
        <v>39070</v>
      </c>
      <c r="C4283" s="41">
        <v>39.546272000000002</v>
      </c>
      <c r="D4283" s="6">
        <f t="shared" si="69"/>
        <v>-0.54609929338501262</v>
      </c>
      <c r="E4283">
        <v>-1.2374823877718428E-2</v>
      </c>
    </row>
    <row r="4284" spans="2:5" x14ac:dyDescent="0.35">
      <c r="B4284" s="40">
        <v>40533</v>
      </c>
      <c r="C4284" s="41">
        <v>87.125381000000004</v>
      </c>
      <c r="D4284" s="6">
        <f t="shared" si="69"/>
        <v>2.9814494286159521</v>
      </c>
      <c r="E4284">
        <v>-1.2376240373501855E-2</v>
      </c>
    </row>
    <row r="4285" spans="2:5" x14ac:dyDescent="0.35">
      <c r="B4285" s="40">
        <v>38624</v>
      </c>
      <c r="C4285" s="41">
        <v>21.882829999999998</v>
      </c>
      <c r="D4285" s="6">
        <f t="shared" si="69"/>
        <v>-0.4080773468199228</v>
      </c>
      <c r="E4285">
        <v>-1.2379628459953345E-2</v>
      </c>
    </row>
    <row r="4286" spans="2:5" x14ac:dyDescent="0.35">
      <c r="B4286" s="40">
        <v>39624</v>
      </c>
      <c r="C4286" s="41">
        <v>36.969070000000002</v>
      </c>
      <c r="D4286" s="6">
        <f t="shared" si="69"/>
        <v>-0.79910901274523183</v>
      </c>
      <c r="E4286">
        <v>-1.2415111844731845E-2</v>
      </c>
    </row>
    <row r="4287" spans="2:5" x14ac:dyDescent="0.35">
      <c r="B4287" s="40">
        <v>41858</v>
      </c>
      <c r="C4287" s="41">
        <v>184.02552800000001</v>
      </c>
      <c r="D4287" s="6">
        <f t="shared" si="69"/>
        <v>0.62894119320969866</v>
      </c>
      <c r="E4287">
        <v>-1.2420756954764998E-2</v>
      </c>
    </row>
    <row r="4288" spans="2:5" x14ac:dyDescent="0.35">
      <c r="B4288" s="40">
        <v>41165</v>
      </c>
      <c r="C4288" s="41">
        <v>112.972481</v>
      </c>
      <c r="D4288" s="6">
        <f t="shared" si="69"/>
        <v>-0.29930177516635265</v>
      </c>
      <c r="E4288">
        <v>-1.2436902620820501E-2</v>
      </c>
    </row>
    <row r="4289" spans="2:5" x14ac:dyDescent="0.35">
      <c r="B4289" s="40">
        <v>41788</v>
      </c>
      <c r="C4289" s="41">
        <v>161.22843900000001</v>
      </c>
      <c r="D4289" s="6">
        <f t="shared" si="69"/>
        <v>-0.72290884929173005</v>
      </c>
      <c r="E4289">
        <v>-1.2441096330973334E-2</v>
      </c>
    </row>
    <row r="4290" spans="2:5" x14ac:dyDescent="0.35">
      <c r="B4290" s="40">
        <v>44792</v>
      </c>
      <c r="C4290" s="41">
        <v>581.86065699999995</v>
      </c>
      <c r="D4290" s="6">
        <f t="shared" si="69"/>
        <v>58.265340896532663</v>
      </c>
      <c r="E4290">
        <v>-1.2445221330402982E-2</v>
      </c>
    </row>
    <row r="4291" spans="2:5" x14ac:dyDescent="0.35">
      <c r="B4291" s="40">
        <v>38121</v>
      </c>
      <c r="C4291" s="41">
        <v>9.8178909999999995</v>
      </c>
      <c r="D4291" s="6">
        <f t="shared" si="69"/>
        <v>-0.92297545526557689</v>
      </c>
      <c r="E4291">
        <v>-1.2451417914418794E-2</v>
      </c>
    </row>
    <row r="4292" spans="2:5" x14ac:dyDescent="0.35">
      <c r="B4292" s="40">
        <v>41387</v>
      </c>
      <c r="C4292" s="41">
        <v>127.46444700000001</v>
      </c>
      <c r="D4292" s="6">
        <f t="shared" si="69"/>
        <v>2.4637013985952416</v>
      </c>
      <c r="E4292">
        <v>-1.2465487663183212E-2</v>
      </c>
    </row>
    <row r="4293" spans="2:5" x14ac:dyDescent="0.35">
      <c r="B4293" s="40">
        <v>39728</v>
      </c>
      <c r="C4293" s="41">
        <v>36.800068000000003</v>
      </c>
      <c r="D4293" s="6">
        <f t="shared" si="69"/>
        <v>-0.62416321319596468</v>
      </c>
      <c r="E4293">
        <v>-1.247170790341031E-2</v>
      </c>
    </row>
    <row r="4294" spans="2:5" x14ac:dyDescent="0.35">
      <c r="B4294" s="40">
        <v>41025</v>
      </c>
      <c r="C4294" s="41">
        <v>97.915024000000003</v>
      </c>
      <c r="D4294" s="6">
        <f t="shared" si="69"/>
        <v>9.1409231173945038</v>
      </c>
      <c r="E4294">
        <v>-1.2471987100324501E-2</v>
      </c>
    </row>
    <row r="4295" spans="2:5" x14ac:dyDescent="0.35">
      <c r="B4295" s="40">
        <v>38280</v>
      </c>
      <c r="C4295" s="41">
        <v>9.6554350000000007</v>
      </c>
      <c r="D4295" s="6">
        <f t="shared" ref="D4295:D4358" si="70">(C4295-C4296)/C4296</f>
        <v>-0.88936277732912494</v>
      </c>
      <c r="E4295">
        <v>-1.2485285108376144E-2</v>
      </c>
    </row>
    <row r="4296" spans="2:5" x14ac:dyDescent="0.35">
      <c r="B4296" s="40">
        <v>40914</v>
      </c>
      <c r="C4296" s="41">
        <v>87.271125999999995</v>
      </c>
      <c r="D4296" s="6">
        <f t="shared" si="70"/>
        <v>-0.41674711881505877</v>
      </c>
      <c r="E4296">
        <v>-1.2493778378061348E-2</v>
      </c>
    </row>
    <row r="4297" spans="2:5" x14ac:dyDescent="0.35">
      <c r="B4297" s="40">
        <v>41621</v>
      </c>
      <c r="C4297" s="41">
        <v>149.62828099999999</v>
      </c>
      <c r="D4297" s="6">
        <f t="shared" si="70"/>
        <v>-0.46466590521913842</v>
      </c>
      <c r="E4297">
        <v>-1.2511229819232807E-2</v>
      </c>
    </row>
    <row r="4298" spans="2:5" x14ac:dyDescent="0.35">
      <c r="B4298" s="40">
        <v>42577</v>
      </c>
      <c r="C4298" s="41">
        <v>279.50448599999999</v>
      </c>
      <c r="D4298" s="6">
        <f t="shared" si="70"/>
        <v>-0.45748116363100455</v>
      </c>
      <c r="E4298">
        <v>-1.2546928483956539E-2</v>
      </c>
    </row>
    <row r="4299" spans="2:5" x14ac:dyDescent="0.35">
      <c r="B4299" s="40">
        <v>44242</v>
      </c>
      <c r="C4299" s="41">
        <v>515.19775400000003</v>
      </c>
      <c r="D4299" s="6">
        <f t="shared" si="70"/>
        <v>11.497893554792187</v>
      </c>
      <c r="E4299">
        <v>-1.2547005804071646E-2</v>
      </c>
    </row>
    <row r="4300" spans="2:5" x14ac:dyDescent="0.35">
      <c r="B4300" s="40">
        <v>39092</v>
      </c>
      <c r="C4300" s="41">
        <v>41.222766999999997</v>
      </c>
      <c r="D4300" s="6">
        <f t="shared" si="70"/>
        <v>-0.51963335965966695</v>
      </c>
      <c r="E4300">
        <v>-1.2561757157997702E-2</v>
      </c>
    </row>
    <row r="4301" spans="2:5" x14ac:dyDescent="0.35">
      <c r="B4301" s="40">
        <v>40564</v>
      </c>
      <c r="C4301" s="41">
        <v>85.815216000000007</v>
      </c>
      <c r="D4301" s="6">
        <f t="shared" si="70"/>
        <v>0.94378426515637703</v>
      </c>
      <c r="E4301">
        <v>-1.2563079472644751E-2</v>
      </c>
    </row>
    <row r="4302" spans="2:5" x14ac:dyDescent="0.35">
      <c r="B4302" s="40">
        <v>39366</v>
      </c>
      <c r="C4302" s="41">
        <v>44.148529000000003</v>
      </c>
      <c r="D4302" s="6">
        <f t="shared" si="70"/>
        <v>3.8461713586449862</v>
      </c>
      <c r="E4302">
        <v>-1.2575996159497029E-2</v>
      </c>
    </row>
    <row r="4303" spans="2:5" x14ac:dyDescent="0.35">
      <c r="B4303" s="40">
        <v>38063</v>
      </c>
      <c r="C4303" s="41">
        <v>9.1099809999999994</v>
      </c>
      <c r="D4303" s="6">
        <f t="shared" si="70"/>
        <v>-0.80446847348047168</v>
      </c>
      <c r="E4303">
        <v>-1.25790751304245E-2</v>
      </c>
    </row>
    <row r="4304" spans="2:5" x14ac:dyDescent="0.35">
      <c r="B4304" s="40">
        <v>39101</v>
      </c>
      <c r="C4304" s="41">
        <v>46.590854999999998</v>
      </c>
      <c r="D4304" s="6">
        <f t="shared" si="70"/>
        <v>-0.91889186723256988</v>
      </c>
      <c r="E4304">
        <v>-1.2601675630195618E-2</v>
      </c>
    </row>
    <row r="4305" spans="2:5" x14ac:dyDescent="0.35">
      <c r="B4305" s="40">
        <v>44798</v>
      </c>
      <c r="C4305" s="41">
        <v>574.42889400000001</v>
      </c>
      <c r="D4305" s="6">
        <f t="shared" si="70"/>
        <v>46.411952163218338</v>
      </c>
      <c r="E4305">
        <v>-1.2604102050586976E-2</v>
      </c>
    </row>
    <row r="4306" spans="2:5" x14ac:dyDescent="0.35">
      <c r="B4306" s="40">
        <v>38006</v>
      </c>
      <c r="C4306" s="41">
        <v>12.115698</v>
      </c>
      <c r="D4306" s="6">
        <f t="shared" si="70"/>
        <v>-0.95224211778013268</v>
      </c>
      <c r="E4306">
        <v>-1.2610153026421992E-2</v>
      </c>
    </row>
    <row r="4307" spans="2:5" x14ac:dyDescent="0.35">
      <c r="B4307" s="40">
        <v>42768</v>
      </c>
      <c r="C4307" s="41">
        <v>253.69001800000001</v>
      </c>
      <c r="D4307" s="6">
        <f t="shared" si="70"/>
        <v>1.8466421446343888</v>
      </c>
      <c r="E4307">
        <v>-1.2619372719455541E-2</v>
      </c>
    </row>
    <row r="4308" spans="2:5" x14ac:dyDescent="0.35">
      <c r="B4308" s="40">
        <v>40766</v>
      </c>
      <c r="C4308" s="41">
        <v>89.119040999999996</v>
      </c>
      <c r="D4308" s="6">
        <f t="shared" si="70"/>
        <v>-0.64709804534762105</v>
      </c>
      <c r="E4308">
        <v>-1.2652005809284973E-2</v>
      </c>
    </row>
    <row r="4309" spans="2:5" x14ac:dyDescent="0.35">
      <c r="B4309" s="40">
        <v>42860</v>
      </c>
      <c r="C4309" s="41">
        <v>252.53201300000001</v>
      </c>
      <c r="D4309" s="6">
        <f t="shared" si="70"/>
        <v>-0.49661290641807526</v>
      </c>
      <c r="E4309">
        <v>-1.2676328706248539E-2</v>
      </c>
    </row>
    <row r="4310" spans="2:5" x14ac:dyDescent="0.35">
      <c r="B4310" s="40">
        <v>44246</v>
      </c>
      <c r="C4310" s="41">
        <v>501.66564899999997</v>
      </c>
      <c r="D4310" s="6">
        <f t="shared" si="70"/>
        <v>-0.20879788892380821</v>
      </c>
      <c r="E4310">
        <v>-1.2691078957243711E-2</v>
      </c>
    </row>
    <row r="4311" spans="2:5" x14ac:dyDescent="0.35">
      <c r="B4311" s="40">
        <v>44459</v>
      </c>
      <c r="C4311" s="41">
        <v>634.05499299999997</v>
      </c>
      <c r="D4311" s="6">
        <f t="shared" si="70"/>
        <v>0.18938808748623798</v>
      </c>
      <c r="E4311">
        <v>-1.2692097006833464E-2</v>
      </c>
    </row>
    <row r="4312" spans="2:5" x14ac:dyDescent="0.35">
      <c r="B4312" s="40">
        <v>44634</v>
      </c>
      <c r="C4312" s="41">
        <v>533.09344499999997</v>
      </c>
      <c r="D4312" s="6">
        <f t="shared" si="70"/>
        <v>12.856425728073022</v>
      </c>
      <c r="E4312">
        <v>-1.2692941173333055E-2</v>
      </c>
    </row>
    <row r="4313" spans="2:5" x14ac:dyDescent="0.35">
      <c r="B4313" s="40">
        <v>39038</v>
      </c>
      <c r="C4313" s="41">
        <v>38.472651999999997</v>
      </c>
      <c r="D4313" s="6">
        <f t="shared" si="70"/>
        <v>-0.86498312593165805</v>
      </c>
      <c r="E4313">
        <v>-1.2716069272324671E-2</v>
      </c>
    </row>
    <row r="4314" spans="2:5" x14ac:dyDescent="0.35">
      <c r="B4314" s="40">
        <v>42957</v>
      </c>
      <c r="C4314" s="41">
        <v>284.94699100000003</v>
      </c>
      <c r="D4314" s="6">
        <f t="shared" si="70"/>
        <v>4.3438375403722338</v>
      </c>
      <c r="E4314">
        <v>-1.272128724375886E-2</v>
      </c>
    </row>
    <row r="4315" spans="2:5" x14ac:dyDescent="0.35">
      <c r="B4315" s="40">
        <v>39995</v>
      </c>
      <c r="C4315" s="41">
        <v>53.322539999999996</v>
      </c>
      <c r="D4315" s="6">
        <f t="shared" si="70"/>
        <v>-0.90478872287499978</v>
      </c>
      <c r="E4315">
        <v>-1.2728639544511167E-2</v>
      </c>
    </row>
    <row r="4316" spans="2:5" x14ac:dyDescent="0.35">
      <c r="B4316" s="40">
        <v>44364</v>
      </c>
      <c r="C4316" s="41">
        <v>560.04437299999995</v>
      </c>
      <c r="D4316" s="6">
        <f t="shared" si="70"/>
        <v>2.4892383624195937</v>
      </c>
      <c r="E4316">
        <v>-1.2745439009093935E-2</v>
      </c>
    </row>
    <row r="4317" spans="2:5" x14ac:dyDescent="0.35">
      <c r="B4317" s="40">
        <v>41758</v>
      </c>
      <c r="C4317" s="41">
        <v>160.50619499999999</v>
      </c>
      <c r="D4317" s="6">
        <f t="shared" si="70"/>
        <v>-0.62566673353096902</v>
      </c>
      <c r="E4317">
        <v>-1.2770711118834073E-2</v>
      </c>
    </row>
    <row r="4318" spans="2:5" x14ac:dyDescent="0.35">
      <c r="B4318" s="40">
        <v>43711</v>
      </c>
      <c r="C4318" s="41">
        <v>428.77886999999998</v>
      </c>
      <c r="D4318" s="6">
        <f t="shared" si="70"/>
        <v>-0.1778043032901957</v>
      </c>
      <c r="E4318">
        <v>-1.2811947170182974E-2</v>
      </c>
    </row>
    <row r="4319" spans="2:5" x14ac:dyDescent="0.35">
      <c r="B4319" s="40">
        <v>45063</v>
      </c>
      <c r="C4319" s="41">
        <v>521.504639</v>
      </c>
      <c r="D4319" s="6">
        <f t="shared" si="70"/>
        <v>4.9617747095444047</v>
      </c>
      <c r="E4319">
        <v>-1.281203172402815E-2</v>
      </c>
    </row>
    <row r="4320" spans="2:5" x14ac:dyDescent="0.35">
      <c r="B4320" s="40">
        <v>40562</v>
      </c>
      <c r="C4320" s="41">
        <v>87.474731000000006</v>
      </c>
      <c r="D4320" s="6">
        <f t="shared" si="70"/>
        <v>-0.85544564892544017</v>
      </c>
      <c r="E4320">
        <v>-1.281470331111262E-2</v>
      </c>
    </row>
    <row r="4321" spans="2:5" x14ac:dyDescent="0.35">
      <c r="B4321" s="40">
        <v>44474</v>
      </c>
      <c r="C4321" s="41">
        <v>605.13385000000005</v>
      </c>
      <c r="D4321" s="6">
        <f t="shared" si="70"/>
        <v>0.24020769535729791</v>
      </c>
      <c r="E4321">
        <v>-1.2816393061491989E-2</v>
      </c>
    </row>
    <row r="4322" spans="2:5" x14ac:dyDescent="0.35">
      <c r="B4322" s="40">
        <v>44720</v>
      </c>
      <c r="C4322" s="41">
        <v>487.92944299999999</v>
      </c>
      <c r="D4322" s="6">
        <f t="shared" si="70"/>
        <v>2.0771211001562091</v>
      </c>
      <c r="E4322">
        <v>-1.2867839662816875E-2</v>
      </c>
    </row>
    <row r="4323" spans="2:5" x14ac:dyDescent="0.35">
      <c r="B4323" s="40">
        <v>41570</v>
      </c>
      <c r="C4323" s="41">
        <v>158.56686400000001</v>
      </c>
      <c r="D4323" s="6">
        <f t="shared" si="70"/>
        <v>-0.67720995949903373</v>
      </c>
      <c r="E4323">
        <v>-1.28706852204913E-2</v>
      </c>
    </row>
    <row r="4324" spans="2:5" x14ac:dyDescent="0.35">
      <c r="B4324" s="40">
        <v>43875</v>
      </c>
      <c r="C4324" s="41">
        <v>491.23840300000001</v>
      </c>
      <c r="D4324" s="6">
        <f t="shared" si="70"/>
        <v>84.948576780441655</v>
      </c>
      <c r="E4324">
        <v>-1.2873081922157166E-2</v>
      </c>
    </row>
    <row r="4325" spans="2:5" x14ac:dyDescent="0.35">
      <c r="B4325" s="40">
        <v>37467</v>
      </c>
      <c r="C4325" s="41">
        <v>5.7154920000000002</v>
      </c>
      <c r="D4325" s="6">
        <f t="shared" si="70"/>
        <v>-0.98791621892165771</v>
      </c>
      <c r="E4325">
        <v>-1.2878282048297255E-2</v>
      </c>
    </row>
    <row r="4326" spans="2:5" x14ac:dyDescent="0.35">
      <c r="B4326" s="40">
        <v>44097</v>
      </c>
      <c r="C4326" s="41">
        <v>472.98870799999997</v>
      </c>
      <c r="D4326" s="6">
        <f t="shared" si="70"/>
        <v>8.5189634555249913</v>
      </c>
      <c r="E4326">
        <v>-1.2903860436299659E-2</v>
      </c>
    </row>
    <row r="4327" spans="2:5" x14ac:dyDescent="0.35">
      <c r="B4327" s="40">
        <v>39429</v>
      </c>
      <c r="C4327" s="41">
        <v>49.689098000000001</v>
      </c>
      <c r="D4327" s="6">
        <f t="shared" si="70"/>
        <v>-0.80265367511975483</v>
      </c>
      <c r="E4327">
        <v>-1.2911349943621205E-2</v>
      </c>
    </row>
    <row r="4328" spans="2:5" x14ac:dyDescent="0.35">
      <c r="B4328" s="40">
        <v>42282</v>
      </c>
      <c r="C4328" s="41">
        <v>251.78628499999999</v>
      </c>
      <c r="D4328" s="6">
        <f t="shared" si="70"/>
        <v>-0.37083947911257076</v>
      </c>
      <c r="E4328">
        <v>-1.2917033074533776E-2</v>
      </c>
    </row>
    <row r="4329" spans="2:5" x14ac:dyDescent="0.35">
      <c r="B4329" s="40">
        <v>43467</v>
      </c>
      <c r="C4329" s="41">
        <v>400.194031</v>
      </c>
      <c r="D4329" s="6">
        <f t="shared" si="70"/>
        <v>9.9244952702808753</v>
      </c>
      <c r="E4329">
        <v>-1.291941758436938E-2</v>
      </c>
    </row>
    <row r="4330" spans="2:5" x14ac:dyDescent="0.35">
      <c r="B4330" s="40">
        <v>38926</v>
      </c>
      <c r="C4330" s="41">
        <v>36.632725000000001</v>
      </c>
      <c r="D4330" s="6">
        <f t="shared" si="70"/>
        <v>-0.57699568330975348</v>
      </c>
      <c r="E4330">
        <v>-1.2932345843316763E-2</v>
      </c>
    </row>
    <row r="4331" spans="2:5" x14ac:dyDescent="0.35">
      <c r="B4331" s="40">
        <v>40540</v>
      </c>
      <c r="C4331" s="41">
        <v>86.601303000000001</v>
      </c>
      <c r="D4331" s="6">
        <f t="shared" si="70"/>
        <v>-0.36784201900220781</v>
      </c>
      <c r="E4331">
        <v>-1.2941836090675675E-2</v>
      </c>
    </row>
    <row r="4332" spans="2:5" x14ac:dyDescent="0.35">
      <c r="B4332" s="40">
        <v>41450</v>
      </c>
      <c r="C4332" s="41">
        <v>136.993134</v>
      </c>
      <c r="D4332" s="6">
        <f t="shared" si="70"/>
        <v>12.303449310589444</v>
      </c>
      <c r="E4332">
        <v>-1.2953444984941555E-2</v>
      </c>
    </row>
    <row r="4333" spans="2:5" x14ac:dyDescent="0.35">
      <c r="B4333" s="40">
        <v>38110</v>
      </c>
      <c r="C4333" s="41">
        <v>10.297565000000001</v>
      </c>
      <c r="D4333" s="6">
        <f t="shared" si="70"/>
        <v>0</v>
      </c>
      <c r="E4333">
        <v>-1.2977526318276511E-2</v>
      </c>
    </row>
    <row r="4334" spans="2:5" x14ac:dyDescent="0.35">
      <c r="B4334" s="40">
        <v>38047</v>
      </c>
      <c r="C4334" s="41">
        <v>10.297565000000001</v>
      </c>
      <c r="D4334" s="6">
        <f t="shared" si="70"/>
        <v>-0.95212501390795024</v>
      </c>
      <c r="E4334">
        <v>-1.2977526318276511E-2</v>
      </c>
    </row>
    <row r="4335" spans="2:5" x14ac:dyDescent="0.35">
      <c r="B4335" s="40">
        <v>41984</v>
      </c>
      <c r="C4335" s="41">
        <v>215.092804</v>
      </c>
      <c r="D4335" s="6">
        <f t="shared" si="70"/>
        <v>4.824839141997133</v>
      </c>
      <c r="E4335">
        <v>-1.2984252561541787E-2</v>
      </c>
    </row>
    <row r="4336" spans="2:5" x14ac:dyDescent="0.35">
      <c r="B4336" s="40">
        <v>39716</v>
      </c>
      <c r="C4336" s="41">
        <v>36.926822999999999</v>
      </c>
      <c r="D4336" s="6">
        <f t="shared" si="70"/>
        <v>-0.84788669563752372</v>
      </c>
      <c r="E4336">
        <v>-1.2986980009810026E-2</v>
      </c>
    </row>
    <row r="4337" spans="2:5" x14ac:dyDescent="0.35">
      <c r="B4337" s="40">
        <v>42727</v>
      </c>
      <c r="C4337" s="41">
        <v>242.758667</v>
      </c>
      <c r="D4337" s="6">
        <f t="shared" si="70"/>
        <v>-0.50436628120942839</v>
      </c>
      <c r="E4337">
        <v>-1.2994260495143444E-2</v>
      </c>
    </row>
    <row r="4338" spans="2:5" x14ac:dyDescent="0.35">
      <c r="B4338" s="40">
        <v>44160</v>
      </c>
      <c r="C4338" s="41">
        <v>489.79449499999998</v>
      </c>
      <c r="D4338" s="6">
        <f t="shared" si="70"/>
        <v>0.74890388680689746</v>
      </c>
      <c r="E4338">
        <v>-1.2994797007473791E-2</v>
      </c>
    </row>
    <row r="4339" spans="2:5" x14ac:dyDescent="0.35">
      <c r="B4339" s="40">
        <v>42580</v>
      </c>
      <c r="C4339" s="41">
        <v>280.05798299999998</v>
      </c>
      <c r="D4339" s="6">
        <f t="shared" si="70"/>
        <v>1.0161714369413328</v>
      </c>
      <c r="E4339">
        <v>-1.3003763779332931E-2</v>
      </c>
    </row>
    <row r="4340" spans="2:5" x14ac:dyDescent="0.35">
      <c r="B4340" s="40">
        <v>41417</v>
      </c>
      <c r="C4340" s="41">
        <v>138.90583799999999</v>
      </c>
      <c r="D4340" s="6">
        <f t="shared" si="70"/>
        <v>-0.47774391514893166</v>
      </c>
      <c r="E4340">
        <v>-1.3020217292550361E-2</v>
      </c>
    </row>
    <row r="4341" spans="2:5" x14ac:dyDescent="0.35">
      <c r="B4341" s="40">
        <v>42214</v>
      </c>
      <c r="C4341" s="41">
        <v>265.97265599999997</v>
      </c>
      <c r="D4341" s="6">
        <f t="shared" si="70"/>
        <v>1.8500589701391121</v>
      </c>
      <c r="E4341">
        <v>-1.3075397744880715E-2</v>
      </c>
    </row>
    <row r="4342" spans="2:5" x14ac:dyDescent="0.35">
      <c r="B4342" s="40">
        <v>41067</v>
      </c>
      <c r="C4342" s="41">
        <v>93.321808000000004</v>
      </c>
      <c r="D4342" s="6">
        <f t="shared" si="70"/>
        <v>19.505140907490915</v>
      </c>
      <c r="E4342">
        <v>-1.3077975767388103E-2</v>
      </c>
    </row>
    <row r="4343" spans="2:5" x14ac:dyDescent="0.35">
      <c r="B4343" s="40">
        <v>37749</v>
      </c>
      <c r="C4343" s="41">
        <v>4.5511419999999996</v>
      </c>
      <c r="D4343" s="6">
        <f t="shared" si="70"/>
        <v>-0.15771128183792743</v>
      </c>
      <c r="E4343">
        <v>-1.3082590548094067E-2</v>
      </c>
    </row>
    <row r="4344" spans="2:5" x14ac:dyDescent="0.35">
      <c r="B4344" s="40">
        <v>37690</v>
      </c>
      <c r="C4344" s="41">
        <v>5.4033040000000003</v>
      </c>
      <c r="D4344" s="6">
        <f t="shared" si="70"/>
        <v>-0.96106875984821927</v>
      </c>
      <c r="E4344">
        <v>-1.3085425865387487E-2</v>
      </c>
    </row>
    <row r="4345" spans="2:5" x14ac:dyDescent="0.35">
      <c r="B4345" s="40">
        <v>41465</v>
      </c>
      <c r="C4345" s="41">
        <v>138.790955</v>
      </c>
      <c r="D4345" s="6">
        <f t="shared" si="70"/>
        <v>-4.0349343624279901E-2</v>
      </c>
      <c r="E4345">
        <v>-1.3103245023474588E-2</v>
      </c>
    </row>
    <row r="4346" spans="2:5" x14ac:dyDescent="0.35">
      <c r="B4346" s="40">
        <v>41408</v>
      </c>
      <c r="C4346" s="41">
        <v>144.626541</v>
      </c>
      <c r="D4346" s="6">
        <f t="shared" si="70"/>
        <v>12.458266372289323</v>
      </c>
      <c r="E4346">
        <v>-1.3113855832772628E-2</v>
      </c>
    </row>
    <row r="4347" spans="2:5" x14ac:dyDescent="0.35">
      <c r="B4347" s="40">
        <v>38112</v>
      </c>
      <c r="C4347" s="41">
        <v>10.746297999999999</v>
      </c>
      <c r="D4347" s="6">
        <f t="shared" si="70"/>
        <v>-0.95843887517180759</v>
      </c>
      <c r="E4347">
        <v>-1.3143941077529607E-2</v>
      </c>
    </row>
    <row r="4348" spans="2:5" x14ac:dyDescent="0.35">
      <c r="B4348" s="40">
        <v>42507</v>
      </c>
      <c r="C4348" s="41">
        <v>258.566101</v>
      </c>
      <c r="D4348" s="6">
        <f t="shared" si="70"/>
        <v>-0.22841330273005114</v>
      </c>
      <c r="E4348">
        <v>-1.3160625302182743E-2</v>
      </c>
    </row>
    <row r="4349" spans="2:5" x14ac:dyDescent="0.35">
      <c r="B4349" s="40">
        <v>43124</v>
      </c>
      <c r="C4349" s="41">
        <v>335.10958900000003</v>
      </c>
      <c r="D4349" s="6">
        <f t="shared" si="70"/>
        <v>5.5074257423794286E-2</v>
      </c>
      <c r="E4349">
        <v>-1.3186571588004202E-2</v>
      </c>
    </row>
    <row r="4350" spans="2:5" x14ac:dyDescent="0.35">
      <c r="B4350" s="40">
        <v>43203</v>
      </c>
      <c r="C4350" s="41">
        <v>317.61706500000003</v>
      </c>
      <c r="D4350" s="6">
        <f t="shared" si="70"/>
        <v>8.5703350799260853</v>
      </c>
      <c r="E4350">
        <v>-1.3188303130413819E-2</v>
      </c>
    </row>
    <row r="4351" spans="2:5" x14ac:dyDescent="0.35">
      <c r="B4351" s="40">
        <v>39734</v>
      </c>
      <c r="C4351" s="41">
        <v>33.187663999999998</v>
      </c>
      <c r="D4351" s="6">
        <f t="shared" si="70"/>
        <v>-0.17117415004157407</v>
      </c>
      <c r="E4351">
        <v>-1.3190988131470615E-2</v>
      </c>
    </row>
    <row r="4352" spans="2:5" x14ac:dyDescent="0.35">
      <c r="B4352" s="40">
        <v>39069</v>
      </c>
      <c r="C4352" s="41">
        <v>40.041781999999998</v>
      </c>
      <c r="D4352" s="6">
        <f t="shared" si="70"/>
        <v>-7.9121238343749595E-2</v>
      </c>
      <c r="E4352">
        <v>-1.3228848020594127E-2</v>
      </c>
    </row>
    <row r="4353" spans="2:5" x14ac:dyDescent="0.35">
      <c r="B4353" s="40">
        <v>39342</v>
      </c>
      <c r="C4353" s="41">
        <v>43.482143000000001</v>
      </c>
      <c r="D4353" s="6">
        <f t="shared" si="70"/>
        <v>-0.52803150110725317</v>
      </c>
      <c r="E4353">
        <v>-1.3232225938531482E-2</v>
      </c>
    </row>
    <row r="4354" spans="2:5" x14ac:dyDescent="0.35">
      <c r="B4354" s="40">
        <v>41045</v>
      </c>
      <c r="C4354" s="41">
        <v>92.129333000000003</v>
      </c>
      <c r="D4354" s="6">
        <f t="shared" si="70"/>
        <v>-0.84544627028937103</v>
      </c>
      <c r="E4354">
        <v>-1.3245177456602983E-2</v>
      </c>
    </row>
    <row r="4355" spans="2:5" x14ac:dyDescent="0.35">
      <c r="B4355" s="40">
        <v>44477</v>
      </c>
      <c r="C4355" s="41">
        <v>596.09906000000001</v>
      </c>
      <c r="D4355" s="6">
        <f t="shared" si="70"/>
        <v>4.4284238421304405</v>
      </c>
      <c r="E4355">
        <v>-1.3248842801936528E-2</v>
      </c>
    </row>
    <row r="4356" spans="2:5" x14ac:dyDescent="0.35">
      <c r="B4356" s="40">
        <v>41235</v>
      </c>
      <c r="C4356" s="41">
        <v>109.81070699999999</v>
      </c>
      <c r="D4356" s="6">
        <f t="shared" si="70"/>
        <v>-0.79913972506025288</v>
      </c>
      <c r="E4356">
        <v>-1.3253073401250986E-2</v>
      </c>
    </row>
    <row r="4357" spans="2:5" x14ac:dyDescent="0.35">
      <c r="B4357" s="40">
        <v>44609</v>
      </c>
      <c r="C4357" s="41">
        <v>546.70196499999997</v>
      </c>
      <c r="D4357" s="6">
        <f t="shared" si="70"/>
        <v>2.7874075904792801</v>
      </c>
      <c r="E4357">
        <v>-1.3259665000207147E-2</v>
      </c>
    </row>
    <row r="4358" spans="2:5" x14ac:dyDescent="0.35">
      <c r="B4358" s="40">
        <v>41597</v>
      </c>
      <c r="C4358" s="41">
        <v>144.347275</v>
      </c>
      <c r="D4358" s="6">
        <f t="shared" si="70"/>
        <v>3.9688832228437314</v>
      </c>
      <c r="E4358">
        <v>-1.326714877514211E-2</v>
      </c>
    </row>
    <row r="4359" spans="2:5" x14ac:dyDescent="0.35">
      <c r="B4359" s="40">
        <v>38742</v>
      </c>
      <c r="C4359" s="41">
        <v>29.050245</v>
      </c>
      <c r="D4359" s="6">
        <f t="shared" ref="D4359:D4422" si="71">(C4359-C4360)/C4360</f>
        <v>-0.94874681533392302</v>
      </c>
      <c r="E4359">
        <v>-1.3272678250192987E-2</v>
      </c>
    </row>
    <row r="4360" spans="2:5" x14ac:dyDescent="0.35">
      <c r="B4360" s="40">
        <v>44799</v>
      </c>
      <c r="C4360" s="41">
        <v>566.79882799999996</v>
      </c>
      <c r="D4360" s="6">
        <f t="shared" si="71"/>
        <v>2.8507743061675721</v>
      </c>
      <c r="E4360">
        <v>-1.3282872918993618E-2</v>
      </c>
    </row>
    <row r="4361" spans="2:5" x14ac:dyDescent="0.35">
      <c r="B4361" s="40">
        <v>41606</v>
      </c>
      <c r="C4361" s="41">
        <v>147.19087200000001</v>
      </c>
      <c r="D4361" s="6">
        <f t="shared" si="71"/>
        <v>-0.35983149580893475</v>
      </c>
      <c r="E4361">
        <v>-1.3313412826324063E-2</v>
      </c>
    </row>
    <row r="4362" spans="2:5" x14ac:dyDescent="0.35">
      <c r="B4362" s="40">
        <v>42124</v>
      </c>
      <c r="C4362" s="41">
        <v>229.92520099999999</v>
      </c>
      <c r="D4362" s="6">
        <f t="shared" si="71"/>
        <v>15.583118331778339</v>
      </c>
      <c r="E4362">
        <v>-1.3317780165419669E-2</v>
      </c>
    </row>
    <row r="4363" spans="2:5" x14ac:dyDescent="0.35">
      <c r="B4363" s="40">
        <v>38400</v>
      </c>
      <c r="C4363" s="41">
        <v>13.865016000000001</v>
      </c>
      <c r="D4363" s="6">
        <f t="shared" si="71"/>
        <v>-0.94815597445355215</v>
      </c>
      <c r="E4363">
        <v>-1.3333397853829979E-2</v>
      </c>
    </row>
    <row r="4364" spans="2:5" x14ac:dyDescent="0.35">
      <c r="B4364" s="40">
        <v>42200</v>
      </c>
      <c r="C4364" s="41">
        <v>267.43710299999998</v>
      </c>
      <c r="D4364" s="6">
        <f t="shared" si="71"/>
        <v>6.1664736757060492</v>
      </c>
      <c r="E4364">
        <v>-1.3337883843907323E-2</v>
      </c>
    </row>
    <row r="4365" spans="2:5" x14ac:dyDescent="0.35">
      <c r="B4365" s="40">
        <v>38960</v>
      </c>
      <c r="C4365" s="41">
        <v>37.317810000000001</v>
      </c>
      <c r="D4365" s="6">
        <f t="shared" si="71"/>
        <v>-0.86321285742640708</v>
      </c>
      <c r="E4365">
        <v>-1.3340305573643026E-2</v>
      </c>
    </row>
    <row r="4366" spans="2:5" x14ac:dyDescent="0.35">
      <c r="B4366" s="40">
        <v>42604</v>
      </c>
      <c r="C4366" s="41">
        <v>272.81664999999998</v>
      </c>
      <c r="D4366" s="6">
        <f t="shared" si="71"/>
        <v>-0.50564356781762376</v>
      </c>
      <c r="E4366">
        <v>-1.3344643204829089E-2</v>
      </c>
    </row>
    <row r="4367" spans="2:5" x14ac:dyDescent="0.35">
      <c r="B4367" s="40">
        <v>44959</v>
      </c>
      <c r="C4367" s="41">
        <v>551.86224400000003</v>
      </c>
      <c r="D4367" s="6">
        <f t="shared" si="71"/>
        <v>1.5176169582769756</v>
      </c>
      <c r="E4367">
        <v>-1.3346438457494706E-2</v>
      </c>
    </row>
    <row r="4368" spans="2:5" x14ac:dyDescent="0.35">
      <c r="B4368" s="40">
        <v>41981</v>
      </c>
      <c r="C4368" s="41">
        <v>219.20024100000001</v>
      </c>
      <c r="D4368" s="6">
        <f t="shared" si="71"/>
        <v>-0.59514696888577301</v>
      </c>
      <c r="E4368">
        <v>-1.335227724885756E-2</v>
      </c>
    </row>
    <row r="4369" spans="2:5" x14ac:dyDescent="0.35">
      <c r="B4369" s="40">
        <v>44840</v>
      </c>
      <c r="C4369" s="41">
        <v>541.43164100000001</v>
      </c>
      <c r="D4369" s="6">
        <f t="shared" si="71"/>
        <v>12.376659276498438</v>
      </c>
      <c r="E4369">
        <v>-1.3362095968191981E-2</v>
      </c>
    </row>
    <row r="4370" spans="2:5" x14ac:dyDescent="0.35">
      <c r="B4370" s="40">
        <v>39619</v>
      </c>
      <c r="C4370" s="41">
        <v>40.475848999999997</v>
      </c>
      <c r="D4370" s="6">
        <f t="shared" si="71"/>
        <v>-0.7233141402252532</v>
      </c>
      <c r="E4370">
        <v>-1.3388001338595421E-2</v>
      </c>
    </row>
    <row r="4371" spans="2:5" x14ac:dyDescent="0.35">
      <c r="B4371" s="40">
        <v>41596</v>
      </c>
      <c r="C4371" s="41">
        <v>146.28810100000001</v>
      </c>
      <c r="D4371" s="6">
        <f t="shared" si="71"/>
        <v>-0.4334216414107796</v>
      </c>
      <c r="E4371">
        <v>-1.33943654193128E-2</v>
      </c>
    </row>
    <row r="4372" spans="2:5" x14ac:dyDescent="0.35">
      <c r="B4372" s="40">
        <v>42657</v>
      </c>
      <c r="C4372" s="41">
        <v>258.19570900000002</v>
      </c>
      <c r="D4372" s="6">
        <f t="shared" si="71"/>
        <v>-0.38141514777044605</v>
      </c>
      <c r="E4372">
        <v>-1.3394560694972938E-2</v>
      </c>
    </row>
    <row r="4373" spans="2:5" x14ac:dyDescent="0.35">
      <c r="B4373" s="40">
        <v>43511</v>
      </c>
      <c r="C4373" s="41">
        <v>417.3974</v>
      </c>
      <c r="D4373" s="6">
        <f t="shared" si="71"/>
        <v>3.3039011136779552</v>
      </c>
      <c r="E4373">
        <v>-1.3403075974983783E-2</v>
      </c>
    </row>
    <row r="4374" spans="2:5" x14ac:dyDescent="0.35">
      <c r="B4374" s="40">
        <v>40750</v>
      </c>
      <c r="C4374" s="41">
        <v>96.981178</v>
      </c>
      <c r="D4374" s="6">
        <f t="shared" si="71"/>
        <v>1.1686211487009575</v>
      </c>
      <c r="E4374">
        <v>-1.3404915576543924E-2</v>
      </c>
    </row>
    <row r="4375" spans="2:5" x14ac:dyDescent="0.35">
      <c r="B4375" s="40">
        <v>39386</v>
      </c>
      <c r="C4375" s="41">
        <v>44.720202999999998</v>
      </c>
      <c r="D4375" s="6">
        <f t="shared" si="71"/>
        <v>-0.70003876739862003</v>
      </c>
      <c r="E4375">
        <v>-1.3413326206056451E-2</v>
      </c>
    </row>
    <row r="4376" spans="2:5" x14ac:dyDescent="0.35">
      <c r="B4376" s="40">
        <v>41604</v>
      </c>
      <c r="C4376" s="41">
        <v>149.08660900000001</v>
      </c>
      <c r="D4376" s="6">
        <f t="shared" si="71"/>
        <v>0.65253156768436227</v>
      </c>
      <c r="E4376">
        <v>-1.3440796816511577E-2</v>
      </c>
    </row>
    <row r="4377" spans="2:5" x14ac:dyDescent="0.35">
      <c r="B4377" s="40">
        <v>40809</v>
      </c>
      <c r="C4377" s="41">
        <v>90.217101999999997</v>
      </c>
      <c r="D4377" s="6">
        <f t="shared" si="71"/>
        <v>-0.68493155220184487</v>
      </c>
      <c r="E4377">
        <v>-1.3448629630442147E-2</v>
      </c>
    </row>
    <row r="4378" spans="2:5" x14ac:dyDescent="0.35">
      <c r="B4378" s="40">
        <v>43004</v>
      </c>
      <c r="C4378" s="41">
        <v>286.34127799999999</v>
      </c>
      <c r="D4378" s="6">
        <f t="shared" si="71"/>
        <v>36.70642582629759</v>
      </c>
      <c r="E4378">
        <v>-1.3450872703271954E-2</v>
      </c>
    </row>
    <row r="4379" spans="2:5" x14ac:dyDescent="0.35">
      <c r="B4379" s="40">
        <v>37902</v>
      </c>
      <c r="C4379" s="41">
        <v>7.5939649999999999</v>
      </c>
      <c r="D4379" s="6">
        <f t="shared" si="71"/>
        <v>-0.79563696636990833</v>
      </c>
      <c r="E4379">
        <v>-1.3453034224009819E-2</v>
      </c>
    </row>
    <row r="4380" spans="2:5" x14ac:dyDescent="0.35">
      <c r="B4380" s="40">
        <v>39840</v>
      </c>
      <c r="C4380" s="41">
        <v>37.159191</v>
      </c>
      <c r="D4380" s="6">
        <f t="shared" si="71"/>
        <v>-5.5033662488515697E-2</v>
      </c>
      <c r="E4380">
        <v>-1.3460451739285107E-2</v>
      </c>
    </row>
    <row r="4381" spans="2:5" x14ac:dyDescent="0.35">
      <c r="B4381" s="40">
        <v>39059</v>
      </c>
      <c r="C4381" s="41">
        <v>39.323295999999999</v>
      </c>
      <c r="D4381" s="6">
        <f t="shared" si="71"/>
        <v>6.1186747630279195</v>
      </c>
      <c r="E4381">
        <v>-1.3466731289382023E-2</v>
      </c>
    </row>
    <row r="4382" spans="2:5" x14ac:dyDescent="0.35">
      <c r="B4382" s="40">
        <v>37634</v>
      </c>
      <c r="C4382" s="41">
        <v>5.5239630000000002</v>
      </c>
      <c r="D4382" s="6">
        <f t="shared" si="71"/>
        <v>-0.96436141682820264</v>
      </c>
      <c r="E4382">
        <v>-1.3468460246834481E-2</v>
      </c>
    </row>
    <row r="4383" spans="2:5" x14ac:dyDescent="0.35">
      <c r="B4383" s="40">
        <v>41703</v>
      </c>
      <c r="C4383" s="41">
        <v>154.99951200000001</v>
      </c>
      <c r="D4383" s="6">
        <f t="shared" si="71"/>
        <v>-0.46113866902987655</v>
      </c>
      <c r="E4383">
        <v>-1.3502174601283555E-2</v>
      </c>
    </row>
    <row r="4384" spans="2:5" x14ac:dyDescent="0.35">
      <c r="B4384" s="40">
        <v>42984</v>
      </c>
      <c r="C4384" s="41">
        <v>287.64267000000001</v>
      </c>
      <c r="D4384" s="6">
        <f t="shared" si="71"/>
        <v>6.6548343127237981</v>
      </c>
      <c r="E4384">
        <v>-1.3547779004612955E-2</v>
      </c>
    </row>
    <row r="4385" spans="2:5" x14ac:dyDescent="0.35">
      <c r="B4385" s="40">
        <v>39147</v>
      </c>
      <c r="C4385" s="41">
        <v>37.576602999999999</v>
      </c>
      <c r="D4385" s="6">
        <f t="shared" si="71"/>
        <v>-0.91118066155872279</v>
      </c>
      <c r="E4385">
        <v>-1.3550158053631465E-2</v>
      </c>
    </row>
    <row r="4386" spans="2:5" x14ac:dyDescent="0.35">
      <c r="B4386" s="40">
        <v>43510</v>
      </c>
      <c r="C4386" s="41">
        <v>423.06781000000001</v>
      </c>
      <c r="D4386" s="6">
        <f t="shared" si="71"/>
        <v>0.34384784703562138</v>
      </c>
      <c r="E4386">
        <v>-1.3557364513814691E-2</v>
      </c>
    </row>
    <row r="4387" spans="2:5" x14ac:dyDescent="0.35">
      <c r="B4387" s="40">
        <v>43052</v>
      </c>
      <c r="C4387" s="41">
        <v>314.81823700000001</v>
      </c>
      <c r="D4387" s="6">
        <f t="shared" si="71"/>
        <v>32.423143485375405</v>
      </c>
      <c r="E4387">
        <v>-1.3592506309101565E-2</v>
      </c>
    </row>
    <row r="4388" spans="2:5" x14ac:dyDescent="0.35">
      <c r="B4388" s="40">
        <v>38275</v>
      </c>
      <c r="C4388" s="41">
        <v>9.4191690000000001</v>
      </c>
      <c r="D4388" s="6">
        <f t="shared" si="71"/>
        <v>-0.78626920819687685</v>
      </c>
      <c r="E4388">
        <v>-1.3608585252733695E-2</v>
      </c>
    </row>
    <row r="4389" spans="2:5" x14ac:dyDescent="0.35">
      <c r="B4389" s="40">
        <v>39534</v>
      </c>
      <c r="C4389" s="41">
        <v>44.070247999999999</v>
      </c>
      <c r="D4389" s="6">
        <f t="shared" si="71"/>
        <v>8.1922797006328762E-2</v>
      </c>
      <c r="E4389">
        <v>-1.3608787180970519E-2</v>
      </c>
    </row>
    <row r="4390" spans="2:5" x14ac:dyDescent="0.35">
      <c r="B4390" s="40">
        <v>39198</v>
      </c>
      <c r="C4390" s="41">
        <v>40.733265000000003</v>
      </c>
      <c r="D4390" s="6">
        <f t="shared" si="71"/>
        <v>-0.42070206192487275</v>
      </c>
      <c r="E4390">
        <v>-1.3615590530771139E-2</v>
      </c>
    </row>
    <row r="4391" spans="2:5" x14ac:dyDescent="0.35">
      <c r="B4391" s="40">
        <v>40162</v>
      </c>
      <c r="C4391" s="41">
        <v>70.314880000000002</v>
      </c>
      <c r="D4391" s="6">
        <f t="shared" si="71"/>
        <v>0.81017259265041131</v>
      </c>
      <c r="E4391">
        <v>-1.3627451243072136E-2</v>
      </c>
    </row>
    <row r="4392" spans="2:5" x14ac:dyDescent="0.35">
      <c r="B4392" s="40">
        <v>39049</v>
      </c>
      <c r="C4392" s="41">
        <v>38.844296</v>
      </c>
      <c r="D4392" s="6">
        <f t="shared" si="71"/>
        <v>-0.83078482839589118</v>
      </c>
      <c r="E4392">
        <v>-1.3630805362126639E-2</v>
      </c>
    </row>
    <row r="4393" spans="2:5" x14ac:dyDescent="0.35">
      <c r="B4393" s="40">
        <v>42451</v>
      </c>
      <c r="C4393" s="41">
        <v>229.555634</v>
      </c>
      <c r="D4393" s="6">
        <f t="shared" si="71"/>
        <v>-0.45302439953352169</v>
      </c>
      <c r="E4393">
        <v>-1.3631009882435619E-2</v>
      </c>
    </row>
    <row r="4394" spans="2:5" x14ac:dyDescent="0.35">
      <c r="B4394" s="40">
        <v>43741</v>
      </c>
      <c r="C4394" s="41">
        <v>419.68167099999999</v>
      </c>
      <c r="D4394" s="6">
        <f t="shared" si="71"/>
        <v>7.793305142543983</v>
      </c>
      <c r="E4394">
        <v>-1.3647146123074036E-2</v>
      </c>
    </row>
    <row r="4395" spans="2:5" x14ac:dyDescent="0.35">
      <c r="B4395" s="40">
        <v>39954</v>
      </c>
      <c r="C4395" s="41">
        <v>47.727409000000002</v>
      </c>
      <c r="D4395" s="6">
        <f t="shared" si="71"/>
        <v>-0.91061139688611326</v>
      </c>
      <c r="E4395">
        <v>-1.3650409965924487E-2</v>
      </c>
    </row>
    <row r="4396" spans="2:5" x14ac:dyDescent="0.35">
      <c r="B4396" s="40">
        <v>44657</v>
      </c>
      <c r="C4396" s="41">
        <v>533.93170199999997</v>
      </c>
      <c r="D4396" s="6">
        <f t="shared" si="71"/>
        <v>0.27201682564642471</v>
      </c>
      <c r="E4396">
        <v>-1.3662585270886528E-2</v>
      </c>
    </row>
    <row r="4397" spans="2:5" x14ac:dyDescent="0.35">
      <c r="B4397" s="40">
        <v>43530</v>
      </c>
      <c r="C4397" s="41">
        <v>419.75207499999999</v>
      </c>
      <c r="D4397" s="6">
        <f t="shared" si="71"/>
        <v>5.1218538967540406</v>
      </c>
      <c r="E4397">
        <v>-1.3663066431291086E-2</v>
      </c>
    </row>
    <row r="4398" spans="2:5" x14ac:dyDescent="0.35">
      <c r="B4398" s="40">
        <v>40268</v>
      </c>
      <c r="C4398" s="41">
        <v>68.56617</v>
      </c>
      <c r="D4398" s="6">
        <f t="shared" si="71"/>
        <v>-0.21921836739655479</v>
      </c>
      <c r="E4398">
        <v>-1.3664324474085505E-2</v>
      </c>
    </row>
    <row r="4399" spans="2:5" x14ac:dyDescent="0.35">
      <c r="B4399" s="40">
        <v>40469</v>
      </c>
      <c r="C4399" s="41">
        <v>87.817345000000003</v>
      </c>
      <c r="D4399" s="6">
        <f t="shared" si="71"/>
        <v>-0.80148564613737128</v>
      </c>
      <c r="E4399">
        <v>-1.3664938678643301E-2</v>
      </c>
    </row>
    <row r="4400" spans="2:5" x14ac:dyDescent="0.35">
      <c r="B4400" s="40">
        <v>43360</v>
      </c>
      <c r="C4400" s="41">
        <v>442.372772</v>
      </c>
      <c r="D4400" s="6">
        <f t="shared" si="71"/>
        <v>4.0788699873781468E-2</v>
      </c>
      <c r="E4400">
        <v>-1.3667910338383986E-2</v>
      </c>
    </row>
    <row r="4401" spans="2:5" x14ac:dyDescent="0.35">
      <c r="B4401" s="40">
        <v>43354</v>
      </c>
      <c r="C4401" s="41">
        <v>425.03610200000003</v>
      </c>
      <c r="D4401" s="6">
        <f t="shared" si="71"/>
        <v>9.1040171800295688</v>
      </c>
      <c r="E4401">
        <v>-1.3669806946417914E-2</v>
      </c>
    </row>
    <row r="4402" spans="2:5" x14ac:dyDescent="0.35">
      <c r="B4402" s="40">
        <v>39325</v>
      </c>
      <c r="C4402" s="41">
        <v>42.066051000000002</v>
      </c>
      <c r="D4402" s="6">
        <f t="shared" si="71"/>
        <v>2.0479917920389012</v>
      </c>
      <c r="E4402">
        <v>-1.3672018934210477E-2</v>
      </c>
    </row>
    <row r="4403" spans="2:5" x14ac:dyDescent="0.35">
      <c r="B4403" s="40">
        <v>38385</v>
      </c>
      <c r="C4403" s="41">
        <v>13.801235</v>
      </c>
      <c r="D4403" s="6">
        <f t="shared" si="71"/>
        <v>-0.97666450695150997</v>
      </c>
      <c r="E4403">
        <v>-1.3674888594542477E-2</v>
      </c>
    </row>
    <row r="4404" spans="2:5" x14ac:dyDescent="0.35">
      <c r="B4404" s="40">
        <v>44908</v>
      </c>
      <c r="C4404" s="41">
        <v>591.42675799999995</v>
      </c>
      <c r="D4404" s="6">
        <f t="shared" si="71"/>
        <v>0.69268794182408311</v>
      </c>
      <c r="E4404">
        <v>-1.3694068162713728E-2</v>
      </c>
    </row>
    <row r="4405" spans="2:5" x14ac:dyDescent="0.35">
      <c r="B4405" s="40">
        <v>43600</v>
      </c>
      <c r="C4405" s="41">
        <v>349.40093999999999</v>
      </c>
      <c r="D4405" s="6">
        <f t="shared" si="71"/>
        <v>19.681037640748613</v>
      </c>
      <c r="E4405">
        <v>-1.3700479284103157E-2</v>
      </c>
    </row>
    <row r="4406" spans="2:5" x14ac:dyDescent="0.35">
      <c r="B4406" s="40">
        <v>38516</v>
      </c>
      <c r="C4406" s="41">
        <v>16.894749000000001</v>
      </c>
      <c r="D4406" s="6">
        <f t="shared" si="71"/>
        <v>-0.22221043665925139</v>
      </c>
      <c r="E4406">
        <v>-1.3730914358872581E-2</v>
      </c>
    </row>
    <row r="4407" spans="2:5" x14ac:dyDescent="0.35">
      <c r="B4407" s="40">
        <v>38622</v>
      </c>
      <c r="C4407" s="41">
        <v>21.721491</v>
      </c>
      <c r="D4407" s="6">
        <f t="shared" si="71"/>
        <v>-0.95585258596864664</v>
      </c>
      <c r="E4407">
        <v>-1.3736096710794933E-2</v>
      </c>
    </row>
    <row r="4408" spans="2:5" x14ac:dyDescent="0.35">
      <c r="B4408" s="40">
        <v>44734</v>
      </c>
      <c r="C4408" s="41">
        <v>492.02181999999999</v>
      </c>
      <c r="D4408" s="6">
        <f t="shared" si="71"/>
        <v>11.855376814229309</v>
      </c>
      <c r="E4408">
        <v>-1.3737933117623625E-2</v>
      </c>
    </row>
    <row r="4409" spans="2:5" x14ac:dyDescent="0.35">
      <c r="B4409" s="40">
        <v>38996</v>
      </c>
      <c r="C4409" s="41">
        <v>38.273620999999999</v>
      </c>
      <c r="D4409" s="6">
        <f t="shared" si="71"/>
        <v>-0.58025678528523683</v>
      </c>
      <c r="E4409">
        <v>-1.3741860339269571E-2</v>
      </c>
    </row>
    <row r="4410" spans="2:5" x14ac:dyDescent="0.35">
      <c r="B4410" s="40">
        <v>40759</v>
      </c>
      <c r="C4410" s="41">
        <v>91.183418000000003</v>
      </c>
      <c r="D4410" s="6">
        <f t="shared" si="71"/>
        <v>-0.66712100378786243</v>
      </c>
      <c r="E4410">
        <v>-1.377641485926887E-2</v>
      </c>
    </row>
    <row r="4411" spans="2:5" x14ac:dyDescent="0.35">
      <c r="B4411" s="40">
        <v>42585</v>
      </c>
      <c r="C4411" s="41">
        <v>273.92361499999998</v>
      </c>
      <c r="D4411" s="6">
        <f t="shared" si="71"/>
        <v>1.2541391219156102</v>
      </c>
      <c r="E4411">
        <v>-1.3782648441808446E-2</v>
      </c>
    </row>
    <row r="4412" spans="2:5" x14ac:dyDescent="0.35">
      <c r="B4412" s="40">
        <v>41352</v>
      </c>
      <c r="C4412" s="41">
        <v>121.520279</v>
      </c>
      <c r="D4412" s="6">
        <f t="shared" si="71"/>
        <v>-0.79885805531458642</v>
      </c>
      <c r="E4412">
        <v>-1.3783216284472778E-2</v>
      </c>
    </row>
    <row r="4413" spans="2:5" x14ac:dyDescent="0.35">
      <c r="B4413" s="40">
        <v>44483</v>
      </c>
      <c r="C4413" s="41">
        <v>604.15185499999995</v>
      </c>
      <c r="D4413" s="6">
        <f t="shared" si="71"/>
        <v>9.9336718070903345</v>
      </c>
      <c r="E4413">
        <v>-1.3786471889306658E-2</v>
      </c>
    </row>
    <row r="4414" spans="2:5" x14ac:dyDescent="0.35">
      <c r="B4414" s="40">
        <v>40000</v>
      </c>
      <c r="C4414" s="41">
        <v>55.256081000000002</v>
      </c>
      <c r="D4414" s="6">
        <f t="shared" si="71"/>
        <v>0.37686127420380344</v>
      </c>
      <c r="E4414">
        <v>-1.3803570719760974E-2</v>
      </c>
    </row>
    <row r="4415" spans="2:5" x14ac:dyDescent="0.35">
      <c r="B4415" s="40">
        <v>39010</v>
      </c>
      <c r="C4415" s="41">
        <v>40.131915999999997</v>
      </c>
      <c r="D4415" s="6">
        <f t="shared" si="71"/>
        <v>-0.92642015008758705</v>
      </c>
      <c r="E4415">
        <v>-1.3810515182612089E-2</v>
      </c>
    </row>
    <row r="4416" spans="2:5" x14ac:dyDescent="0.35">
      <c r="B4416" s="40">
        <v>44606</v>
      </c>
      <c r="C4416" s="41">
        <v>545.41992200000004</v>
      </c>
      <c r="D4416" s="6">
        <f t="shared" si="71"/>
        <v>0.11458650858742521</v>
      </c>
      <c r="E4416">
        <v>-1.3818325286479362E-2</v>
      </c>
    </row>
    <row r="4417" spans="2:5" x14ac:dyDescent="0.35">
      <c r="B4417" s="40">
        <v>44091</v>
      </c>
      <c r="C4417" s="41">
        <v>489.34732100000002</v>
      </c>
      <c r="D4417" s="6">
        <f t="shared" si="71"/>
        <v>1.3163362988627629</v>
      </c>
      <c r="E4417">
        <v>-1.3834479646103242E-2</v>
      </c>
    </row>
    <row r="4418" spans="2:5" x14ac:dyDescent="0.35">
      <c r="B4418" s="40">
        <v>42009</v>
      </c>
      <c r="C4418" s="41">
        <v>211.259186</v>
      </c>
      <c r="D4418" s="6">
        <f t="shared" si="71"/>
        <v>-0.57548182731997488</v>
      </c>
      <c r="E4418">
        <v>-1.3847366277297365E-2</v>
      </c>
    </row>
    <row r="4419" spans="2:5" x14ac:dyDescent="0.35">
      <c r="B4419" s="40">
        <v>43874</v>
      </c>
      <c r="C4419" s="41">
        <v>497.64462300000002</v>
      </c>
      <c r="D4419" s="6">
        <f t="shared" si="71"/>
        <v>1.7042151619312296</v>
      </c>
      <c r="E4419">
        <v>-1.3848784207666932E-2</v>
      </c>
    </row>
    <row r="4420" spans="2:5" x14ac:dyDescent="0.35">
      <c r="B4420" s="40">
        <v>41862</v>
      </c>
      <c r="C4420" s="41">
        <v>184.02552800000001</v>
      </c>
      <c r="D4420" s="6">
        <f t="shared" si="71"/>
        <v>0.31803700951356778</v>
      </c>
      <c r="E4420">
        <v>-1.3861850064347319E-2</v>
      </c>
    </row>
    <row r="4421" spans="2:5" x14ac:dyDescent="0.35">
      <c r="B4421" s="40">
        <v>41422</v>
      </c>
      <c r="C4421" s="41">
        <v>139.62091100000001</v>
      </c>
      <c r="D4421" s="6">
        <f t="shared" si="71"/>
        <v>12.749742821808553</v>
      </c>
      <c r="E4421">
        <v>-1.3889099889253572E-2</v>
      </c>
    </row>
    <row r="4422" spans="2:5" x14ac:dyDescent="0.35">
      <c r="B4422" s="40">
        <v>38100</v>
      </c>
      <c r="C4422" s="41">
        <v>10.154438000000001</v>
      </c>
      <c r="D4422" s="6">
        <f t="shared" si="71"/>
        <v>-0.70437925742538954</v>
      </c>
      <c r="E4422">
        <v>-1.3899111100536852E-2</v>
      </c>
    </row>
    <row r="4423" spans="2:5" x14ac:dyDescent="0.35">
      <c r="B4423" s="40">
        <v>39787</v>
      </c>
      <c r="C4423" s="41">
        <v>34.349544999999999</v>
      </c>
      <c r="D4423" s="6">
        <f t="shared" ref="D4423:D4486" si="72">(C4423-C4424)/C4424</f>
        <v>-0.60255827429095343</v>
      </c>
      <c r="E4423">
        <v>-1.3947700758242712E-2</v>
      </c>
    </row>
    <row r="4424" spans="2:5" x14ac:dyDescent="0.35">
      <c r="B4424" s="40">
        <v>40515</v>
      </c>
      <c r="C4424" s="41">
        <v>86.42662</v>
      </c>
      <c r="D4424" s="6">
        <f t="shared" si="72"/>
        <v>9.7168239760711455</v>
      </c>
      <c r="E4424">
        <v>-1.3951134810016823E-2</v>
      </c>
    </row>
    <row r="4425" spans="2:5" x14ac:dyDescent="0.35">
      <c r="B4425" s="40">
        <v>38162</v>
      </c>
      <c r="C4425" s="41">
        <v>8.0645740000000004</v>
      </c>
      <c r="D4425" s="6">
        <f t="shared" si="72"/>
        <v>-0.80656199402735507</v>
      </c>
      <c r="E4425">
        <v>-1.396249069236569E-2</v>
      </c>
    </row>
    <row r="4426" spans="2:5" x14ac:dyDescent="0.35">
      <c r="B4426" s="40">
        <v>39023</v>
      </c>
      <c r="C4426" s="41">
        <v>41.690742</v>
      </c>
      <c r="D4426" s="6">
        <f t="shared" si="72"/>
        <v>-0.85053511170320795</v>
      </c>
      <c r="E4426">
        <v>-1.3971344563674312E-2</v>
      </c>
    </row>
    <row r="4427" spans="2:5" x14ac:dyDescent="0.35">
      <c r="B4427" s="40">
        <v>42530</v>
      </c>
      <c r="C4427" s="41">
        <v>278.93335000000002</v>
      </c>
      <c r="D4427" s="6">
        <f t="shared" si="72"/>
        <v>6.1534288319444759</v>
      </c>
      <c r="E4427">
        <v>-1.397679676621068E-2</v>
      </c>
    </row>
    <row r="4428" spans="2:5" x14ac:dyDescent="0.35">
      <c r="B4428" s="40">
        <v>39071</v>
      </c>
      <c r="C4428" s="41">
        <v>38.992958000000002</v>
      </c>
      <c r="D4428" s="6">
        <f t="shared" si="72"/>
        <v>-0.83390490304496556</v>
      </c>
      <c r="E4428">
        <v>-1.399155905264598E-2</v>
      </c>
    </row>
    <row r="4429" spans="2:5" x14ac:dyDescent="0.35">
      <c r="B4429" s="40">
        <v>42135</v>
      </c>
      <c r="C4429" s="41">
        <v>234.76284799999999</v>
      </c>
      <c r="D4429" s="6">
        <f t="shared" si="72"/>
        <v>-0.11770721902204967</v>
      </c>
      <c r="E4429">
        <v>-1.3992845117228271E-2</v>
      </c>
    </row>
    <row r="4430" spans="2:5" x14ac:dyDescent="0.35">
      <c r="B4430" s="40">
        <v>42608</v>
      </c>
      <c r="C4430" s="41">
        <v>266.08270299999998</v>
      </c>
      <c r="D4430" s="6">
        <f t="shared" si="72"/>
        <v>5.4487972926184263</v>
      </c>
      <c r="E4430">
        <v>-1.4014587144332086E-2</v>
      </c>
    </row>
    <row r="4431" spans="2:5" x14ac:dyDescent="0.35">
      <c r="B4431" s="40">
        <v>39510</v>
      </c>
      <c r="C4431" s="41">
        <v>41.260826000000002</v>
      </c>
      <c r="D4431" s="6">
        <f t="shared" si="72"/>
        <v>-0.1108800843884184</v>
      </c>
      <c r="E4431">
        <v>-1.4028238182112839E-2</v>
      </c>
    </row>
    <row r="4432" spans="2:5" x14ac:dyDescent="0.35">
      <c r="B4432" s="40">
        <v>39965</v>
      </c>
      <c r="C4432" s="41">
        <v>46.406368000000001</v>
      </c>
      <c r="D4432" s="6">
        <f t="shared" si="72"/>
        <v>-0.91209658199231147</v>
      </c>
      <c r="E4432">
        <v>-1.4033707898828452E-2</v>
      </c>
    </row>
    <row r="4433" spans="2:5" x14ac:dyDescent="0.35">
      <c r="B4433" s="40">
        <v>45050</v>
      </c>
      <c r="C4433" s="41">
        <v>527.92449999999997</v>
      </c>
      <c r="D4433" s="6">
        <f t="shared" si="72"/>
        <v>0.22431934829882597</v>
      </c>
      <c r="E4433">
        <v>-1.4034775596492948E-2</v>
      </c>
    </row>
    <row r="4434" spans="2:5" x14ac:dyDescent="0.35">
      <c r="B4434" s="40">
        <v>43733</v>
      </c>
      <c r="C4434" s="41">
        <v>431.19836400000003</v>
      </c>
      <c r="D4434" s="6">
        <f t="shared" si="72"/>
        <v>-0.27478221734156721</v>
      </c>
      <c r="E4434">
        <v>-1.4051752523828421E-2</v>
      </c>
    </row>
    <row r="4435" spans="2:5" x14ac:dyDescent="0.35">
      <c r="B4435" s="40">
        <v>44524</v>
      </c>
      <c r="C4435" s="41">
        <v>594.57775900000001</v>
      </c>
      <c r="D4435" s="6">
        <f t="shared" si="72"/>
        <v>5.6585995861166083</v>
      </c>
      <c r="E4435">
        <v>-1.4062537825427239E-2</v>
      </c>
    </row>
    <row r="4436" spans="2:5" x14ac:dyDescent="0.35">
      <c r="B4436" s="40">
        <v>40820</v>
      </c>
      <c r="C4436" s="41">
        <v>89.294715999999994</v>
      </c>
      <c r="D4436" s="6">
        <f t="shared" si="72"/>
        <v>-0.69498483552826018</v>
      </c>
      <c r="E4436">
        <v>-1.4064032921654404E-2</v>
      </c>
    </row>
    <row r="4437" spans="2:5" x14ac:dyDescent="0.35">
      <c r="B4437" s="40">
        <v>42955</v>
      </c>
      <c r="C4437" s="41">
        <v>292.75500499999998</v>
      </c>
      <c r="D4437" s="6">
        <f t="shared" si="72"/>
        <v>-0.25541392946839747</v>
      </c>
      <c r="E4437">
        <v>-1.408685661094421E-2</v>
      </c>
    </row>
    <row r="4438" spans="2:5" x14ac:dyDescent="0.35">
      <c r="B4438" s="40">
        <v>43434</v>
      </c>
      <c r="C4438" s="41">
        <v>393.17819200000002</v>
      </c>
      <c r="D4438" s="6">
        <f t="shared" si="72"/>
        <v>1.5986946849515997</v>
      </c>
      <c r="E4438">
        <v>-1.4098063822170511E-2</v>
      </c>
    </row>
    <row r="4439" spans="2:5" x14ac:dyDescent="0.35">
      <c r="B4439" s="40">
        <v>41585</v>
      </c>
      <c r="C4439" s="41">
        <v>151.29834</v>
      </c>
      <c r="D4439" s="6">
        <f t="shared" si="72"/>
        <v>-0.71523456548999753</v>
      </c>
      <c r="E4439">
        <v>-1.4117458565795406E-2</v>
      </c>
    </row>
    <row r="4440" spans="2:5" x14ac:dyDescent="0.35">
      <c r="B4440" s="40">
        <v>45013</v>
      </c>
      <c r="C4440" s="41">
        <v>531.30865500000004</v>
      </c>
      <c r="D4440" s="6">
        <f t="shared" si="72"/>
        <v>0.8408677457648599</v>
      </c>
      <c r="E4440">
        <v>-1.4128770468783003E-2</v>
      </c>
    </row>
    <row r="4441" spans="2:5" x14ac:dyDescent="0.35">
      <c r="B4441" s="40">
        <v>42956</v>
      </c>
      <c r="C4441" s="41">
        <v>288.61859099999998</v>
      </c>
      <c r="D4441" s="6">
        <f t="shared" si="72"/>
        <v>0.14499918885246318</v>
      </c>
      <c r="E4441">
        <v>-1.4129268259649403E-2</v>
      </c>
    </row>
    <row r="4442" spans="2:5" x14ac:dyDescent="0.35">
      <c r="B4442" s="40">
        <v>42873</v>
      </c>
      <c r="C4442" s="41">
        <v>252.068817</v>
      </c>
      <c r="D4442" s="6">
        <f t="shared" si="72"/>
        <v>5.7770044542606511</v>
      </c>
      <c r="E4442">
        <v>-1.4130574600618657E-2</v>
      </c>
    </row>
    <row r="4443" spans="2:5" x14ac:dyDescent="0.35">
      <c r="B4443" s="40">
        <v>38939</v>
      </c>
      <c r="C4443" s="41">
        <v>37.194724999999998</v>
      </c>
      <c r="D4443" s="6">
        <f t="shared" si="72"/>
        <v>-0.87102461514892715</v>
      </c>
      <c r="E4443">
        <v>-1.413514561698655E-2</v>
      </c>
    </row>
    <row r="4444" spans="2:5" x14ac:dyDescent="0.35">
      <c r="B4444" s="40">
        <v>42999</v>
      </c>
      <c r="C4444" s="41">
        <v>288.38623000000001</v>
      </c>
      <c r="D4444" s="6">
        <f t="shared" si="72"/>
        <v>0.24315700777787894</v>
      </c>
      <c r="E4444">
        <v>-1.4140596109344278E-2</v>
      </c>
    </row>
    <row r="4445" spans="2:5" x14ac:dyDescent="0.35">
      <c r="B4445" s="40">
        <v>42024</v>
      </c>
      <c r="C4445" s="41">
        <v>231.978928</v>
      </c>
      <c r="D4445" s="6">
        <f t="shared" si="72"/>
        <v>-3.858516481398739E-2</v>
      </c>
      <c r="E4445">
        <v>-1.415819942519264E-2</v>
      </c>
    </row>
    <row r="4446" spans="2:5" x14ac:dyDescent="0.35">
      <c r="B4446" s="40">
        <v>42060</v>
      </c>
      <c r="C4446" s="41">
        <v>241.289108</v>
      </c>
      <c r="D4446" s="6">
        <f t="shared" si="72"/>
        <v>-0.42647601669237872</v>
      </c>
      <c r="E4446">
        <v>-1.4171312197418788E-2</v>
      </c>
    </row>
    <row r="4447" spans="2:5" x14ac:dyDescent="0.35">
      <c r="B4447" s="40">
        <v>43455</v>
      </c>
      <c r="C4447" s="41">
        <v>420.71319599999998</v>
      </c>
      <c r="D4447" s="6">
        <f t="shared" si="72"/>
        <v>72.021304646887032</v>
      </c>
      <c r="E4447">
        <v>-1.4187378669709542E-2</v>
      </c>
    </row>
    <row r="4448" spans="2:5" x14ac:dyDescent="0.35">
      <c r="B4448" s="40">
        <v>37656</v>
      </c>
      <c r="C4448" s="41">
        <v>5.7615129999999999</v>
      </c>
      <c r="D4448" s="6">
        <f t="shared" si="72"/>
        <v>-3.2345762241600462E-2</v>
      </c>
      <c r="E4448">
        <v>-1.4193764085969863E-2</v>
      </c>
    </row>
    <row r="4449" spans="2:5" x14ac:dyDescent="0.35">
      <c r="B4449" s="40">
        <v>37495</v>
      </c>
      <c r="C4449" s="41">
        <v>5.9541029999999999</v>
      </c>
      <c r="D4449" s="6">
        <f t="shared" si="72"/>
        <v>-0.40063038419189484</v>
      </c>
      <c r="E4449">
        <v>-1.4197528615757952E-2</v>
      </c>
    </row>
    <row r="4450" spans="2:5" x14ac:dyDescent="0.35">
      <c r="B4450" s="40">
        <v>38079</v>
      </c>
      <c r="C4450" s="41">
        <v>9.933942</v>
      </c>
      <c r="D4450" s="6">
        <f t="shared" si="72"/>
        <v>3.9442217860785264E-2</v>
      </c>
      <c r="E4450">
        <v>-1.4203041420683172E-2</v>
      </c>
    </row>
    <row r="4451" spans="2:5" x14ac:dyDescent="0.35">
      <c r="B4451" s="40">
        <v>38244</v>
      </c>
      <c r="C4451" s="41">
        <v>9.5569930000000003</v>
      </c>
      <c r="D4451" s="6">
        <f t="shared" si="72"/>
        <v>-0.97548321988198072</v>
      </c>
      <c r="E4451">
        <v>-1.4215747556528208E-2</v>
      </c>
    </row>
    <row r="4452" spans="2:5" x14ac:dyDescent="0.35">
      <c r="B4452" s="40">
        <v>43444</v>
      </c>
      <c r="C4452" s="41">
        <v>389.81436200000002</v>
      </c>
      <c r="D4452" s="6">
        <f t="shared" si="72"/>
        <v>0.72332169185033757</v>
      </c>
      <c r="E4452">
        <v>-1.42182175634208E-2</v>
      </c>
    </row>
    <row r="4453" spans="2:5" x14ac:dyDescent="0.35">
      <c r="B4453" s="40">
        <v>42465</v>
      </c>
      <c r="C4453" s="41">
        <v>226.19941700000001</v>
      </c>
      <c r="D4453" s="6">
        <f t="shared" si="72"/>
        <v>1.8580488631335879</v>
      </c>
      <c r="E4453">
        <v>-1.4225507800899833E-2</v>
      </c>
    </row>
    <row r="4454" spans="2:5" x14ac:dyDescent="0.35">
      <c r="B4454" s="40">
        <v>40319</v>
      </c>
      <c r="C4454" s="41">
        <v>79.144699000000003</v>
      </c>
      <c r="D4454" s="6">
        <f t="shared" si="72"/>
        <v>1.0977699701993344</v>
      </c>
      <c r="E4454">
        <v>-1.4250888793613489E-2</v>
      </c>
    </row>
    <row r="4455" spans="2:5" x14ac:dyDescent="0.35">
      <c r="B4455" s="40">
        <v>38975</v>
      </c>
      <c r="C4455" s="41">
        <v>37.728015999999997</v>
      </c>
      <c r="D4455" s="6">
        <f t="shared" si="72"/>
        <v>-0.7520904985471234</v>
      </c>
      <c r="E4455">
        <v>-1.4255379703948103E-2</v>
      </c>
    </row>
    <row r="4456" spans="2:5" x14ac:dyDescent="0.35">
      <c r="B4456" s="40">
        <v>41484</v>
      </c>
      <c r="C4456" s="41">
        <v>152.184631</v>
      </c>
      <c r="D4456" s="6">
        <f t="shared" si="72"/>
        <v>25.889801110226273</v>
      </c>
      <c r="E4456">
        <v>-1.426491700580799E-2</v>
      </c>
    </row>
    <row r="4457" spans="2:5" x14ac:dyDescent="0.35">
      <c r="B4457" s="40">
        <v>37536</v>
      </c>
      <c r="C4457" s="41">
        <v>5.659567</v>
      </c>
      <c r="D4457" s="6">
        <f t="shared" si="72"/>
        <v>-0.98718789796321416</v>
      </c>
      <c r="E4457">
        <v>-1.4285764047938009E-2</v>
      </c>
    </row>
    <row r="4458" spans="2:5" x14ac:dyDescent="0.35">
      <c r="B4458" s="40">
        <v>43787</v>
      </c>
      <c r="C4458" s="41">
        <v>441.73602299999999</v>
      </c>
      <c r="D4458" s="6">
        <f t="shared" si="72"/>
        <v>48.309425514458418</v>
      </c>
      <c r="E4458">
        <v>-1.429492306594546E-2</v>
      </c>
    </row>
    <row r="4459" spans="2:5" x14ac:dyDescent="0.35">
      <c r="B4459" s="40">
        <v>38156</v>
      </c>
      <c r="C4459" s="41">
        <v>8.9584499999999991</v>
      </c>
      <c r="D4459" s="6">
        <f t="shared" si="72"/>
        <v>-0.77370895355954383</v>
      </c>
      <c r="E4459">
        <v>-1.4298229456940665E-2</v>
      </c>
    </row>
    <row r="4460" spans="2:5" x14ac:dyDescent="0.35">
      <c r="B4460" s="40">
        <v>39897</v>
      </c>
      <c r="C4460" s="41">
        <v>39.588177000000002</v>
      </c>
      <c r="D4460" s="6">
        <f t="shared" si="72"/>
        <v>-0.52860544137493992</v>
      </c>
      <c r="E4460">
        <v>-1.4323909970439475E-2</v>
      </c>
    </row>
    <row r="4461" spans="2:5" x14ac:dyDescent="0.35">
      <c r="B4461" s="40">
        <v>40504</v>
      </c>
      <c r="C4461" s="41">
        <v>83.980980000000002</v>
      </c>
      <c r="D4461" s="6">
        <f t="shared" si="72"/>
        <v>0.96049799055969853</v>
      </c>
      <c r="E4461">
        <v>-1.4351661045712031E-2</v>
      </c>
    </row>
    <row r="4462" spans="2:5" x14ac:dyDescent="0.35">
      <c r="B4462" s="40">
        <v>39262</v>
      </c>
      <c r="C4462" s="41">
        <v>42.836554999999997</v>
      </c>
      <c r="D4462" s="6">
        <f t="shared" si="72"/>
        <v>-0.8925476480828356</v>
      </c>
      <c r="E4462">
        <v>-1.4375173473221235E-2</v>
      </c>
    </row>
    <row r="4463" spans="2:5" x14ac:dyDescent="0.35">
      <c r="B4463" s="40">
        <v>43432</v>
      </c>
      <c r="C4463" s="41">
        <v>398.65628099999998</v>
      </c>
      <c r="D4463" s="6">
        <f t="shared" si="72"/>
        <v>-0.2859869289684463</v>
      </c>
      <c r="E4463">
        <v>-1.4375830748915828E-2</v>
      </c>
    </row>
    <row r="4464" spans="2:5" x14ac:dyDescent="0.35">
      <c r="B4464" s="40">
        <v>44924</v>
      </c>
      <c r="C4464" s="41">
        <v>558.331909</v>
      </c>
      <c r="D4464" s="6">
        <f t="shared" si="72"/>
        <v>0.12956369291359518</v>
      </c>
      <c r="E4464">
        <v>-1.4407474772550499E-2</v>
      </c>
    </row>
    <row r="4465" spans="2:5" x14ac:dyDescent="0.35">
      <c r="B4465" s="40">
        <v>44719</v>
      </c>
      <c r="C4465" s="41">
        <v>494.28988600000002</v>
      </c>
      <c r="D4465" s="6">
        <f t="shared" si="72"/>
        <v>55.790104969057779</v>
      </c>
      <c r="E4465">
        <v>-1.4451463863817455E-2</v>
      </c>
    </row>
    <row r="4466" spans="2:5" x14ac:dyDescent="0.35">
      <c r="B4466" s="40">
        <v>37949</v>
      </c>
      <c r="C4466" s="41">
        <v>8.7038030000000006</v>
      </c>
      <c r="D4466" s="6">
        <f t="shared" si="72"/>
        <v>-0.902542795950799</v>
      </c>
      <c r="E4466">
        <v>-1.4455024547464454E-2</v>
      </c>
    </row>
    <row r="4467" spans="2:5" x14ac:dyDescent="0.35">
      <c r="B4467" s="40">
        <v>40652</v>
      </c>
      <c r="C4467" s="41">
        <v>89.308975000000004</v>
      </c>
      <c r="D4467" s="6">
        <f t="shared" si="72"/>
        <v>-0.84974443802952992</v>
      </c>
      <c r="E4467">
        <v>-1.4457851853427038E-2</v>
      </c>
    </row>
    <row r="4468" spans="2:5" x14ac:dyDescent="0.35">
      <c r="B4468" s="40">
        <v>44488</v>
      </c>
      <c r="C4468" s="41">
        <v>594.380493</v>
      </c>
      <c r="D4468" s="6">
        <f t="shared" si="72"/>
        <v>2.8730719122083923</v>
      </c>
      <c r="E4468">
        <v>-1.4491584318399794E-2</v>
      </c>
    </row>
    <row r="4469" spans="2:5" x14ac:dyDescent="0.35">
      <c r="B4469" s="40">
        <v>41584</v>
      </c>
      <c r="C4469" s="41">
        <v>153.46487400000001</v>
      </c>
      <c r="D4469" s="6">
        <f t="shared" si="72"/>
        <v>-0.69993345034071086</v>
      </c>
      <c r="E4469">
        <v>-1.4492846133061931E-2</v>
      </c>
    </row>
    <row r="4470" spans="2:5" x14ac:dyDescent="0.35">
      <c r="B4470" s="40">
        <v>44267</v>
      </c>
      <c r="C4470" s="41">
        <v>511.436127</v>
      </c>
      <c r="D4470" s="6">
        <f t="shared" si="72"/>
        <v>0.61283433489188743</v>
      </c>
      <c r="E4470">
        <v>-1.4496865893628004E-2</v>
      </c>
    </row>
    <row r="4471" spans="2:5" x14ac:dyDescent="0.35">
      <c r="B4471" s="40">
        <v>43068</v>
      </c>
      <c r="C4471" s="41">
        <v>317.10394300000002</v>
      </c>
      <c r="D4471" s="6">
        <f t="shared" si="72"/>
        <v>0.39394482469251779</v>
      </c>
      <c r="E4471">
        <v>-1.4497071290159124E-2</v>
      </c>
    </row>
    <row r="4472" spans="2:5" x14ac:dyDescent="0.35">
      <c r="B4472" s="40">
        <v>42444</v>
      </c>
      <c r="C4472" s="41">
        <v>227.48672500000001</v>
      </c>
      <c r="D4472" s="6">
        <f t="shared" si="72"/>
        <v>21.250116367563638</v>
      </c>
      <c r="E4472">
        <v>-1.4538958763309073E-2</v>
      </c>
    </row>
    <row r="4473" spans="2:5" x14ac:dyDescent="0.35">
      <c r="B4473" s="40">
        <v>38054</v>
      </c>
      <c r="C4473" s="41">
        <v>10.224069</v>
      </c>
      <c r="D4473" s="6">
        <f t="shared" si="72"/>
        <v>-0.2430109480579741</v>
      </c>
      <c r="E4473">
        <v>-1.4541297322951605E-2</v>
      </c>
    </row>
    <row r="4474" spans="2:5" x14ac:dyDescent="0.35">
      <c r="B4474" s="40">
        <v>38391</v>
      </c>
      <c r="C4474" s="41">
        <v>13.506231</v>
      </c>
      <c r="D4474" s="6">
        <f t="shared" si="72"/>
        <v>-0.38165363938863961</v>
      </c>
      <c r="E4474">
        <v>-1.454351584955536E-2</v>
      </c>
    </row>
    <row r="4475" spans="2:5" x14ac:dyDescent="0.35">
      <c r="B4475" s="40">
        <v>38615</v>
      </c>
      <c r="C4475" s="41">
        <v>21.842500999999999</v>
      </c>
      <c r="D4475" s="6">
        <f t="shared" si="72"/>
        <v>-0.76415846529139431</v>
      </c>
      <c r="E4475">
        <v>-1.4558546160254723E-2</v>
      </c>
    </row>
    <row r="4476" spans="2:5" x14ac:dyDescent="0.35">
      <c r="B4476" s="40">
        <v>40994</v>
      </c>
      <c r="C4476" s="41">
        <v>92.615157999999994</v>
      </c>
      <c r="D4476" s="6">
        <f t="shared" si="72"/>
        <v>7.6369865319567012</v>
      </c>
      <c r="E4476">
        <v>-1.4567595307398483E-2</v>
      </c>
    </row>
    <row r="4477" spans="2:5" x14ac:dyDescent="0.35">
      <c r="B4477" s="40">
        <v>38020</v>
      </c>
      <c r="C4477" s="41">
        <v>10.723087</v>
      </c>
      <c r="D4477" s="6">
        <f t="shared" si="72"/>
        <v>-0.98094473387701098</v>
      </c>
      <c r="E4477">
        <v>-1.4575036520069393E-2</v>
      </c>
    </row>
    <row r="4478" spans="2:5" x14ac:dyDescent="0.35">
      <c r="B4478" s="40">
        <v>44767</v>
      </c>
      <c r="C4478" s="41">
        <v>562.73614499999996</v>
      </c>
      <c r="D4478" s="6">
        <f t="shared" si="72"/>
        <v>0.17550852999025549</v>
      </c>
      <c r="E4478">
        <v>-1.4575721640814067E-2</v>
      </c>
    </row>
    <row r="4479" spans="2:5" x14ac:dyDescent="0.35">
      <c r="B4479" s="40">
        <v>43857</v>
      </c>
      <c r="C4479" s="41">
        <v>478.71719400000001</v>
      </c>
      <c r="D4479" s="6">
        <f t="shared" si="72"/>
        <v>6.5802367539594633E-2</v>
      </c>
      <c r="E4479">
        <v>-1.4585530859556196E-2</v>
      </c>
    </row>
    <row r="4480" spans="2:5" x14ac:dyDescent="0.35">
      <c r="B4480" s="40">
        <v>43795</v>
      </c>
      <c r="C4480" s="41">
        <v>449.161316</v>
      </c>
      <c r="D4480" s="6">
        <f t="shared" si="72"/>
        <v>0.16444547321294958</v>
      </c>
      <c r="E4480">
        <v>-1.4587048265580695E-2</v>
      </c>
    </row>
    <row r="4481" spans="2:5" x14ac:dyDescent="0.35">
      <c r="B4481" s="40">
        <v>43654</v>
      </c>
      <c r="C4481" s="41">
        <v>385.72979700000002</v>
      </c>
      <c r="D4481" s="6">
        <f t="shared" si="72"/>
        <v>-0.31683150988046649</v>
      </c>
      <c r="E4481">
        <v>-1.46085099729127E-2</v>
      </c>
    </row>
    <row r="4482" spans="2:5" x14ac:dyDescent="0.35">
      <c r="B4482" s="40">
        <v>44776</v>
      </c>
      <c r="C4482" s="41">
        <v>564.61883499999999</v>
      </c>
      <c r="D4482" s="6">
        <f t="shared" si="72"/>
        <v>0.18291912421911058</v>
      </c>
      <c r="E4482">
        <v>-1.4613064303773361E-2</v>
      </c>
    </row>
    <row r="4483" spans="2:5" x14ac:dyDescent="0.35">
      <c r="B4483" s="40">
        <v>43948</v>
      </c>
      <c r="C4483" s="41">
        <v>477.309753</v>
      </c>
      <c r="D4483" s="6">
        <f t="shared" si="72"/>
        <v>10.662928676258742</v>
      </c>
      <c r="E4483">
        <v>-1.4627848996820422E-2</v>
      </c>
    </row>
    <row r="4484" spans="2:5" x14ac:dyDescent="0.35">
      <c r="B4484" s="40">
        <v>39588</v>
      </c>
      <c r="C4484" s="41">
        <v>40.925376999999997</v>
      </c>
      <c r="D4484" s="6">
        <f t="shared" si="72"/>
        <v>-0.83856433582512224</v>
      </c>
      <c r="E4484">
        <v>-1.4639042432032935E-2</v>
      </c>
    </row>
    <row r="4485" spans="2:5" x14ac:dyDescent="0.35">
      <c r="B4485" s="40">
        <v>42335</v>
      </c>
      <c r="C4485" s="41">
        <v>253.50889599999999</v>
      </c>
      <c r="D4485" s="6">
        <f t="shared" si="72"/>
        <v>8.7887361477586662E-2</v>
      </c>
      <c r="E4485">
        <v>-1.4653140595056914E-2</v>
      </c>
    </row>
    <row r="4486" spans="2:5" x14ac:dyDescent="0.35">
      <c r="B4486" s="40">
        <v>42123</v>
      </c>
      <c r="C4486" s="41">
        <v>233.02862500000001</v>
      </c>
      <c r="D4486" s="6">
        <f t="shared" si="72"/>
        <v>24.921003044064516</v>
      </c>
      <c r="E4486">
        <v>-1.4666165231408202E-2</v>
      </c>
    </row>
    <row r="4487" spans="2:5" x14ac:dyDescent="0.35">
      <c r="B4487" s="40">
        <v>38233</v>
      </c>
      <c r="C4487" s="41">
        <v>8.9899540000000009</v>
      </c>
      <c r="D4487" s="6">
        <f t="shared" ref="D4487:D4550" si="73">(C4487-C4488)/C4488</f>
        <v>-0.79385093401712503</v>
      </c>
      <c r="E4487">
        <v>-1.4673979817920802E-2</v>
      </c>
    </row>
    <row r="4488" spans="2:5" x14ac:dyDescent="0.35">
      <c r="B4488" s="40">
        <v>39388</v>
      </c>
      <c r="C4488" s="41">
        <v>43.608997000000002</v>
      </c>
      <c r="D4488" s="6">
        <f t="shared" si="73"/>
        <v>-0.82651746714307073</v>
      </c>
      <c r="E4488">
        <v>-1.4685388993690025E-2</v>
      </c>
    </row>
    <row r="4489" spans="2:5" x14ac:dyDescent="0.35">
      <c r="B4489" s="40">
        <v>42719</v>
      </c>
      <c r="C4489" s="41">
        <v>251.37399300000001</v>
      </c>
      <c r="D4489" s="6">
        <f t="shared" si="73"/>
        <v>44.258940330698124</v>
      </c>
      <c r="E4489">
        <v>-1.4705984148138247E-2</v>
      </c>
    </row>
    <row r="4490" spans="2:5" x14ac:dyDescent="0.35">
      <c r="B4490" s="40">
        <v>37662</v>
      </c>
      <c r="C4490" s="41">
        <v>5.5541289999999996</v>
      </c>
      <c r="D4490" s="6">
        <f t="shared" si="73"/>
        <v>-0.97839459369512793</v>
      </c>
      <c r="E4490">
        <v>-1.4715592215972859E-2</v>
      </c>
    </row>
    <row r="4491" spans="2:5" x14ac:dyDescent="0.35">
      <c r="B4491" s="40">
        <v>42751</v>
      </c>
      <c r="C4491" s="41">
        <v>257.071259</v>
      </c>
      <c r="D4491" s="6">
        <f t="shared" si="73"/>
        <v>1.4436073727017178E-3</v>
      </c>
      <c r="E4491">
        <v>-1.4734803222075403E-2</v>
      </c>
    </row>
    <row r="4492" spans="2:5" x14ac:dyDescent="0.35">
      <c r="B4492" s="40">
        <v>42762</v>
      </c>
      <c r="C4492" s="41">
        <v>256.70068400000002</v>
      </c>
      <c r="D4492" s="6">
        <f t="shared" si="73"/>
        <v>6.0441490906135522E-4</v>
      </c>
      <c r="E4492">
        <v>-1.4755760618865557E-2</v>
      </c>
    </row>
    <row r="4493" spans="2:5" x14ac:dyDescent="0.35">
      <c r="B4493" s="40">
        <v>42244</v>
      </c>
      <c r="C4493" s="41">
        <v>256.54562399999998</v>
      </c>
      <c r="D4493" s="6">
        <f t="shared" si="73"/>
        <v>45.873486748947123</v>
      </c>
      <c r="E4493">
        <v>-1.4762701097688383E-2</v>
      </c>
    </row>
    <row r="4494" spans="2:5" x14ac:dyDescent="0.35">
      <c r="B4494" s="40">
        <v>37560</v>
      </c>
      <c r="C4494" s="41">
        <v>5.4731500000000004</v>
      </c>
      <c r="D4494" s="6">
        <f t="shared" si="73"/>
        <v>-0.92545792138035121</v>
      </c>
      <c r="E4494">
        <v>-1.4765334083144767E-2</v>
      </c>
    </row>
    <row r="4495" spans="2:5" x14ac:dyDescent="0.35">
      <c r="B4495" s="40">
        <v>40248</v>
      </c>
      <c r="C4495" s="41">
        <v>73.423630000000003</v>
      </c>
      <c r="D4495" s="6">
        <f t="shared" si="73"/>
        <v>6.3058396464395194</v>
      </c>
      <c r="E4495">
        <v>-1.4774207731176547E-2</v>
      </c>
    </row>
    <row r="4496" spans="2:5" x14ac:dyDescent="0.35">
      <c r="B4496" s="40">
        <v>38092</v>
      </c>
      <c r="C4496" s="41">
        <v>10.049992</v>
      </c>
      <c r="D4496" s="6">
        <f t="shared" si="73"/>
        <v>-0.67197289821607953</v>
      </c>
      <c r="E4496">
        <v>-1.4789347090087375E-2</v>
      </c>
    </row>
    <row r="4497" spans="2:5" x14ac:dyDescent="0.35">
      <c r="B4497" s="40">
        <v>38762</v>
      </c>
      <c r="C4497" s="41">
        <v>30.637688000000001</v>
      </c>
      <c r="D4497" s="6">
        <f t="shared" si="73"/>
        <v>2.4998129446420094</v>
      </c>
      <c r="E4497">
        <v>-1.4790480704369859E-2</v>
      </c>
    </row>
    <row r="4498" spans="2:5" x14ac:dyDescent="0.35">
      <c r="B4498" s="40">
        <v>37953</v>
      </c>
      <c r="C4498" s="41">
        <v>8.7540929999999992</v>
      </c>
      <c r="D4498" s="6">
        <f t="shared" si="73"/>
        <v>-0.98390470467029867</v>
      </c>
      <c r="E4498">
        <v>-1.4802120144921915E-2</v>
      </c>
    </row>
    <row r="4499" spans="2:5" x14ac:dyDescent="0.35">
      <c r="B4499" s="40">
        <v>44582</v>
      </c>
      <c r="C4499" s="41">
        <v>543.89141800000004</v>
      </c>
      <c r="D4499" s="6">
        <f t="shared" si="73"/>
        <v>25.361054138918021</v>
      </c>
      <c r="E4499">
        <v>-1.4825515953699745E-2</v>
      </c>
    </row>
    <row r="4500" spans="2:5" x14ac:dyDescent="0.35">
      <c r="B4500" s="40">
        <v>38582</v>
      </c>
      <c r="C4500" s="41">
        <v>20.632384999999999</v>
      </c>
      <c r="D4500" s="6">
        <f t="shared" si="73"/>
        <v>-0.94379396498633672</v>
      </c>
      <c r="E4500">
        <v>-1.4830694613527847E-2</v>
      </c>
    </row>
    <row r="4501" spans="2:5" x14ac:dyDescent="0.35">
      <c r="B4501" s="40">
        <v>43635</v>
      </c>
      <c r="C4501" s="41">
        <v>367.08486900000003</v>
      </c>
      <c r="D4501" s="6">
        <f t="shared" si="73"/>
        <v>0.49560617122890849</v>
      </c>
      <c r="E4501">
        <v>-1.4830971747904645E-2</v>
      </c>
    </row>
    <row r="4502" spans="2:5" x14ac:dyDescent="0.35">
      <c r="B4502" s="40">
        <v>42114</v>
      </c>
      <c r="C4502" s="41">
        <v>245.44220000000001</v>
      </c>
      <c r="D4502" s="6">
        <f t="shared" si="73"/>
        <v>-6.755073188595434E-2</v>
      </c>
      <c r="E4502">
        <v>-1.4837970957535919E-2</v>
      </c>
    </row>
    <row r="4503" spans="2:5" x14ac:dyDescent="0.35">
      <c r="B4503" s="40">
        <v>42635</v>
      </c>
      <c r="C4503" s="41">
        <v>263.22311400000001</v>
      </c>
      <c r="D4503" s="6">
        <f t="shared" si="73"/>
        <v>-0.48063128017914464</v>
      </c>
      <c r="E4503">
        <v>-1.4845458076789985E-2</v>
      </c>
    </row>
    <row r="4504" spans="2:5" x14ac:dyDescent="0.35">
      <c r="B4504" s="40">
        <v>44715</v>
      </c>
      <c r="C4504" s="41">
        <v>506.81356799999998</v>
      </c>
      <c r="D4504" s="6">
        <f t="shared" si="73"/>
        <v>44.681910267554699</v>
      </c>
      <c r="E4504">
        <v>-1.485523736782327E-2</v>
      </c>
    </row>
    <row r="4505" spans="2:5" x14ac:dyDescent="0.35">
      <c r="B4505" s="40">
        <v>38330</v>
      </c>
      <c r="C4505" s="41">
        <v>11.094404000000001</v>
      </c>
      <c r="D4505" s="6">
        <f t="shared" si="73"/>
        <v>-0.76492002147383964</v>
      </c>
      <c r="E4505">
        <v>-1.4867465251456652E-2</v>
      </c>
    </row>
    <row r="4506" spans="2:5" x14ac:dyDescent="0.35">
      <c r="B4506" s="40">
        <v>39463</v>
      </c>
      <c r="C4506" s="41">
        <v>47.194167999999998</v>
      </c>
      <c r="D4506" s="6">
        <f t="shared" si="73"/>
        <v>-0.78742864872556562</v>
      </c>
      <c r="E4506">
        <v>-1.4879680758195622E-2</v>
      </c>
    </row>
    <row r="4507" spans="2:5" x14ac:dyDescent="0.35">
      <c r="B4507" s="40">
        <v>42417</v>
      </c>
      <c r="C4507" s="41">
        <v>222.01565600000001</v>
      </c>
      <c r="D4507" s="6">
        <f t="shared" si="73"/>
        <v>21.847432824279718</v>
      </c>
      <c r="E4507">
        <v>-1.4891902748183186E-2</v>
      </c>
    </row>
    <row r="4508" spans="2:5" x14ac:dyDescent="0.35">
      <c r="B4508" s="40">
        <v>38105</v>
      </c>
      <c r="C4508" s="41">
        <v>9.7173130000000008</v>
      </c>
      <c r="D4508" s="6">
        <f t="shared" si="73"/>
        <v>-0.77182264044806892</v>
      </c>
      <c r="E4508">
        <v>-1.4901804069600788E-2</v>
      </c>
    </row>
    <row r="4509" spans="2:5" x14ac:dyDescent="0.35">
      <c r="B4509" s="40">
        <v>39304</v>
      </c>
      <c r="C4509" s="41">
        <v>42.586666000000001</v>
      </c>
      <c r="D4509" s="6">
        <f t="shared" si="73"/>
        <v>-0.91939520449395618</v>
      </c>
      <c r="E4509">
        <v>-1.4932766731534052E-2</v>
      </c>
    </row>
    <row r="4510" spans="2:5" x14ac:dyDescent="0.35">
      <c r="B4510" s="40">
        <v>44211</v>
      </c>
      <c r="C4510" s="41">
        <v>528.339111</v>
      </c>
      <c r="D4510" s="6">
        <f t="shared" si="73"/>
        <v>13.600067515132251</v>
      </c>
      <c r="E4510">
        <v>-1.4937683936468531E-2</v>
      </c>
    </row>
    <row r="4511" spans="2:5" x14ac:dyDescent="0.35">
      <c r="B4511" s="40">
        <v>39842</v>
      </c>
      <c r="C4511" s="41">
        <v>36.187443000000002</v>
      </c>
      <c r="D4511" s="6">
        <f t="shared" si="73"/>
        <v>-0.85846685019717106</v>
      </c>
      <c r="E4511">
        <v>-1.4950723776558638E-2</v>
      </c>
    </row>
    <row r="4512" spans="2:5" x14ac:dyDescent="0.35">
      <c r="B4512" s="40">
        <v>42766</v>
      </c>
      <c r="C4512" s="41">
        <v>255.681747</v>
      </c>
      <c r="D4512" s="6">
        <f t="shared" si="73"/>
        <v>5.0273762605883245</v>
      </c>
      <c r="E4512">
        <v>-1.4989231911819339E-2</v>
      </c>
    </row>
    <row r="4513" spans="2:5" x14ac:dyDescent="0.35">
      <c r="B4513" s="40">
        <v>39301</v>
      </c>
      <c r="C4513" s="41">
        <v>42.420074</v>
      </c>
      <c r="D4513" s="6">
        <f t="shared" si="73"/>
        <v>-0.86799368198076698</v>
      </c>
      <c r="E4513">
        <v>-1.4990188464881796E-2</v>
      </c>
    </row>
    <row r="4514" spans="2:5" x14ac:dyDescent="0.35">
      <c r="B4514" s="40">
        <v>43133</v>
      </c>
      <c r="C4514" s="41">
        <v>321.348816</v>
      </c>
      <c r="D4514" s="6">
        <f t="shared" si="73"/>
        <v>7.0584851321216515</v>
      </c>
      <c r="E4514">
        <v>-1.5012651026726446E-2</v>
      </c>
    </row>
    <row r="4515" spans="2:5" x14ac:dyDescent="0.35">
      <c r="B4515" s="40">
        <v>39602</v>
      </c>
      <c r="C4515" s="41">
        <v>39.877074999999998</v>
      </c>
      <c r="D4515" s="6">
        <f t="shared" si="73"/>
        <v>9.1199023168418242E-2</v>
      </c>
      <c r="E4515">
        <v>-1.5018196329473205E-2</v>
      </c>
    </row>
    <row r="4516" spans="2:5" x14ac:dyDescent="0.35">
      <c r="B4516" s="40">
        <v>39153</v>
      </c>
      <c r="C4516" s="41">
        <v>36.544272999999997</v>
      </c>
      <c r="D4516" s="6">
        <f t="shared" si="73"/>
        <v>-0.5764975438049259</v>
      </c>
      <c r="E4516">
        <v>-1.5024908681464817E-2</v>
      </c>
    </row>
    <row r="4517" spans="2:5" x14ac:dyDescent="0.35">
      <c r="B4517" s="40">
        <v>40387</v>
      </c>
      <c r="C4517" s="41">
        <v>86.290581000000003</v>
      </c>
      <c r="D4517" s="6">
        <f t="shared" si="73"/>
        <v>0.99502103531947217</v>
      </c>
      <c r="E4517">
        <v>-1.5032271030702973E-2</v>
      </c>
    </row>
    <row r="4518" spans="2:5" x14ac:dyDescent="0.35">
      <c r="B4518" s="40">
        <v>39931</v>
      </c>
      <c r="C4518" s="41">
        <v>43.252968000000003</v>
      </c>
      <c r="D4518" s="6">
        <f t="shared" si="73"/>
        <v>-0.83016026681691424</v>
      </c>
      <c r="E4518">
        <v>-1.5041280146236558E-2</v>
      </c>
    </row>
    <row r="4519" spans="2:5" x14ac:dyDescent="0.35">
      <c r="B4519" s="40">
        <v>42187</v>
      </c>
      <c r="C4519" s="41">
        <v>254.66931199999999</v>
      </c>
      <c r="D4519" s="6">
        <f t="shared" si="73"/>
        <v>5.2266548589652881</v>
      </c>
      <c r="E4519">
        <v>-1.5044378197154954E-2</v>
      </c>
    </row>
    <row r="4520" spans="2:5" x14ac:dyDescent="0.35">
      <c r="B4520" s="40">
        <v>39232</v>
      </c>
      <c r="C4520" s="41">
        <v>40.899859999999997</v>
      </c>
      <c r="D4520" s="6">
        <f t="shared" si="73"/>
        <v>-0.86993004460851853</v>
      </c>
      <c r="E4520">
        <v>-1.504517622744405E-2</v>
      </c>
    </row>
    <row r="4521" spans="2:5" x14ac:dyDescent="0.35">
      <c r="B4521" s="40">
        <v>43200</v>
      </c>
      <c r="C4521" s="41">
        <v>314.44509900000003</v>
      </c>
      <c r="D4521" s="6">
        <f t="shared" si="73"/>
        <v>4.5992537642725333</v>
      </c>
      <c r="E4521">
        <v>-1.504964946011913E-2</v>
      </c>
    </row>
    <row r="4522" spans="2:5" x14ac:dyDescent="0.35">
      <c r="B4522" s="40">
        <v>40035</v>
      </c>
      <c r="C4522" s="41">
        <v>56.158394000000001</v>
      </c>
      <c r="D4522" s="6">
        <f t="shared" si="73"/>
        <v>1.805783096172265</v>
      </c>
      <c r="E4522">
        <v>-1.5071399456425169E-2</v>
      </c>
    </row>
    <row r="4523" spans="2:5" x14ac:dyDescent="0.35">
      <c r="B4523" s="40">
        <v>38572</v>
      </c>
      <c r="C4523" s="41">
        <v>20.015229999999999</v>
      </c>
      <c r="D4523" s="6">
        <f t="shared" si="73"/>
        <v>-0.66023071995731397</v>
      </c>
      <c r="E4523">
        <v>-1.5085673029522396E-2</v>
      </c>
    </row>
    <row r="4524" spans="2:5" x14ac:dyDescent="0.35">
      <c r="B4524" s="40">
        <v>40095</v>
      </c>
      <c r="C4524" s="41">
        <v>58.908298000000002</v>
      </c>
      <c r="D4524" s="6">
        <f t="shared" si="73"/>
        <v>-0.21046103545471462</v>
      </c>
      <c r="E4524">
        <v>-1.5086251577813561E-2</v>
      </c>
    </row>
    <row r="4525" spans="2:5" x14ac:dyDescent="0.35">
      <c r="B4525" s="40">
        <v>40220</v>
      </c>
      <c r="C4525" s="41">
        <v>74.611007999999998</v>
      </c>
      <c r="D4525" s="6">
        <f t="shared" si="73"/>
        <v>-0.77392317983741743</v>
      </c>
      <c r="E4525">
        <v>-1.510434109766742E-2</v>
      </c>
    </row>
    <row r="4526" spans="2:5" x14ac:dyDescent="0.35">
      <c r="B4526" s="40">
        <v>43125</v>
      </c>
      <c r="C4526" s="41">
        <v>330.02502399999997</v>
      </c>
      <c r="D4526" s="6">
        <f t="shared" si="73"/>
        <v>34.93907721110385</v>
      </c>
      <c r="E4526">
        <v>-1.5172842457814761E-2</v>
      </c>
    </row>
    <row r="4527" spans="2:5" x14ac:dyDescent="0.35">
      <c r="B4527" s="40">
        <v>38189</v>
      </c>
      <c r="C4527" s="41">
        <v>9.1829020000000003</v>
      </c>
      <c r="D4527" s="6">
        <f t="shared" si="73"/>
        <v>-0.86586114913391732</v>
      </c>
      <c r="E4527">
        <v>-1.5202590206764665E-2</v>
      </c>
    </row>
    <row r="4528" spans="2:5" x14ac:dyDescent="0.35">
      <c r="B4528" s="40">
        <v>40199</v>
      </c>
      <c r="C4528" s="41">
        <v>68.458183000000005</v>
      </c>
      <c r="D4528" s="6">
        <f t="shared" si="73"/>
        <v>-0.54860567211346467</v>
      </c>
      <c r="E4528">
        <v>-1.5217735297426101E-2</v>
      </c>
    </row>
    <row r="4529" spans="2:5" x14ac:dyDescent="0.35">
      <c r="B4529" s="40">
        <v>41655</v>
      </c>
      <c r="C4529" s="41">
        <v>151.659378</v>
      </c>
      <c r="D4529" s="6">
        <f t="shared" si="73"/>
        <v>3.8076568922938741</v>
      </c>
      <c r="E4529">
        <v>-1.5240408684048952E-2</v>
      </c>
    </row>
    <row r="4530" spans="2:5" x14ac:dyDescent="0.35">
      <c r="B4530" s="40">
        <v>38755</v>
      </c>
      <c r="C4530" s="41">
        <v>31.545383000000001</v>
      </c>
      <c r="D4530" s="6">
        <f t="shared" si="73"/>
        <v>-0.86002963581897207</v>
      </c>
      <c r="E4530">
        <v>-1.5247818173718671E-2</v>
      </c>
    </row>
    <row r="4531" spans="2:5" x14ac:dyDescent="0.35">
      <c r="B4531" s="40">
        <v>42416</v>
      </c>
      <c r="C4531" s="41">
        <v>225.371872</v>
      </c>
      <c r="D4531" s="6">
        <f t="shared" si="73"/>
        <v>-0.58544286308273763</v>
      </c>
      <c r="E4531">
        <v>-1.5267057032530095E-2</v>
      </c>
    </row>
    <row r="4532" spans="2:5" x14ac:dyDescent="0.35">
      <c r="B4532" s="40">
        <v>44676</v>
      </c>
      <c r="C4532" s="41">
        <v>543.64489700000001</v>
      </c>
      <c r="D4532" s="6">
        <f t="shared" si="73"/>
        <v>11.666509948248905</v>
      </c>
      <c r="E4532">
        <v>-1.527205030034319E-2</v>
      </c>
    </row>
    <row r="4533" spans="2:5" x14ac:dyDescent="0.35">
      <c r="B4533" s="40">
        <v>39276</v>
      </c>
      <c r="C4533" s="41">
        <v>42.919865000000001</v>
      </c>
      <c r="D4533" s="6">
        <f t="shared" si="73"/>
        <v>-0.40637253891750613</v>
      </c>
      <c r="E4533">
        <v>-1.5288790872239862E-2</v>
      </c>
    </row>
    <row r="4534" spans="2:5" x14ac:dyDescent="0.35">
      <c r="B4534" s="40">
        <v>40249</v>
      </c>
      <c r="C4534" s="41">
        <v>72.301010000000005</v>
      </c>
      <c r="D4534" s="6">
        <f t="shared" si="73"/>
        <v>13.887276271866284</v>
      </c>
      <c r="E4534">
        <v>-1.5289628148322246E-2</v>
      </c>
    </row>
    <row r="4535" spans="2:5" x14ac:dyDescent="0.35">
      <c r="B4535" s="40">
        <v>37715</v>
      </c>
      <c r="C4535" s="41">
        <v>4.8565639999999997</v>
      </c>
      <c r="D4535" s="6">
        <f t="shared" si="73"/>
        <v>-0.94457600914727446</v>
      </c>
      <c r="E4535">
        <v>-1.5290423148855557E-2</v>
      </c>
    </row>
    <row r="4536" spans="2:5" x14ac:dyDescent="0.35">
      <c r="B4536" s="40">
        <v>40848</v>
      </c>
      <c r="C4536" s="41">
        <v>87.625664</v>
      </c>
      <c r="D4536" s="6">
        <f t="shared" si="73"/>
        <v>-0.84127977485312244</v>
      </c>
      <c r="E4536">
        <v>-1.5301176660384034E-2</v>
      </c>
    </row>
    <row r="4537" spans="2:5" x14ac:dyDescent="0.35">
      <c r="B4537" s="40">
        <v>44581</v>
      </c>
      <c r="C4537" s="41">
        <v>552.076233</v>
      </c>
      <c r="D4537" s="6">
        <f t="shared" si="73"/>
        <v>0.13226822593474707</v>
      </c>
      <c r="E4537">
        <v>-1.530213233971957E-2</v>
      </c>
    </row>
    <row r="4538" spans="2:5" x14ac:dyDescent="0.35">
      <c r="B4538" s="40">
        <v>44706</v>
      </c>
      <c r="C4538" s="41">
        <v>487.58431999999999</v>
      </c>
      <c r="D4538" s="6">
        <f t="shared" si="73"/>
        <v>9.4174248095113933E-2</v>
      </c>
      <c r="E4538">
        <v>-1.5334058087735926E-2</v>
      </c>
    </row>
    <row r="4539" spans="2:5" x14ac:dyDescent="0.35">
      <c r="B4539" s="40">
        <v>43798</v>
      </c>
      <c r="C4539" s="41">
        <v>445.61853000000002</v>
      </c>
      <c r="D4539" s="6">
        <f t="shared" si="73"/>
        <v>1.0426810636322417</v>
      </c>
      <c r="E4539">
        <v>-1.533510481824641E-2</v>
      </c>
    </row>
    <row r="4540" spans="2:5" x14ac:dyDescent="0.35">
      <c r="B4540" s="40">
        <v>42394</v>
      </c>
      <c r="C4540" s="41">
        <v>218.15374800000001</v>
      </c>
      <c r="D4540" s="6">
        <f t="shared" si="73"/>
        <v>46.500946192140042</v>
      </c>
      <c r="E4540">
        <v>-1.5355696271188735E-2</v>
      </c>
    </row>
    <row r="4541" spans="2:5" x14ac:dyDescent="0.35">
      <c r="B4541" s="40">
        <v>37735</v>
      </c>
      <c r="C4541" s="41">
        <v>4.592619</v>
      </c>
      <c r="D4541" s="6">
        <f t="shared" si="73"/>
        <v>-0.48002845871748051</v>
      </c>
      <c r="E4541">
        <v>-1.535956400372184E-2</v>
      </c>
    </row>
    <row r="4542" spans="2:5" x14ac:dyDescent="0.35">
      <c r="B4542" s="40">
        <v>38201</v>
      </c>
      <c r="C4542" s="41">
        <v>8.8324429999999996</v>
      </c>
      <c r="D4542" s="6">
        <f t="shared" si="73"/>
        <v>-0.97556486707886614</v>
      </c>
      <c r="E4542">
        <v>-1.5364098020314413E-2</v>
      </c>
    </row>
    <row r="4543" spans="2:5" x14ac:dyDescent="0.35">
      <c r="B4543" s="40">
        <v>43279</v>
      </c>
      <c r="C4543" s="41">
        <v>361.46490499999999</v>
      </c>
      <c r="D4543" s="6">
        <f t="shared" si="73"/>
        <v>0.79760087046743267</v>
      </c>
      <c r="E4543">
        <v>-1.5374790555127879E-2</v>
      </c>
    </row>
    <row r="4544" spans="2:5" x14ac:dyDescent="0.35">
      <c r="B4544" s="40">
        <v>41911</v>
      </c>
      <c r="C4544" s="41">
        <v>201.08184800000001</v>
      </c>
      <c r="D4544" s="6">
        <f t="shared" si="73"/>
        <v>-8.5579100575811071E-2</v>
      </c>
      <c r="E4544">
        <v>-1.5418985535297195E-2</v>
      </c>
    </row>
    <row r="4545" spans="2:5" x14ac:dyDescent="0.35">
      <c r="B4545" s="40">
        <v>42411</v>
      </c>
      <c r="C4545" s="41">
        <v>219.900757</v>
      </c>
      <c r="D4545" s="6">
        <f t="shared" si="73"/>
        <v>3.7989942369948834E-2</v>
      </c>
      <c r="E4545">
        <v>-1.5438674355376191E-2</v>
      </c>
    </row>
    <row r="4546" spans="2:5" x14ac:dyDescent="0.35">
      <c r="B4546" s="40">
        <v>41961</v>
      </c>
      <c r="C4546" s="41">
        <v>211.85249300000001</v>
      </c>
      <c r="D4546" s="6">
        <f t="shared" si="73"/>
        <v>8.3024938689229266</v>
      </c>
      <c r="E4546">
        <v>-1.5482369483403903E-2</v>
      </c>
    </row>
    <row r="4547" spans="2:5" x14ac:dyDescent="0.35">
      <c r="B4547" s="40">
        <v>38679</v>
      </c>
      <c r="C4547" s="41">
        <v>22.773731000000002</v>
      </c>
      <c r="D4547" s="6">
        <f t="shared" si="73"/>
        <v>-0.703684149647127</v>
      </c>
      <c r="E4547">
        <v>-1.5484918312252996E-2</v>
      </c>
    </row>
    <row r="4548" spans="2:5" x14ac:dyDescent="0.35">
      <c r="B4548" s="40">
        <v>40309</v>
      </c>
      <c r="C4548" s="41">
        <v>76.856269999999995</v>
      </c>
      <c r="D4548" s="6">
        <f t="shared" si="73"/>
        <v>0.77769232495091201</v>
      </c>
      <c r="E4548">
        <v>-1.5486649570111612E-2</v>
      </c>
    </row>
    <row r="4549" spans="2:5" x14ac:dyDescent="0.35">
      <c r="B4549" s="40">
        <v>39121</v>
      </c>
      <c r="C4549" s="41">
        <v>43.233730000000001</v>
      </c>
      <c r="D4549" s="6">
        <f t="shared" si="73"/>
        <v>-0.86333902630120307</v>
      </c>
      <c r="E4549">
        <v>-1.551494737455727E-2</v>
      </c>
    </row>
    <row r="4550" spans="2:5" x14ac:dyDescent="0.35">
      <c r="B4550" s="40">
        <v>43136</v>
      </c>
      <c r="C4550" s="41">
        <v>316.35754400000002</v>
      </c>
      <c r="D4550" s="6">
        <f t="shared" si="73"/>
        <v>0.38526368556214396</v>
      </c>
      <c r="E4550">
        <v>-1.553225576533626E-2</v>
      </c>
    </row>
    <row r="4551" spans="2:5" x14ac:dyDescent="0.35">
      <c r="B4551" s="40">
        <v>42025</v>
      </c>
      <c r="C4551" s="41">
        <v>228.37352000000001</v>
      </c>
      <c r="D4551" s="6">
        <f t="shared" ref="D4551:D4614" si="74">(C4551-C4552)/C4552</f>
        <v>34.419009402790145</v>
      </c>
      <c r="E4551">
        <v>-1.5541963363155048E-2</v>
      </c>
    </row>
    <row r="4552" spans="2:5" x14ac:dyDescent="0.35">
      <c r="B4552" s="40">
        <v>37811</v>
      </c>
      <c r="C4552" s="41">
        <v>6.4477669999999998</v>
      </c>
      <c r="D4552" s="6">
        <f t="shared" si="74"/>
        <v>-0.90905540854180267</v>
      </c>
      <c r="E4552">
        <v>-1.5544214700953898E-2</v>
      </c>
    </row>
    <row r="4553" spans="2:5" x14ac:dyDescent="0.35">
      <c r="B4553" s="40">
        <v>40149</v>
      </c>
      <c r="C4553" s="41">
        <v>70.897751</v>
      </c>
      <c r="D4553" s="6">
        <f t="shared" si="74"/>
        <v>13.899096085826558</v>
      </c>
      <c r="E4553">
        <v>-1.5587315558219557E-2</v>
      </c>
    </row>
    <row r="4554" spans="2:5" x14ac:dyDescent="0.35">
      <c r="B4554" s="40">
        <v>37733</v>
      </c>
      <c r="C4554" s="41">
        <v>4.758527</v>
      </c>
      <c r="D4554" s="6">
        <f t="shared" si="74"/>
        <v>-0.95776619974788735</v>
      </c>
      <c r="E4554">
        <v>-1.5600324207716338E-2</v>
      </c>
    </row>
    <row r="4555" spans="2:5" x14ac:dyDescent="0.35">
      <c r="B4555" s="40">
        <v>41285</v>
      </c>
      <c r="C4555" s="41">
        <v>112.671059</v>
      </c>
      <c r="D4555" s="6">
        <f t="shared" si="74"/>
        <v>10.558066350699232</v>
      </c>
      <c r="E4555">
        <v>-1.5619027053526337E-2</v>
      </c>
    </row>
    <row r="4556" spans="2:5" x14ac:dyDescent="0.35">
      <c r="B4556" s="40">
        <v>38083</v>
      </c>
      <c r="C4556" s="41">
        <v>9.7482620000000004</v>
      </c>
      <c r="D4556" s="6">
        <f t="shared" si="74"/>
        <v>0.19189829277507503</v>
      </c>
      <c r="E4556">
        <v>-1.5624869042143334E-2</v>
      </c>
    </row>
    <row r="4557" spans="2:5" x14ac:dyDescent="0.35">
      <c r="B4557" s="40">
        <v>38161</v>
      </c>
      <c r="C4557" s="41">
        <v>8.1787700000000001</v>
      </c>
      <c r="D4557" s="6">
        <f t="shared" si="74"/>
        <v>-0.98067233427548761</v>
      </c>
      <c r="E4557">
        <v>-1.5639839460171719E-2</v>
      </c>
    </row>
    <row r="4558" spans="2:5" x14ac:dyDescent="0.35">
      <c r="B4558" s="40">
        <v>43537</v>
      </c>
      <c r="C4558" s="41">
        <v>423.16387900000001</v>
      </c>
      <c r="D4558" s="6">
        <f t="shared" si="74"/>
        <v>0.65633156842507356</v>
      </c>
      <c r="E4558">
        <v>-1.5649530936620391E-2</v>
      </c>
    </row>
    <row r="4559" spans="2:5" x14ac:dyDescent="0.35">
      <c r="B4559" s="40">
        <v>42103</v>
      </c>
      <c r="C4559" s="41">
        <v>255.48258999999999</v>
      </c>
      <c r="D4559" s="6">
        <f t="shared" si="74"/>
        <v>6.0852420186866789</v>
      </c>
      <c r="E4559">
        <v>-1.5649780742912036E-2</v>
      </c>
    </row>
    <row r="4560" spans="2:5" x14ac:dyDescent="0.35">
      <c r="B4560" s="40">
        <v>38929</v>
      </c>
      <c r="C4560" s="41">
        <v>36.058413999999999</v>
      </c>
      <c r="D4560" s="6">
        <f t="shared" si="74"/>
        <v>-0.86238001583836765</v>
      </c>
      <c r="E4560">
        <v>-1.5677539686168626E-2</v>
      </c>
    </row>
    <row r="4561" spans="2:5" x14ac:dyDescent="0.35">
      <c r="B4561" s="40">
        <v>42506</v>
      </c>
      <c r="C4561" s="41">
        <v>262.01437399999998</v>
      </c>
      <c r="D4561" s="6">
        <f t="shared" si="74"/>
        <v>2.6813842976782201E-2</v>
      </c>
      <c r="E4561">
        <v>-1.5716325983766183E-2</v>
      </c>
    </row>
    <row r="4562" spans="2:5" x14ac:dyDescent="0.35">
      <c r="B4562" s="40">
        <v>42870</v>
      </c>
      <c r="C4562" s="41">
        <v>255.17222599999999</v>
      </c>
      <c r="D4562" s="6">
        <f t="shared" si="74"/>
        <v>5.0088314475432911</v>
      </c>
      <c r="E4562">
        <v>-1.5722630163837802E-2</v>
      </c>
    </row>
    <row r="4563" spans="2:5" x14ac:dyDescent="0.35">
      <c r="B4563" s="40">
        <v>38841</v>
      </c>
      <c r="C4563" s="41">
        <v>42.466197999999999</v>
      </c>
      <c r="D4563" s="6">
        <f t="shared" si="74"/>
        <v>-0.3941966690986563</v>
      </c>
      <c r="E4563">
        <v>-1.5754711624150135E-2</v>
      </c>
    </row>
    <row r="4564" spans="2:5" x14ac:dyDescent="0.35">
      <c r="B4564" s="40">
        <v>40135</v>
      </c>
      <c r="C4564" s="41">
        <v>70.098984000000002</v>
      </c>
      <c r="D4564" s="6">
        <f t="shared" si="74"/>
        <v>-0.71456224796799472</v>
      </c>
      <c r="E4564">
        <v>-1.5761923708143947E-2</v>
      </c>
    </row>
    <row r="4565" spans="2:5" x14ac:dyDescent="0.35">
      <c r="B4565" s="40">
        <v>42781</v>
      </c>
      <c r="C4565" s="41">
        <v>245.584137</v>
      </c>
      <c r="D4565" s="6">
        <f t="shared" si="74"/>
        <v>-3.6154587210700355E-2</v>
      </c>
      <c r="E4565">
        <v>-1.5778932426843563E-2</v>
      </c>
    </row>
    <row r="4566" spans="2:5" x14ac:dyDescent="0.35">
      <c r="B4566" s="40">
        <v>42510</v>
      </c>
      <c r="C4566" s="41">
        <v>254.796188</v>
      </c>
      <c r="D4566" s="6">
        <f t="shared" si="74"/>
        <v>4.4229825351809549</v>
      </c>
      <c r="E4566">
        <v>-1.5805336670683758E-2</v>
      </c>
    </row>
    <row r="4567" spans="2:5" x14ac:dyDescent="0.35">
      <c r="B4567" s="40">
        <v>39443</v>
      </c>
      <c r="C4567" s="41">
        <v>46.984512000000002</v>
      </c>
      <c r="D4567" s="6">
        <f t="shared" si="74"/>
        <v>3.9243606780292004</v>
      </c>
      <c r="E4567">
        <v>-1.5810064807647888E-2</v>
      </c>
    </row>
    <row r="4568" spans="2:5" x14ac:dyDescent="0.35">
      <c r="B4568" s="40">
        <v>38272</v>
      </c>
      <c r="C4568" s="41">
        <v>9.5412409999999994</v>
      </c>
      <c r="D4568" s="6">
        <f t="shared" si="74"/>
        <v>-0.90271908531455303</v>
      </c>
      <c r="E4568">
        <v>-1.5840534091842239E-2</v>
      </c>
    </row>
    <row r="4569" spans="2:5" x14ac:dyDescent="0.35">
      <c r="B4569" s="40">
        <v>40732</v>
      </c>
      <c r="C4569" s="41">
        <v>98.079268999999996</v>
      </c>
      <c r="D4569" s="6">
        <f t="shared" si="74"/>
        <v>1.222349264548271</v>
      </c>
      <c r="E4569">
        <v>-1.5865790546563913E-2</v>
      </c>
    </row>
    <row r="4570" spans="2:5" x14ac:dyDescent="0.35">
      <c r="B4570" s="40">
        <v>39566</v>
      </c>
      <c r="C4570" s="41">
        <v>44.133147999999998</v>
      </c>
      <c r="D4570" s="6">
        <f t="shared" si="74"/>
        <v>3.7687445946197089</v>
      </c>
      <c r="E4570">
        <v>-1.589531228757168E-2</v>
      </c>
    </row>
    <row r="4571" spans="2:5" x14ac:dyDescent="0.35">
      <c r="B4571" s="40">
        <v>37937</v>
      </c>
      <c r="C4571" s="41">
        <v>9.2546680000000006</v>
      </c>
      <c r="D4571" s="6">
        <f t="shared" si="74"/>
        <v>-0.75566818015264325</v>
      </c>
      <c r="E4571">
        <v>-1.5905368702605182E-2</v>
      </c>
    </row>
    <row r="4572" spans="2:5" x14ac:dyDescent="0.35">
      <c r="B4572" s="40">
        <v>39722</v>
      </c>
      <c r="C4572" s="41">
        <v>37.877457</v>
      </c>
      <c r="D4572" s="6">
        <f t="shared" si="74"/>
        <v>-0.73334244826469785</v>
      </c>
      <c r="E4572">
        <v>-1.5916335633302619E-2</v>
      </c>
    </row>
    <row r="4573" spans="2:5" x14ac:dyDescent="0.35">
      <c r="B4573" s="40">
        <v>41598</v>
      </c>
      <c r="C4573" s="41">
        <v>142.04531900000001</v>
      </c>
      <c r="D4573" s="6">
        <f t="shared" si="74"/>
        <v>0.73848741934951689</v>
      </c>
      <c r="E4573">
        <v>-1.5947346425486661E-2</v>
      </c>
    </row>
    <row r="4574" spans="2:5" x14ac:dyDescent="0.35">
      <c r="B4574" s="40">
        <v>40938</v>
      </c>
      <c r="C4574" s="41">
        <v>81.706267999999994</v>
      </c>
      <c r="D4574" s="6">
        <f t="shared" si="74"/>
        <v>-0.8359356626379546</v>
      </c>
      <c r="E4574">
        <v>-1.5957452638154797E-2</v>
      </c>
    </row>
    <row r="4575" spans="2:5" x14ac:dyDescent="0.35">
      <c r="B4575" s="40">
        <v>44134</v>
      </c>
      <c r="C4575" s="41">
        <v>498.01357999999999</v>
      </c>
      <c r="D4575" s="6">
        <f t="shared" si="74"/>
        <v>42.181919512310806</v>
      </c>
      <c r="E4575">
        <v>-1.596901997699935E-2</v>
      </c>
    </row>
    <row r="4576" spans="2:5" x14ac:dyDescent="0.35">
      <c r="B4576" s="40">
        <v>38327</v>
      </c>
      <c r="C4576" s="41">
        <v>11.532919</v>
      </c>
      <c r="D4576" s="6">
        <f t="shared" si="74"/>
        <v>-0.70145561922689015</v>
      </c>
      <c r="E4576">
        <v>-1.5986471318743596E-2</v>
      </c>
    </row>
    <row r="4577" spans="2:5" x14ac:dyDescent="0.35">
      <c r="B4577" s="40">
        <v>38966</v>
      </c>
      <c r="C4577" s="41">
        <v>38.630501000000002</v>
      </c>
      <c r="D4577" s="6">
        <f t="shared" si="74"/>
        <v>0.14290405283668939</v>
      </c>
      <c r="E4577">
        <v>-1.5987988229708022E-2</v>
      </c>
    </row>
    <row r="4578" spans="2:5" x14ac:dyDescent="0.35">
      <c r="B4578" s="40">
        <v>39790</v>
      </c>
      <c r="C4578" s="41">
        <v>33.800300999999997</v>
      </c>
      <c r="D4578" s="6">
        <f t="shared" si="74"/>
        <v>-0.94079062800083635</v>
      </c>
      <c r="E4578">
        <v>-1.5989847900459864E-2</v>
      </c>
    </row>
    <row r="4579" spans="2:5" x14ac:dyDescent="0.35">
      <c r="B4579" s="40">
        <v>44494</v>
      </c>
      <c r="C4579" s="41">
        <v>570.86065699999995</v>
      </c>
      <c r="D4579" s="6">
        <f t="shared" si="74"/>
        <v>48.584061634048574</v>
      </c>
      <c r="E4579">
        <v>-1.5996583795596146E-2</v>
      </c>
    </row>
    <row r="4580" spans="2:5" x14ac:dyDescent="0.35">
      <c r="B4580" s="40">
        <v>38322</v>
      </c>
      <c r="C4580" s="41">
        <v>11.512987000000001</v>
      </c>
      <c r="D4580" s="6">
        <f t="shared" si="74"/>
        <v>0.48091650479642301</v>
      </c>
      <c r="E4580">
        <v>-1.6013704885655931E-2</v>
      </c>
    </row>
    <row r="4581" spans="2:5" x14ac:dyDescent="0.35">
      <c r="B4581" s="40">
        <v>37875</v>
      </c>
      <c r="C4581" s="41">
        <v>7.7742310000000003</v>
      </c>
      <c r="D4581" s="6">
        <f t="shared" si="74"/>
        <v>-0.15158251242413412</v>
      </c>
      <c r="E4581">
        <v>-1.6019147440225857E-2</v>
      </c>
    </row>
    <row r="4582" spans="2:5" x14ac:dyDescent="0.35">
      <c r="B4582" s="40">
        <v>38182</v>
      </c>
      <c r="C4582" s="41">
        <v>9.163214</v>
      </c>
      <c r="D4582" s="6">
        <f t="shared" si="74"/>
        <v>-0.95430597417357976</v>
      </c>
      <c r="E4582">
        <v>-1.6067585762423505E-2</v>
      </c>
    </row>
    <row r="4583" spans="2:5" x14ac:dyDescent="0.35">
      <c r="B4583" s="40">
        <v>41990</v>
      </c>
      <c r="C4583" s="41">
        <v>200.53417999999999</v>
      </c>
      <c r="D4583" s="6">
        <f t="shared" si="74"/>
        <v>33.92008581389112</v>
      </c>
      <c r="E4583">
        <v>-1.6121957710169568E-2</v>
      </c>
    </row>
    <row r="4584" spans="2:5" x14ac:dyDescent="0.35">
      <c r="B4584" s="40">
        <v>37783</v>
      </c>
      <c r="C4584" s="41">
        <v>5.7426599999999999</v>
      </c>
      <c r="D4584" s="6">
        <f t="shared" si="74"/>
        <v>1.3346866599976656E-2</v>
      </c>
      <c r="E4584">
        <v>-1.6149939197447456E-2</v>
      </c>
    </row>
    <row r="4585" spans="2:5" x14ac:dyDescent="0.35">
      <c r="B4585" s="40">
        <v>37518</v>
      </c>
      <c r="C4585" s="41">
        <v>5.6670230000000004</v>
      </c>
      <c r="D4585" s="6">
        <f t="shared" si="74"/>
        <v>-0.95258082518267106</v>
      </c>
      <c r="E4585">
        <v>-1.6181466302051702E-2</v>
      </c>
    </row>
    <row r="4586" spans="2:5" x14ac:dyDescent="0.35">
      <c r="B4586" s="40">
        <v>41354</v>
      </c>
      <c r="C4586" s="41">
        <v>119.509102</v>
      </c>
      <c r="D4586" s="6">
        <f t="shared" si="74"/>
        <v>0.36484971762210905</v>
      </c>
      <c r="E4586">
        <v>-1.6188120074816986E-2</v>
      </c>
    </row>
    <row r="4587" spans="2:5" x14ac:dyDescent="0.35">
      <c r="B4587" s="40">
        <v>40528</v>
      </c>
      <c r="C4587" s="41">
        <v>87.562095999999997</v>
      </c>
      <c r="D4587" s="6">
        <f t="shared" si="74"/>
        <v>1.3550658806916571</v>
      </c>
      <c r="E4587">
        <v>-1.6192492948658873E-2</v>
      </c>
    </row>
    <row r="4588" spans="2:5" x14ac:dyDescent="0.35">
      <c r="B4588" s="40">
        <v>39646</v>
      </c>
      <c r="C4588" s="41">
        <v>37.180317000000002</v>
      </c>
      <c r="D4588" s="6">
        <f t="shared" si="74"/>
        <v>-9.3717666892308968E-2</v>
      </c>
      <c r="E4588">
        <v>-1.6210427778911265E-2</v>
      </c>
    </row>
    <row r="4589" spans="2:5" x14ac:dyDescent="0.35">
      <c r="B4589" s="40">
        <v>39618</v>
      </c>
      <c r="C4589" s="41">
        <v>41.025092999999998</v>
      </c>
      <c r="D4589" s="6">
        <f t="shared" si="74"/>
        <v>-0.90120094369754744</v>
      </c>
      <c r="E4589">
        <v>-1.621093655859069E-2</v>
      </c>
    </row>
    <row r="4590" spans="2:5" x14ac:dyDescent="0.35">
      <c r="B4590" s="40">
        <v>43924</v>
      </c>
      <c r="C4590" s="41">
        <v>415.23770100000002</v>
      </c>
      <c r="D4590" s="6">
        <f t="shared" si="74"/>
        <v>-0.28009526824391917</v>
      </c>
      <c r="E4590">
        <v>-1.6212509111527967E-2</v>
      </c>
    </row>
    <row r="4591" spans="2:5" x14ac:dyDescent="0.35">
      <c r="B4591" s="40">
        <v>44915</v>
      </c>
      <c r="C4591" s="41">
        <v>576.79534899999999</v>
      </c>
      <c r="D4591" s="6">
        <f t="shared" si="74"/>
        <v>5.5660360667483015</v>
      </c>
      <c r="E4591">
        <v>-1.6212552171237925E-2</v>
      </c>
    </row>
    <row r="4592" spans="2:5" x14ac:dyDescent="0.35">
      <c r="B4592" s="40">
        <v>40821</v>
      </c>
      <c r="C4592" s="41">
        <v>87.845291000000003</v>
      </c>
      <c r="D4592" s="6">
        <f t="shared" si="74"/>
        <v>1.6418811647323612</v>
      </c>
      <c r="E4592">
        <v>-1.6231923510457113E-2</v>
      </c>
    </row>
    <row r="4593" spans="2:5" x14ac:dyDescent="0.35">
      <c r="B4593" s="40">
        <v>39792</v>
      </c>
      <c r="C4593" s="41">
        <v>33.251038000000001</v>
      </c>
      <c r="D4593" s="6">
        <f t="shared" si="74"/>
        <v>-0.58050503094388461</v>
      </c>
      <c r="E4593">
        <v>-1.6250239901709641E-2</v>
      </c>
    </row>
    <row r="4594" spans="2:5" x14ac:dyDescent="0.35">
      <c r="B4594" s="40">
        <v>40583</v>
      </c>
      <c r="C4594" s="41">
        <v>79.264449999999997</v>
      </c>
      <c r="D4594" s="6">
        <f t="shared" si="74"/>
        <v>-0.84865806832958923</v>
      </c>
      <c r="E4594">
        <v>-1.6260001462247493E-2</v>
      </c>
    </row>
    <row r="4595" spans="2:5" x14ac:dyDescent="0.35">
      <c r="B4595" s="40">
        <v>44984</v>
      </c>
      <c r="C4595" s="41">
        <v>523.74414100000001</v>
      </c>
      <c r="D4595" s="6">
        <f t="shared" si="74"/>
        <v>0.37198369416008759</v>
      </c>
      <c r="E4595">
        <v>-1.6264660076813934E-2</v>
      </c>
    </row>
    <row r="4596" spans="2:5" x14ac:dyDescent="0.35">
      <c r="B4596" s="40">
        <v>43398</v>
      </c>
      <c r="C4596" s="41">
        <v>381.74224900000002</v>
      </c>
      <c r="D4596" s="6">
        <f t="shared" si="74"/>
        <v>39.896517977799412</v>
      </c>
      <c r="E4596">
        <v>-1.6290242238041198E-2</v>
      </c>
    </row>
    <row r="4597" spans="2:5" x14ac:dyDescent="0.35">
      <c r="B4597" s="40">
        <v>38138</v>
      </c>
      <c r="C4597" s="41">
        <v>9.334346</v>
      </c>
      <c r="D4597" s="6">
        <f t="shared" si="74"/>
        <v>-0.96516466634771914</v>
      </c>
      <c r="E4597">
        <v>-1.6306637070544607E-2</v>
      </c>
    </row>
    <row r="4598" spans="2:5" x14ac:dyDescent="0.35">
      <c r="B4598" s="40">
        <v>42852</v>
      </c>
      <c r="C4598" s="41">
        <v>267.95626800000002</v>
      </c>
      <c r="D4598" s="6">
        <f t="shared" si="74"/>
        <v>26.378954592869295</v>
      </c>
      <c r="E4598">
        <v>-1.632381890291296E-2</v>
      </c>
    </row>
    <row r="4599" spans="2:5" x14ac:dyDescent="0.35">
      <c r="B4599" s="40">
        <v>38058</v>
      </c>
      <c r="C4599" s="41">
        <v>9.7869430000000008</v>
      </c>
      <c r="D4599" s="6">
        <f t="shared" si="74"/>
        <v>-0.8850042359036866</v>
      </c>
      <c r="E4599">
        <v>-1.6329804315128003E-2</v>
      </c>
    </row>
    <row r="4600" spans="2:5" x14ac:dyDescent="0.35">
      <c r="B4600" s="40">
        <v>40871</v>
      </c>
      <c r="C4600" s="41">
        <v>85.106987000000004</v>
      </c>
      <c r="D4600" s="6">
        <f t="shared" si="74"/>
        <v>-0.81403483044010649</v>
      </c>
      <c r="E4600">
        <v>-1.6334976855256676E-2</v>
      </c>
    </row>
    <row r="4601" spans="2:5" x14ac:dyDescent="0.35">
      <c r="B4601" s="40">
        <v>43341</v>
      </c>
      <c r="C4601" s="41">
        <v>457.65014600000001</v>
      </c>
      <c r="D4601" s="6">
        <f t="shared" si="74"/>
        <v>47.150607561257999</v>
      </c>
      <c r="E4601">
        <v>-1.636647663420409E-2</v>
      </c>
    </row>
    <row r="4602" spans="2:5" x14ac:dyDescent="0.35">
      <c r="B4602" s="40">
        <v>38085</v>
      </c>
      <c r="C4602" s="41">
        <v>9.5045559999999991</v>
      </c>
      <c r="D4602" s="6">
        <f t="shared" si="74"/>
        <v>-0.766202378574528</v>
      </c>
      <c r="E4602">
        <v>-1.641306082338715E-2</v>
      </c>
    </row>
    <row r="4603" spans="2:5" x14ac:dyDescent="0.35">
      <c r="B4603" s="40">
        <v>39136</v>
      </c>
      <c r="C4603" s="41">
        <v>40.652920000000002</v>
      </c>
      <c r="D4603" s="6">
        <f t="shared" si="74"/>
        <v>-0.82810396122733521</v>
      </c>
      <c r="E4603">
        <v>-1.6483829264469486E-2</v>
      </c>
    </row>
    <row r="4604" spans="2:5" x14ac:dyDescent="0.35">
      <c r="B4604" s="40">
        <v>42122</v>
      </c>
      <c r="C4604" s="41">
        <v>236.497131</v>
      </c>
      <c r="D4604" s="6">
        <f t="shared" si="74"/>
        <v>0.63074184532476263</v>
      </c>
      <c r="E4604">
        <v>-1.6511536910825977E-2</v>
      </c>
    </row>
    <row r="4605" spans="2:5" x14ac:dyDescent="0.35">
      <c r="B4605" s="40">
        <v>41589</v>
      </c>
      <c r="C4605" s="41">
        <v>145.024261</v>
      </c>
      <c r="D4605" s="6">
        <f t="shared" si="74"/>
        <v>-0.68311403762497058</v>
      </c>
      <c r="E4605">
        <v>-1.6529302184906398E-2</v>
      </c>
    </row>
    <row r="4606" spans="2:5" x14ac:dyDescent="0.35">
      <c r="B4606" s="40">
        <v>44036</v>
      </c>
      <c r="C4606" s="41">
        <v>457.65441900000002</v>
      </c>
      <c r="D4606" s="6">
        <f t="shared" si="74"/>
        <v>0.40278659970763286</v>
      </c>
      <c r="E4606">
        <v>-1.6581509084756529E-2</v>
      </c>
    </row>
    <row r="4607" spans="2:5" x14ac:dyDescent="0.35">
      <c r="B4607" s="40">
        <v>43132</v>
      </c>
      <c r="C4607" s="41">
        <v>326.24664300000001</v>
      </c>
      <c r="D4607" s="6">
        <f t="shared" si="74"/>
        <v>-0.38807722345708834</v>
      </c>
      <c r="E4607">
        <v>-1.6591672356527337E-2</v>
      </c>
    </row>
    <row r="4608" spans="2:5" x14ac:dyDescent="0.35">
      <c r="B4608" s="40">
        <v>44964</v>
      </c>
      <c r="C4608" s="41">
        <v>533.15002400000003</v>
      </c>
      <c r="D4608" s="6">
        <f t="shared" si="74"/>
        <v>1.564113630083916</v>
      </c>
      <c r="E4608">
        <v>-1.6614632121406632E-2</v>
      </c>
    </row>
    <row r="4609" spans="2:5" x14ac:dyDescent="0.35">
      <c r="B4609" s="40">
        <v>41992</v>
      </c>
      <c r="C4609" s="41">
        <v>207.92761200000001</v>
      </c>
      <c r="D4609" s="6">
        <f t="shared" si="74"/>
        <v>2.3442946222134098</v>
      </c>
      <c r="E4609">
        <v>-1.661978006829265E-2</v>
      </c>
    </row>
    <row r="4610" spans="2:5" x14ac:dyDescent="0.35">
      <c r="B4610" s="40">
        <v>40102</v>
      </c>
      <c r="C4610" s="41">
        <v>62.173831999999997</v>
      </c>
      <c r="D4610" s="6">
        <f t="shared" si="74"/>
        <v>-0.77781930231670404</v>
      </c>
      <c r="E4610">
        <v>-1.6649422583249428E-2</v>
      </c>
    </row>
    <row r="4611" spans="2:5" x14ac:dyDescent="0.35">
      <c r="B4611" s="40">
        <v>42936</v>
      </c>
      <c r="C4611" s="41">
        <v>279.83453400000002</v>
      </c>
      <c r="D4611" s="6">
        <f t="shared" si="74"/>
        <v>-0.35647219722420642</v>
      </c>
      <c r="E4611">
        <v>-1.6658518027790763E-2</v>
      </c>
    </row>
    <row r="4612" spans="2:5" x14ac:dyDescent="0.35">
      <c r="B4612" s="40">
        <v>43836</v>
      </c>
      <c r="C4612" s="41">
        <v>434.84451300000001</v>
      </c>
      <c r="D4612" s="6">
        <f t="shared" si="74"/>
        <v>1.167336697903723</v>
      </c>
      <c r="E4612">
        <v>-1.6681309258559852E-2</v>
      </c>
    </row>
    <row r="4613" spans="2:5" x14ac:dyDescent="0.35">
      <c r="B4613" s="40">
        <v>41898</v>
      </c>
      <c r="C4613" s="41">
        <v>200.63542200000001</v>
      </c>
      <c r="D4613" s="6">
        <f t="shared" si="74"/>
        <v>-3.1251527219885722E-3</v>
      </c>
      <c r="E4613">
        <v>-1.6681537345281834E-2</v>
      </c>
    </row>
    <row r="4614" spans="2:5" x14ac:dyDescent="0.35">
      <c r="B4614" s="40">
        <v>41905</v>
      </c>
      <c r="C4614" s="41">
        <v>201.26440400000001</v>
      </c>
      <c r="D4614" s="6">
        <f t="shared" si="74"/>
        <v>-0.61421714388437032</v>
      </c>
      <c r="E4614">
        <v>-1.6722350315742068E-2</v>
      </c>
    </row>
    <row r="4615" spans="2:5" x14ac:dyDescent="0.35">
      <c r="B4615" s="40">
        <v>44686</v>
      </c>
      <c r="C4615" s="41">
        <v>521.70385699999997</v>
      </c>
      <c r="D4615" s="6">
        <f t="shared" ref="D4615:D4678" si="75">(C4615-C4616)/C4616</f>
        <v>0.944838201785548</v>
      </c>
      <c r="E4615">
        <v>-1.6727014058157241E-2</v>
      </c>
    </row>
    <row r="4616" spans="2:5" x14ac:dyDescent="0.35">
      <c r="B4616" s="40">
        <v>42605</v>
      </c>
      <c r="C4616" s="41">
        <v>268.250519</v>
      </c>
      <c r="D4616" s="6">
        <f t="shared" si="75"/>
        <v>2.004102672404251</v>
      </c>
      <c r="E4616">
        <v>-1.6736995341010107E-2</v>
      </c>
    </row>
    <row r="4617" spans="2:5" x14ac:dyDescent="0.35">
      <c r="B4617" s="40">
        <v>40417</v>
      </c>
      <c r="C4617" s="41">
        <v>89.294724000000002</v>
      </c>
      <c r="D4617" s="6">
        <f t="shared" si="75"/>
        <v>6.8532760543922279E-3</v>
      </c>
      <c r="E4617">
        <v>-1.67464145653719E-2</v>
      </c>
    </row>
    <row r="4618" spans="2:5" x14ac:dyDescent="0.35">
      <c r="B4618" s="40">
        <v>40379</v>
      </c>
      <c r="C4618" s="41">
        <v>88.686927999999995</v>
      </c>
      <c r="D4618" s="6">
        <f t="shared" si="75"/>
        <v>2.7514481582158377</v>
      </c>
      <c r="E4618">
        <v>-1.675455500987073E-2</v>
      </c>
    </row>
    <row r="4619" spans="2:5" x14ac:dyDescent="0.35">
      <c r="B4619" s="40">
        <v>38691</v>
      </c>
      <c r="C4619" s="41">
        <v>23.640718</v>
      </c>
      <c r="D4619" s="6">
        <f t="shared" si="75"/>
        <v>-0.90868360835573692</v>
      </c>
      <c r="E4619">
        <v>-1.6759908047384406E-2</v>
      </c>
    </row>
    <row r="4620" spans="2:5" x14ac:dyDescent="0.35">
      <c r="B4620" s="40">
        <v>42509</v>
      </c>
      <c r="C4620" s="41">
        <v>258.88799999999998</v>
      </c>
      <c r="D4620" s="6">
        <f t="shared" si="75"/>
        <v>5.4871554882626405</v>
      </c>
      <c r="E4620">
        <v>-1.6762888543023761E-2</v>
      </c>
    </row>
    <row r="4621" spans="2:5" x14ac:dyDescent="0.35">
      <c r="B4621" s="40">
        <v>39911</v>
      </c>
      <c r="C4621" s="41">
        <v>39.907783999999999</v>
      </c>
      <c r="D4621" s="6">
        <f t="shared" si="75"/>
        <v>-0.651141105978019</v>
      </c>
      <c r="E4621">
        <v>-1.6798066874797062E-2</v>
      </c>
    </row>
    <row r="4622" spans="2:5" x14ac:dyDescent="0.35">
      <c r="B4622" s="40">
        <v>41164</v>
      </c>
      <c r="C4622" s="41">
        <v>114.395203</v>
      </c>
      <c r="D4622" s="6">
        <f t="shared" si="75"/>
        <v>-0.76834939330318663</v>
      </c>
      <c r="E4622">
        <v>-1.6813047197316328E-2</v>
      </c>
    </row>
    <row r="4623" spans="2:5" x14ac:dyDescent="0.35">
      <c r="B4623" s="40">
        <v>44126</v>
      </c>
      <c r="C4623" s="41">
        <v>493.82647700000001</v>
      </c>
      <c r="D4623" s="6">
        <f t="shared" si="75"/>
        <v>21.348510498235999</v>
      </c>
      <c r="E4623">
        <v>-1.6865420450268426E-2</v>
      </c>
    </row>
    <row r="4624" spans="2:5" x14ac:dyDescent="0.35">
      <c r="B4624" s="40">
        <v>38639</v>
      </c>
      <c r="C4624" s="41">
        <v>22.096616999999998</v>
      </c>
      <c r="D4624" s="6">
        <f t="shared" si="75"/>
        <v>-0.91446370137653077</v>
      </c>
      <c r="E4624">
        <v>-1.6869935826926977E-2</v>
      </c>
    </row>
    <row r="4625" spans="2:5" x14ac:dyDescent="0.35">
      <c r="B4625" s="40">
        <v>42195</v>
      </c>
      <c r="C4625" s="41">
        <v>258.33029199999999</v>
      </c>
      <c r="D4625" s="6">
        <f t="shared" si="75"/>
        <v>2.7440294877243563</v>
      </c>
      <c r="E4625">
        <v>-1.6893471442119702E-2</v>
      </c>
    </row>
    <row r="4626" spans="2:5" x14ac:dyDescent="0.35">
      <c r="B4626" s="40">
        <v>40177</v>
      </c>
      <c r="C4626" s="41">
        <v>68.997932000000006</v>
      </c>
      <c r="D4626" s="6">
        <f t="shared" si="75"/>
        <v>-0.80529665630949288</v>
      </c>
      <c r="E4626">
        <v>-1.6917546617136691E-2</v>
      </c>
    </row>
    <row r="4627" spans="2:5" x14ac:dyDescent="0.35">
      <c r="B4627" s="40">
        <v>43270</v>
      </c>
      <c r="C4627" s="41">
        <v>354.374664</v>
      </c>
      <c r="D4627" s="6">
        <f t="shared" si="75"/>
        <v>3.0012235767412658</v>
      </c>
      <c r="E4627">
        <v>-1.6951113270249969E-2</v>
      </c>
    </row>
    <row r="4628" spans="2:5" x14ac:dyDescent="0.35">
      <c r="B4628" s="40">
        <v>40549</v>
      </c>
      <c r="C4628" s="41">
        <v>88.566574000000003</v>
      </c>
      <c r="D4628" s="6">
        <f t="shared" si="75"/>
        <v>-8.8071156142023696E-2</v>
      </c>
      <c r="E4628">
        <v>-1.6965367805363868E-2</v>
      </c>
    </row>
    <row r="4629" spans="2:5" x14ac:dyDescent="0.35">
      <c r="B4629" s="40">
        <v>41031</v>
      </c>
      <c r="C4629" s="41">
        <v>97.120048999999995</v>
      </c>
      <c r="D4629" s="6">
        <f t="shared" si="75"/>
        <v>-0.82443124859785277</v>
      </c>
      <c r="E4629">
        <v>-1.6987036421867024E-2</v>
      </c>
    </row>
    <row r="4630" spans="2:5" x14ac:dyDescent="0.35">
      <c r="B4630" s="40">
        <v>44768</v>
      </c>
      <c r="C4630" s="41">
        <v>553.17388900000003</v>
      </c>
      <c r="D4630" s="6">
        <f t="shared" si="75"/>
        <v>0.30009166901488987</v>
      </c>
      <c r="E4630">
        <v>-1.699243257246242E-2</v>
      </c>
    </row>
    <row r="4631" spans="2:5" x14ac:dyDescent="0.35">
      <c r="B4631" s="40">
        <v>43739</v>
      </c>
      <c r="C4631" s="41">
        <v>425.48837300000002</v>
      </c>
      <c r="D4631" s="6">
        <f t="shared" si="75"/>
        <v>7.8517432294380045</v>
      </c>
      <c r="E4631">
        <v>-1.6992798440310448E-2</v>
      </c>
    </row>
    <row r="4632" spans="2:5" x14ac:dyDescent="0.35">
      <c r="B4632" s="40">
        <v>39981</v>
      </c>
      <c r="C4632" s="41">
        <v>48.068314000000001</v>
      </c>
      <c r="D4632" s="6">
        <f t="shared" si="75"/>
        <v>0.24769058181720111</v>
      </c>
      <c r="E4632">
        <v>-1.6993580765429502E-2</v>
      </c>
    </row>
    <row r="4633" spans="2:5" x14ac:dyDescent="0.35">
      <c r="B4633" s="40">
        <v>39181</v>
      </c>
      <c r="C4633" s="41">
        <v>38.525829000000002</v>
      </c>
      <c r="D4633" s="6">
        <f t="shared" si="75"/>
        <v>-0.5458066667261634</v>
      </c>
      <c r="E4633">
        <v>-1.7003395826162494E-2</v>
      </c>
    </row>
    <row r="4634" spans="2:5" x14ac:dyDescent="0.35">
      <c r="B4634" s="40">
        <v>40388</v>
      </c>
      <c r="C4634" s="41">
        <v>84.822533000000007</v>
      </c>
      <c r="D4634" s="6">
        <f t="shared" si="75"/>
        <v>8.5608931920515534</v>
      </c>
      <c r="E4634">
        <v>-1.7012841760794217E-2</v>
      </c>
    </row>
    <row r="4635" spans="2:5" x14ac:dyDescent="0.35">
      <c r="B4635" s="40">
        <v>38217</v>
      </c>
      <c r="C4635" s="41">
        <v>8.8718210000000006</v>
      </c>
      <c r="D4635" s="6">
        <f t="shared" si="75"/>
        <v>-0.96999653113401574</v>
      </c>
      <c r="E4635">
        <v>-1.7015547134623249E-2</v>
      </c>
    </row>
    <row r="4636" spans="2:5" x14ac:dyDescent="0.35">
      <c r="B4636" s="40">
        <v>43181</v>
      </c>
      <c r="C4636" s="41">
        <v>295.69317599999999</v>
      </c>
      <c r="D4636" s="6">
        <f t="shared" si="75"/>
        <v>1.0877554342467364</v>
      </c>
      <c r="E4636">
        <v>-1.7056814695941409E-2</v>
      </c>
    </row>
    <row r="4637" spans="2:5" x14ac:dyDescent="0.35">
      <c r="B4637" s="40">
        <v>41410</v>
      </c>
      <c r="C4637" s="41">
        <v>141.63209499999999</v>
      </c>
      <c r="D4637" s="6">
        <f t="shared" si="75"/>
        <v>-0.65414807353424531</v>
      </c>
      <c r="E4637">
        <v>-1.7059869752747321E-2</v>
      </c>
    </row>
    <row r="4638" spans="2:5" x14ac:dyDescent="0.35">
      <c r="B4638" s="40">
        <v>43480</v>
      </c>
      <c r="C4638" s="41">
        <v>409.516571</v>
      </c>
      <c r="D4638" s="6">
        <f t="shared" si="75"/>
        <v>-5.7196574668308221E-2</v>
      </c>
      <c r="E4638">
        <v>-1.7070431513654061E-2</v>
      </c>
    </row>
    <row r="4639" spans="2:5" x14ac:dyDescent="0.35">
      <c r="B4639" s="40">
        <v>43504</v>
      </c>
      <c r="C4639" s="41">
        <v>434.36050399999999</v>
      </c>
      <c r="D4639" s="6">
        <f t="shared" si="75"/>
        <v>0.68509564541895152</v>
      </c>
      <c r="E4639">
        <v>-1.7072527032952103E-2</v>
      </c>
    </row>
    <row r="4640" spans="2:5" x14ac:dyDescent="0.35">
      <c r="B4640" s="40">
        <v>42866</v>
      </c>
      <c r="C4640" s="41">
        <v>257.76608299999998</v>
      </c>
      <c r="D4640" s="6">
        <f t="shared" si="75"/>
        <v>5.2039930234644798</v>
      </c>
      <c r="E4640">
        <v>-1.7131726402727976E-2</v>
      </c>
    </row>
    <row r="4641" spans="2:5" x14ac:dyDescent="0.35">
      <c r="B4641" s="40">
        <v>39904</v>
      </c>
      <c r="C4641" s="41">
        <v>41.548416000000003</v>
      </c>
      <c r="D4641" s="6">
        <f t="shared" si="75"/>
        <v>-5.9080502864611939E-3</v>
      </c>
      <c r="E4641">
        <v>-1.7137005632409944E-2</v>
      </c>
    </row>
    <row r="4642" spans="2:5" x14ac:dyDescent="0.35">
      <c r="B4642" s="40">
        <v>39286</v>
      </c>
      <c r="C4642" s="41">
        <v>41.795344999999998</v>
      </c>
      <c r="D4642" s="6">
        <f t="shared" si="75"/>
        <v>2.9260233220486724</v>
      </c>
      <c r="E4642">
        <v>-1.7139700486290273E-2</v>
      </c>
    </row>
    <row r="4643" spans="2:5" x14ac:dyDescent="0.35">
      <c r="B4643" s="40">
        <v>38114</v>
      </c>
      <c r="C4643" s="41">
        <v>10.645720000000001</v>
      </c>
      <c r="D4643" s="6">
        <f t="shared" si="75"/>
        <v>-0.88101155712633272</v>
      </c>
      <c r="E4643">
        <v>-1.714275162952154E-2</v>
      </c>
    </row>
    <row r="4644" spans="2:5" x14ac:dyDescent="0.35">
      <c r="B4644" s="40">
        <v>40464</v>
      </c>
      <c r="C4644" s="41">
        <v>89.468520999999996</v>
      </c>
      <c r="D4644" s="6">
        <f t="shared" si="75"/>
        <v>-0.58971013332797573</v>
      </c>
      <c r="E4644">
        <v>-1.7183674644564117E-2</v>
      </c>
    </row>
    <row r="4645" spans="2:5" x14ac:dyDescent="0.35">
      <c r="B4645" s="40">
        <v>42429</v>
      </c>
      <c r="C4645" s="41">
        <v>218.06173699999999</v>
      </c>
      <c r="D4645" s="6">
        <f t="shared" si="75"/>
        <v>-0.55627114205621231</v>
      </c>
      <c r="E4645">
        <v>-1.7198634503793522E-2</v>
      </c>
    </row>
    <row r="4646" spans="2:5" x14ac:dyDescent="0.35">
      <c r="B4646" s="40">
        <v>44693</v>
      </c>
      <c r="C4646" s="41">
        <v>491.43014499999998</v>
      </c>
      <c r="D4646" s="6">
        <f t="shared" si="75"/>
        <v>28.260349514096024</v>
      </c>
      <c r="E4646">
        <v>-1.7254995816440785E-2</v>
      </c>
    </row>
    <row r="4647" spans="2:5" x14ac:dyDescent="0.35">
      <c r="B4647" s="40">
        <v>38499</v>
      </c>
      <c r="C4647" s="41">
        <v>16.795088</v>
      </c>
      <c r="D4647" s="6">
        <f t="shared" si="75"/>
        <v>-0.81136318625463355</v>
      </c>
      <c r="E4647">
        <v>-1.726146758284695E-2</v>
      </c>
    </row>
    <row r="4648" spans="2:5" x14ac:dyDescent="0.35">
      <c r="B4648" s="40">
        <v>40466</v>
      </c>
      <c r="C4648" s="41">
        <v>89.033989000000005</v>
      </c>
      <c r="D4648" s="6">
        <f t="shared" si="75"/>
        <v>-3.6108603424106683E-2</v>
      </c>
      <c r="E4648">
        <v>-1.7266091855818847E-2</v>
      </c>
    </row>
    <row r="4649" spans="2:5" x14ac:dyDescent="0.35">
      <c r="B4649" s="40">
        <v>40778</v>
      </c>
      <c r="C4649" s="41">
        <v>92.369315999999998</v>
      </c>
      <c r="D4649" s="6">
        <f t="shared" si="75"/>
        <v>1.2172619816328598</v>
      </c>
      <c r="E4649">
        <v>-1.7289638581411488E-2</v>
      </c>
    </row>
    <row r="4650" spans="2:5" x14ac:dyDescent="0.35">
      <c r="B4650" s="40">
        <v>39484</v>
      </c>
      <c r="C4650" s="41">
        <v>41.659179999999999</v>
      </c>
      <c r="D4650" s="6">
        <f t="shared" si="75"/>
        <v>-0.63460664547817125</v>
      </c>
      <c r="E4650">
        <v>-1.7309515994888121E-2</v>
      </c>
    </row>
    <row r="4651" spans="2:5" x14ac:dyDescent="0.35">
      <c r="B4651" s="40">
        <v>41270</v>
      </c>
      <c r="C4651" s="41">
        <v>114.011871</v>
      </c>
      <c r="D4651" s="6">
        <f t="shared" si="75"/>
        <v>-0.66809346193830577</v>
      </c>
      <c r="E4651">
        <v>-1.7334229327776427E-2</v>
      </c>
    </row>
    <row r="4652" spans="2:5" x14ac:dyDescent="0.35">
      <c r="B4652" s="40">
        <v>43243</v>
      </c>
      <c r="C4652" s="41">
        <v>343.50595099999998</v>
      </c>
      <c r="D4652" s="6">
        <f t="shared" si="75"/>
        <v>2.4742111950253149</v>
      </c>
      <c r="E4652">
        <v>-1.7347273338111514E-2</v>
      </c>
    </row>
    <row r="4653" spans="2:5" x14ac:dyDescent="0.35">
      <c r="B4653" s="40">
        <v>40700</v>
      </c>
      <c r="C4653" s="41">
        <v>98.873076999999995</v>
      </c>
      <c r="D4653" s="6">
        <f t="shared" si="75"/>
        <v>-0.61347097086295532</v>
      </c>
      <c r="E4653">
        <v>-1.7361392836691115E-2</v>
      </c>
    </row>
    <row r="4654" spans="2:5" x14ac:dyDescent="0.35">
      <c r="B4654" s="40">
        <v>42641</v>
      </c>
      <c r="C4654" s="41">
        <v>255.79728700000001</v>
      </c>
      <c r="D4654" s="6">
        <f t="shared" si="75"/>
        <v>4.5864993756616705</v>
      </c>
      <c r="E4654">
        <v>-1.7363671554249737E-2</v>
      </c>
    </row>
    <row r="4655" spans="2:5" x14ac:dyDescent="0.35">
      <c r="B4655" s="40">
        <v>39947</v>
      </c>
      <c r="C4655" s="41">
        <v>45.788474999999998</v>
      </c>
      <c r="D4655" s="6">
        <f t="shared" si="75"/>
        <v>6.9733912507444282</v>
      </c>
      <c r="E4655">
        <v>-1.7375647633034765E-2</v>
      </c>
    </row>
    <row r="4656" spans="2:5" x14ac:dyDescent="0.35">
      <c r="B4656" s="40">
        <v>37651</v>
      </c>
      <c r="C4656" s="41">
        <v>5.7426599999999999</v>
      </c>
      <c r="D4656" s="6">
        <f t="shared" si="75"/>
        <v>1.1350764184756912E-2</v>
      </c>
      <c r="E4656">
        <v>-1.7419549563792654E-2</v>
      </c>
    </row>
    <row r="4657" spans="2:5" x14ac:dyDescent="0.35">
      <c r="B4657" s="40">
        <v>37529</v>
      </c>
      <c r="C4657" s="41">
        <v>5.6782079999999997</v>
      </c>
      <c r="D4657" s="6">
        <f t="shared" si="75"/>
        <v>-0.85304017500985119</v>
      </c>
      <c r="E4657">
        <v>-1.7419656493635329E-2</v>
      </c>
    </row>
    <row r="4658" spans="2:5" x14ac:dyDescent="0.35">
      <c r="B4658" s="40">
        <v>39062</v>
      </c>
      <c r="C4658" s="41">
        <v>38.637824999999999</v>
      </c>
      <c r="D4658" s="6">
        <f t="shared" si="75"/>
        <v>-2.5055417137649427E-2</v>
      </c>
      <c r="E4658">
        <v>-1.7431677141204027E-2</v>
      </c>
    </row>
    <row r="4659" spans="2:5" x14ac:dyDescent="0.35">
      <c r="B4659" s="40">
        <v>39892</v>
      </c>
      <c r="C4659" s="41">
        <v>39.630791000000002</v>
      </c>
      <c r="D4659" s="6">
        <f t="shared" si="75"/>
        <v>-0.57400728156759095</v>
      </c>
      <c r="E4659">
        <v>-1.7432696846723477E-2</v>
      </c>
    </row>
    <row r="4660" spans="2:5" x14ac:dyDescent="0.35">
      <c r="B4660" s="40">
        <v>40459</v>
      </c>
      <c r="C4660" s="41">
        <v>93.031616</v>
      </c>
      <c r="D4660" s="6">
        <f t="shared" si="75"/>
        <v>2.982198879159579E-2</v>
      </c>
      <c r="E4660">
        <v>-1.743927852758417E-2</v>
      </c>
    </row>
    <row r="4661" spans="2:5" x14ac:dyDescent="0.35">
      <c r="B4661" s="40">
        <v>40444</v>
      </c>
      <c r="C4661" s="41">
        <v>90.337569999999999</v>
      </c>
      <c r="D4661" s="6">
        <f t="shared" si="75"/>
        <v>0.1169294913420181</v>
      </c>
      <c r="E4661">
        <v>-1.7485861405463911E-2</v>
      </c>
    </row>
    <row r="4662" spans="2:5" x14ac:dyDescent="0.35">
      <c r="B4662" s="40">
        <v>40589</v>
      </c>
      <c r="C4662" s="41">
        <v>80.880279999999999</v>
      </c>
      <c r="D4662" s="6">
        <f t="shared" si="75"/>
        <v>0.81028247180144519</v>
      </c>
      <c r="E4662">
        <v>-1.7506973878506499E-2</v>
      </c>
    </row>
    <row r="4663" spans="2:5" x14ac:dyDescent="0.35">
      <c r="B4663" s="40">
        <v>39548</v>
      </c>
      <c r="C4663" s="41">
        <v>44.678265000000003</v>
      </c>
      <c r="D4663" s="6">
        <f t="shared" si="75"/>
        <v>-0.52985300980155636</v>
      </c>
      <c r="E4663">
        <v>-1.7519508096806777E-2</v>
      </c>
    </row>
    <row r="4664" spans="2:5" x14ac:dyDescent="0.35">
      <c r="B4664" s="40">
        <v>40442</v>
      </c>
      <c r="C4664" s="41">
        <v>95.030417999999997</v>
      </c>
      <c r="D4664" s="6">
        <f t="shared" si="75"/>
        <v>14.153930277237727</v>
      </c>
      <c r="E4664">
        <v>-1.7520419367543189E-2</v>
      </c>
    </row>
    <row r="4665" spans="2:5" x14ac:dyDescent="0.35">
      <c r="B4665" s="40">
        <v>37454</v>
      </c>
      <c r="C4665" s="41">
        <v>6.2710080000000001</v>
      </c>
      <c r="D4665" s="6">
        <f t="shared" si="75"/>
        <v>-0.93580967177401031</v>
      </c>
      <c r="E4665">
        <v>-1.7523498094427225E-2</v>
      </c>
    </row>
    <row r="4666" spans="2:5" x14ac:dyDescent="0.35">
      <c r="B4666" s="40">
        <v>40716</v>
      </c>
      <c r="C4666" s="41">
        <v>97.693969999999993</v>
      </c>
      <c r="D4666" s="6">
        <f t="shared" si="75"/>
        <v>-0.76920538552620465</v>
      </c>
      <c r="E4666">
        <v>-1.7567095183019198E-2</v>
      </c>
    </row>
    <row r="4667" spans="2:5" x14ac:dyDescent="0.35">
      <c r="B4667" s="40">
        <v>43969</v>
      </c>
      <c r="C4667" s="41">
        <v>423.29397599999999</v>
      </c>
      <c r="D4667" s="6">
        <f t="shared" si="75"/>
        <v>3.8173959702506717</v>
      </c>
      <c r="E4667">
        <v>-1.7571522977215977E-2</v>
      </c>
    </row>
    <row r="4668" spans="2:5" x14ac:dyDescent="0.35">
      <c r="B4668" s="40">
        <v>40673</v>
      </c>
      <c r="C4668" s="41">
        <v>87.867797999999993</v>
      </c>
      <c r="D4668" s="6">
        <f t="shared" si="75"/>
        <v>-0.83304280241511552</v>
      </c>
      <c r="E4668">
        <v>-1.7578144325982613E-2</v>
      </c>
    </row>
    <row r="4669" spans="2:5" x14ac:dyDescent="0.35">
      <c r="B4669" s="40">
        <v>44616</v>
      </c>
      <c r="C4669" s="41">
        <v>526.28936799999997</v>
      </c>
      <c r="D4669" s="6">
        <f t="shared" si="75"/>
        <v>4.2716506825312868</v>
      </c>
      <c r="E4669">
        <v>-1.7579316336603239E-2</v>
      </c>
    </row>
    <row r="4670" spans="2:5" x14ac:dyDescent="0.35">
      <c r="B4670" s="40">
        <v>40714</v>
      </c>
      <c r="C4670" s="41">
        <v>99.833884999999995</v>
      </c>
      <c r="D4670" s="6">
        <f t="shared" si="75"/>
        <v>1.7443804859186982</v>
      </c>
      <c r="E4670">
        <v>-1.7619440817446565E-2</v>
      </c>
    </row>
    <row r="4671" spans="2:5" x14ac:dyDescent="0.35">
      <c r="B4671" s="40">
        <v>39759</v>
      </c>
      <c r="C4671" s="41">
        <v>36.377566999999999</v>
      </c>
      <c r="D4671" s="6">
        <f t="shared" si="75"/>
        <v>-0.61348953310545973</v>
      </c>
      <c r="E4671">
        <v>-1.7683765909024683E-2</v>
      </c>
    </row>
    <row r="4672" spans="2:5" x14ac:dyDescent="0.35">
      <c r="B4672" s="40">
        <v>40456</v>
      </c>
      <c r="C4672" s="41">
        <v>94.117935000000003</v>
      </c>
      <c r="D4672" s="6">
        <f t="shared" si="75"/>
        <v>1.3210514416161621</v>
      </c>
      <c r="E4672">
        <v>-1.7687123436729336E-2</v>
      </c>
    </row>
    <row r="4673" spans="2:5" x14ac:dyDescent="0.35">
      <c r="B4673" s="40">
        <v>39035</v>
      </c>
      <c r="C4673" s="41">
        <v>40.549697999999999</v>
      </c>
      <c r="D4673" s="6">
        <f t="shared" si="75"/>
        <v>-1.6032027267690551E-2</v>
      </c>
      <c r="E4673">
        <v>-1.77052022453465E-2</v>
      </c>
    </row>
    <row r="4674" spans="2:5" x14ac:dyDescent="0.35">
      <c r="B4674" s="40">
        <v>39126</v>
      </c>
      <c r="C4674" s="41">
        <v>41.210383999999998</v>
      </c>
      <c r="D4674" s="6">
        <f t="shared" si="75"/>
        <v>-0.38502755568698199</v>
      </c>
      <c r="E4674">
        <v>-1.77164778611065E-2</v>
      </c>
    </row>
    <row r="4675" spans="2:5" x14ac:dyDescent="0.35">
      <c r="B4675" s="40">
        <v>40205</v>
      </c>
      <c r="C4675" s="41">
        <v>67.011757000000003</v>
      </c>
      <c r="D4675" s="6">
        <f t="shared" si="75"/>
        <v>0.49738761759273714</v>
      </c>
      <c r="E4675">
        <v>-1.7721878987651853E-2</v>
      </c>
    </row>
    <row r="4676" spans="2:5" x14ac:dyDescent="0.35">
      <c r="B4676" s="40">
        <v>39360</v>
      </c>
      <c r="C4676" s="41">
        <v>44.752445000000002</v>
      </c>
      <c r="D4676" s="6">
        <f t="shared" si="75"/>
        <v>-0.81647165223869556</v>
      </c>
      <c r="E4676">
        <v>-1.7824383250455326E-2</v>
      </c>
    </row>
    <row r="4677" spans="2:5" x14ac:dyDescent="0.35">
      <c r="B4677" s="40">
        <v>42047</v>
      </c>
      <c r="C4677" s="41">
        <v>243.844864</v>
      </c>
      <c r="D4677" s="6">
        <f t="shared" si="75"/>
        <v>-0.42968896704771681</v>
      </c>
      <c r="E4677">
        <v>-1.783084398254093E-2</v>
      </c>
    </row>
    <row r="4678" spans="2:5" x14ac:dyDescent="0.35">
      <c r="B4678" s="40">
        <v>43999</v>
      </c>
      <c r="C4678" s="41">
        <v>427.56469700000002</v>
      </c>
      <c r="D4678" s="6">
        <f t="shared" si="75"/>
        <v>12.6295744171019</v>
      </c>
      <c r="E4678">
        <v>-1.7837294728015676E-2</v>
      </c>
    </row>
    <row r="4679" spans="2:5" x14ac:dyDescent="0.35">
      <c r="B4679" s="40">
        <v>38758</v>
      </c>
      <c r="C4679" s="41">
        <v>31.370363000000001</v>
      </c>
      <c r="D4679" s="6">
        <f t="shared" ref="D4679:D4742" si="76">(C4679-C4680)/C4680</f>
        <v>-0.88571175119780587</v>
      </c>
      <c r="E4679">
        <v>-1.7840961393894527E-2</v>
      </c>
    </row>
    <row r="4680" spans="2:5" x14ac:dyDescent="0.35">
      <c r="B4680" s="40">
        <v>42227</v>
      </c>
      <c r="C4680" s="41">
        <v>274.48458900000003</v>
      </c>
      <c r="D4680" s="6">
        <f t="shared" si="76"/>
        <v>36.177809980791068</v>
      </c>
      <c r="E4680">
        <v>-1.7848354048813863E-2</v>
      </c>
    </row>
    <row r="4681" spans="2:5" x14ac:dyDescent="0.35">
      <c r="B4681" s="40">
        <v>37886</v>
      </c>
      <c r="C4681" s="41">
        <v>7.3830220000000004</v>
      </c>
      <c r="D4681" s="6">
        <f t="shared" si="76"/>
        <v>-0.84626936122101104</v>
      </c>
      <c r="E4681">
        <v>-1.7857304390163416E-2</v>
      </c>
    </row>
    <row r="4682" spans="2:5" x14ac:dyDescent="0.35">
      <c r="B4682" s="40">
        <v>39959</v>
      </c>
      <c r="C4682" s="41">
        <v>48.025703</v>
      </c>
      <c r="D4682" s="6">
        <f t="shared" si="76"/>
        <v>-0.88730000346625149</v>
      </c>
      <c r="E4682">
        <v>-1.7864984046393449E-2</v>
      </c>
    </row>
    <row r="4683" spans="2:5" x14ac:dyDescent="0.35">
      <c r="B4683" s="40">
        <v>43328</v>
      </c>
      <c r="C4683" s="41">
        <v>426.13757299999997</v>
      </c>
      <c r="D4683" s="6">
        <f t="shared" si="76"/>
        <v>0.50457740819632579</v>
      </c>
      <c r="E4683">
        <v>-1.7881043905609136E-2</v>
      </c>
    </row>
    <row r="4684" spans="2:5" x14ac:dyDescent="0.35">
      <c r="B4684" s="40">
        <v>43000</v>
      </c>
      <c r="C4684" s="41">
        <v>283.227417</v>
      </c>
      <c r="D4684" s="6">
        <f t="shared" si="76"/>
        <v>-0.36683088280923998</v>
      </c>
      <c r="E4684">
        <v>-1.7888555219852241E-2</v>
      </c>
    </row>
    <row r="4685" spans="2:5" x14ac:dyDescent="0.35">
      <c r="B4685" s="40">
        <v>43984</v>
      </c>
      <c r="C4685" s="41">
        <v>447.31716899999998</v>
      </c>
      <c r="D4685" s="6">
        <f t="shared" si="76"/>
        <v>9.2426784833284295</v>
      </c>
      <c r="E4685">
        <v>-1.7900941206908501E-2</v>
      </c>
    </row>
    <row r="4686" spans="2:5" x14ac:dyDescent="0.35">
      <c r="B4686" s="40">
        <v>39541</v>
      </c>
      <c r="C4686" s="41">
        <v>43.671894000000002</v>
      </c>
      <c r="D4686" s="6">
        <f t="shared" si="76"/>
        <v>-0.7441029569258697</v>
      </c>
      <c r="E4686">
        <v>-1.7916346337705301E-2</v>
      </c>
    </row>
    <row r="4687" spans="2:5" x14ac:dyDescent="0.35">
      <c r="B4687" s="40">
        <v>41803</v>
      </c>
      <c r="C4687" s="41">
        <v>170.66197199999999</v>
      </c>
      <c r="D4687" s="6">
        <f t="shared" si="76"/>
        <v>1.789251656481069</v>
      </c>
      <c r="E4687">
        <v>-1.7921940623668989E-2</v>
      </c>
    </row>
    <row r="4688" spans="2:5" x14ac:dyDescent="0.35">
      <c r="B4688" s="40">
        <v>40086</v>
      </c>
      <c r="C4688" s="41">
        <v>61.185577000000002</v>
      </c>
      <c r="D4688" s="6">
        <f t="shared" si="76"/>
        <v>-0.23875082209719117</v>
      </c>
      <c r="E4688">
        <v>-1.793087072170961E-2</v>
      </c>
    </row>
    <row r="4689" spans="2:5" x14ac:dyDescent="0.35">
      <c r="B4689" s="40">
        <v>40347</v>
      </c>
      <c r="C4689" s="41">
        <v>80.375229000000004</v>
      </c>
      <c r="D4689" s="6">
        <f t="shared" si="76"/>
        <v>-0.77369760994582759</v>
      </c>
      <c r="E4689">
        <v>-1.7937487167549428E-2</v>
      </c>
    </row>
    <row r="4690" spans="2:5" x14ac:dyDescent="0.35">
      <c r="B4690" s="40">
        <v>43417</v>
      </c>
      <c r="C4690" s="41">
        <v>355.16738900000001</v>
      </c>
      <c r="D4690" s="6">
        <f t="shared" si="76"/>
        <v>1.7623371036732598E-2</v>
      </c>
      <c r="E4690">
        <v>-1.7937842664915035E-2</v>
      </c>
    </row>
    <row r="4691" spans="2:5" x14ac:dyDescent="0.35">
      <c r="B4691" s="40">
        <v>43598</v>
      </c>
      <c r="C4691" s="41">
        <v>349.01654100000002</v>
      </c>
      <c r="D4691" s="6">
        <f t="shared" si="76"/>
        <v>-1.5179984780370318E-2</v>
      </c>
      <c r="E4691">
        <v>-1.7982654090668737E-2</v>
      </c>
    </row>
    <row r="4692" spans="2:5" x14ac:dyDescent="0.35">
      <c r="B4692" s="40">
        <v>43287</v>
      </c>
      <c r="C4692" s="41">
        <v>354.39627100000001</v>
      </c>
      <c r="D4692" s="6">
        <f t="shared" si="76"/>
        <v>0.42347577408123704</v>
      </c>
      <c r="E4692">
        <v>-1.804675058234468E-2</v>
      </c>
    </row>
    <row r="4693" spans="2:5" x14ac:dyDescent="0.35">
      <c r="B4693" s="40">
        <v>42879</v>
      </c>
      <c r="C4693" s="41">
        <v>248.965439</v>
      </c>
      <c r="D4693" s="6">
        <f t="shared" si="76"/>
        <v>4.474780342871739</v>
      </c>
      <c r="E4693">
        <v>-1.8085518331593026E-2</v>
      </c>
    </row>
    <row r="4694" spans="2:5" x14ac:dyDescent="0.35">
      <c r="B4694" s="40">
        <v>39547</v>
      </c>
      <c r="C4694" s="41">
        <v>45.474964</v>
      </c>
      <c r="D4694" s="6">
        <f t="shared" si="76"/>
        <v>-0.51270806926501045</v>
      </c>
      <c r="E4694">
        <v>-1.8107748439070856E-2</v>
      </c>
    </row>
    <row r="4695" spans="2:5" x14ac:dyDescent="0.35">
      <c r="B4695" s="40">
        <v>41037</v>
      </c>
      <c r="C4695" s="41">
        <v>93.321808000000004</v>
      </c>
      <c r="D4695" s="6">
        <f t="shared" si="76"/>
        <v>16.590404103996256</v>
      </c>
      <c r="E4695">
        <v>-1.8122609784591036E-2</v>
      </c>
    </row>
    <row r="4696" spans="2:5" x14ac:dyDescent="0.35">
      <c r="B4696" s="40">
        <v>37691</v>
      </c>
      <c r="C4696" s="41">
        <v>5.3052679999999999</v>
      </c>
      <c r="D4696" s="6">
        <f t="shared" si="76"/>
        <v>-0.98803727277541642</v>
      </c>
      <c r="E4696">
        <v>-1.8143713550079814E-2</v>
      </c>
    </row>
    <row r="4697" spans="2:5" x14ac:dyDescent="0.35">
      <c r="B4697" s="40">
        <v>43809</v>
      </c>
      <c r="C4697" s="41">
        <v>443.48315400000001</v>
      </c>
      <c r="D4697" s="6">
        <f t="shared" si="76"/>
        <v>0.42111914278477369</v>
      </c>
      <c r="E4697">
        <v>-1.8158327233174999E-2</v>
      </c>
    </row>
    <row r="4698" spans="2:5" x14ac:dyDescent="0.35">
      <c r="B4698" s="40">
        <v>43152</v>
      </c>
      <c r="C4698" s="41">
        <v>312.06613199999998</v>
      </c>
      <c r="D4698" s="6">
        <f t="shared" si="76"/>
        <v>47.522829040232132</v>
      </c>
      <c r="E4698">
        <v>-1.819771554645885E-2</v>
      </c>
    </row>
    <row r="4699" spans="2:5" x14ac:dyDescent="0.35">
      <c r="B4699" s="40">
        <v>37452</v>
      </c>
      <c r="C4699" s="41">
        <v>6.4313260000000003</v>
      </c>
      <c r="D4699" s="6">
        <f t="shared" si="76"/>
        <v>-0.97984898136390641</v>
      </c>
      <c r="E4699">
        <v>-1.8212899152326052E-2</v>
      </c>
    </row>
    <row r="4700" spans="2:5" x14ac:dyDescent="0.35">
      <c r="B4700" s="40">
        <v>43049</v>
      </c>
      <c r="C4700" s="41">
        <v>319.15637199999998</v>
      </c>
      <c r="D4700" s="6">
        <f t="shared" si="76"/>
        <v>7.514946694669872</v>
      </c>
      <c r="E4700">
        <v>-1.8223681038842691E-2</v>
      </c>
    </row>
    <row r="4701" spans="2:5" x14ac:dyDescent="0.35">
      <c r="B4701" s="40">
        <v>38982</v>
      </c>
      <c r="C4701" s="41">
        <v>37.481898999999999</v>
      </c>
      <c r="D4701" s="6">
        <f t="shared" si="76"/>
        <v>-0.91763377924244127</v>
      </c>
      <c r="E4701">
        <v>-1.8265260454414973E-2</v>
      </c>
    </row>
    <row r="4702" spans="2:5" x14ac:dyDescent="0.35">
      <c r="B4702" s="40">
        <v>43336</v>
      </c>
      <c r="C4702" s="41">
        <v>455.063965</v>
      </c>
      <c r="D4702" s="6">
        <f t="shared" si="76"/>
        <v>10.957686801360314</v>
      </c>
      <c r="E4702">
        <v>-1.8287077492046562E-2</v>
      </c>
    </row>
    <row r="4703" spans="2:5" x14ac:dyDescent="0.35">
      <c r="B4703" s="40">
        <v>39001</v>
      </c>
      <c r="C4703" s="41">
        <v>38.056187000000001</v>
      </c>
      <c r="D4703" s="6">
        <f t="shared" si="76"/>
        <v>-0.81903923735589246</v>
      </c>
      <c r="E4703">
        <v>-1.8307358263017104E-2</v>
      </c>
    </row>
    <row r="4704" spans="2:5" x14ac:dyDescent="0.35">
      <c r="B4704" s="40">
        <v>41988</v>
      </c>
      <c r="C4704" s="41">
        <v>210.30076600000001</v>
      </c>
      <c r="D4704" s="6">
        <f t="shared" si="76"/>
        <v>4.2830862496738282</v>
      </c>
      <c r="E4704">
        <v>-1.8321247035374803E-2</v>
      </c>
    </row>
    <row r="4705" spans="2:5" x14ac:dyDescent="0.35">
      <c r="B4705" s="40">
        <v>39036</v>
      </c>
      <c r="C4705" s="41">
        <v>39.806423000000002</v>
      </c>
      <c r="D4705" s="6">
        <f t="shared" si="76"/>
        <v>-0.90337959140977531</v>
      </c>
      <c r="E4705">
        <v>-1.8329976218318497E-2</v>
      </c>
    </row>
    <row r="4706" spans="2:5" x14ac:dyDescent="0.35">
      <c r="B4706" s="40">
        <v>43742</v>
      </c>
      <c r="C4706" s="41">
        <v>411.98773199999999</v>
      </c>
      <c r="D4706" s="6">
        <f t="shared" si="76"/>
        <v>9.4321899363338932</v>
      </c>
      <c r="E4706">
        <v>-1.833279728816177E-2</v>
      </c>
    </row>
    <row r="4707" spans="2:5" x14ac:dyDescent="0.35">
      <c r="B4707" s="40">
        <v>38915</v>
      </c>
      <c r="C4707" s="41">
        <v>39.491970000000002</v>
      </c>
      <c r="D4707" s="6">
        <f t="shared" si="76"/>
        <v>-0.72079180822395583</v>
      </c>
      <c r="E4707">
        <v>-1.8354195435358319E-2</v>
      </c>
    </row>
    <row r="4708" spans="2:5" x14ac:dyDescent="0.35">
      <c r="B4708" s="40">
        <v>41493</v>
      </c>
      <c r="C4708" s="41">
        <v>141.442734</v>
      </c>
      <c r="D4708" s="6">
        <f t="shared" si="76"/>
        <v>-0.7497474681582279</v>
      </c>
      <c r="E4708">
        <v>-1.8402842101892546E-2</v>
      </c>
    </row>
    <row r="4709" spans="2:5" x14ac:dyDescent="0.35">
      <c r="B4709" s="40">
        <v>45128</v>
      </c>
      <c r="C4709" s="41">
        <v>565.20001200000002</v>
      </c>
      <c r="D4709" s="6">
        <f t="shared" si="76"/>
        <v>13.272745957324338</v>
      </c>
      <c r="E4709">
        <v>-1.8409128553159973E-2</v>
      </c>
    </row>
    <row r="4710" spans="2:5" x14ac:dyDescent="0.35">
      <c r="B4710" s="40">
        <v>39142</v>
      </c>
      <c r="C4710" s="41">
        <v>39.599949000000002</v>
      </c>
      <c r="D4710" s="6">
        <f t="shared" si="76"/>
        <v>3.3914485744075367</v>
      </c>
      <c r="E4710">
        <v>-1.8423860837904628E-2</v>
      </c>
    </row>
    <row r="4711" spans="2:5" x14ac:dyDescent="0.35">
      <c r="B4711" s="40">
        <v>38210</v>
      </c>
      <c r="C4711" s="41">
        <v>9.0175140000000003</v>
      </c>
      <c r="D4711" s="6">
        <f t="shared" si="76"/>
        <v>-0.89513288732908836</v>
      </c>
      <c r="E4711">
        <v>-1.8431471710460553E-2</v>
      </c>
    </row>
    <row r="4712" spans="2:5" x14ac:dyDescent="0.35">
      <c r="B4712" s="40">
        <v>40610</v>
      </c>
      <c r="C4712" s="41">
        <v>85.989913999999999</v>
      </c>
      <c r="D4712" s="6">
        <f t="shared" si="76"/>
        <v>1.2654115517136224</v>
      </c>
      <c r="E4712">
        <v>-1.8444764296493648E-2</v>
      </c>
    </row>
    <row r="4713" spans="2:5" x14ac:dyDescent="0.35">
      <c r="B4713" s="40">
        <v>38950</v>
      </c>
      <c r="C4713" s="41">
        <v>37.957745000000003</v>
      </c>
      <c r="D4713" s="6">
        <f t="shared" si="76"/>
        <v>-0.86811368562707725</v>
      </c>
      <c r="E4713">
        <v>-1.8457584608500582E-2</v>
      </c>
    </row>
    <row r="4714" spans="2:5" x14ac:dyDescent="0.35">
      <c r="B4714" s="40">
        <v>42549</v>
      </c>
      <c r="C4714" s="41">
        <v>287.80654900000002</v>
      </c>
      <c r="D4714" s="6">
        <f t="shared" si="76"/>
        <v>28.233864579184647</v>
      </c>
      <c r="E4714">
        <v>-1.8501206395874898E-2</v>
      </c>
    </row>
    <row r="4715" spans="2:5" x14ac:dyDescent="0.35">
      <c r="B4715" s="40">
        <v>37965</v>
      </c>
      <c r="C4715" s="41">
        <v>9.8449709999999993</v>
      </c>
      <c r="D4715" s="6">
        <f t="shared" si="76"/>
        <v>-0.75892267281762971</v>
      </c>
      <c r="E4715">
        <v>-1.8511065435546703E-2</v>
      </c>
    </row>
    <row r="4716" spans="2:5" x14ac:dyDescent="0.35">
      <c r="B4716" s="40">
        <v>39234</v>
      </c>
      <c r="C4716" s="41">
        <v>40.837398999999998</v>
      </c>
      <c r="D4716" s="6">
        <f t="shared" si="76"/>
        <v>-0.40497097402256038</v>
      </c>
      <c r="E4716">
        <v>-1.8518283520444458E-2</v>
      </c>
    </row>
    <row r="4717" spans="2:5" x14ac:dyDescent="0.35">
      <c r="B4717" s="40">
        <v>40197</v>
      </c>
      <c r="C4717" s="41">
        <v>68.630936000000005</v>
      </c>
      <c r="D4717" s="6">
        <f t="shared" si="76"/>
        <v>2.4937111003507613</v>
      </c>
      <c r="E4717">
        <v>-1.8523735391944633E-2</v>
      </c>
    </row>
    <row r="4718" spans="2:5" x14ac:dyDescent="0.35">
      <c r="B4718" s="40">
        <v>38573</v>
      </c>
      <c r="C4718" s="41">
        <v>19.644136</v>
      </c>
      <c r="D4718" s="6">
        <f t="shared" si="76"/>
        <v>0.74507216406194265</v>
      </c>
      <c r="E4718">
        <v>-1.8540581347303998E-2</v>
      </c>
    </row>
    <row r="4719" spans="2:5" x14ac:dyDescent="0.35">
      <c r="B4719" s="40">
        <v>38015</v>
      </c>
      <c r="C4719" s="41">
        <v>11.256919</v>
      </c>
      <c r="D4719" s="6">
        <f t="shared" si="76"/>
        <v>-0.97641110806294795</v>
      </c>
      <c r="E4719">
        <v>-1.8549778071382767E-2</v>
      </c>
    </row>
    <row r="4720" spans="2:5" x14ac:dyDescent="0.35">
      <c r="B4720" s="40">
        <v>44033</v>
      </c>
      <c r="C4720" s="41">
        <v>477.21270800000002</v>
      </c>
      <c r="D4720" s="6">
        <f t="shared" si="76"/>
        <v>3.0626667882709988</v>
      </c>
      <c r="E4720">
        <v>-1.8564810391698734E-2</v>
      </c>
    </row>
    <row r="4721" spans="2:5" x14ac:dyDescent="0.35">
      <c r="B4721" s="40">
        <v>41199</v>
      </c>
      <c r="C4721" s="41">
        <v>117.46292099999999</v>
      </c>
      <c r="D4721" s="6">
        <f t="shared" si="76"/>
        <v>-0.52983009560530758</v>
      </c>
      <c r="E4721">
        <v>-1.8573924782605472E-2</v>
      </c>
    </row>
    <row r="4722" spans="2:5" x14ac:dyDescent="0.35">
      <c r="B4722" s="40">
        <v>42342</v>
      </c>
      <c r="C4722" s="41">
        <v>249.83079499999999</v>
      </c>
      <c r="D4722" s="6">
        <f t="shared" si="76"/>
        <v>-0.48890184043195944</v>
      </c>
      <c r="E4722">
        <v>-1.8602184568951012E-2</v>
      </c>
    </row>
    <row r="4723" spans="2:5" x14ac:dyDescent="0.35">
      <c r="B4723" s="40">
        <v>44055</v>
      </c>
      <c r="C4723" s="41">
        <v>488.81176799999997</v>
      </c>
      <c r="D4723" s="6">
        <f t="shared" si="76"/>
        <v>0.79550337730903031</v>
      </c>
      <c r="E4723">
        <v>-1.8610718266481988E-2</v>
      </c>
    </row>
    <row r="4724" spans="2:5" x14ac:dyDescent="0.35">
      <c r="B4724" s="40">
        <v>42235</v>
      </c>
      <c r="C4724" s="41">
        <v>272.242188</v>
      </c>
      <c r="D4724" s="6">
        <f t="shared" si="76"/>
        <v>6.3806265805278581E-2</v>
      </c>
      <c r="E4724">
        <v>-1.8640893301838966E-2</v>
      </c>
    </row>
    <row r="4725" spans="2:5" x14ac:dyDescent="0.35">
      <c r="B4725" s="40">
        <v>42698</v>
      </c>
      <c r="C4725" s="41">
        <v>255.91331500000001</v>
      </c>
      <c r="D4725" s="6">
        <f t="shared" si="76"/>
        <v>5.488323741939805</v>
      </c>
      <c r="E4725">
        <v>-1.8649968524423167E-2</v>
      </c>
    </row>
    <row r="4726" spans="2:5" x14ac:dyDescent="0.35">
      <c r="B4726" s="40">
        <v>39210</v>
      </c>
      <c r="C4726" s="41">
        <v>39.442131000000003</v>
      </c>
      <c r="D4726" s="6">
        <f t="shared" si="76"/>
        <v>-0.8608773727600606</v>
      </c>
      <c r="E4726">
        <v>-1.8652726781356207E-2</v>
      </c>
    </row>
    <row r="4727" spans="2:5" x14ac:dyDescent="0.35">
      <c r="B4727" s="40">
        <v>43007</v>
      </c>
      <c r="C4727" s="41">
        <v>283.50622600000003</v>
      </c>
      <c r="D4727" s="6">
        <f t="shared" si="76"/>
        <v>8.4673339404315744</v>
      </c>
      <c r="E4727">
        <v>-1.8661413573309301E-2</v>
      </c>
    </row>
    <row r="4728" spans="2:5" x14ac:dyDescent="0.35">
      <c r="B4728" s="40">
        <v>38775</v>
      </c>
      <c r="C4728" s="41">
        <v>29.945730000000001</v>
      </c>
      <c r="D4728" s="6">
        <f t="shared" si="76"/>
        <v>-0.94570083677549199</v>
      </c>
      <c r="E4728">
        <v>-1.8674228267293595E-2</v>
      </c>
    </row>
    <row r="4729" spans="2:5" x14ac:dyDescent="0.35">
      <c r="B4729" s="40">
        <v>44372</v>
      </c>
      <c r="C4729" s="41">
        <v>551.49523899999997</v>
      </c>
      <c r="D4729" s="6">
        <f t="shared" si="76"/>
        <v>13.806011625517591</v>
      </c>
      <c r="E4729">
        <v>-1.8689080995618536E-2</v>
      </c>
    </row>
    <row r="4730" spans="2:5" x14ac:dyDescent="0.35">
      <c r="B4730" s="40">
        <v>38952</v>
      </c>
      <c r="C4730" s="41">
        <v>37.248061999999997</v>
      </c>
      <c r="D4730" s="6">
        <f t="shared" si="76"/>
        <v>-0.86829256806869581</v>
      </c>
      <c r="E4730">
        <v>-1.8696658613413557E-2</v>
      </c>
    </row>
    <row r="4731" spans="2:5" x14ac:dyDescent="0.35">
      <c r="B4731" s="40">
        <v>42968</v>
      </c>
      <c r="C4731" s="41">
        <v>282.80911300000002</v>
      </c>
      <c r="D4731" s="6">
        <f t="shared" si="76"/>
        <v>50.126955637948214</v>
      </c>
      <c r="E4731">
        <v>-1.87066548538669E-2</v>
      </c>
    </row>
    <row r="4732" spans="2:5" x14ac:dyDescent="0.35">
      <c r="B4732" s="40">
        <v>37593</v>
      </c>
      <c r="C4732" s="41">
        <v>5.5315070000000004</v>
      </c>
      <c r="D4732" s="6">
        <f t="shared" si="76"/>
        <v>-0.52807363253503947</v>
      </c>
      <c r="E4732">
        <v>-1.8728661388995222E-2</v>
      </c>
    </row>
    <row r="4733" spans="2:5" x14ac:dyDescent="0.35">
      <c r="B4733" s="40">
        <v>37995</v>
      </c>
      <c r="C4733" s="41">
        <v>11.721123</v>
      </c>
      <c r="D4733" s="6">
        <f t="shared" si="76"/>
        <v>-0.71835893382350213</v>
      </c>
      <c r="E4733">
        <v>-1.8782323399623605E-2</v>
      </c>
    </row>
    <row r="4734" spans="2:5" x14ac:dyDescent="0.35">
      <c r="B4734" s="40">
        <v>39514</v>
      </c>
      <c r="C4734" s="41">
        <v>41.617237000000003</v>
      </c>
      <c r="D4734" s="6">
        <f t="shared" si="76"/>
        <v>-0.51968101516582654</v>
      </c>
      <c r="E4734">
        <v>-1.8783989414800743E-2</v>
      </c>
    </row>
    <row r="4735" spans="2:5" x14ac:dyDescent="0.35">
      <c r="B4735" s="40">
        <v>40560</v>
      </c>
      <c r="C4735" s="41">
        <v>86.644997000000004</v>
      </c>
      <c r="D4735" s="6">
        <f t="shared" si="76"/>
        <v>9.596263100409578</v>
      </c>
      <c r="E4735">
        <v>-1.8793094060697589E-2</v>
      </c>
    </row>
    <row r="4736" spans="2:5" x14ac:dyDescent="0.35">
      <c r="B4736" s="40">
        <v>37866</v>
      </c>
      <c r="C4736" s="41">
        <v>8.1769390000000008</v>
      </c>
      <c r="D4736" s="6">
        <f t="shared" si="76"/>
        <v>-0.96036088625846905</v>
      </c>
      <c r="E4736">
        <v>-1.886806262732936E-2</v>
      </c>
    </row>
    <row r="4737" spans="2:5" x14ac:dyDescent="0.35">
      <c r="B4737" s="40">
        <v>41948</v>
      </c>
      <c r="C4737" s="41">
        <v>206.28460699999999</v>
      </c>
      <c r="D4737" s="6">
        <f t="shared" si="76"/>
        <v>4.1538663065270223</v>
      </c>
      <c r="E4737">
        <v>-1.8884435733483591E-2</v>
      </c>
    </row>
    <row r="4738" spans="2:5" x14ac:dyDescent="0.35">
      <c r="B4738" s="40">
        <v>39227</v>
      </c>
      <c r="C4738" s="41">
        <v>40.025215000000003</v>
      </c>
      <c r="D4738" s="6">
        <f t="shared" si="76"/>
        <v>0.96957055669975667</v>
      </c>
      <c r="E4738">
        <v>-1.8887340633474928E-2</v>
      </c>
    </row>
    <row r="4739" spans="2:5" x14ac:dyDescent="0.35">
      <c r="B4739" s="40">
        <v>38569</v>
      </c>
      <c r="C4739" s="41">
        <v>20.321798000000001</v>
      </c>
      <c r="D4739" s="6">
        <f t="shared" si="76"/>
        <v>-0.56592921888867886</v>
      </c>
      <c r="E4739">
        <v>-1.8889722823211729E-2</v>
      </c>
    </row>
    <row r="4740" spans="2:5" x14ac:dyDescent="0.35">
      <c r="B4740" s="40">
        <v>39434</v>
      </c>
      <c r="C4740" s="41">
        <v>46.816783999999998</v>
      </c>
      <c r="D4740" s="6">
        <f t="shared" si="76"/>
        <v>-0.77543241224078152</v>
      </c>
      <c r="E4740">
        <v>-1.8892849096381677E-2</v>
      </c>
    </row>
    <row r="4741" spans="2:5" x14ac:dyDescent="0.35">
      <c r="B4741" s="40">
        <v>41997</v>
      </c>
      <c r="C4741" s="41">
        <v>208.47524999999999</v>
      </c>
      <c r="D4741" s="6">
        <f t="shared" si="76"/>
        <v>-0.15996919440789784</v>
      </c>
      <c r="E4741">
        <v>-1.8900409745946239E-2</v>
      </c>
    </row>
    <row r="4742" spans="2:5" x14ac:dyDescent="0.35">
      <c r="B4742" s="40">
        <v>42347</v>
      </c>
      <c r="C4742" s="41">
        <v>248.17572000000001</v>
      </c>
      <c r="D4742" s="6">
        <f t="shared" si="76"/>
        <v>4.8570659162091898</v>
      </c>
      <c r="E4742">
        <v>-1.8902266084682536E-2</v>
      </c>
    </row>
    <row r="4743" spans="2:5" x14ac:dyDescent="0.35">
      <c r="B4743" s="40">
        <v>39503</v>
      </c>
      <c r="C4743" s="41">
        <v>42.372020999999997</v>
      </c>
      <c r="D4743" s="6">
        <f t="shared" ref="D4743:D4806" si="77">(C4743-C4744)/C4744</f>
        <v>-0.58305289147392292</v>
      </c>
      <c r="E4743">
        <v>-1.8931768836063192E-2</v>
      </c>
    </row>
    <row r="4744" spans="2:5" x14ac:dyDescent="0.35">
      <c r="B4744" s="40">
        <v>40711</v>
      </c>
      <c r="C4744" s="41">
        <v>101.62445099999999</v>
      </c>
      <c r="D4744" s="6">
        <f t="shared" si="77"/>
        <v>-0.78107906349552947</v>
      </c>
      <c r="E4744">
        <v>-1.8971385868889294E-2</v>
      </c>
    </row>
    <row r="4745" spans="2:5" x14ac:dyDescent="0.35">
      <c r="B4745" s="40">
        <v>43950</v>
      </c>
      <c r="C4745" s="41">
        <v>464.20617700000003</v>
      </c>
      <c r="D4745" s="6">
        <f t="shared" si="77"/>
        <v>-0.14340332207723308</v>
      </c>
      <c r="E4745">
        <v>-1.9075053165551342E-2</v>
      </c>
    </row>
    <row r="4746" spans="2:5" x14ac:dyDescent="0.35">
      <c r="B4746" s="40">
        <v>44641</v>
      </c>
      <c r="C4746" s="41">
        <v>541.91918899999996</v>
      </c>
      <c r="D4746" s="6">
        <f t="shared" si="77"/>
        <v>13.532915754525407</v>
      </c>
      <c r="E4746">
        <v>-1.9098559023543876E-2</v>
      </c>
    </row>
    <row r="4747" spans="2:5" x14ac:dyDescent="0.35">
      <c r="B4747" s="40">
        <v>38988</v>
      </c>
      <c r="C4747" s="41">
        <v>37.289088999999997</v>
      </c>
      <c r="D4747" s="6">
        <f t="shared" si="77"/>
        <v>-0.84229704661842375</v>
      </c>
      <c r="E4747">
        <v>-1.909989892194373E-2</v>
      </c>
    </row>
    <row r="4748" spans="2:5" x14ac:dyDescent="0.35">
      <c r="B4748" s="40">
        <v>42145</v>
      </c>
      <c r="C4748" s="41">
        <v>236.45143100000001</v>
      </c>
      <c r="D4748" s="6">
        <f t="shared" si="77"/>
        <v>-0.54018458907163824</v>
      </c>
      <c r="E4748">
        <v>-1.9121774450530621E-2</v>
      </c>
    </row>
    <row r="4749" spans="2:5" x14ac:dyDescent="0.35">
      <c r="B4749" s="40">
        <v>44845</v>
      </c>
      <c r="C4749" s="41">
        <v>514.23120100000006</v>
      </c>
      <c r="D4749" s="6">
        <f t="shared" si="77"/>
        <v>11.306606037534117</v>
      </c>
      <c r="E4749">
        <v>-1.9183580336445717E-2</v>
      </c>
    </row>
    <row r="4750" spans="2:5" x14ac:dyDescent="0.35">
      <c r="B4750" s="40">
        <v>39475</v>
      </c>
      <c r="C4750" s="41">
        <v>41.784973000000001</v>
      </c>
      <c r="D4750" s="6">
        <f t="shared" si="77"/>
        <v>-0.90028004012751917</v>
      </c>
      <c r="E4750">
        <v>-1.9193009748737184E-2</v>
      </c>
    </row>
    <row r="4751" spans="2:5" x14ac:dyDescent="0.35">
      <c r="B4751" s="40">
        <v>43973</v>
      </c>
      <c r="C4751" s="41">
        <v>419.02316300000001</v>
      </c>
      <c r="D4751" s="6">
        <f t="shared" si="77"/>
        <v>1.6373351645707819</v>
      </c>
      <c r="E4751">
        <v>-1.9197878075367988E-2</v>
      </c>
    </row>
    <row r="4752" spans="2:5" x14ac:dyDescent="0.35">
      <c r="B4752" s="40">
        <v>41723</v>
      </c>
      <c r="C4752" s="41">
        <v>158.881271</v>
      </c>
      <c r="D4752" s="6">
        <f t="shared" si="77"/>
        <v>-7.9908800743220154E-2</v>
      </c>
      <c r="E4752">
        <v>-1.9225453325579379E-2</v>
      </c>
    </row>
    <row r="4753" spans="2:5" x14ac:dyDescent="0.35">
      <c r="B4753" s="40">
        <v>41834</v>
      </c>
      <c r="C4753" s="41">
        <v>172.67991599999999</v>
      </c>
      <c r="D4753" s="6">
        <f t="shared" si="77"/>
        <v>0.62985797821437206</v>
      </c>
      <c r="E4753">
        <v>-1.9330032166876589E-2</v>
      </c>
    </row>
    <row r="4754" spans="2:5" x14ac:dyDescent="0.35">
      <c r="B4754" s="40">
        <v>41127</v>
      </c>
      <c r="C4754" s="41">
        <v>105.94783</v>
      </c>
      <c r="D4754" s="6">
        <f t="shared" si="77"/>
        <v>0.22711021936315581</v>
      </c>
      <c r="E4754">
        <v>-1.934150844396652E-2</v>
      </c>
    </row>
    <row r="4755" spans="2:5" x14ac:dyDescent="0.35">
      <c r="B4755" s="40">
        <v>40675</v>
      </c>
      <c r="C4755" s="41">
        <v>86.339293999999995</v>
      </c>
      <c r="D4755" s="6">
        <f t="shared" si="77"/>
        <v>1.4684794976863316</v>
      </c>
      <c r="E4755">
        <v>-1.9345226196222386E-2</v>
      </c>
    </row>
    <row r="4756" spans="2:5" x14ac:dyDescent="0.35">
      <c r="B4756" s="40">
        <v>38819</v>
      </c>
      <c r="C4756" s="41">
        <v>34.976711000000002</v>
      </c>
      <c r="D4756" s="6">
        <f t="shared" si="77"/>
        <v>-0.86290409906294496</v>
      </c>
      <c r="E4756">
        <v>-1.9399657475323417E-2</v>
      </c>
    </row>
    <row r="4757" spans="2:5" x14ac:dyDescent="0.35">
      <c r="B4757" s="40">
        <v>42718</v>
      </c>
      <c r="C4757" s="41">
        <v>255.12586999999999</v>
      </c>
      <c r="D4757" s="6">
        <f t="shared" si="77"/>
        <v>5.0618860319415449</v>
      </c>
      <c r="E4757">
        <v>-1.9405356983046868E-2</v>
      </c>
    </row>
    <row r="4758" spans="2:5" x14ac:dyDescent="0.35">
      <c r="B4758" s="40">
        <v>39272</v>
      </c>
      <c r="C4758" s="41">
        <v>42.086880000000001</v>
      </c>
      <c r="D4758" s="6">
        <f t="shared" si="77"/>
        <v>-0.8423864046402485</v>
      </c>
      <c r="E4758">
        <v>-1.9407912862726868E-2</v>
      </c>
    </row>
    <row r="4759" spans="2:5" x14ac:dyDescent="0.35">
      <c r="B4759" s="40">
        <v>42493</v>
      </c>
      <c r="C4759" s="41">
        <v>267.02569599999998</v>
      </c>
      <c r="D4759" s="6">
        <f t="shared" si="77"/>
        <v>8.5532656001621099</v>
      </c>
      <c r="E4759">
        <v>-1.9415572470049814E-2</v>
      </c>
    </row>
    <row r="4760" spans="2:5" x14ac:dyDescent="0.35">
      <c r="B4760" s="40">
        <v>38722</v>
      </c>
      <c r="C4760" s="41">
        <v>27.951248</v>
      </c>
      <c r="D4760" s="6">
        <f t="shared" si="77"/>
        <v>2.5257977218435048</v>
      </c>
      <c r="E4760">
        <v>-1.9420225731664048E-2</v>
      </c>
    </row>
    <row r="4761" spans="2:5" x14ac:dyDescent="0.35">
      <c r="B4761" s="40">
        <v>37844</v>
      </c>
      <c r="C4761" s="41">
        <v>7.927638</v>
      </c>
      <c r="D4761" s="6">
        <f t="shared" si="77"/>
        <v>-0.14982024547594822</v>
      </c>
      <c r="E4761">
        <v>-1.9449988738249897E-2</v>
      </c>
    </row>
    <row r="4762" spans="2:5" x14ac:dyDescent="0.35">
      <c r="B4762" s="40">
        <v>38188</v>
      </c>
      <c r="C4762" s="41">
        <v>9.3246610000000008</v>
      </c>
      <c r="D4762" s="6">
        <f t="shared" si="77"/>
        <v>-0.74368087859658361</v>
      </c>
      <c r="E4762">
        <v>-1.9462252498542918E-2</v>
      </c>
    </row>
    <row r="4763" spans="2:5" x14ac:dyDescent="0.35">
      <c r="B4763" s="40">
        <v>39155</v>
      </c>
      <c r="C4763" s="41">
        <v>36.379108000000002</v>
      </c>
      <c r="D4763" s="6">
        <f t="shared" si="77"/>
        <v>-0.10701455790969699</v>
      </c>
      <c r="E4763">
        <v>-1.9476588728776764E-2</v>
      </c>
    </row>
    <row r="4764" spans="2:5" x14ac:dyDescent="0.35">
      <c r="B4764" s="40">
        <v>39905</v>
      </c>
      <c r="C4764" s="41">
        <v>40.738746999999996</v>
      </c>
      <c r="D4764" s="6">
        <f t="shared" si="77"/>
        <v>-0.78837219247261103</v>
      </c>
      <c r="E4764">
        <v>-1.9487361443574807E-2</v>
      </c>
    </row>
    <row r="4765" spans="2:5" x14ac:dyDescent="0.35">
      <c r="B4765" s="40">
        <v>41925</v>
      </c>
      <c r="C4765" s="41">
        <v>192.50186199999999</v>
      </c>
      <c r="D4765" s="6">
        <f t="shared" si="77"/>
        <v>-0.63145561562398655</v>
      </c>
      <c r="E4765">
        <v>-1.9525774518250116E-2</v>
      </c>
    </row>
    <row r="4766" spans="2:5" x14ac:dyDescent="0.35">
      <c r="B4766" s="40">
        <v>44323</v>
      </c>
      <c r="C4766" s="41">
        <v>522.33019999999999</v>
      </c>
      <c r="D4766" s="6">
        <f t="shared" si="77"/>
        <v>4.8409811413194284</v>
      </c>
      <c r="E4766">
        <v>-1.953245721181451E-2</v>
      </c>
    </row>
    <row r="4767" spans="2:5" x14ac:dyDescent="0.35">
      <c r="B4767" s="40">
        <v>40478</v>
      </c>
      <c r="C4767" s="41">
        <v>89.425078999999997</v>
      </c>
      <c r="D4767" s="6">
        <f t="shared" si="77"/>
        <v>2.1371917196594623</v>
      </c>
      <c r="E4767">
        <v>-1.9533012181933932E-2</v>
      </c>
    </row>
    <row r="4768" spans="2:5" x14ac:dyDescent="0.35">
      <c r="B4768" s="40">
        <v>38721</v>
      </c>
      <c r="C4768" s="41">
        <v>28.504818</v>
      </c>
      <c r="D4768" s="6">
        <f t="shared" si="77"/>
        <v>-0.68687310163889392</v>
      </c>
      <c r="E4768">
        <v>-1.9599637086177121E-2</v>
      </c>
    </row>
    <row r="4769" spans="2:5" x14ac:dyDescent="0.35">
      <c r="B4769" s="40">
        <v>40463</v>
      </c>
      <c r="C4769" s="41">
        <v>91.032798999999997</v>
      </c>
      <c r="D4769" s="6">
        <f t="shared" si="77"/>
        <v>-0.61861131537264735</v>
      </c>
      <c r="E4769">
        <v>-1.9653918427698685E-2</v>
      </c>
    </row>
    <row r="4770" spans="2:5" x14ac:dyDescent="0.35">
      <c r="B4770" s="40">
        <v>42158</v>
      </c>
      <c r="C4770" s="41">
        <v>238.68772899999999</v>
      </c>
      <c r="D4770" s="6">
        <f t="shared" si="77"/>
        <v>1.4314434355602939</v>
      </c>
      <c r="E4770">
        <v>-1.9681277686366419E-2</v>
      </c>
    </row>
    <row r="4771" spans="2:5" x14ac:dyDescent="0.35">
      <c r="B4771" s="40">
        <v>40730</v>
      </c>
      <c r="C4771" s="41">
        <v>98.167090999999999</v>
      </c>
      <c r="D4771" s="6">
        <f t="shared" si="77"/>
        <v>-0.69178593819033896</v>
      </c>
      <c r="E4771">
        <v>-1.9736826338431917E-2</v>
      </c>
    </row>
    <row r="4772" spans="2:5" x14ac:dyDescent="0.35">
      <c r="B4772" s="40">
        <v>43041</v>
      </c>
      <c r="C4772" s="41">
        <v>318.50295999999997</v>
      </c>
      <c r="D4772" s="6">
        <f t="shared" si="77"/>
        <v>1.5643976874774472</v>
      </c>
      <c r="E4772">
        <v>-1.9739604817526811E-2</v>
      </c>
    </row>
    <row r="4773" spans="2:5" x14ac:dyDescent="0.35">
      <c r="B4773" s="40">
        <v>41373</v>
      </c>
      <c r="C4773" s="41">
        <v>124.201859</v>
      </c>
      <c r="D4773" s="6">
        <f t="shared" si="77"/>
        <v>12.536946045287275</v>
      </c>
      <c r="E4773">
        <v>-1.9753192859543956E-2</v>
      </c>
    </row>
    <row r="4774" spans="2:5" x14ac:dyDescent="0.35">
      <c r="B4774" s="40">
        <v>38195</v>
      </c>
      <c r="C4774" s="41">
        <v>9.1750279999999993</v>
      </c>
      <c r="D4774" s="6">
        <f t="shared" si="77"/>
        <v>-0.97436902021114336</v>
      </c>
      <c r="E4774">
        <v>-1.9772857224663366E-2</v>
      </c>
    </row>
    <row r="4775" spans="2:5" x14ac:dyDescent="0.35">
      <c r="B4775" s="40">
        <v>43283</v>
      </c>
      <c r="C4775" s="41">
        <v>357.966339</v>
      </c>
      <c r="D4775" s="6">
        <f t="shared" si="77"/>
        <v>39.639888554492828</v>
      </c>
      <c r="E4775">
        <v>-1.9798337402488257E-2</v>
      </c>
    </row>
    <row r="4776" spans="2:5" x14ac:dyDescent="0.35">
      <c r="B4776" s="40">
        <v>37945</v>
      </c>
      <c r="C4776" s="41">
        <v>8.8082510000000003</v>
      </c>
      <c r="D4776" s="6">
        <f t="shared" si="77"/>
        <v>0.88845626101460917</v>
      </c>
      <c r="E4776">
        <v>-1.9802038593415876E-2</v>
      </c>
    </row>
    <row r="4777" spans="2:5" x14ac:dyDescent="0.35">
      <c r="B4777" s="40">
        <v>37734</v>
      </c>
      <c r="C4777" s="41">
        <v>4.6642599999999996</v>
      </c>
      <c r="D4777" s="6">
        <f t="shared" si="77"/>
        <v>-0.79836266991504867</v>
      </c>
      <c r="E4777">
        <v>-1.9810121913777168E-2</v>
      </c>
    </row>
    <row r="4778" spans="2:5" x14ac:dyDescent="0.35">
      <c r="B4778" s="40">
        <v>38678</v>
      </c>
      <c r="C4778" s="41">
        <v>23.131927000000001</v>
      </c>
      <c r="D4778" s="6">
        <f t="shared" si="77"/>
        <v>-0.90503003838913754</v>
      </c>
      <c r="E4778">
        <v>-1.9834473876103782E-2</v>
      </c>
    </row>
    <row r="4779" spans="2:5" x14ac:dyDescent="0.35">
      <c r="B4779" s="40">
        <v>42051</v>
      </c>
      <c r="C4779" s="41">
        <v>243.57098400000001</v>
      </c>
      <c r="D4779" s="6">
        <f t="shared" si="77"/>
        <v>0.72628095684921012</v>
      </c>
      <c r="E4779">
        <v>-1.9834652403653053E-2</v>
      </c>
    </row>
    <row r="4780" spans="2:5" x14ac:dyDescent="0.35">
      <c r="B4780" s="40">
        <v>41400</v>
      </c>
      <c r="C4780" s="41">
        <v>141.09579500000001</v>
      </c>
      <c r="D4780" s="6">
        <f t="shared" si="77"/>
        <v>10.574062384825009</v>
      </c>
      <c r="E4780">
        <v>-1.9869701860137815E-2</v>
      </c>
    </row>
    <row r="4781" spans="2:5" x14ac:dyDescent="0.35">
      <c r="B4781" s="40">
        <v>38355</v>
      </c>
      <c r="C4781" s="41">
        <v>12.190689000000001</v>
      </c>
      <c r="D4781" s="6">
        <f t="shared" si="77"/>
        <v>-0.91910703701994911</v>
      </c>
      <c r="E4781">
        <v>-1.9871839607031722E-2</v>
      </c>
    </row>
    <row r="4782" spans="2:5" x14ac:dyDescent="0.35">
      <c r="B4782" s="40">
        <v>41474</v>
      </c>
      <c r="C4782" s="41">
        <v>150.70147700000001</v>
      </c>
      <c r="D4782" s="6">
        <f t="shared" si="77"/>
        <v>5.7316353340477635</v>
      </c>
      <c r="E4782">
        <v>-1.9877011574592682E-2</v>
      </c>
    </row>
    <row r="4783" spans="2:5" x14ac:dyDescent="0.35">
      <c r="B4783" s="40">
        <v>38652</v>
      </c>
      <c r="C4783" s="41">
        <v>22.387053000000002</v>
      </c>
      <c r="D4783" s="6">
        <f t="shared" si="77"/>
        <v>-0.42265313710824665</v>
      </c>
      <c r="E4783">
        <v>-1.9953896309905413E-2</v>
      </c>
    </row>
    <row r="4784" spans="2:5" x14ac:dyDescent="0.35">
      <c r="B4784" s="40">
        <v>39174</v>
      </c>
      <c r="C4784" s="41">
        <v>38.775742000000001</v>
      </c>
      <c r="D4784" s="6">
        <f t="shared" si="77"/>
        <v>-0.54009239986603574</v>
      </c>
      <c r="E4784">
        <v>-1.9999661334539051E-2</v>
      </c>
    </row>
    <row r="4785" spans="2:5" x14ac:dyDescent="0.35">
      <c r="B4785" s="40">
        <v>40863</v>
      </c>
      <c r="C4785" s="41">
        <v>84.312027</v>
      </c>
      <c r="D4785" s="6">
        <f t="shared" si="77"/>
        <v>9.7077222780039385</v>
      </c>
      <c r="E4785">
        <v>-2.0020462261890602E-2</v>
      </c>
    </row>
    <row r="4786" spans="2:5" x14ac:dyDescent="0.35">
      <c r="B4786" s="40">
        <v>37872</v>
      </c>
      <c r="C4786" s="41">
        <v>7.8739460000000001</v>
      </c>
      <c r="D4786" s="6">
        <f t="shared" si="77"/>
        <v>-0.82389167971272814</v>
      </c>
      <c r="E4786">
        <v>-2.0047594103269527E-2</v>
      </c>
    </row>
    <row r="4787" spans="2:5" x14ac:dyDescent="0.35">
      <c r="B4787" s="40">
        <v>39365</v>
      </c>
      <c r="C4787" s="41">
        <v>44.710811999999997</v>
      </c>
      <c r="D4787" s="6">
        <f t="shared" si="77"/>
        <v>-0.44719761108641071</v>
      </c>
      <c r="E4787">
        <v>-2.0081971470723131E-2</v>
      </c>
    </row>
    <row r="4788" spans="2:5" x14ac:dyDescent="0.35">
      <c r="B4788" s="40">
        <v>40511</v>
      </c>
      <c r="C4788" s="41">
        <v>80.880279999999999</v>
      </c>
      <c r="D4788" s="6">
        <f t="shared" si="77"/>
        <v>3.0006238339901188</v>
      </c>
      <c r="E4788">
        <v>-2.0106086233540144E-2</v>
      </c>
    </row>
    <row r="4789" spans="2:5" x14ac:dyDescent="0.35">
      <c r="B4789" s="40">
        <v>38583</v>
      </c>
      <c r="C4789" s="41">
        <v>20.216916999999999</v>
      </c>
      <c r="D4789" s="6">
        <f t="shared" si="77"/>
        <v>-0.45780306973707779</v>
      </c>
      <c r="E4789">
        <v>-2.0136692873848595E-2</v>
      </c>
    </row>
    <row r="4790" spans="2:5" x14ac:dyDescent="0.35">
      <c r="B4790" s="40">
        <v>39876</v>
      </c>
      <c r="C4790" s="41">
        <v>37.287036999999998</v>
      </c>
      <c r="D4790" s="6">
        <f t="shared" si="77"/>
        <v>-0.76055340383623415</v>
      </c>
      <c r="E4790">
        <v>-2.0156681749849605E-2</v>
      </c>
    </row>
    <row r="4791" spans="2:5" x14ac:dyDescent="0.35">
      <c r="B4791" s="40">
        <v>41583</v>
      </c>
      <c r="C4791" s="41">
        <v>155.72172499999999</v>
      </c>
      <c r="D4791" s="6">
        <f t="shared" si="77"/>
        <v>0.15871382731497843</v>
      </c>
      <c r="E4791">
        <v>-2.0164658334785954E-2</v>
      </c>
    </row>
    <row r="4792" spans="2:5" x14ac:dyDescent="0.35">
      <c r="B4792" s="40">
        <v>41438</v>
      </c>
      <c r="C4792" s="41">
        <v>134.391876</v>
      </c>
      <c r="D4792" s="6">
        <f t="shared" si="77"/>
        <v>2.3915516590283161</v>
      </c>
      <c r="E4792">
        <v>-2.0202016519896952E-2</v>
      </c>
    </row>
    <row r="4793" spans="2:5" x14ac:dyDescent="0.35">
      <c r="B4793" s="40">
        <v>39591</v>
      </c>
      <c r="C4793" s="41">
        <v>39.625484</v>
      </c>
      <c r="D4793" s="6">
        <f t="shared" si="77"/>
        <v>-0.9177095593615564</v>
      </c>
      <c r="E4793">
        <v>-2.0217663559836525E-2</v>
      </c>
    </row>
    <row r="4794" spans="2:5" x14ac:dyDescent="0.35">
      <c r="B4794" s="40">
        <v>43889</v>
      </c>
      <c r="C4794" s="41">
        <v>481.53204299999999</v>
      </c>
      <c r="D4794" s="6">
        <f t="shared" si="77"/>
        <v>0.78282209384404244</v>
      </c>
      <c r="E4794">
        <v>-2.0242846896683236E-2</v>
      </c>
    </row>
    <row r="4795" spans="2:5" x14ac:dyDescent="0.35">
      <c r="B4795" s="40">
        <v>42622</v>
      </c>
      <c r="C4795" s="41">
        <v>270.09539799999999</v>
      </c>
      <c r="D4795" s="6">
        <f t="shared" si="77"/>
        <v>3.9090627076470308</v>
      </c>
      <c r="E4795">
        <v>-2.0244512757970564E-2</v>
      </c>
    </row>
    <row r="4796" spans="2:5" x14ac:dyDescent="0.35">
      <c r="B4796" s="40">
        <v>40036</v>
      </c>
      <c r="C4796" s="41">
        <v>55.019748999999997</v>
      </c>
      <c r="D4796" s="6">
        <f t="shared" si="77"/>
        <v>-0.86376063405783121</v>
      </c>
      <c r="E4796">
        <v>-2.0275597624818186E-2</v>
      </c>
    </row>
    <row r="4797" spans="2:5" x14ac:dyDescent="0.35">
      <c r="B4797" s="40">
        <v>43665</v>
      </c>
      <c r="C4797" s="41">
        <v>403.84619099999998</v>
      </c>
      <c r="D4797" s="6">
        <f t="shared" si="77"/>
        <v>6.0828176414105286</v>
      </c>
      <c r="E4797">
        <v>-2.0284342196061303E-2</v>
      </c>
    </row>
    <row r="4798" spans="2:5" x14ac:dyDescent="0.35">
      <c r="B4798" s="40">
        <v>40032</v>
      </c>
      <c r="C4798" s="41">
        <v>57.017730999999998</v>
      </c>
      <c r="D4798" s="6">
        <f t="shared" si="77"/>
        <v>-0.76225639071767481</v>
      </c>
      <c r="E4798">
        <v>-2.0302874542660287E-2</v>
      </c>
    </row>
    <row r="4799" spans="2:5" x14ac:dyDescent="0.35">
      <c r="B4799" s="40">
        <v>42089</v>
      </c>
      <c r="C4799" s="41">
        <v>239.82865899999999</v>
      </c>
      <c r="D4799" s="6">
        <f t="shared" si="77"/>
        <v>1.8498212449937277</v>
      </c>
      <c r="E4799">
        <v>-2.0320723862320832E-2</v>
      </c>
    </row>
    <row r="4800" spans="2:5" x14ac:dyDescent="0.35">
      <c r="B4800" s="40">
        <v>40519</v>
      </c>
      <c r="C4800" s="41">
        <v>84.155685000000005</v>
      </c>
      <c r="D4800" s="6">
        <f t="shared" si="77"/>
        <v>7.6845865967130838</v>
      </c>
      <c r="E4800">
        <v>-2.033559766230485E-2</v>
      </c>
    </row>
    <row r="4801" spans="2:5" x14ac:dyDescent="0.35">
      <c r="B4801" s="40">
        <v>38133</v>
      </c>
      <c r="C4801" s="41">
        <v>9.6902349999999995</v>
      </c>
      <c r="D4801" s="6">
        <f t="shared" si="77"/>
        <v>-0.8940062374668013</v>
      </c>
      <c r="E4801">
        <v>-2.0336571435041726E-2</v>
      </c>
    </row>
    <row r="4802" spans="2:5" x14ac:dyDescent="0.35">
      <c r="B4802" s="40">
        <v>41068</v>
      </c>
      <c r="C4802" s="41">
        <v>91.422691</v>
      </c>
      <c r="D4802" s="6">
        <f t="shared" si="77"/>
        <v>2.5260097421289925E-2</v>
      </c>
      <c r="E4802">
        <v>-2.0350195101235116E-2</v>
      </c>
    </row>
    <row r="4803" spans="2:5" x14ac:dyDescent="0.35">
      <c r="B4803" s="40">
        <v>40952</v>
      </c>
      <c r="C4803" s="41">
        <v>89.170242000000002</v>
      </c>
      <c r="D4803" s="6">
        <f t="shared" si="77"/>
        <v>8.9918494429477818</v>
      </c>
      <c r="E4803">
        <v>-2.0378510566304676E-2</v>
      </c>
    </row>
    <row r="4804" spans="2:5" x14ac:dyDescent="0.35">
      <c r="B4804" s="40">
        <v>38064</v>
      </c>
      <c r="C4804" s="41">
        <v>8.9242980000000003</v>
      </c>
      <c r="D4804" s="6">
        <f t="shared" si="77"/>
        <v>-0.95761011409803953</v>
      </c>
      <c r="E4804">
        <v>-2.0382369622944239E-2</v>
      </c>
    </row>
    <row r="4805" spans="2:5" x14ac:dyDescent="0.35">
      <c r="B4805" s="40">
        <v>41964</v>
      </c>
      <c r="C4805" s="41">
        <v>210.52894599999999</v>
      </c>
      <c r="D4805" s="6">
        <f t="shared" si="77"/>
        <v>11.937429061324076</v>
      </c>
      <c r="E4805">
        <v>-2.0386590898163581E-2</v>
      </c>
    </row>
    <row r="4806" spans="2:5" x14ac:dyDescent="0.35">
      <c r="B4806" s="40">
        <v>38489</v>
      </c>
      <c r="C4806" s="41">
        <v>16.272857999999999</v>
      </c>
      <c r="D4806" s="6">
        <f t="shared" si="77"/>
        <v>-0.95986291421671199</v>
      </c>
      <c r="E4806">
        <v>-2.0398381623565501E-2</v>
      </c>
    </row>
    <row r="4807" spans="2:5" x14ac:dyDescent="0.35">
      <c r="B4807" s="40">
        <v>43466</v>
      </c>
      <c r="C4807" s="41">
        <v>405.43197600000002</v>
      </c>
      <c r="D4807" s="6">
        <f t="shared" ref="D4807:D4870" si="78">(C4807-C4808)/C4808</f>
        <v>-0.22670126133120413</v>
      </c>
      <c r="E4807">
        <v>-2.0434246536181696E-2</v>
      </c>
    </row>
    <row r="4808" spans="2:5" x14ac:dyDescent="0.35">
      <c r="B4808" s="40">
        <v>44844</v>
      </c>
      <c r="C4808" s="41">
        <v>524.28894000000003</v>
      </c>
      <c r="D4808" s="6">
        <f t="shared" si="78"/>
        <v>37.715442803095591</v>
      </c>
      <c r="E4808">
        <v>-2.0457393271532457E-2</v>
      </c>
    </row>
    <row r="4809" spans="2:5" x14ac:dyDescent="0.35">
      <c r="B4809" s="40">
        <v>38387</v>
      </c>
      <c r="C4809" s="41">
        <v>13.542114</v>
      </c>
      <c r="D4809" s="6">
        <f t="shared" si="78"/>
        <v>-0.88014123990657367</v>
      </c>
      <c r="E4809">
        <v>-2.0472615452807728E-2</v>
      </c>
    </row>
    <row r="4810" spans="2:5" x14ac:dyDescent="0.35">
      <c r="B4810" s="40">
        <v>41333</v>
      </c>
      <c r="C4810" s="41">
        <v>112.983932</v>
      </c>
      <c r="D4810" s="6">
        <f t="shared" si="78"/>
        <v>2.0319191095602656</v>
      </c>
      <c r="E4810">
        <v>-2.0534544131740134E-2</v>
      </c>
    </row>
    <row r="4811" spans="2:5" x14ac:dyDescent="0.35">
      <c r="B4811" s="40">
        <v>39727</v>
      </c>
      <c r="C4811" s="41">
        <v>37.264823999999997</v>
      </c>
      <c r="D4811" s="6">
        <f t="shared" si="78"/>
        <v>-0.25381850397482442</v>
      </c>
      <c r="E4811">
        <v>-2.0544121653384116E-2</v>
      </c>
    </row>
    <row r="4812" spans="2:5" x14ac:dyDescent="0.35">
      <c r="B4812" s="40">
        <v>39427</v>
      </c>
      <c r="C4812" s="41">
        <v>49.940697</v>
      </c>
      <c r="D4812" s="6">
        <f t="shared" si="78"/>
        <v>-0.41806615104209682</v>
      </c>
      <c r="E4812">
        <v>-2.0559145448408329E-2</v>
      </c>
    </row>
    <row r="4813" spans="2:5" x14ac:dyDescent="0.35">
      <c r="B4813" s="40">
        <v>40402</v>
      </c>
      <c r="C4813" s="41">
        <v>85.818511999999998</v>
      </c>
      <c r="D4813" s="6">
        <f t="shared" si="78"/>
        <v>-0.84762582781318785</v>
      </c>
      <c r="E4813">
        <v>-2.0580313144916648E-2</v>
      </c>
    </row>
    <row r="4814" spans="2:5" x14ac:dyDescent="0.35">
      <c r="B4814" s="40">
        <v>44918</v>
      </c>
      <c r="C4814" s="41">
        <v>563.20904499999995</v>
      </c>
      <c r="D4814" s="6">
        <f t="shared" si="78"/>
        <v>1.2668366345570439</v>
      </c>
      <c r="E4814">
        <v>-2.0597183432983095E-2</v>
      </c>
    </row>
    <row r="4815" spans="2:5" x14ac:dyDescent="0.35">
      <c r="B4815" s="40">
        <v>42769</v>
      </c>
      <c r="C4815" s="41">
        <v>248.45594800000001</v>
      </c>
      <c r="D4815" s="6">
        <f t="shared" si="78"/>
        <v>4.8570371187942767</v>
      </c>
      <c r="E4815">
        <v>-2.0631753828012273E-2</v>
      </c>
    </row>
    <row r="4816" spans="2:5" x14ac:dyDescent="0.35">
      <c r="B4816" s="40">
        <v>39308</v>
      </c>
      <c r="C4816" s="41">
        <v>42.420074</v>
      </c>
      <c r="D4816" s="6">
        <f t="shared" si="78"/>
        <v>-0.51710458234053169</v>
      </c>
      <c r="E4816">
        <v>-2.067293042428919E-2</v>
      </c>
    </row>
    <row r="4817" spans="2:5" x14ac:dyDescent="0.35">
      <c r="B4817" s="40">
        <v>40907</v>
      </c>
      <c r="C4817" s="41">
        <v>87.845260999999994</v>
      </c>
      <c r="D4817" s="6">
        <f t="shared" si="78"/>
        <v>0.63035376929173526</v>
      </c>
      <c r="E4817">
        <v>-2.0679678725026317E-2</v>
      </c>
    </row>
    <row r="4818" spans="2:5" x14ac:dyDescent="0.35">
      <c r="B4818" s="40">
        <v>40037</v>
      </c>
      <c r="C4818" s="41">
        <v>53.881104000000001</v>
      </c>
      <c r="D4818" s="6">
        <f t="shared" si="78"/>
        <v>-0.24575833847606049</v>
      </c>
      <c r="E4818">
        <v>-2.0695205279835007E-2</v>
      </c>
    </row>
    <row r="4819" spans="2:5" x14ac:dyDescent="0.35">
      <c r="B4819" s="40">
        <v>40157</v>
      </c>
      <c r="C4819" s="41">
        <v>71.437454000000002</v>
      </c>
      <c r="D4819" s="6">
        <f t="shared" si="78"/>
        <v>-0.81442932853439065</v>
      </c>
      <c r="E4819">
        <v>-2.0716450954322688E-2</v>
      </c>
    </row>
    <row r="4820" spans="2:5" x14ac:dyDescent="0.35">
      <c r="B4820" s="40">
        <v>43630</v>
      </c>
      <c r="C4820" s="41">
        <v>384.96090700000002</v>
      </c>
      <c r="D4820" s="6">
        <f t="shared" si="78"/>
        <v>-0.33856284233117379</v>
      </c>
      <c r="E4820">
        <v>-2.0780013577030104E-2</v>
      </c>
    </row>
    <row r="4821" spans="2:5" x14ac:dyDescent="0.35">
      <c r="B4821" s="40">
        <v>44489</v>
      </c>
      <c r="C4821" s="41">
        <v>582.00677499999995</v>
      </c>
      <c r="D4821" s="6">
        <f t="shared" si="78"/>
        <v>0.12881710929184365</v>
      </c>
      <c r="E4821">
        <v>-2.0817839995970484E-2</v>
      </c>
    </row>
    <row r="4822" spans="2:5" x14ac:dyDescent="0.35">
      <c r="B4822" s="40">
        <v>44643</v>
      </c>
      <c r="C4822" s="41">
        <v>515.589966</v>
      </c>
      <c r="D4822" s="6">
        <f t="shared" si="78"/>
        <v>4.7910388534041077</v>
      </c>
      <c r="E4822">
        <v>-2.0880152289294379E-2</v>
      </c>
    </row>
    <row r="4823" spans="2:5" x14ac:dyDescent="0.35">
      <c r="B4823" s="40">
        <v>40360</v>
      </c>
      <c r="C4823" s="41">
        <v>89.032379000000006</v>
      </c>
      <c r="D4823" s="6">
        <f t="shared" si="78"/>
        <v>8.9076827391701698</v>
      </c>
      <c r="E4823">
        <v>-2.0892612396116266E-2</v>
      </c>
    </row>
    <row r="4824" spans="2:5" x14ac:dyDescent="0.35">
      <c r="B4824" s="40">
        <v>37944</v>
      </c>
      <c r="C4824" s="41">
        <v>8.9861959999999996</v>
      </c>
      <c r="D4824" s="6">
        <f t="shared" si="78"/>
        <v>-0.96646613772313583</v>
      </c>
      <c r="E4824">
        <v>-2.0893967722674857E-2</v>
      </c>
    </row>
    <row r="4825" spans="2:5" x14ac:dyDescent="0.35">
      <c r="B4825" s="40">
        <v>42670</v>
      </c>
      <c r="C4825" s="41">
        <v>267.97378500000002</v>
      </c>
      <c r="D4825" s="6">
        <f t="shared" si="78"/>
        <v>2.1942077840660694</v>
      </c>
      <c r="E4825">
        <v>-2.0896328269864938E-2</v>
      </c>
    </row>
    <row r="4826" spans="2:5" x14ac:dyDescent="0.35">
      <c r="B4826" s="40">
        <v>40619</v>
      </c>
      <c r="C4826" s="41">
        <v>83.893660999999994</v>
      </c>
      <c r="D4826" s="6">
        <f t="shared" si="78"/>
        <v>13.125440527317787</v>
      </c>
      <c r="E4826">
        <v>-2.089717360906335E-2</v>
      </c>
    </row>
    <row r="4827" spans="2:5" x14ac:dyDescent="0.35">
      <c r="B4827" s="40">
        <v>37463</v>
      </c>
      <c r="C4827" s="41">
        <v>5.9391889999999998</v>
      </c>
      <c r="D4827" s="6">
        <f t="shared" si="78"/>
        <v>0.20238254064111924</v>
      </c>
      <c r="E4827">
        <v>-2.089762317644079E-2</v>
      </c>
    </row>
    <row r="4828" spans="2:5" x14ac:dyDescent="0.35">
      <c r="B4828" s="40">
        <v>37706</v>
      </c>
      <c r="C4828" s="41">
        <v>4.9395170000000004</v>
      </c>
      <c r="D4828" s="6">
        <f t="shared" si="78"/>
        <v>-0.96595392017668857</v>
      </c>
      <c r="E4828">
        <v>-2.092686064385299E-2</v>
      </c>
    </row>
    <row r="4829" spans="2:5" x14ac:dyDescent="0.35">
      <c r="B4829" s="40">
        <v>41486</v>
      </c>
      <c r="C4829" s="41">
        <v>145.083282</v>
      </c>
      <c r="D4829" s="6">
        <f t="shared" si="78"/>
        <v>-4.5633293204309595E-2</v>
      </c>
      <c r="E4829">
        <v>-2.0928350555327845E-2</v>
      </c>
    </row>
    <row r="4830" spans="2:5" x14ac:dyDescent="0.35">
      <c r="B4830" s="40">
        <v>41673</v>
      </c>
      <c r="C4830" s="41">
        <v>152.020477</v>
      </c>
      <c r="D4830" s="6">
        <f t="shared" si="78"/>
        <v>-0.41486506654486011</v>
      </c>
      <c r="E4830">
        <v>-2.0930352828492579E-2</v>
      </c>
    </row>
    <row r="4831" spans="2:5" x14ac:dyDescent="0.35">
      <c r="B4831" s="40">
        <v>42710</v>
      </c>
      <c r="C4831" s="41">
        <v>259.80413800000002</v>
      </c>
      <c r="D4831" s="6">
        <f t="shared" si="78"/>
        <v>2.0798463529669862</v>
      </c>
      <c r="E4831">
        <v>-2.0945914280936652E-2</v>
      </c>
    </row>
    <row r="4832" spans="2:5" x14ac:dyDescent="0.35">
      <c r="B4832" s="40">
        <v>40886</v>
      </c>
      <c r="C4832" s="41">
        <v>84.356200999999999</v>
      </c>
      <c r="D4832" s="6">
        <f t="shared" si="78"/>
        <v>1.1647460566153294</v>
      </c>
      <c r="E4832">
        <v>-2.1014823716995531E-2</v>
      </c>
    </row>
    <row r="4833" spans="2:5" x14ac:dyDescent="0.35">
      <c r="B4833" s="40">
        <v>39037</v>
      </c>
      <c r="C4833" s="41">
        <v>38.968173999999998</v>
      </c>
      <c r="D4833" s="6">
        <f t="shared" si="78"/>
        <v>-0.65207193771636918</v>
      </c>
      <c r="E4833">
        <v>-2.1058134261398083E-2</v>
      </c>
    </row>
    <row r="4834" spans="2:5" x14ac:dyDescent="0.35">
      <c r="B4834" s="40">
        <v>41225</v>
      </c>
      <c r="C4834" s="41">
        <v>112.000664</v>
      </c>
      <c r="D4834" s="6">
        <f t="shared" si="78"/>
        <v>1.8086479261580748</v>
      </c>
      <c r="E4834">
        <v>-2.1093740338001214E-2</v>
      </c>
    </row>
    <row r="4835" spans="2:5" x14ac:dyDescent="0.35">
      <c r="B4835" s="40">
        <v>39526</v>
      </c>
      <c r="C4835" s="41">
        <v>39.877074999999998</v>
      </c>
      <c r="D4835" s="6">
        <f t="shared" si="78"/>
        <v>3.9819254530349113</v>
      </c>
      <c r="E4835">
        <v>-2.1101570788176385E-2</v>
      </c>
    </row>
    <row r="4836" spans="2:5" x14ac:dyDescent="0.35">
      <c r="B4836" s="40">
        <v>37867</v>
      </c>
      <c r="C4836" s="41">
        <v>8.0043500000000005</v>
      </c>
      <c r="D4836" s="6">
        <f t="shared" si="78"/>
        <v>-0.9064008725152719</v>
      </c>
      <c r="E4836">
        <v>-2.1106798032858056E-2</v>
      </c>
    </row>
    <row r="4837" spans="2:5" x14ac:dyDescent="0.35">
      <c r="B4837" s="40">
        <v>40834</v>
      </c>
      <c r="C4837" s="41">
        <v>85.517357000000004</v>
      </c>
      <c r="D4837" s="6">
        <f t="shared" si="78"/>
        <v>1.2833149267862827</v>
      </c>
      <c r="E4837">
        <v>-2.1115955203041128E-2</v>
      </c>
    </row>
    <row r="4838" spans="2:5" x14ac:dyDescent="0.35">
      <c r="B4838" s="40">
        <v>38979</v>
      </c>
      <c r="C4838" s="41">
        <v>37.453158999999999</v>
      </c>
      <c r="D4838" s="6">
        <f t="shared" si="78"/>
        <v>-0.47949607072830802</v>
      </c>
      <c r="E4838">
        <v>-2.1121910851408091E-2</v>
      </c>
    </row>
    <row r="4839" spans="2:5" x14ac:dyDescent="0.35">
      <c r="B4839" s="40">
        <v>40231</v>
      </c>
      <c r="C4839" s="41">
        <v>71.955573999999999</v>
      </c>
      <c r="D4839" s="6">
        <f t="shared" si="78"/>
        <v>0.71512050618712486</v>
      </c>
      <c r="E4839">
        <v>-2.1145709505217689E-2</v>
      </c>
    </row>
    <row r="4840" spans="2:5" x14ac:dyDescent="0.35">
      <c r="B4840" s="40">
        <v>39125</v>
      </c>
      <c r="C4840" s="41">
        <v>41.953654999999998</v>
      </c>
      <c r="D4840" s="6">
        <f t="shared" si="78"/>
        <v>-0.9151149210150632</v>
      </c>
      <c r="E4840">
        <v>-2.119439296603616E-2</v>
      </c>
    </row>
    <row r="4841" spans="2:5" x14ac:dyDescent="0.35">
      <c r="B4841" s="40">
        <v>44741</v>
      </c>
      <c r="C4841" s="41">
        <v>494.24063100000001</v>
      </c>
      <c r="D4841" s="6">
        <f t="shared" si="78"/>
        <v>4.2935835987886888</v>
      </c>
      <c r="E4841">
        <v>-2.1284744433849707E-2</v>
      </c>
    </row>
    <row r="4842" spans="2:5" x14ac:dyDescent="0.35">
      <c r="B4842" s="40">
        <v>41044</v>
      </c>
      <c r="C4842" s="41">
        <v>93.365982000000002</v>
      </c>
      <c r="D4842" s="6">
        <f t="shared" si="78"/>
        <v>17.074031414200412</v>
      </c>
      <c r="E4842">
        <v>-2.1296301401634868E-2</v>
      </c>
    </row>
    <row r="4843" spans="2:5" x14ac:dyDescent="0.35">
      <c r="B4843" s="40">
        <v>37699</v>
      </c>
      <c r="C4843" s="41">
        <v>5.1657529999999996</v>
      </c>
      <c r="D4843" s="6">
        <f t="shared" si="78"/>
        <v>-0.98067100264321905</v>
      </c>
      <c r="E4843">
        <v>-2.1429001715138583E-2</v>
      </c>
    </row>
    <row r="4844" spans="2:5" x14ac:dyDescent="0.35">
      <c r="B4844" s="40">
        <v>42229</v>
      </c>
      <c r="C4844" s="41">
        <v>267.25405899999998</v>
      </c>
      <c r="D4844" s="6">
        <f t="shared" si="78"/>
        <v>2.158239705110331</v>
      </c>
      <c r="E4844">
        <v>-2.1447763419460232E-2</v>
      </c>
    </row>
    <row r="4845" spans="2:5" x14ac:dyDescent="0.35">
      <c r="B4845" s="40">
        <v>40893</v>
      </c>
      <c r="C4845" s="41">
        <v>84.621207999999996</v>
      </c>
      <c r="D4845" s="6">
        <f t="shared" si="78"/>
        <v>0.92932224255634688</v>
      </c>
      <c r="E4845">
        <v>-2.1450251313821868E-2</v>
      </c>
    </row>
    <row r="4846" spans="2:5" x14ac:dyDescent="0.35">
      <c r="B4846" s="40">
        <v>39576</v>
      </c>
      <c r="C4846" s="41">
        <v>43.860588</v>
      </c>
      <c r="D4846" s="6">
        <f t="shared" si="78"/>
        <v>-0.47717945122982885</v>
      </c>
      <c r="E4846">
        <v>-2.1515396670466289E-2</v>
      </c>
    </row>
    <row r="4847" spans="2:5" x14ac:dyDescent="0.35">
      <c r="B4847" s="40">
        <v>40841</v>
      </c>
      <c r="C4847" s="41">
        <v>83.892241999999996</v>
      </c>
      <c r="D4847" s="6">
        <f t="shared" si="78"/>
        <v>0.1099422754150572</v>
      </c>
      <c r="E4847">
        <v>-2.1516383499901707E-2</v>
      </c>
    </row>
    <row r="4848" spans="2:5" x14ac:dyDescent="0.35">
      <c r="B4848" s="40">
        <v>40287</v>
      </c>
      <c r="C4848" s="41">
        <v>75.582526999999999</v>
      </c>
      <c r="D4848" s="6">
        <f t="shared" si="78"/>
        <v>-0.16203912944652379</v>
      </c>
      <c r="E4848">
        <v>-2.1520369023882758E-2</v>
      </c>
    </row>
    <row r="4849" spans="2:5" x14ac:dyDescent="0.35">
      <c r="B4849" s="40">
        <v>40378</v>
      </c>
      <c r="C4849" s="41">
        <v>90.198158000000006</v>
      </c>
      <c r="D4849" s="6">
        <f t="shared" si="78"/>
        <v>-0.80682474734575682</v>
      </c>
      <c r="E4849">
        <v>-2.1546018368147506E-2</v>
      </c>
    </row>
    <row r="4850" spans="2:5" x14ac:dyDescent="0.35">
      <c r="B4850" s="40">
        <v>44034</v>
      </c>
      <c r="C4850" s="41">
        <v>466.92398100000003</v>
      </c>
      <c r="D4850" s="6">
        <f t="shared" si="78"/>
        <v>9.2819326961945343</v>
      </c>
      <c r="E4850">
        <v>-2.1560044038056073E-2</v>
      </c>
    </row>
    <row r="4851" spans="2:5" x14ac:dyDescent="0.35">
      <c r="B4851" s="40">
        <v>39384</v>
      </c>
      <c r="C4851" s="41">
        <v>45.412083000000003</v>
      </c>
      <c r="D4851" s="6">
        <f t="shared" si="78"/>
        <v>-0.61173506145855439</v>
      </c>
      <c r="E4851">
        <v>-2.1679901711453793E-2</v>
      </c>
    </row>
    <row r="4852" spans="2:5" x14ac:dyDescent="0.35">
      <c r="B4852" s="40">
        <v>41358</v>
      </c>
      <c r="C4852" s="41">
        <v>116.961586</v>
      </c>
      <c r="D4852" s="6">
        <f t="shared" si="78"/>
        <v>-0.4777256492885984</v>
      </c>
      <c r="E4852">
        <v>-2.1682242083855535E-2</v>
      </c>
    </row>
    <row r="4853" spans="2:5" x14ac:dyDescent="0.35">
      <c r="B4853" s="40">
        <v>42457</v>
      </c>
      <c r="C4853" s="41">
        <v>223.94664</v>
      </c>
      <c r="D4853" s="6">
        <f t="shared" si="78"/>
        <v>8.7710102451201255</v>
      </c>
      <c r="E4853">
        <v>-2.1691074657440322E-2</v>
      </c>
    </row>
    <row r="4854" spans="2:5" x14ac:dyDescent="0.35">
      <c r="B4854" s="40">
        <v>38649</v>
      </c>
      <c r="C4854" s="41">
        <v>22.919497</v>
      </c>
      <c r="D4854" s="6">
        <f t="shared" si="78"/>
        <v>-0.91826928444767897</v>
      </c>
      <c r="E4854">
        <v>-2.1694152172240876E-2</v>
      </c>
    </row>
    <row r="4855" spans="2:5" x14ac:dyDescent="0.35">
      <c r="B4855" s="40">
        <v>42571</v>
      </c>
      <c r="C4855" s="41">
        <v>280.42697099999998</v>
      </c>
      <c r="D4855" s="6">
        <f t="shared" si="78"/>
        <v>-0.4911897897316872</v>
      </c>
      <c r="E4855">
        <v>-2.1721563704845164E-2</v>
      </c>
    </row>
    <row r="4856" spans="2:5" x14ac:dyDescent="0.35">
      <c r="B4856" s="40">
        <v>44830</v>
      </c>
      <c r="C4856" s="41">
        <v>551.14257799999996</v>
      </c>
      <c r="D4856" s="6">
        <f t="shared" si="78"/>
        <v>13.486042865228834</v>
      </c>
      <c r="E4856">
        <v>-2.1721867285411509E-2</v>
      </c>
    </row>
    <row r="4857" spans="2:5" x14ac:dyDescent="0.35">
      <c r="B4857" s="40">
        <v>39666</v>
      </c>
      <c r="C4857" s="41">
        <v>38.046455000000002</v>
      </c>
      <c r="D4857" s="6">
        <f t="shared" si="78"/>
        <v>2.5463291826096645E-2</v>
      </c>
      <c r="E4857">
        <v>-2.1727263517492025E-2</v>
      </c>
    </row>
    <row r="4858" spans="2:5" x14ac:dyDescent="0.35">
      <c r="B4858" s="40">
        <v>39150</v>
      </c>
      <c r="C4858" s="41">
        <v>37.101723</v>
      </c>
      <c r="D4858" s="6">
        <f t="shared" si="78"/>
        <v>2.2944639858552405</v>
      </c>
      <c r="E4858">
        <v>-2.1774808833748906E-2</v>
      </c>
    </row>
    <row r="4859" spans="2:5" x14ac:dyDescent="0.35">
      <c r="B4859" s="40">
        <v>38329</v>
      </c>
      <c r="C4859" s="41">
        <v>11.261839</v>
      </c>
      <c r="D4859" s="6">
        <f t="shared" si="78"/>
        <v>-0.95374629577466941</v>
      </c>
      <c r="E4859">
        <v>-2.1814321513608986E-2</v>
      </c>
    </row>
    <row r="4860" spans="2:5" x14ac:dyDescent="0.35">
      <c r="B4860" s="40">
        <v>42157</v>
      </c>
      <c r="C4860" s="41">
        <v>243.47972100000001</v>
      </c>
      <c r="D4860" s="6">
        <f t="shared" si="78"/>
        <v>-0.36759997784259774</v>
      </c>
      <c r="E4860">
        <v>-2.1818828490511394E-2</v>
      </c>
    </row>
    <row r="4861" spans="2:5" x14ac:dyDescent="0.35">
      <c r="B4861" s="40">
        <v>43440</v>
      </c>
      <c r="C4861" s="41">
        <v>385.00903299999999</v>
      </c>
      <c r="D4861" s="6">
        <f t="shared" si="78"/>
        <v>10.754460545201221</v>
      </c>
      <c r="E4861">
        <v>-2.1853202375066601E-2</v>
      </c>
    </row>
    <row r="4862" spans="2:5" x14ac:dyDescent="0.35">
      <c r="B4862" s="40">
        <v>38793</v>
      </c>
      <c r="C4862" s="41">
        <v>32.754292</v>
      </c>
      <c r="D4862" s="6">
        <f t="shared" si="78"/>
        <v>-0.86682792998934211</v>
      </c>
      <c r="E4862">
        <v>-2.1879144710606493E-2</v>
      </c>
    </row>
    <row r="4863" spans="2:5" x14ac:dyDescent="0.35">
      <c r="B4863" s="40">
        <v>42726</v>
      </c>
      <c r="C4863" s="41">
        <v>245.954666</v>
      </c>
      <c r="D4863" s="6">
        <f t="shared" si="78"/>
        <v>7.110817419020985</v>
      </c>
      <c r="E4863">
        <v>-2.191955789932503E-2</v>
      </c>
    </row>
    <row r="4864" spans="2:5" x14ac:dyDescent="0.35">
      <c r="B4864" s="40">
        <v>38784</v>
      </c>
      <c r="C4864" s="41">
        <v>30.324276000000001</v>
      </c>
      <c r="D4864" s="6">
        <f t="shared" si="78"/>
        <v>-0.85314394621502643</v>
      </c>
      <c r="E4864">
        <v>-2.1924635082899567E-2</v>
      </c>
    </row>
    <row r="4865" spans="2:5" x14ac:dyDescent="0.35">
      <c r="B4865" s="40">
        <v>41883</v>
      </c>
      <c r="C4865" s="41">
        <v>206.48979199999999</v>
      </c>
      <c r="D4865" s="6">
        <f t="shared" si="78"/>
        <v>0.45977319064910865</v>
      </c>
      <c r="E4865">
        <v>-2.1926174085285268E-2</v>
      </c>
    </row>
    <row r="4866" spans="2:5" x14ac:dyDescent="0.35">
      <c r="B4866" s="40">
        <v>41403</v>
      </c>
      <c r="C4866" s="41">
        <v>141.453339</v>
      </c>
      <c r="D4866" s="6">
        <f t="shared" si="78"/>
        <v>27.058767696739981</v>
      </c>
      <c r="E4866">
        <v>-2.1940661638308857E-2</v>
      </c>
    </row>
    <row r="4867" spans="2:5" x14ac:dyDescent="0.35">
      <c r="B4867" s="40">
        <v>37764</v>
      </c>
      <c r="C4867" s="41">
        <v>5.0413240000000004</v>
      </c>
      <c r="D4867" s="6">
        <f t="shared" si="78"/>
        <v>-0.9857168853436441</v>
      </c>
      <c r="E4867">
        <v>-2.1945921217869577E-2</v>
      </c>
    </row>
    <row r="4868" spans="2:5" x14ac:dyDescent="0.35">
      <c r="B4868" s="40">
        <v>43593</v>
      </c>
      <c r="C4868" s="41">
        <v>352.956909</v>
      </c>
      <c r="D4868" s="6">
        <f t="shared" si="78"/>
        <v>2.4307596442554136</v>
      </c>
      <c r="E4868">
        <v>-2.1970729391389724E-2</v>
      </c>
    </row>
    <row r="4869" spans="2:5" x14ac:dyDescent="0.35">
      <c r="B4869" s="40">
        <v>41115</v>
      </c>
      <c r="C4869" s="41">
        <v>102.880104</v>
      </c>
      <c r="D4869" s="6">
        <f t="shared" si="78"/>
        <v>-0.55928553300278472</v>
      </c>
      <c r="E4869">
        <v>-2.1977952716921642E-2</v>
      </c>
    </row>
    <row r="4870" spans="2:5" x14ac:dyDescent="0.35">
      <c r="B4870" s="40">
        <v>42159</v>
      </c>
      <c r="C4870" s="41">
        <v>233.43936199999999</v>
      </c>
      <c r="D4870" s="6">
        <f t="shared" si="78"/>
        <v>6.9620785870628081</v>
      </c>
      <c r="E4870">
        <v>-2.1988424046717549E-2</v>
      </c>
    </row>
    <row r="4871" spans="2:5" x14ac:dyDescent="0.35">
      <c r="B4871" s="40">
        <v>38736</v>
      </c>
      <c r="C4871" s="41">
        <v>29.318897</v>
      </c>
      <c r="D4871" s="6">
        <f t="shared" ref="D4871:D4934" si="79">(C4871-C4872)/C4872</f>
        <v>-0.8195172455020322</v>
      </c>
      <c r="E4871">
        <v>-2.1995749457640882E-2</v>
      </c>
    </row>
    <row r="4872" spans="2:5" x14ac:dyDescent="0.35">
      <c r="B4872" s="40">
        <v>41733</v>
      </c>
      <c r="C4872" s="41">
        <v>162.44708299999999</v>
      </c>
      <c r="D4872" s="6">
        <f t="shared" si="79"/>
        <v>-0.65516755660472081</v>
      </c>
      <c r="E4872">
        <v>-2.2010999428186843E-2</v>
      </c>
    </row>
    <row r="4873" spans="2:5" x14ac:dyDescent="0.35">
      <c r="B4873" s="40">
        <v>44078</v>
      </c>
      <c r="C4873" s="41">
        <v>471.08990499999999</v>
      </c>
      <c r="D4873" s="6">
        <f t="shared" si="79"/>
        <v>3.0966084364184479</v>
      </c>
      <c r="E4873">
        <v>-2.2033689832424052E-2</v>
      </c>
    </row>
    <row r="4874" spans="2:5" x14ac:dyDescent="0.35">
      <c r="B4874" s="40">
        <v>41330</v>
      </c>
      <c r="C4874" s="41">
        <v>114.995102</v>
      </c>
      <c r="D4874" s="6">
        <f t="shared" si="79"/>
        <v>0.32075380812511822</v>
      </c>
      <c r="E4874">
        <v>-2.2044905647678668E-2</v>
      </c>
    </row>
    <row r="4875" spans="2:5" x14ac:dyDescent="0.35">
      <c r="B4875" s="40">
        <v>40361</v>
      </c>
      <c r="C4875" s="41">
        <v>87.067779999999999</v>
      </c>
      <c r="D4875" s="6">
        <f t="shared" si="79"/>
        <v>-0.64010141470742421</v>
      </c>
      <c r="E4875">
        <v>-2.2066118215261964E-2</v>
      </c>
    </row>
    <row r="4876" spans="2:5" x14ac:dyDescent="0.35">
      <c r="B4876" s="40">
        <v>42380</v>
      </c>
      <c r="C4876" s="41">
        <v>241.92309599999999</v>
      </c>
      <c r="D4876" s="6">
        <f t="shared" si="79"/>
        <v>-0.52139564182735376</v>
      </c>
      <c r="E4876">
        <v>-2.2114667350541753E-2</v>
      </c>
    </row>
    <row r="4877" spans="2:5" x14ac:dyDescent="0.35">
      <c r="B4877" s="40">
        <v>44280</v>
      </c>
      <c r="C4877" s="41">
        <v>505.47616599999998</v>
      </c>
      <c r="D4877" s="6">
        <f t="shared" si="79"/>
        <v>0.6564170176360925</v>
      </c>
      <c r="E4877">
        <v>-2.2115030142341209E-2</v>
      </c>
    </row>
    <row r="4878" spans="2:5" x14ac:dyDescent="0.35">
      <c r="B4878" s="40">
        <v>43153</v>
      </c>
      <c r="C4878" s="41">
        <v>305.16238399999997</v>
      </c>
      <c r="D4878" s="6">
        <f t="shared" si="79"/>
        <v>-0.40252359991316894</v>
      </c>
      <c r="E4878">
        <v>-2.2122708272617062E-2</v>
      </c>
    </row>
    <row r="4879" spans="2:5" x14ac:dyDescent="0.35">
      <c r="B4879" s="40">
        <v>44326</v>
      </c>
      <c r="C4879" s="41">
        <v>510.75219700000002</v>
      </c>
      <c r="D4879" s="6">
        <f t="shared" si="79"/>
        <v>42.578479277594361</v>
      </c>
      <c r="E4879">
        <v>-2.2166060855757463E-2</v>
      </c>
    </row>
    <row r="4880" spans="2:5" x14ac:dyDescent="0.35">
      <c r="B4880" s="40">
        <v>38324</v>
      </c>
      <c r="C4880" s="41">
        <v>11.720285000000001</v>
      </c>
      <c r="D4880" s="6">
        <f t="shared" si="79"/>
        <v>-0.92953547517874424</v>
      </c>
      <c r="E4880">
        <v>-2.2281186094240055E-2</v>
      </c>
    </row>
    <row r="4881" spans="2:5" x14ac:dyDescent="0.35">
      <c r="B4881" s="40">
        <v>41792</v>
      </c>
      <c r="C4881" s="41">
        <v>166.32887299999999</v>
      </c>
      <c r="D4881" s="6">
        <f t="shared" si="79"/>
        <v>-0.59961602403808734</v>
      </c>
      <c r="E4881">
        <v>-2.2286740618256605E-2</v>
      </c>
    </row>
    <row r="4882" spans="2:5" x14ac:dyDescent="0.35">
      <c r="B4882" s="40">
        <v>43690</v>
      </c>
      <c r="C4882" s="41">
        <v>415.42340100000001</v>
      </c>
      <c r="D4882" s="6">
        <f t="shared" si="79"/>
        <v>17.682101077425212</v>
      </c>
      <c r="E4882">
        <v>-2.2320879723259399E-2</v>
      </c>
    </row>
    <row r="4883" spans="2:5" x14ac:dyDescent="0.35">
      <c r="B4883" s="40">
        <v>38665</v>
      </c>
      <c r="C4883" s="41">
        <v>22.236439000000001</v>
      </c>
      <c r="D4883" s="6">
        <f t="shared" si="79"/>
        <v>1.8887796329207329</v>
      </c>
      <c r="E4883">
        <v>-2.2369860393250441E-2</v>
      </c>
    </row>
    <row r="4884" spans="2:5" x14ac:dyDescent="0.35">
      <c r="B4884" s="40">
        <v>37915</v>
      </c>
      <c r="C4884" s="41">
        <v>7.6975199999999999</v>
      </c>
      <c r="D4884" s="6">
        <f t="shared" si="79"/>
        <v>-0.32888095647663718</v>
      </c>
      <c r="E4884">
        <v>-2.2406300475009633E-2</v>
      </c>
    </row>
    <row r="4885" spans="2:5" x14ac:dyDescent="0.35">
      <c r="B4885" s="40">
        <v>38014</v>
      </c>
      <c r="C4885" s="41">
        <v>11.469678999999999</v>
      </c>
      <c r="D4885" s="6">
        <f t="shared" si="79"/>
        <v>-0.9511435514702905</v>
      </c>
      <c r="E4885">
        <v>-2.2420022216489078E-2</v>
      </c>
    </row>
    <row r="4886" spans="2:5" x14ac:dyDescent="0.35">
      <c r="B4886" s="40">
        <v>42131</v>
      </c>
      <c r="C4886" s="41">
        <v>234.76284799999999</v>
      </c>
      <c r="D4886" s="6">
        <f t="shared" si="79"/>
        <v>1.5684367849250649</v>
      </c>
      <c r="E4886">
        <v>-2.2425029599849849E-2</v>
      </c>
    </row>
    <row r="4887" spans="2:5" x14ac:dyDescent="0.35">
      <c r="B4887" s="40">
        <v>40753</v>
      </c>
      <c r="C4887" s="41">
        <v>91.403008</v>
      </c>
      <c r="D4887" s="6">
        <f t="shared" si="79"/>
        <v>5.1204982262419763E-2</v>
      </c>
      <c r="E4887">
        <v>-2.2545685502511157E-2</v>
      </c>
    </row>
    <row r="4888" spans="2:5" x14ac:dyDescent="0.35">
      <c r="B4888" s="40">
        <v>40660</v>
      </c>
      <c r="C4888" s="41">
        <v>86.950699</v>
      </c>
      <c r="D4888" s="6">
        <f t="shared" si="79"/>
        <v>9.4958059362207763</v>
      </c>
      <c r="E4888">
        <v>-2.2582282004158939E-2</v>
      </c>
    </row>
    <row r="4889" spans="2:5" x14ac:dyDescent="0.35">
      <c r="B4889" s="40">
        <v>37862</v>
      </c>
      <c r="C4889" s="41">
        <v>8.2843280000000004</v>
      </c>
      <c r="D4889" s="6">
        <f t="shared" si="79"/>
        <v>-0.90704199790480233</v>
      </c>
      <c r="E4889">
        <v>-2.2624220852697129E-2</v>
      </c>
    </row>
    <row r="4890" spans="2:5" x14ac:dyDescent="0.35">
      <c r="B4890" s="40">
        <v>40760</v>
      </c>
      <c r="C4890" s="41">
        <v>89.119040999999996</v>
      </c>
      <c r="D4890" s="6">
        <f t="shared" si="79"/>
        <v>17.364488113234607</v>
      </c>
      <c r="E4890">
        <v>-2.2639829096996644E-2</v>
      </c>
    </row>
    <row r="4891" spans="2:5" x14ac:dyDescent="0.35">
      <c r="B4891" s="40">
        <v>37720</v>
      </c>
      <c r="C4891" s="41">
        <v>4.852792</v>
      </c>
      <c r="D4891" s="6">
        <f t="shared" si="79"/>
        <v>-0.95611178417901743</v>
      </c>
      <c r="E4891">
        <v>-2.2779496942455416E-2</v>
      </c>
    </row>
    <row r="4892" spans="2:5" x14ac:dyDescent="0.35">
      <c r="B4892" s="40">
        <v>41169</v>
      </c>
      <c r="C4892" s="41">
        <v>110.57164</v>
      </c>
      <c r="D4892" s="6">
        <f t="shared" si="79"/>
        <v>1.6329945543279307</v>
      </c>
      <c r="E4892">
        <v>-2.2789877699154939E-2</v>
      </c>
    </row>
    <row r="4893" spans="2:5" x14ac:dyDescent="0.35">
      <c r="B4893" s="40">
        <v>39505</v>
      </c>
      <c r="C4893" s="41">
        <v>41.994633</v>
      </c>
      <c r="D4893" s="6">
        <f t="shared" si="79"/>
        <v>-5.3864731994015215E-3</v>
      </c>
      <c r="E4893">
        <v>-2.2926856961244534E-2</v>
      </c>
    </row>
    <row r="4894" spans="2:5" x14ac:dyDescent="0.35">
      <c r="B4894" s="40">
        <v>39133</v>
      </c>
      <c r="C4894" s="41">
        <v>42.222060999999997</v>
      </c>
      <c r="D4894" s="6">
        <f t="shared" si="79"/>
        <v>-0.72479386929594458</v>
      </c>
      <c r="E4894">
        <v>-2.2933514426612737E-2</v>
      </c>
    </row>
    <row r="4895" spans="2:5" x14ac:dyDescent="0.35">
      <c r="B4895" s="40">
        <v>41652</v>
      </c>
      <c r="C4895" s="41">
        <v>153.419769</v>
      </c>
      <c r="D4895" s="6">
        <f t="shared" si="79"/>
        <v>-0.52306009468642323</v>
      </c>
      <c r="E4895">
        <v>-2.2994877370134028E-2</v>
      </c>
    </row>
    <row r="4896" spans="2:5" x14ac:dyDescent="0.35">
      <c r="B4896" s="40">
        <v>43097</v>
      </c>
      <c r="C4896" s="41">
        <v>321.67526199999998</v>
      </c>
      <c r="D4896" s="6">
        <f t="shared" si="79"/>
        <v>-0.35959271487599942</v>
      </c>
      <c r="E4896">
        <v>-2.3091335369144539E-2</v>
      </c>
    </row>
    <row r="4897" spans="2:5" x14ac:dyDescent="0.35">
      <c r="B4897" s="40">
        <v>44125</v>
      </c>
      <c r="C4897" s="41">
        <v>502.29794299999998</v>
      </c>
      <c r="D4897" s="6">
        <f t="shared" si="79"/>
        <v>4.0157763738650196</v>
      </c>
      <c r="E4897">
        <v>-2.3103865183471496E-2</v>
      </c>
    </row>
    <row r="4898" spans="2:5" x14ac:dyDescent="0.35">
      <c r="B4898" s="40">
        <v>40729</v>
      </c>
      <c r="C4898" s="41">
        <v>100.143608</v>
      </c>
      <c r="D4898" s="6">
        <f t="shared" si="79"/>
        <v>-0.74833839589515772</v>
      </c>
      <c r="E4898">
        <v>-2.3136215391269862E-2</v>
      </c>
    </row>
    <row r="4899" spans="2:5" x14ac:dyDescent="0.35">
      <c r="B4899" s="40">
        <v>43377</v>
      </c>
      <c r="C4899" s="41">
        <v>397.92962599999998</v>
      </c>
      <c r="D4899" s="6">
        <f t="shared" si="79"/>
        <v>58.394582465081221</v>
      </c>
      <c r="E4899">
        <v>-2.3159819149996073E-2</v>
      </c>
    </row>
    <row r="4900" spans="2:5" x14ac:dyDescent="0.35">
      <c r="B4900" s="40">
        <v>37446</v>
      </c>
      <c r="C4900" s="41">
        <v>6.6997629999999999</v>
      </c>
      <c r="D4900" s="6">
        <f t="shared" si="79"/>
        <v>-0.97273626301285709</v>
      </c>
      <c r="E4900">
        <v>-2.336969490593481E-2</v>
      </c>
    </row>
    <row r="4901" spans="2:5" x14ac:dyDescent="0.35">
      <c r="B4901" s="40">
        <v>42480</v>
      </c>
      <c r="C4901" s="41">
        <v>245.73898299999999</v>
      </c>
      <c r="D4901" s="6">
        <f t="shared" si="79"/>
        <v>-0.3015011562344066</v>
      </c>
      <c r="E4901">
        <v>-2.3387517653335275E-2</v>
      </c>
    </row>
    <row r="4902" spans="2:5" x14ac:dyDescent="0.35">
      <c r="B4902" s="40">
        <v>43297</v>
      </c>
      <c r="C4902" s="41">
        <v>351.81015000000002</v>
      </c>
      <c r="D4902" s="6">
        <f t="shared" si="79"/>
        <v>8.3799741356941837</v>
      </c>
      <c r="E4902">
        <v>-2.3398057874037544E-2</v>
      </c>
    </row>
    <row r="4903" spans="2:5" x14ac:dyDescent="0.35">
      <c r="B4903" s="40">
        <v>38905</v>
      </c>
      <c r="C4903" s="41">
        <v>37.506515999999998</v>
      </c>
      <c r="D4903" s="6">
        <f t="shared" si="79"/>
        <v>2.4936499738021771</v>
      </c>
      <c r="E4903">
        <v>-2.3496299108138462E-2</v>
      </c>
    </row>
    <row r="4904" spans="2:5" x14ac:dyDescent="0.35">
      <c r="B4904" s="40">
        <v>38313</v>
      </c>
      <c r="C4904" s="41">
        <v>10.735625000000001</v>
      </c>
      <c r="D4904" s="6">
        <f t="shared" si="79"/>
        <v>-5.7732241437162893E-2</v>
      </c>
      <c r="E4904">
        <v>-2.3567267296246343E-2</v>
      </c>
    </row>
    <row r="4905" spans="2:5" x14ac:dyDescent="0.35">
      <c r="B4905" s="40">
        <v>38300</v>
      </c>
      <c r="C4905" s="41">
        <v>11.393390999999999</v>
      </c>
      <c r="D4905" s="6">
        <f t="shared" si="79"/>
        <v>9.4085534137024349E-2</v>
      </c>
      <c r="E4905">
        <v>-2.3573719239728314E-2</v>
      </c>
    </row>
    <row r="4906" spans="2:5" x14ac:dyDescent="0.35">
      <c r="B4906" s="40">
        <v>38040</v>
      </c>
      <c r="C4906" s="41">
        <v>10.41362</v>
      </c>
      <c r="D4906" s="6">
        <f t="shared" si="79"/>
        <v>3.3397912309206669E-2</v>
      </c>
      <c r="E4906">
        <v>-2.3576417356707784E-2</v>
      </c>
    </row>
    <row r="4907" spans="2:5" x14ac:dyDescent="0.35">
      <c r="B4907" s="40">
        <v>38078</v>
      </c>
      <c r="C4907" s="41">
        <v>10.077067</v>
      </c>
      <c r="D4907" s="6">
        <f t="shared" si="79"/>
        <v>0.16852643615489743</v>
      </c>
      <c r="E4907">
        <v>-2.3613342990230851E-2</v>
      </c>
    </row>
    <row r="4908" spans="2:5" x14ac:dyDescent="0.35">
      <c r="B4908" s="40">
        <v>38202</v>
      </c>
      <c r="C4908" s="41">
        <v>8.6237390000000005</v>
      </c>
      <c r="D4908" s="6">
        <f t="shared" si="79"/>
        <v>-0.95304571383659842</v>
      </c>
      <c r="E4908">
        <v>-2.3629249574551359E-2</v>
      </c>
    </row>
    <row r="4909" spans="2:5" x14ac:dyDescent="0.35">
      <c r="B4909" s="40">
        <v>41852</v>
      </c>
      <c r="C4909" s="41">
        <v>183.66244499999999</v>
      </c>
      <c r="D4909" s="6">
        <f t="shared" si="79"/>
        <v>0.39991734911411297</v>
      </c>
      <c r="E4909">
        <v>-2.3642979091310544E-2</v>
      </c>
    </row>
    <row r="4910" spans="2:5" x14ac:dyDescent="0.35">
      <c r="B4910" s="40">
        <v>41508</v>
      </c>
      <c r="C4910" s="41">
        <v>131.19520600000001</v>
      </c>
      <c r="D4910" s="6">
        <f t="shared" si="79"/>
        <v>-0.18718746773722611</v>
      </c>
      <c r="E4910">
        <v>-2.3745730284856888E-2</v>
      </c>
    </row>
    <row r="4911" spans="2:5" x14ac:dyDescent="0.35">
      <c r="B4911" s="40">
        <v>41785</v>
      </c>
      <c r="C4911" s="41">
        <v>161.40893600000001</v>
      </c>
      <c r="D4911" s="6">
        <f t="shared" si="79"/>
        <v>-0.60525745364913397</v>
      </c>
      <c r="E4911">
        <v>-2.3750927770852224E-2</v>
      </c>
    </row>
    <row r="4912" spans="2:5" x14ac:dyDescent="0.35">
      <c r="B4912" s="40">
        <v>43371</v>
      </c>
      <c r="C4912" s="41">
        <v>408.89672899999999</v>
      </c>
      <c r="D4912" s="6">
        <f t="shared" si="79"/>
        <v>-0.18460425558702509</v>
      </c>
      <c r="E4912">
        <v>-2.3782123062532575E-2</v>
      </c>
    </row>
    <row r="4913" spans="2:5" x14ac:dyDescent="0.35">
      <c r="B4913" s="40">
        <v>44145</v>
      </c>
      <c r="C4913" s="41">
        <v>501.47027600000001</v>
      </c>
      <c r="D4913" s="6">
        <f t="shared" si="79"/>
        <v>6.0817738173605216</v>
      </c>
      <c r="E4913">
        <v>-2.3789178041958639E-2</v>
      </c>
    </row>
    <row r="4914" spans="2:5" x14ac:dyDescent="0.35">
      <c r="B4914" s="40">
        <v>40185</v>
      </c>
      <c r="C4914" s="41">
        <v>70.811394000000007</v>
      </c>
      <c r="D4914" s="6">
        <f t="shared" si="79"/>
        <v>-0.83776794884579775</v>
      </c>
      <c r="E4914">
        <v>-2.3809481139242736E-2</v>
      </c>
    </row>
    <row r="4915" spans="2:5" x14ac:dyDescent="0.35">
      <c r="B4915" s="40">
        <v>43364</v>
      </c>
      <c r="C4915" s="41">
        <v>436.482147</v>
      </c>
      <c r="D4915" s="6">
        <f t="shared" si="79"/>
        <v>-0.22667226313089531</v>
      </c>
      <c r="E4915">
        <v>-2.3883405754232725E-2</v>
      </c>
    </row>
    <row r="4916" spans="2:5" x14ac:dyDescent="0.35">
      <c r="B4916" s="40">
        <v>44805</v>
      </c>
      <c r="C4916" s="41">
        <v>564.42065400000001</v>
      </c>
      <c r="D4916" s="6">
        <f t="shared" si="79"/>
        <v>2.9170178216817493</v>
      </c>
      <c r="E4916">
        <v>-2.3989003781272947E-2</v>
      </c>
    </row>
    <row r="4917" spans="2:5" x14ac:dyDescent="0.35">
      <c r="B4917" s="40">
        <v>41492</v>
      </c>
      <c r="C4917" s="41">
        <v>144.094482</v>
      </c>
      <c r="D4917" s="6">
        <f t="shared" si="79"/>
        <v>0.57842251692690205</v>
      </c>
      <c r="E4917">
        <v>-2.4048501269185178E-2</v>
      </c>
    </row>
    <row r="4918" spans="2:5" x14ac:dyDescent="0.35">
      <c r="B4918" s="40">
        <v>40996</v>
      </c>
      <c r="C4918" s="41">
        <v>91.290183999999996</v>
      </c>
      <c r="D4918" s="6">
        <f t="shared" si="79"/>
        <v>-1.2621652846606341E-2</v>
      </c>
      <c r="E4918">
        <v>-2.4079384209764534E-2</v>
      </c>
    </row>
    <row r="4919" spans="2:5" x14ac:dyDescent="0.35">
      <c r="B4919" s="40">
        <v>40758</v>
      </c>
      <c r="C4919" s="41">
        <v>92.457145999999995</v>
      </c>
      <c r="D4919" s="6">
        <f t="shared" si="79"/>
        <v>1.1968163475173259</v>
      </c>
      <c r="E4919">
        <v>-2.4107515555099188E-2</v>
      </c>
    </row>
    <row r="4920" spans="2:5" x14ac:dyDescent="0.35">
      <c r="B4920" s="40">
        <v>39372</v>
      </c>
      <c r="C4920" s="41">
        <v>42.086880000000001</v>
      </c>
      <c r="D4920" s="6">
        <f t="shared" si="79"/>
        <v>-0.83139406577770225</v>
      </c>
      <c r="E4920">
        <v>-2.4142881081499624E-2</v>
      </c>
    </row>
    <row r="4921" spans="2:5" x14ac:dyDescent="0.35">
      <c r="B4921" s="40">
        <v>42642</v>
      </c>
      <c r="C4921" s="41">
        <v>249.616837</v>
      </c>
      <c r="D4921" s="6">
        <f t="shared" si="79"/>
        <v>-0.55379573192969889</v>
      </c>
      <c r="E4921">
        <v>-2.4161515051565059E-2</v>
      </c>
    </row>
    <row r="4922" spans="2:5" x14ac:dyDescent="0.35">
      <c r="B4922" s="40">
        <v>44536</v>
      </c>
      <c r="C4922" s="41">
        <v>559.42279099999996</v>
      </c>
      <c r="D4922" s="6">
        <f t="shared" si="79"/>
        <v>1.1999219016284555</v>
      </c>
      <c r="E4922">
        <v>-2.4167693435104384E-2</v>
      </c>
    </row>
    <row r="4923" spans="2:5" x14ac:dyDescent="0.35">
      <c r="B4923" s="40">
        <v>42821</v>
      </c>
      <c r="C4923" s="41">
        <v>254.292114</v>
      </c>
      <c r="D4923" s="6">
        <f t="shared" si="79"/>
        <v>0.29128969854468256</v>
      </c>
      <c r="E4923">
        <v>-2.4173611644272976E-2</v>
      </c>
    </row>
    <row r="4924" spans="2:5" x14ac:dyDescent="0.35">
      <c r="B4924" s="40">
        <v>41919</v>
      </c>
      <c r="C4924" s="41">
        <v>196.928787</v>
      </c>
      <c r="D4924" s="6">
        <f t="shared" si="79"/>
        <v>5.1218550108995977</v>
      </c>
      <c r="E4924">
        <v>-2.4197194585083116E-2</v>
      </c>
    </row>
    <row r="4925" spans="2:5" x14ac:dyDescent="0.35">
      <c r="B4925" s="40">
        <v>38797</v>
      </c>
      <c r="C4925" s="41">
        <v>32.168156000000003</v>
      </c>
      <c r="D4925" s="6">
        <f t="shared" si="79"/>
        <v>-0.91652123999155688</v>
      </c>
      <c r="E4925">
        <v>-2.4320885983191449E-2</v>
      </c>
    </row>
    <row r="4926" spans="2:5" x14ac:dyDescent="0.35">
      <c r="B4926" s="40">
        <v>43556</v>
      </c>
      <c r="C4926" s="41">
        <v>385.34539799999999</v>
      </c>
      <c r="D4926" s="6">
        <f t="shared" si="79"/>
        <v>-0.28821232731891339</v>
      </c>
      <c r="E4926">
        <v>-2.4333936460069271E-2</v>
      </c>
    </row>
    <row r="4927" spans="2:5" x14ac:dyDescent="0.35">
      <c r="B4927" s="40">
        <v>44670</v>
      </c>
      <c r="C4927" s="41">
        <v>541.376892</v>
      </c>
      <c r="D4927" s="6">
        <f t="shared" si="79"/>
        <v>0.92800854946962208</v>
      </c>
      <c r="E4927">
        <v>-2.4346892838789453E-2</v>
      </c>
    </row>
    <row r="4928" spans="2:5" x14ac:dyDescent="0.35">
      <c r="B4928" s="40">
        <v>42550</v>
      </c>
      <c r="C4928" s="41">
        <v>280.79589800000002</v>
      </c>
      <c r="D4928" s="6">
        <f t="shared" si="79"/>
        <v>2.3897660526267663</v>
      </c>
      <c r="E4928">
        <v>-2.4358900186110758E-2</v>
      </c>
    </row>
    <row r="4929" spans="2:5" x14ac:dyDescent="0.35">
      <c r="B4929" s="40">
        <v>40338</v>
      </c>
      <c r="C4929" s="41">
        <v>82.836365000000001</v>
      </c>
      <c r="D4929" s="6">
        <f t="shared" si="79"/>
        <v>-0.63915168889516905</v>
      </c>
      <c r="E4929">
        <v>-2.4408890860989463E-2</v>
      </c>
    </row>
    <row r="4930" spans="2:5" x14ac:dyDescent="0.35">
      <c r="B4930" s="40">
        <v>42163</v>
      </c>
      <c r="C4930" s="41">
        <v>229.56007399999999</v>
      </c>
      <c r="D4930" s="6">
        <f t="shared" si="79"/>
        <v>5.3808566911638565</v>
      </c>
      <c r="E4930">
        <v>-2.4437613177322681E-2</v>
      </c>
    </row>
    <row r="4931" spans="2:5" x14ac:dyDescent="0.35">
      <c r="B4931" s="40">
        <v>38894</v>
      </c>
      <c r="C4931" s="41">
        <v>35.976371999999998</v>
      </c>
      <c r="D4931" s="6">
        <f t="shared" si="79"/>
        <v>-0.35043083435534639</v>
      </c>
      <c r="E4931">
        <v>-2.4471689200805155E-2</v>
      </c>
    </row>
    <row r="4932" spans="2:5" x14ac:dyDescent="0.35">
      <c r="B4932" s="40">
        <v>40065</v>
      </c>
      <c r="C4932" s="41">
        <v>55.384974999999997</v>
      </c>
      <c r="D4932" s="6">
        <f t="shared" si="79"/>
        <v>-0.76967803494841414</v>
      </c>
      <c r="E4932">
        <v>-2.4593241020732612E-2</v>
      </c>
    </row>
    <row r="4933" spans="2:5" x14ac:dyDescent="0.35">
      <c r="B4933" s="40">
        <v>42121</v>
      </c>
      <c r="C4933" s="41">
        <v>240.46762100000001</v>
      </c>
      <c r="D4933" s="6">
        <f t="shared" si="79"/>
        <v>-0.38722200472257312</v>
      </c>
      <c r="E4933">
        <v>-2.4620533802268606E-2</v>
      </c>
    </row>
    <row r="4934" spans="2:5" x14ac:dyDescent="0.35">
      <c r="B4934" s="40">
        <v>43381</v>
      </c>
      <c r="C4934" s="41">
        <v>392.42208900000003</v>
      </c>
      <c r="D4934" s="6">
        <f t="shared" si="79"/>
        <v>10.232595437624651</v>
      </c>
      <c r="E4934">
        <v>-2.4639762063674981E-2</v>
      </c>
    </row>
    <row r="4935" spans="2:5" x14ac:dyDescent="0.35">
      <c r="B4935" s="40">
        <v>38814</v>
      </c>
      <c r="C4935" s="41">
        <v>34.936011999999998</v>
      </c>
      <c r="D4935" s="6">
        <f t="shared" ref="D4935:D4998" si="80">(C4935-C4936)/C4936</f>
        <v>4.8752778630786269</v>
      </c>
      <c r="E4935">
        <v>-2.4658656471111075E-2</v>
      </c>
    </row>
    <row r="4936" spans="2:5" x14ac:dyDescent="0.35">
      <c r="B4936" s="40">
        <v>37645</v>
      </c>
      <c r="C4936" s="41">
        <v>5.9462739999999998</v>
      </c>
      <c r="D4936" s="6">
        <f t="shared" si="80"/>
        <v>-0.82117027444376323</v>
      </c>
      <c r="E4936">
        <v>-2.4737174187265159E-2</v>
      </c>
    </row>
    <row r="4937" spans="2:5" x14ac:dyDescent="0.35">
      <c r="B4937" s="40">
        <v>39778</v>
      </c>
      <c r="C4937" s="41">
        <v>33.251038000000001</v>
      </c>
      <c r="D4937" s="6">
        <f t="shared" si="80"/>
        <v>-0.869381610645658</v>
      </c>
      <c r="E4937">
        <v>-2.4783081133491074E-2</v>
      </c>
    </row>
    <row r="4938" spans="2:5" x14ac:dyDescent="0.35">
      <c r="B4938" s="40">
        <v>42341</v>
      </c>
      <c r="C4938" s="41">
        <v>254.566284</v>
      </c>
      <c r="D4938" s="6">
        <f t="shared" si="80"/>
        <v>18.831435711112285</v>
      </c>
      <c r="E4938">
        <v>-2.4832687622715618E-2</v>
      </c>
    </row>
    <row r="4939" spans="2:5" x14ac:dyDescent="0.35">
      <c r="B4939" s="40">
        <v>38379</v>
      </c>
      <c r="C4939" s="41">
        <v>12.836503</v>
      </c>
      <c r="D4939" s="6">
        <f t="shared" si="80"/>
        <v>-0.9464923018211463</v>
      </c>
      <c r="E4939">
        <v>-2.483363338250506E-2</v>
      </c>
    </row>
    <row r="4940" spans="2:5" x14ac:dyDescent="0.35">
      <c r="B4940" s="40">
        <v>42324</v>
      </c>
      <c r="C4940" s="41">
        <v>239.900116</v>
      </c>
      <c r="D4940" s="6">
        <f t="shared" si="80"/>
        <v>0.56528053128114075</v>
      </c>
      <c r="E4940">
        <v>-2.4855007106563857E-2</v>
      </c>
    </row>
    <row r="4941" spans="2:5" x14ac:dyDescent="0.35">
      <c r="B4941" s="40">
        <v>41480</v>
      </c>
      <c r="C4941" s="41">
        <v>153.26333600000001</v>
      </c>
      <c r="D4941" s="6">
        <f t="shared" si="80"/>
        <v>16.430028193815968</v>
      </c>
      <c r="E4941">
        <v>-2.4878339423935966E-2</v>
      </c>
    </row>
    <row r="4942" spans="2:5" x14ac:dyDescent="0.35">
      <c r="B4942" s="40">
        <v>38211</v>
      </c>
      <c r="C4942" s="41">
        <v>8.7930630000000001</v>
      </c>
      <c r="D4942" s="6">
        <f t="shared" si="80"/>
        <v>-0.811472541557271</v>
      </c>
      <c r="E4942">
        <v>-2.4890562964471157E-2</v>
      </c>
    </row>
    <row r="4943" spans="2:5" x14ac:dyDescent="0.35">
      <c r="B4943" s="40">
        <v>39945</v>
      </c>
      <c r="C4943" s="41">
        <v>46.640754999999999</v>
      </c>
      <c r="D4943" s="6">
        <f t="shared" si="80"/>
        <v>-0.90239887788651219</v>
      </c>
      <c r="E4943">
        <v>-2.4944297395203062E-2</v>
      </c>
    </row>
    <row r="4944" spans="2:5" x14ac:dyDescent="0.35">
      <c r="B4944" s="40">
        <v>44729</v>
      </c>
      <c r="C4944" s="41">
        <v>477.87109400000003</v>
      </c>
      <c r="D4944" s="6">
        <f t="shared" si="80"/>
        <v>7.7676104548602849</v>
      </c>
      <c r="E4944">
        <v>-2.4949684288930619E-2</v>
      </c>
    </row>
    <row r="4945" spans="2:5" x14ac:dyDescent="0.35">
      <c r="B4945" s="40">
        <v>40067</v>
      </c>
      <c r="C4945" s="41">
        <v>54.504142999999999</v>
      </c>
      <c r="D4945" s="6">
        <f t="shared" si="80"/>
        <v>3.2139947689821258E-2</v>
      </c>
      <c r="E4945">
        <v>-2.498081191815793E-2</v>
      </c>
    </row>
    <row r="4946" spans="2:5" x14ac:dyDescent="0.35">
      <c r="B4946" s="40">
        <v>40052</v>
      </c>
      <c r="C4946" s="41">
        <v>52.806930999999999</v>
      </c>
      <c r="D4946" s="6">
        <f t="shared" si="80"/>
        <v>4.3075412976541836</v>
      </c>
      <c r="E4946">
        <v>-2.4990083161122674E-2</v>
      </c>
    </row>
    <row r="4947" spans="2:5" x14ac:dyDescent="0.35">
      <c r="B4947" s="40">
        <v>38057</v>
      </c>
      <c r="C4947" s="41">
        <v>9.9494150000000001</v>
      </c>
      <c r="D4947" s="6">
        <f t="shared" si="80"/>
        <v>-0.78946892095017851</v>
      </c>
      <c r="E4947">
        <v>-2.5018898106622434E-2</v>
      </c>
    </row>
    <row r="4948" spans="2:5" x14ac:dyDescent="0.35">
      <c r="B4948" s="40">
        <v>39972</v>
      </c>
      <c r="C4948" s="41">
        <v>47.258651999999998</v>
      </c>
      <c r="D4948" s="6">
        <f t="shared" si="80"/>
        <v>4.418213144781169</v>
      </c>
      <c r="E4948">
        <v>-2.5054966002309206E-2</v>
      </c>
    </row>
    <row r="4949" spans="2:5" x14ac:dyDescent="0.35">
      <c r="B4949" s="40">
        <v>38222</v>
      </c>
      <c r="C4949" s="41">
        <v>8.7221840000000004</v>
      </c>
      <c r="D4949" s="6">
        <f t="shared" si="80"/>
        <v>0.50640701699361224</v>
      </c>
      <c r="E4949">
        <v>-2.5087538518680702E-2</v>
      </c>
    </row>
    <row r="4950" spans="2:5" x14ac:dyDescent="0.35">
      <c r="B4950" s="40">
        <v>37466</v>
      </c>
      <c r="C4950" s="41">
        <v>5.7900580000000001</v>
      </c>
      <c r="D4950" s="6">
        <f t="shared" si="80"/>
        <v>-0.93933411232162967</v>
      </c>
      <c r="E4950">
        <v>-2.5109657227611326E-2</v>
      </c>
    </row>
    <row r="4951" spans="2:5" x14ac:dyDescent="0.35">
      <c r="B4951" s="40">
        <v>41078</v>
      </c>
      <c r="C4951" s="41">
        <v>95.441742000000005</v>
      </c>
      <c r="D4951" s="6">
        <f t="shared" si="80"/>
        <v>8.9445694349261098E-2</v>
      </c>
      <c r="E4951">
        <v>-2.5259473970000737E-2</v>
      </c>
    </row>
    <row r="4952" spans="2:5" x14ac:dyDescent="0.35">
      <c r="B4952" s="40">
        <v>40609</v>
      </c>
      <c r="C4952" s="41">
        <v>87.605782000000005</v>
      </c>
      <c r="D4952" s="6">
        <f t="shared" si="80"/>
        <v>1.2404022044204976</v>
      </c>
      <c r="E4952">
        <v>-2.5267135671378445E-2</v>
      </c>
    </row>
    <row r="4953" spans="2:5" x14ac:dyDescent="0.35">
      <c r="B4953" s="40">
        <v>39701</v>
      </c>
      <c r="C4953" s="41">
        <v>39.102702999999998</v>
      </c>
      <c r="D4953" s="6">
        <f t="shared" si="80"/>
        <v>-0.92222088839935057</v>
      </c>
      <c r="E4953">
        <v>-2.5276619089328309E-2</v>
      </c>
    </row>
    <row r="4954" spans="2:5" x14ac:dyDescent="0.35">
      <c r="B4954" s="40">
        <v>44225</v>
      </c>
      <c r="C4954" s="41">
        <v>502.74041699999998</v>
      </c>
      <c r="D4954" s="6">
        <f t="shared" si="80"/>
        <v>-3.6349050798756111E-2</v>
      </c>
      <c r="E4954">
        <v>-2.5289072539280824E-2</v>
      </c>
    </row>
    <row r="4955" spans="2:5" x14ac:dyDescent="0.35">
      <c r="B4955" s="40">
        <v>44588</v>
      </c>
      <c r="C4955" s="41">
        <v>521.70385699999997</v>
      </c>
      <c r="D4955" s="6">
        <f t="shared" si="80"/>
        <v>2.5378939548370862</v>
      </c>
      <c r="E4955">
        <v>-2.5331628648401511E-2</v>
      </c>
    </row>
    <row r="4956" spans="2:5" x14ac:dyDescent="0.35">
      <c r="B4956" s="40">
        <v>41586</v>
      </c>
      <c r="C4956" s="41">
        <v>147.46170000000001</v>
      </c>
      <c r="D4956" s="6">
        <f t="shared" si="80"/>
        <v>-0.22848538096582255</v>
      </c>
      <c r="E4956">
        <v>-2.5358110340139808E-2</v>
      </c>
    </row>
    <row r="4957" spans="2:5" x14ac:dyDescent="0.35">
      <c r="B4957" s="40">
        <v>41939</v>
      </c>
      <c r="C4957" s="41">
        <v>191.13273599999999</v>
      </c>
      <c r="D4957" s="6">
        <f t="shared" si="80"/>
        <v>-0.14424169112685725</v>
      </c>
      <c r="E4957">
        <v>-2.536661623254597E-2</v>
      </c>
    </row>
    <row r="4958" spans="2:5" x14ac:dyDescent="0.35">
      <c r="B4958" s="40">
        <v>42410</v>
      </c>
      <c r="C4958" s="41">
        <v>223.34896900000001</v>
      </c>
      <c r="D4958" s="6">
        <f t="shared" si="80"/>
        <v>1.5960402944043006</v>
      </c>
      <c r="E4958">
        <v>-2.5476402760982231E-2</v>
      </c>
    </row>
    <row r="4959" spans="2:5" x14ac:dyDescent="0.35">
      <c r="B4959" s="40">
        <v>40862</v>
      </c>
      <c r="C4959" s="41">
        <v>86.034476999999995</v>
      </c>
      <c r="D4959" s="6">
        <f t="shared" si="80"/>
        <v>-0.82401227956030954</v>
      </c>
      <c r="E4959">
        <v>-2.5513002817562771E-2</v>
      </c>
    </row>
    <row r="4960" spans="2:5" x14ac:dyDescent="0.35">
      <c r="B4960" s="40">
        <v>44249</v>
      </c>
      <c r="C4960" s="41">
        <v>488.86636399999998</v>
      </c>
      <c r="D4960" s="6">
        <f t="shared" si="80"/>
        <v>8.5699970481320067E-2</v>
      </c>
      <c r="E4960">
        <v>-2.5513576673056197E-2</v>
      </c>
    </row>
    <row r="4961" spans="2:5" x14ac:dyDescent="0.35">
      <c r="B4961" s="40">
        <v>43782</v>
      </c>
      <c r="C4961" s="41">
        <v>450.27758799999998</v>
      </c>
      <c r="D4961" s="6">
        <f t="shared" si="80"/>
        <v>91.000970114031304</v>
      </c>
      <c r="E4961">
        <v>-2.5522652410833031E-2</v>
      </c>
    </row>
    <row r="4962" spans="2:5" x14ac:dyDescent="0.35">
      <c r="B4962" s="40">
        <v>37727</v>
      </c>
      <c r="C4962" s="41">
        <v>4.8942699999999997</v>
      </c>
      <c r="D4962" s="6">
        <f t="shared" si="80"/>
        <v>-0.98879729333733257</v>
      </c>
      <c r="E4962">
        <v>-2.5525483372626872E-2</v>
      </c>
    </row>
    <row r="4963" spans="2:5" x14ac:dyDescent="0.35">
      <c r="B4963" s="40">
        <v>43993</v>
      </c>
      <c r="C4963" s="41">
        <v>436.882813</v>
      </c>
      <c r="D4963" s="6">
        <f t="shared" si="80"/>
        <v>2.4787163221293507</v>
      </c>
      <c r="E4963">
        <v>-2.5546716006291881E-2</v>
      </c>
    </row>
    <row r="4964" spans="2:5" x14ac:dyDescent="0.35">
      <c r="B4964" s="40">
        <v>41368</v>
      </c>
      <c r="C4964" s="41">
        <v>125.58736399999999</v>
      </c>
      <c r="D4964" s="6">
        <f t="shared" si="80"/>
        <v>1.3050886169989273</v>
      </c>
      <c r="E4964">
        <v>-2.5658626582118961E-2</v>
      </c>
    </row>
    <row r="4965" spans="2:5" x14ac:dyDescent="0.35">
      <c r="B4965" s="40">
        <v>40002</v>
      </c>
      <c r="C4965" s="41">
        <v>54.482661999999998</v>
      </c>
      <c r="D4965" s="6">
        <f t="shared" si="80"/>
        <v>0.82782679328959996</v>
      </c>
      <c r="E4965">
        <v>-2.5739324543456576E-2</v>
      </c>
    </row>
    <row r="4966" spans="2:5" x14ac:dyDescent="0.35">
      <c r="B4966" s="40">
        <v>38765</v>
      </c>
      <c r="C4966" s="41">
        <v>29.807344000000001</v>
      </c>
      <c r="D4966" s="6">
        <f t="shared" si="80"/>
        <v>0.77182159132910577</v>
      </c>
      <c r="E4966">
        <v>-2.580780426568172E-2</v>
      </c>
    </row>
    <row r="4967" spans="2:5" x14ac:dyDescent="0.35">
      <c r="B4967" s="40">
        <v>38523</v>
      </c>
      <c r="C4967" s="41">
        <v>16.822994000000001</v>
      </c>
      <c r="D4967" s="6">
        <f t="shared" si="80"/>
        <v>-0.93268378289168963</v>
      </c>
      <c r="E4967">
        <v>-2.5854050035090816E-2</v>
      </c>
    </row>
    <row r="4968" spans="2:5" x14ac:dyDescent="0.35">
      <c r="B4968" s="40">
        <v>42247</v>
      </c>
      <c r="C4968" s="41">
        <v>249.90997300000001</v>
      </c>
      <c r="D4968" s="6">
        <f t="shared" si="80"/>
        <v>4.6518967021967343</v>
      </c>
      <c r="E4968">
        <v>-2.5865383694870462E-2</v>
      </c>
    </row>
    <row r="4969" spans="2:5" x14ac:dyDescent="0.35">
      <c r="B4969" s="40">
        <v>39561</v>
      </c>
      <c r="C4969" s="41">
        <v>44.217010000000002</v>
      </c>
      <c r="D4969" s="6">
        <f t="shared" si="80"/>
        <v>-0.35935504278470537</v>
      </c>
      <c r="E4969">
        <v>-2.586612680168009E-2</v>
      </c>
    </row>
    <row r="4970" spans="2:5" x14ac:dyDescent="0.35">
      <c r="B4970" s="40">
        <v>40259</v>
      </c>
      <c r="C4970" s="41">
        <v>69.019524000000004</v>
      </c>
      <c r="D4970" s="6">
        <f t="shared" si="80"/>
        <v>-0.84548433265474476</v>
      </c>
      <c r="E4970">
        <v>-2.5898533295383174E-2</v>
      </c>
    </row>
    <row r="4971" spans="2:5" x14ac:dyDescent="0.35">
      <c r="B4971" s="40">
        <v>43346</v>
      </c>
      <c r="C4971" s="41">
        <v>446.68301400000001</v>
      </c>
      <c r="D4971" s="6">
        <f t="shared" si="80"/>
        <v>1.2379843626732703</v>
      </c>
      <c r="E4971">
        <v>-2.5900674447795469E-2</v>
      </c>
    </row>
    <row r="4972" spans="2:5" x14ac:dyDescent="0.35">
      <c r="B4972" s="40">
        <v>41871</v>
      </c>
      <c r="C4972" s="41">
        <v>199.59165999999999</v>
      </c>
      <c r="D4972" s="6">
        <f t="shared" si="80"/>
        <v>4.1710143518743532</v>
      </c>
      <c r="E4972">
        <v>-2.5913548987190442E-2</v>
      </c>
    </row>
    <row r="4973" spans="2:5" x14ac:dyDescent="0.35">
      <c r="B4973" s="40">
        <v>39594</v>
      </c>
      <c r="C4973" s="41">
        <v>38.598163999999997</v>
      </c>
      <c r="D4973" s="6">
        <f t="shared" si="80"/>
        <v>7.2753028347476345</v>
      </c>
      <c r="E4973">
        <v>-2.5925740112095617E-2</v>
      </c>
    </row>
    <row r="4974" spans="2:5" x14ac:dyDescent="0.35">
      <c r="B4974" s="40">
        <v>37747</v>
      </c>
      <c r="C4974" s="41">
        <v>4.6642599999999996</v>
      </c>
      <c r="D4974" s="6">
        <f t="shared" si="80"/>
        <v>-0.85597423045846155</v>
      </c>
      <c r="E4974">
        <v>-2.5984751998092314E-2</v>
      </c>
    </row>
    <row r="4975" spans="2:5" x14ac:dyDescent="0.35">
      <c r="B4975" s="40">
        <v>39793</v>
      </c>
      <c r="C4975" s="41">
        <v>32.384898999999997</v>
      </c>
      <c r="D4975" s="6">
        <f t="shared" si="80"/>
        <v>-0.93030881498841889</v>
      </c>
      <c r="E4975">
        <v>-2.6048480050457491E-2</v>
      </c>
    </row>
    <row r="4976" spans="2:5" x14ac:dyDescent="0.35">
      <c r="B4976" s="40">
        <v>43860</v>
      </c>
      <c r="C4976" s="41">
        <v>464.69146699999999</v>
      </c>
      <c r="D4976" s="6">
        <f t="shared" si="80"/>
        <v>69.771337523646082</v>
      </c>
      <c r="E4976">
        <v>-2.6139258544729184E-2</v>
      </c>
    </row>
    <row r="4977" spans="2:5" x14ac:dyDescent="0.35">
      <c r="B4977" s="40">
        <v>37820</v>
      </c>
      <c r="C4977" s="41">
        <v>6.5660970000000001</v>
      </c>
      <c r="D4977" s="6">
        <f t="shared" si="80"/>
        <v>-0.88222291898093297</v>
      </c>
      <c r="E4977">
        <v>-2.6165880684687511E-2</v>
      </c>
    </row>
    <row r="4978" spans="2:5" x14ac:dyDescent="0.35">
      <c r="B4978" s="40">
        <v>40018</v>
      </c>
      <c r="C4978" s="41">
        <v>55.750210000000003</v>
      </c>
      <c r="D4978" s="6">
        <f t="shared" si="80"/>
        <v>-0.62377849943050734</v>
      </c>
      <c r="E4978">
        <v>-2.6266242538367374E-2</v>
      </c>
    </row>
    <row r="4979" spans="2:5" x14ac:dyDescent="0.35">
      <c r="B4979" s="40">
        <v>41485</v>
      </c>
      <c r="C4979" s="41">
        <v>148.18454</v>
      </c>
      <c r="D4979" s="6">
        <f t="shared" si="80"/>
        <v>3.3140175510330629</v>
      </c>
      <c r="E4979">
        <v>-2.6284461011046496E-2</v>
      </c>
    </row>
    <row r="4980" spans="2:5" x14ac:dyDescent="0.35">
      <c r="B4980" s="40">
        <v>39806</v>
      </c>
      <c r="C4980" s="41">
        <v>34.349544999999999</v>
      </c>
      <c r="D4980" s="6">
        <f t="shared" si="80"/>
        <v>-0.3321364450678353</v>
      </c>
      <c r="E4980">
        <v>-2.6347085075574022E-2</v>
      </c>
    </row>
    <row r="4981" spans="2:5" x14ac:dyDescent="0.35">
      <c r="B4981" s="40">
        <v>40044</v>
      </c>
      <c r="C4981" s="41">
        <v>51.431980000000003</v>
      </c>
      <c r="D4981" s="6">
        <f t="shared" si="80"/>
        <v>-0.44947464691254085</v>
      </c>
      <c r="E4981">
        <v>-2.6433333381918295E-2</v>
      </c>
    </row>
    <row r="4982" spans="2:5" x14ac:dyDescent="0.35">
      <c r="B4982" s="40">
        <v>40799</v>
      </c>
      <c r="C4982" s="41">
        <v>93.423454000000007</v>
      </c>
      <c r="D4982" s="6">
        <f t="shared" si="80"/>
        <v>-0.80361185727753059</v>
      </c>
      <c r="E4982">
        <v>-2.6544418697879359E-2</v>
      </c>
    </row>
    <row r="4983" spans="2:5" x14ac:dyDescent="0.35">
      <c r="B4983" s="40">
        <v>43938</v>
      </c>
      <c r="C4983" s="41">
        <v>475.70822099999998</v>
      </c>
      <c r="D4983" s="6">
        <f t="shared" si="80"/>
        <v>11.565115094148249</v>
      </c>
      <c r="E4983">
        <v>-2.6613687729259799E-2</v>
      </c>
    </row>
    <row r="4984" spans="2:5" x14ac:dyDescent="0.35">
      <c r="B4984" s="40">
        <v>39167</v>
      </c>
      <c r="C4984" s="41">
        <v>37.859439999999999</v>
      </c>
      <c r="D4984" s="6">
        <f t="shared" si="80"/>
        <v>-0.86499925611207706</v>
      </c>
      <c r="E4984">
        <v>-2.6766727289422441E-2</v>
      </c>
    </row>
    <row r="4985" spans="2:5" x14ac:dyDescent="0.35">
      <c r="B4985" s="40">
        <v>42948</v>
      </c>
      <c r="C4985" s="41">
        <v>280.43875100000002</v>
      </c>
      <c r="D4985" s="6">
        <f t="shared" si="80"/>
        <v>11.276868475777791</v>
      </c>
      <c r="E4985">
        <v>-2.6774404233293376E-2</v>
      </c>
    </row>
    <row r="4986" spans="2:5" x14ac:dyDescent="0.35">
      <c r="B4986" s="40">
        <v>38651</v>
      </c>
      <c r="C4986" s="41">
        <v>22.842856999999999</v>
      </c>
      <c r="D4986" s="6">
        <f t="shared" si="80"/>
        <v>-0.35094224068654684</v>
      </c>
      <c r="E4986">
        <v>-2.6976098979083131E-2</v>
      </c>
    </row>
    <row r="4987" spans="2:5" x14ac:dyDescent="0.35">
      <c r="B4987" s="40">
        <v>39157</v>
      </c>
      <c r="C4987" s="41">
        <v>35.193874000000001</v>
      </c>
      <c r="D4987" s="6">
        <f t="shared" si="80"/>
        <v>0.73561841626249824</v>
      </c>
      <c r="E4987">
        <v>-2.7057916441242925E-2</v>
      </c>
    </row>
    <row r="4988" spans="2:5" x14ac:dyDescent="0.35">
      <c r="B4988" s="40">
        <v>38618</v>
      </c>
      <c r="C4988" s="41">
        <v>20.277425999999998</v>
      </c>
      <c r="D4988" s="6">
        <f t="shared" si="80"/>
        <v>-0.7782601971867007</v>
      </c>
      <c r="E4988">
        <v>-2.7094725118891362E-2</v>
      </c>
    </row>
    <row r="4989" spans="2:5" x14ac:dyDescent="0.35">
      <c r="B4989" s="40">
        <v>40808</v>
      </c>
      <c r="C4989" s="41">
        <v>91.446938000000003</v>
      </c>
      <c r="D4989" s="6">
        <f t="shared" si="80"/>
        <v>-0.83342087394430542</v>
      </c>
      <c r="E4989">
        <v>-2.7102750305055191E-2</v>
      </c>
    </row>
    <row r="4990" spans="2:5" x14ac:dyDescent="0.35">
      <c r="B4990" s="40">
        <v>44680</v>
      </c>
      <c r="C4990" s="41">
        <v>548.96997099999999</v>
      </c>
      <c r="D4990" s="6">
        <f t="shared" si="80"/>
        <v>0.34131861867205865</v>
      </c>
      <c r="E4990">
        <v>-2.7173375636582495E-2</v>
      </c>
    </row>
    <row r="4991" spans="2:5" x14ac:dyDescent="0.35">
      <c r="B4991" s="40">
        <v>43458</v>
      </c>
      <c r="C4991" s="41">
        <v>409.27633700000001</v>
      </c>
      <c r="D4991" s="6">
        <f t="shared" si="80"/>
        <v>0.70092265282157762</v>
      </c>
      <c r="E4991">
        <v>-2.718445513175672E-2</v>
      </c>
    </row>
    <row r="4992" spans="2:5" x14ac:dyDescent="0.35">
      <c r="B4992" s="40">
        <v>42300</v>
      </c>
      <c r="C4992" s="41">
        <v>240.620193</v>
      </c>
      <c r="D4992" s="6">
        <f t="shared" si="80"/>
        <v>8.0834415094521965</v>
      </c>
      <c r="E4992">
        <v>-2.719673079499103E-2</v>
      </c>
    </row>
    <row r="4993" spans="2:5" x14ac:dyDescent="0.35">
      <c r="B4993" s="40">
        <v>38712</v>
      </c>
      <c r="C4993" s="41">
        <v>26.489981</v>
      </c>
      <c r="D4993" s="6">
        <f t="shared" si="80"/>
        <v>-0.62187300779283317</v>
      </c>
      <c r="E4993">
        <v>-2.72049367052953E-2</v>
      </c>
    </row>
    <row r="4994" spans="2:5" x14ac:dyDescent="0.35">
      <c r="B4994" s="40">
        <v>40190</v>
      </c>
      <c r="C4994" s="41">
        <v>70.055779000000001</v>
      </c>
      <c r="D4994" s="6">
        <f t="shared" si="80"/>
        <v>0.56287237019614234</v>
      </c>
      <c r="E4994">
        <v>-2.7278066041190634E-2</v>
      </c>
    </row>
    <row r="4995" spans="2:5" x14ac:dyDescent="0.35">
      <c r="B4995" s="40">
        <v>39575</v>
      </c>
      <c r="C4995" s="41">
        <v>44.825015999999998</v>
      </c>
      <c r="D4995" s="6">
        <f t="shared" si="80"/>
        <v>0.21946920176879955</v>
      </c>
      <c r="E4995">
        <v>-2.7297990588240704E-2</v>
      </c>
    </row>
    <row r="4996" spans="2:5" x14ac:dyDescent="0.35">
      <c r="B4996" s="40">
        <v>39709</v>
      </c>
      <c r="C4996" s="41">
        <v>36.757809000000002</v>
      </c>
      <c r="D4996" s="6">
        <f t="shared" si="80"/>
        <v>0.17784987927600854</v>
      </c>
      <c r="E4996">
        <v>-2.7389971099641648E-2</v>
      </c>
    </row>
    <row r="4997" spans="2:5" x14ac:dyDescent="0.35">
      <c r="B4997" s="40">
        <v>38749</v>
      </c>
      <c r="C4997" s="41">
        <v>31.207550000000001</v>
      </c>
      <c r="D4997" s="6">
        <f t="shared" si="80"/>
        <v>-0.72202834728238263</v>
      </c>
      <c r="E4997">
        <v>-2.7400384937839903E-2</v>
      </c>
    </row>
    <row r="4998" spans="2:5" x14ac:dyDescent="0.35">
      <c r="B4998" s="40">
        <v>41229</v>
      </c>
      <c r="C4998" s="41">
        <v>112.268822</v>
      </c>
      <c r="D4998" s="6">
        <f t="shared" si="80"/>
        <v>-0.72341620339236357</v>
      </c>
      <c r="E4998">
        <v>-2.7487407878434317E-2</v>
      </c>
    </row>
    <row r="4999" spans="2:5" x14ac:dyDescent="0.35">
      <c r="B4999" s="40">
        <v>43514</v>
      </c>
      <c r="C4999" s="41">
        <v>405.91250600000001</v>
      </c>
      <c r="D4999" s="6">
        <f t="shared" ref="D4999:D5062" si="81">(C4999-C5000)/C5000</f>
        <v>-0.26476295733491295</v>
      </c>
      <c r="E4999">
        <v>-2.7515490034197617E-2</v>
      </c>
    </row>
    <row r="5000" spans="2:5" x14ac:dyDescent="0.35">
      <c r="B5000" s="40">
        <v>44837</v>
      </c>
      <c r="C5000" s="41">
        <v>552.08386199999995</v>
      </c>
      <c r="D5000" s="6">
        <f t="shared" si="81"/>
        <v>6.2035643928820647</v>
      </c>
      <c r="E5000">
        <v>-2.7576646963512599E-2</v>
      </c>
    </row>
    <row r="5001" spans="2:5" x14ac:dyDescent="0.35">
      <c r="B5001" s="40">
        <v>40323</v>
      </c>
      <c r="C5001" s="41">
        <v>76.640372999999997</v>
      </c>
      <c r="D5001" s="6">
        <f t="shared" si="81"/>
        <v>6.527399197035491</v>
      </c>
      <c r="E5001">
        <v>-2.76635725737455E-2</v>
      </c>
    </row>
    <row r="5002" spans="2:5" x14ac:dyDescent="0.35">
      <c r="B5002" s="40">
        <v>38050</v>
      </c>
      <c r="C5002" s="41">
        <v>10.181521</v>
      </c>
      <c r="D5002" s="6">
        <f t="shared" si="81"/>
        <v>-0.97614272145117265</v>
      </c>
      <c r="E5002">
        <v>-2.7705582810110759E-2</v>
      </c>
    </row>
    <row r="5003" spans="2:5" x14ac:dyDescent="0.35">
      <c r="B5003" s="40">
        <v>43454</v>
      </c>
      <c r="C5003" s="41">
        <v>426.76791400000002</v>
      </c>
      <c r="D5003" s="6">
        <f t="shared" si="81"/>
        <v>11.205750135630437</v>
      </c>
      <c r="E5003">
        <v>-2.7911568051928029E-2</v>
      </c>
    </row>
    <row r="5004" spans="2:5" x14ac:dyDescent="0.35">
      <c r="B5004" s="40">
        <v>38888</v>
      </c>
      <c r="C5004" s="41">
        <v>34.964497000000001</v>
      </c>
      <c r="D5004" s="6">
        <f t="shared" si="81"/>
        <v>2.152675926851817</v>
      </c>
      <c r="E5004">
        <v>-2.7950772038930496E-2</v>
      </c>
    </row>
    <row r="5005" spans="2:5" x14ac:dyDescent="0.35">
      <c r="B5005" s="40">
        <v>38309</v>
      </c>
      <c r="C5005" s="41">
        <v>11.090419000000001</v>
      </c>
      <c r="D5005" s="6">
        <f t="shared" si="81"/>
        <v>-0.9809509475958107</v>
      </c>
      <c r="E5005">
        <v>-2.7952283989182106E-2</v>
      </c>
    </row>
    <row r="5006" spans="2:5" x14ac:dyDescent="0.35">
      <c r="B5006" s="40">
        <v>44432</v>
      </c>
      <c r="C5006" s="41">
        <v>582.20318599999996</v>
      </c>
      <c r="D5006" s="6">
        <f t="shared" si="81"/>
        <v>13.262505389137296</v>
      </c>
      <c r="E5006">
        <v>-2.7955353509098755E-2</v>
      </c>
    </row>
    <row r="5007" spans="2:5" x14ac:dyDescent="0.35">
      <c r="B5007" s="40">
        <v>39506</v>
      </c>
      <c r="C5007" s="41">
        <v>40.820540999999999</v>
      </c>
      <c r="D5007" s="6">
        <f t="shared" si="81"/>
        <v>-0.90536418569911137</v>
      </c>
      <c r="E5007">
        <v>-2.7958144079982834E-2</v>
      </c>
    </row>
    <row r="5008" spans="2:5" x14ac:dyDescent="0.35">
      <c r="B5008" s="40">
        <v>43728</v>
      </c>
      <c r="C5008" s="41">
        <v>431.34347500000001</v>
      </c>
      <c r="D5008" s="6">
        <f t="shared" si="81"/>
        <v>10.349889617463335</v>
      </c>
      <c r="E5008">
        <v>-2.8023205537058459E-2</v>
      </c>
    </row>
    <row r="5009" spans="2:5" x14ac:dyDescent="0.35">
      <c r="B5009" s="40">
        <v>39702</v>
      </c>
      <c r="C5009" s="41">
        <v>38.004199999999997</v>
      </c>
      <c r="D5009" s="6">
        <f t="shared" si="81"/>
        <v>8.4388486037116517E-2</v>
      </c>
      <c r="E5009">
        <v>-2.8092763817376024E-2</v>
      </c>
    </row>
    <row r="5010" spans="2:5" x14ac:dyDescent="0.35">
      <c r="B5010" s="40">
        <v>39769</v>
      </c>
      <c r="C5010" s="41">
        <v>35.046664999999997</v>
      </c>
      <c r="D5010" s="6">
        <f t="shared" si="81"/>
        <v>-0.61082417505113151</v>
      </c>
      <c r="E5010">
        <v>-2.811990165024033E-2</v>
      </c>
    </row>
    <row r="5011" spans="2:5" x14ac:dyDescent="0.35">
      <c r="B5011" s="40">
        <v>40962</v>
      </c>
      <c r="C5011" s="41">
        <v>90.053550999999999</v>
      </c>
      <c r="D5011" s="6">
        <f t="shared" si="81"/>
        <v>-0.38857864316563828</v>
      </c>
      <c r="E5011">
        <v>-2.812209132755928E-2</v>
      </c>
    </row>
    <row r="5012" spans="2:5" x14ac:dyDescent="0.35">
      <c r="B5012" s="40">
        <v>41520</v>
      </c>
      <c r="C5012" s="41">
        <v>147.285583</v>
      </c>
      <c r="D5012" s="6">
        <f t="shared" si="81"/>
        <v>-0.61203378125199603</v>
      </c>
      <c r="E5012">
        <v>-2.8173436489437299E-2</v>
      </c>
    </row>
    <row r="5013" spans="2:5" x14ac:dyDescent="0.35">
      <c r="B5013" s="40">
        <v>43388</v>
      </c>
      <c r="C5013" s="41">
        <v>379.63507099999998</v>
      </c>
      <c r="D5013" s="6">
        <f t="shared" si="81"/>
        <v>-0.27906232197086067</v>
      </c>
      <c r="E5013">
        <v>-2.8196702237764194E-2</v>
      </c>
    </row>
    <row r="5014" spans="2:5" x14ac:dyDescent="0.35">
      <c r="B5014" s="40">
        <v>44642</v>
      </c>
      <c r="C5014" s="41">
        <v>526.58514400000001</v>
      </c>
      <c r="D5014" s="6">
        <f t="shared" si="81"/>
        <v>11.586596999424552</v>
      </c>
      <c r="E5014">
        <v>-2.8295814784296092E-2</v>
      </c>
    </row>
    <row r="5015" spans="2:5" x14ac:dyDescent="0.35">
      <c r="B5015" s="40">
        <v>39281</v>
      </c>
      <c r="C5015" s="41">
        <v>41.836975000000002</v>
      </c>
      <c r="D5015" s="6">
        <f t="shared" si="81"/>
        <v>-0.11272353974253119</v>
      </c>
      <c r="E5015">
        <v>-2.8529962961652194E-2</v>
      </c>
    </row>
    <row r="5016" spans="2:5" x14ac:dyDescent="0.35">
      <c r="B5016" s="40">
        <v>39961</v>
      </c>
      <c r="C5016" s="41">
        <v>47.15213</v>
      </c>
      <c r="D5016" s="6">
        <f t="shared" si="81"/>
        <v>7.1626165587166826</v>
      </c>
      <c r="E5016">
        <v>-2.8533754866769408E-2</v>
      </c>
    </row>
    <row r="5017" spans="2:5" x14ac:dyDescent="0.35">
      <c r="B5017" s="40">
        <v>37648</v>
      </c>
      <c r="C5017" s="41">
        <v>5.7765950000000004</v>
      </c>
      <c r="D5017" s="6">
        <f t="shared" si="81"/>
        <v>-0.41439435848978373</v>
      </c>
      <c r="E5017">
        <v>-2.8535348354280256E-2</v>
      </c>
    </row>
    <row r="5018" spans="2:5" x14ac:dyDescent="0.35">
      <c r="B5018" s="40">
        <v>38104</v>
      </c>
      <c r="C5018" s="41">
        <v>9.8643090000000004</v>
      </c>
      <c r="D5018" s="6">
        <f t="shared" si="81"/>
        <v>-0.96067113969266082</v>
      </c>
      <c r="E5018">
        <v>-2.8571645225466961E-2</v>
      </c>
    </row>
    <row r="5019" spans="2:5" x14ac:dyDescent="0.35">
      <c r="B5019" s="40">
        <v>42660</v>
      </c>
      <c r="C5019" s="41">
        <v>250.81603999999999</v>
      </c>
      <c r="D5019" s="6">
        <f t="shared" si="81"/>
        <v>1.1217250192083661E-2</v>
      </c>
      <c r="E5019">
        <v>-2.8581687234779083E-2</v>
      </c>
    </row>
    <row r="5020" spans="2:5" x14ac:dyDescent="0.35">
      <c r="B5020" s="40">
        <v>42290</v>
      </c>
      <c r="C5020" s="41">
        <v>248.033783</v>
      </c>
      <c r="D5020" s="6">
        <f t="shared" si="81"/>
        <v>-0.60112191342413623</v>
      </c>
      <c r="E5020">
        <v>-2.8673799010262582E-2</v>
      </c>
    </row>
    <row r="5021" spans="2:5" x14ac:dyDescent="0.35">
      <c r="B5021" s="40">
        <v>44466</v>
      </c>
      <c r="C5021" s="41">
        <v>621.82855199999995</v>
      </c>
      <c r="D5021" s="6">
        <f t="shared" si="81"/>
        <v>6.1870832061666352</v>
      </c>
      <c r="E5021">
        <v>-2.8685418616011382E-2</v>
      </c>
    </row>
    <row r="5022" spans="2:5" x14ac:dyDescent="0.35">
      <c r="B5022" s="40">
        <v>40870</v>
      </c>
      <c r="C5022" s="41">
        <v>86.520294000000007</v>
      </c>
      <c r="D5022" s="6">
        <f t="shared" si="81"/>
        <v>2.8963410185681728</v>
      </c>
      <c r="E5022">
        <v>-2.8755650053363169E-2</v>
      </c>
    </row>
    <row r="5023" spans="2:5" x14ac:dyDescent="0.35">
      <c r="B5023" s="40">
        <v>38630</v>
      </c>
      <c r="C5023" s="41">
        <v>22.205524</v>
      </c>
      <c r="D5023" s="6">
        <f t="shared" si="81"/>
        <v>-0.91664028537548325</v>
      </c>
      <c r="E5023">
        <v>-2.8758310470363847E-2</v>
      </c>
    </row>
    <row r="5024" spans="2:5" x14ac:dyDescent="0.35">
      <c r="B5024" s="40">
        <v>42521</v>
      </c>
      <c r="C5024" s="41">
        <v>266.381958</v>
      </c>
      <c r="D5024" s="6">
        <f t="shared" si="81"/>
        <v>6.0049863681463806</v>
      </c>
      <c r="E5024">
        <v>-2.8830010823518507E-2</v>
      </c>
    </row>
    <row r="5025" spans="2:5" x14ac:dyDescent="0.35">
      <c r="B5025" s="40">
        <v>38902</v>
      </c>
      <c r="C5025" s="41">
        <v>38.027476999999998</v>
      </c>
      <c r="D5025" s="6">
        <f t="shared" si="81"/>
        <v>-0.84869475086630186</v>
      </c>
      <c r="E5025">
        <v>-2.9014328236073569E-2</v>
      </c>
    </row>
    <row r="5026" spans="2:5" x14ac:dyDescent="0.35">
      <c r="B5026" s="40">
        <v>42109</v>
      </c>
      <c r="C5026" s="41">
        <v>251.32952900000001</v>
      </c>
      <c r="D5026" s="6">
        <f t="shared" si="81"/>
        <v>9.5820188203913155</v>
      </c>
      <c r="E5026">
        <v>-2.909027604912336E-2</v>
      </c>
    </row>
    <row r="5027" spans="2:5" x14ac:dyDescent="0.35">
      <c r="B5027" s="40">
        <v>38685</v>
      </c>
      <c r="C5027" s="41">
        <v>23.750622</v>
      </c>
      <c r="D5027" s="6">
        <f t="shared" si="81"/>
        <v>-0.73522229312380949</v>
      </c>
      <c r="E5027">
        <v>-2.9118170515741046E-2</v>
      </c>
    </row>
    <row r="5028" spans="2:5" x14ac:dyDescent="0.35">
      <c r="B5028" s="40">
        <v>40906</v>
      </c>
      <c r="C5028" s="41">
        <v>89.700232999999997</v>
      </c>
      <c r="D5028" s="6">
        <f t="shared" si="81"/>
        <v>-0.33739499787856153</v>
      </c>
      <c r="E5028">
        <v>-2.9158714744983393E-2</v>
      </c>
    </row>
    <row r="5029" spans="2:5" x14ac:dyDescent="0.35">
      <c r="B5029" s="40">
        <v>41445</v>
      </c>
      <c r="C5029" s="41">
        <v>135.375122</v>
      </c>
      <c r="D5029" s="6">
        <f t="shared" si="81"/>
        <v>-0.63265608608606982</v>
      </c>
      <c r="E5029">
        <v>-2.9166765871450742E-2</v>
      </c>
    </row>
    <row r="5030" spans="2:5" x14ac:dyDescent="0.35">
      <c r="B5030" s="40">
        <v>43404</v>
      </c>
      <c r="C5030" s="41">
        <v>368.52420000000001</v>
      </c>
      <c r="D5030" s="6">
        <f t="shared" si="81"/>
        <v>22.856321484155458</v>
      </c>
      <c r="E5030">
        <v>-2.9267240697053446E-2</v>
      </c>
    </row>
    <row r="5031" spans="2:5" x14ac:dyDescent="0.35">
      <c r="B5031" s="40">
        <v>38471</v>
      </c>
      <c r="C5031" s="41">
        <v>15.447654</v>
      </c>
      <c r="D5031" s="6">
        <f t="shared" si="81"/>
        <v>-0.56412715481211095</v>
      </c>
      <c r="E5031">
        <v>-2.9308282458011384E-2</v>
      </c>
    </row>
    <row r="5032" spans="2:5" x14ac:dyDescent="0.35">
      <c r="B5032" s="40">
        <v>38859</v>
      </c>
      <c r="C5032" s="41">
        <v>35.440734999999997</v>
      </c>
      <c r="D5032" s="6">
        <f t="shared" si="81"/>
        <v>-0.90593325275646608</v>
      </c>
      <c r="E5032">
        <v>-2.9320141052415361E-2</v>
      </c>
    </row>
    <row r="5033" spans="2:5" x14ac:dyDescent="0.35">
      <c r="B5033" s="40">
        <v>43384</v>
      </c>
      <c r="C5033" s="41">
        <v>376.76156600000002</v>
      </c>
      <c r="D5033" s="6">
        <f t="shared" si="81"/>
        <v>47.083338406336729</v>
      </c>
      <c r="E5033">
        <v>-2.9364542632141E-2</v>
      </c>
    </row>
    <row r="5034" spans="2:5" x14ac:dyDescent="0.35">
      <c r="B5034" s="40">
        <v>37917</v>
      </c>
      <c r="C5034" s="41">
        <v>7.8355949999999996</v>
      </c>
      <c r="D5034" s="6">
        <f t="shared" si="81"/>
        <v>-0.8849614396830433</v>
      </c>
      <c r="E5034">
        <v>-2.9453328301159515E-2</v>
      </c>
    </row>
    <row r="5035" spans="2:5" x14ac:dyDescent="0.35">
      <c r="B5035" s="40">
        <v>40147</v>
      </c>
      <c r="C5035" s="41">
        <v>68.112769999999998</v>
      </c>
      <c r="D5035" s="6">
        <f t="shared" si="81"/>
        <v>-0.16417559565129816</v>
      </c>
      <c r="E5035">
        <v>-2.9529333744340591E-2</v>
      </c>
    </row>
    <row r="5036" spans="2:5" x14ac:dyDescent="0.35">
      <c r="B5036" s="40">
        <v>40505</v>
      </c>
      <c r="C5036" s="41">
        <v>81.491721999999996</v>
      </c>
      <c r="D5036" s="6">
        <f t="shared" si="81"/>
        <v>-0.82366122957065258</v>
      </c>
      <c r="E5036">
        <v>-2.9640735318878234E-2</v>
      </c>
    </row>
    <row r="5037" spans="2:5" x14ac:dyDescent="0.35">
      <c r="B5037" s="40">
        <v>44074</v>
      </c>
      <c r="C5037" s="41">
        <v>462.13162199999999</v>
      </c>
      <c r="D5037" s="6">
        <f t="shared" si="81"/>
        <v>2.0672504632286586</v>
      </c>
      <c r="E5037">
        <v>-2.9646318505584055E-2</v>
      </c>
    </row>
    <row r="5038" spans="2:5" x14ac:dyDescent="0.35">
      <c r="B5038" s="40">
        <v>41641</v>
      </c>
      <c r="C5038" s="41">
        <v>150.66641200000001</v>
      </c>
      <c r="D5038" s="6">
        <f t="shared" si="81"/>
        <v>17.573669461433358</v>
      </c>
      <c r="E5038">
        <v>-2.9651046040087219E-2</v>
      </c>
    </row>
    <row r="5039" spans="2:5" x14ac:dyDescent="0.35">
      <c r="B5039" s="40">
        <v>38173</v>
      </c>
      <c r="C5039" s="41">
        <v>8.1118279999999992</v>
      </c>
      <c r="D5039" s="6">
        <f t="shared" si="81"/>
        <v>-0.96704555896138045</v>
      </c>
      <c r="E5039">
        <v>-2.9675083783806844E-2</v>
      </c>
    </row>
    <row r="5040" spans="2:5" x14ac:dyDescent="0.35">
      <c r="B5040" s="40">
        <v>42376</v>
      </c>
      <c r="C5040" s="41">
        <v>246.15280200000001</v>
      </c>
      <c r="D5040" s="6">
        <f t="shared" si="81"/>
        <v>-1.8091079972992204E-2</v>
      </c>
      <c r="E5040">
        <v>-2.9720782441440548E-2</v>
      </c>
    </row>
    <row r="5041" spans="2:5" x14ac:dyDescent="0.35">
      <c r="B5041" s="40">
        <v>42263</v>
      </c>
      <c r="C5041" s="41">
        <v>250.688019</v>
      </c>
      <c r="D5041" s="6">
        <f t="shared" si="81"/>
        <v>25.889947816849141</v>
      </c>
      <c r="E5041">
        <v>-2.975538383679991E-2</v>
      </c>
    </row>
    <row r="5042" spans="2:5" x14ac:dyDescent="0.35">
      <c r="B5042" s="40">
        <v>38141</v>
      </c>
      <c r="C5042" s="41">
        <v>9.3227410000000006</v>
      </c>
      <c r="D5042" s="6">
        <f t="shared" si="81"/>
        <v>-0.12586169196921826</v>
      </c>
      <c r="E5042">
        <v>-3.0180804578031496E-2</v>
      </c>
    </row>
    <row r="5043" spans="2:5" x14ac:dyDescent="0.35">
      <c r="B5043" s="40">
        <v>38037</v>
      </c>
      <c r="C5043" s="41">
        <v>10.665063999999999</v>
      </c>
      <c r="D5043" s="6">
        <f t="shared" si="81"/>
        <v>-0.98030210428725195</v>
      </c>
      <c r="E5043">
        <v>-3.0249223090168597E-2</v>
      </c>
    </row>
    <row r="5044" spans="2:5" x14ac:dyDescent="0.35">
      <c r="B5044" s="40">
        <v>44820</v>
      </c>
      <c r="C5044" s="41">
        <v>541.43164100000001</v>
      </c>
      <c r="D5044" s="6">
        <f t="shared" si="81"/>
        <v>0.26230299537020663</v>
      </c>
      <c r="E5044">
        <v>-3.0259991249315304E-2</v>
      </c>
    </row>
    <row r="5045" spans="2:5" x14ac:dyDescent="0.35">
      <c r="B5045" s="40">
        <v>43958</v>
      </c>
      <c r="C5045" s="41">
        <v>428.923676</v>
      </c>
      <c r="D5045" s="6">
        <f t="shared" si="81"/>
        <v>9.6059733184365008</v>
      </c>
      <c r="E5045">
        <v>-3.0283034561391323E-2</v>
      </c>
    </row>
    <row r="5046" spans="2:5" x14ac:dyDescent="0.35">
      <c r="B5046" s="40">
        <v>39192</v>
      </c>
      <c r="C5046" s="41">
        <v>40.441707999999998</v>
      </c>
      <c r="D5046" s="6">
        <f t="shared" si="81"/>
        <v>1.150022684010542E-2</v>
      </c>
      <c r="E5046">
        <v>-3.0454617986484144E-2</v>
      </c>
    </row>
    <row r="5047" spans="2:5" x14ac:dyDescent="0.35">
      <c r="B5047" s="40">
        <v>39524</v>
      </c>
      <c r="C5047" s="41">
        <v>39.981907</v>
      </c>
      <c r="D5047" s="6">
        <f t="shared" si="81"/>
        <v>1.0572771008245647</v>
      </c>
      <c r="E5047">
        <v>-3.0503422610704965E-2</v>
      </c>
    </row>
    <row r="5048" spans="2:5" x14ac:dyDescent="0.35">
      <c r="B5048" s="40">
        <v>38587</v>
      </c>
      <c r="C5048" s="41">
        <v>19.434380999999998</v>
      </c>
      <c r="D5048" s="6">
        <f t="shared" si="81"/>
        <v>-0.92268774535438602</v>
      </c>
      <c r="E5048">
        <v>-3.058336298374556E-2</v>
      </c>
    </row>
    <row r="5049" spans="2:5" x14ac:dyDescent="0.35">
      <c r="B5049" s="40">
        <v>42082</v>
      </c>
      <c r="C5049" s="41">
        <v>251.375168</v>
      </c>
      <c r="D5049" s="6">
        <f t="shared" si="81"/>
        <v>-0.38522826508785912</v>
      </c>
      <c r="E5049">
        <v>-3.0622943010735919E-2</v>
      </c>
    </row>
    <row r="5050" spans="2:5" x14ac:dyDescent="0.35">
      <c r="B5050" s="40">
        <v>43539</v>
      </c>
      <c r="C5050" s="41">
        <v>408.89187600000002</v>
      </c>
      <c r="D5050" s="6">
        <f t="shared" si="81"/>
        <v>9.3559455553647588</v>
      </c>
      <c r="E5050">
        <v>-3.0644806834182296E-2</v>
      </c>
    </row>
    <row r="5051" spans="2:5" x14ac:dyDescent="0.35">
      <c r="B5051" s="40">
        <v>39199</v>
      </c>
      <c r="C5051" s="41">
        <v>39.483780000000003</v>
      </c>
      <c r="D5051" s="6">
        <f t="shared" si="81"/>
        <v>-0.80718792422042773</v>
      </c>
      <c r="E5051">
        <v>-3.0674805960190028E-2</v>
      </c>
    </row>
    <row r="5052" spans="2:5" x14ac:dyDescent="0.35">
      <c r="B5052" s="40">
        <v>42010</v>
      </c>
      <c r="C5052" s="41">
        <v>204.77856399999999</v>
      </c>
      <c r="D5052" s="6">
        <f t="shared" si="81"/>
        <v>19.02906709647597</v>
      </c>
      <c r="E5052">
        <v>-3.067616666855855E-2</v>
      </c>
    </row>
    <row r="5053" spans="2:5" x14ac:dyDescent="0.35">
      <c r="B5053" s="40">
        <v>38042</v>
      </c>
      <c r="C5053" s="41">
        <v>10.224069</v>
      </c>
      <c r="D5053" s="6">
        <f t="shared" si="81"/>
        <v>-0.94983779327815276</v>
      </c>
      <c r="E5053">
        <v>-3.0803169055073531E-2</v>
      </c>
    </row>
    <row r="5054" spans="2:5" x14ac:dyDescent="0.35">
      <c r="B5054" s="40">
        <v>41989</v>
      </c>
      <c r="C5054" s="41">
        <v>203.82015999999999</v>
      </c>
      <c r="D5054" s="6">
        <f t="shared" si="81"/>
        <v>3.9908526816874503</v>
      </c>
      <c r="E5054">
        <v>-3.0815893461843227E-2</v>
      </c>
    </row>
    <row r="5055" spans="2:5" x14ac:dyDescent="0.35">
      <c r="B5055" s="40">
        <v>39113</v>
      </c>
      <c r="C5055" s="41">
        <v>40.838745000000003</v>
      </c>
      <c r="D5055" s="6">
        <f t="shared" si="81"/>
        <v>-0.40922541096803261</v>
      </c>
      <c r="E5055">
        <v>-3.086711889986073E-2</v>
      </c>
    </row>
    <row r="5056" spans="2:5" x14ac:dyDescent="0.35">
      <c r="B5056" s="40">
        <v>40266</v>
      </c>
      <c r="C5056" s="41">
        <v>69.127457000000007</v>
      </c>
      <c r="D5056" s="6">
        <f t="shared" si="81"/>
        <v>1.2296282599151309</v>
      </c>
      <c r="E5056">
        <v>-3.0871814672994505E-2</v>
      </c>
    </row>
    <row r="5057" spans="2:5" x14ac:dyDescent="0.35">
      <c r="B5057" s="40">
        <v>38783</v>
      </c>
      <c r="C5057" s="41">
        <v>31.004028000000002</v>
      </c>
      <c r="D5057" s="6">
        <f t="shared" si="81"/>
        <v>2.7762481223218765</v>
      </c>
      <c r="E5057">
        <v>-3.0916014214052375E-2</v>
      </c>
    </row>
    <row r="5058" spans="2:5" x14ac:dyDescent="0.35">
      <c r="B5058" s="40">
        <v>38168</v>
      </c>
      <c r="C5058" s="41">
        <v>8.2102730000000008</v>
      </c>
      <c r="D5058" s="6">
        <f t="shared" si="81"/>
        <v>-0.96615892745354592</v>
      </c>
      <c r="E5058">
        <v>-3.1133678691420048E-2</v>
      </c>
    </row>
    <row r="5059" spans="2:5" x14ac:dyDescent="0.35">
      <c r="B5059" s="40">
        <v>42073</v>
      </c>
      <c r="C5059" s="41">
        <v>242.61267100000001</v>
      </c>
      <c r="D5059" s="6">
        <f t="shared" si="81"/>
        <v>3.511181271093327E-2</v>
      </c>
      <c r="E5059">
        <v>-3.1164357265752871E-2</v>
      </c>
    </row>
    <row r="5060" spans="2:5" x14ac:dyDescent="0.35">
      <c r="B5060" s="40">
        <v>42381</v>
      </c>
      <c r="C5060" s="41">
        <v>234.38305700000001</v>
      </c>
      <c r="D5060" s="6">
        <f t="shared" si="81"/>
        <v>19.086888672541193</v>
      </c>
      <c r="E5060">
        <v>-3.1167090388095807E-2</v>
      </c>
    </row>
    <row r="5061" spans="2:5" x14ac:dyDescent="0.35">
      <c r="B5061" s="40">
        <v>38299</v>
      </c>
      <c r="C5061" s="41">
        <v>11.66846</v>
      </c>
      <c r="D5061" s="6">
        <f t="shared" si="81"/>
        <v>-0.79214278693184736</v>
      </c>
      <c r="E5061">
        <v>-3.1436080953743908E-2</v>
      </c>
    </row>
    <row r="5062" spans="2:5" x14ac:dyDescent="0.35">
      <c r="B5062" s="40">
        <v>40015</v>
      </c>
      <c r="C5062" s="41">
        <v>56.136901999999999</v>
      </c>
      <c r="D5062" s="6">
        <f t="shared" si="81"/>
        <v>-0.782930146298771</v>
      </c>
      <c r="E5062">
        <v>-3.150476321857177E-2</v>
      </c>
    </row>
    <row r="5063" spans="2:5" x14ac:dyDescent="0.35">
      <c r="B5063" s="40">
        <v>42494</v>
      </c>
      <c r="C5063" s="41">
        <v>258.61215199999998</v>
      </c>
      <c r="D5063" s="6">
        <f t="shared" ref="D5063:D5126" si="82">(C5063-C5064)/C5064</f>
        <v>-0.54477752994255846</v>
      </c>
      <c r="E5063">
        <v>-3.1508368393130232E-2</v>
      </c>
    </row>
    <row r="5064" spans="2:5" x14ac:dyDescent="0.35">
      <c r="B5064" s="40">
        <v>44531</v>
      </c>
      <c r="C5064" s="41">
        <v>568.10058600000002</v>
      </c>
      <c r="D5064" s="6">
        <f t="shared" si="82"/>
        <v>0.39457693750410344</v>
      </c>
      <c r="E5064">
        <v>-3.1683432008456663E-2</v>
      </c>
    </row>
    <row r="5065" spans="2:5" x14ac:dyDescent="0.35">
      <c r="B5065" s="40">
        <v>43376</v>
      </c>
      <c r="C5065" s="41">
        <v>407.364105</v>
      </c>
      <c r="D5065" s="6">
        <f t="shared" si="82"/>
        <v>1.4746678809685811</v>
      </c>
      <c r="E5065">
        <v>-3.1758817887355906E-2</v>
      </c>
    </row>
    <row r="5066" spans="2:5" x14ac:dyDescent="0.35">
      <c r="B5066" s="40">
        <v>41731</v>
      </c>
      <c r="C5066" s="41">
        <v>164.61364699999999</v>
      </c>
      <c r="D5066" s="6">
        <f t="shared" si="82"/>
        <v>-0.56638977909393418</v>
      </c>
      <c r="E5066">
        <v>-3.1855443605200033E-2</v>
      </c>
    </row>
    <row r="5067" spans="2:5" x14ac:dyDescent="0.35">
      <c r="B5067" s="40">
        <v>43403</v>
      </c>
      <c r="C5067" s="41">
        <v>379.63507099999998</v>
      </c>
      <c r="D5067" s="6">
        <f t="shared" si="82"/>
        <v>2.8176970960739007</v>
      </c>
      <c r="E5067">
        <v>-3.1875791223706054E-2</v>
      </c>
    </row>
    <row r="5068" spans="2:5" x14ac:dyDescent="0.35">
      <c r="B5068" s="40">
        <v>40695</v>
      </c>
      <c r="C5068" s="41">
        <v>99.440856999999994</v>
      </c>
      <c r="D5068" s="6">
        <f t="shared" si="82"/>
        <v>-0.76920642571027176</v>
      </c>
      <c r="E5068">
        <v>-3.1887608571934484E-2</v>
      </c>
    </row>
    <row r="5069" spans="2:5" x14ac:dyDescent="0.35">
      <c r="B5069" s="40">
        <v>43966</v>
      </c>
      <c r="C5069" s="41">
        <v>430.86492900000002</v>
      </c>
      <c r="D5069" s="6">
        <f t="shared" si="82"/>
        <v>26.557685027437447</v>
      </c>
      <c r="E5069">
        <v>-3.2054022746088304E-2</v>
      </c>
    </row>
    <row r="5070" spans="2:5" x14ac:dyDescent="0.35">
      <c r="B5070" s="40">
        <v>38420</v>
      </c>
      <c r="C5070" s="41">
        <v>15.635019</v>
      </c>
      <c r="D5070" s="6">
        <f t="shared" si="82"/>
        <v>-0.9387942351356412</v>
      </c>
      <c r="E5070">
        <v>-3.2082809780638148E-2</v>
      </c>
    </row>
    <row r="5071" spans="2:5" x14ac:dyDescent="0.35">
      <c r="B5071" s="40">
        <v>42858</v>
      </c>
      <c r="C5071" s="41">
        <v>255.45010400000001</v>
      </c>
      <c r="D5071" s="6">
        <f t="shared" si="82"/>
        <v>7.5925231072091976E-3</v>
      </c>
      <c r="E5071">
        <v>-3.211666349103548E-2</v>
      </c>
    </row>
    <row r="5072" spans="2:5" x14ac:dyDescent="0.35">
      <c r="B5072" s="40">
        <v>42254</v>
      </c>
      <c r="C5072" s="41">
        <v>253.52520799999999</v>
      </c>
      <c r="D5072" s="6">
        <f t="shared" si="82"/>
        <v>0.63279869162391211</v>
      </c>
      <c r="E5072">
        <v>-3.231452316783321E-2</v>
      </c>
    </row>
    <row r="5073" spans="2:5" x14ac:dyDescent="0.35">
      <c r="B5073" s="40">
        <v>41683</v>
      </c>
      <c r="C5073" s="41">
        <v>155.27034</v>
      </c>
      <c r="D5073" s="6">
        <f t="shared" si="82"/>
        <v>0.68872490542285725</v>
      </c>
      <c r="E5073">
        <v>-3.2348595994607467E-2</v>
      </c>
    </row>
    <row r="5074" spans="2:5" x14ac:dyDescent="0.35">
      <c r="B5074" s="40">
        <v>40443</v>
      </c>
      <c r="C5074" s="41">
        <v>91.945312999999999</v>
      </c>
      <c r="D5074" s="6">
        <f t="shared" si="82"/>
        <v>0.57983415449091391</v>
      </c>
      <c r="E5074">
        <v>-3.246439471622653E-2</v>
      </c>
    </row>
    <row r="5075" spans="2:5" x14ac:dyDescent="0.35">
      <c r="B5075" s="40">
        <v>40031</v>
      </c>
      <c r="C5075" s="41">
        <v>58.199345000000001</v>
      </c>
      <c r="D5075" s="6">
        <f t="shared" si="82"/>
        <v>4.3770470311206102</v>
      </c>
      <c r="E5075">
        <v>-3.2499875237626139E-2</v>
      </c>
    </row>
    <row r="5076" spans="2:5" x14ac:dyDescent="0.35">
      <c r="B5076" s="40">
        <v>38022</v>
      </c>
      <c r="C5076" s="41">
        <v>10.823663</v>
      </c>
      <c r="D5076" s="6">
        <f t="shared" si="82"/>
        <v>-0.80938017852109145</v>
      </c>
      <c r="E5076">
        <v>-3.2503582190146228E-2</v>
      </c>
    </row>
    <row r="5077" spans="2:5" x14ac:dyDescent="0.35">
      <c r="B5077" s="40">
        <v>40064</v>
      </c>
      <c r="C5077" s="41">
        <v>56.781413999999998</v>
      </c>
      <c r="D5077" s="6">
        <f t="shared" si="82"/>
        <v>-0.85633852290284784</v>
      </c>
      <c r="E5077">
        <v>-3.2576980028613062E-2</v>
      </c>
    </row>
    <row r="5078" spans="2:5" x14ac:dyDescent="0.35">
      <c r="B5078" s="40">
        <v>43551</v>
      </c>
      <c r="C5078" s="41">
        <v>395.24453699999998</v>
      </c>
      <c r="D5078" s="6">
        <f t="shared" si="82"/>
        <v>72.714526223990433</v>
      </c>
      <c r="E5078">
        <v>-3.2580505265574954E-2</v>
      </c>
    </row>
    <row r="5079" spans="2:5" x14ac:dyDescent="0.35">
      <c r="B5079" s="40">
        <v>37677</v>
      </c>
      <c r="C5079" s="41">
        <v>5.3618269999999999</v>
      </c>
      <c r="D5079" s="6">
        <f t="shared" si="82"/>
        <v>-3.788887850146995E-2</v>
      </c>
      <c r="E5079">
        <v>-3.2653246056428283E-2</v>
      </c>
    </row>
    <row r="5080" spans="2:5" x14ac:dyDescent="0.35">
      <c r="B5080" s="40">
        <v>37775</v>
      </c>
      <c r="C5080" s="41">
        <v>5.5729810000000004</v>
      </c>
      <c r="D5080" s="6">
        <f t="shared" si="82"/>
        <v>-0.98504343616451973</v>
      </c>
      <c r="E5080">
        <v>-3.2722654622145173E-2</v>
      </c>
    </row>
    <row r="5081" spans="2:5" x14ac:dyDescent="0.35">
      <c r="B5081" s="40">
        <v>43634</v>
      </c>
      <c r="C5081" s="41">
        <v>372.61105300000003</v>
      </c>
      <c r="D5081" s="6">
        <f t="shared" si="82"/>
        <v>7.9912967504906893</v>
      </c>
      <c r="E5081">
        <v>-3.2805292702074509E-2</v>
      </c>
    </row>
    <row r="5082" spans="2:5" x14ac:dyDescent="0.35">
      <c r="B5082" s="40">
        <v>39254</v>
      </c>
      <c r="C5082" s="41">
        <v>41.441302999999998</v>
      </c>
      <c r="D5082" s="6">
        <f t="shared" si="82"/>
        <v>-3.9111700610532228E-2</v>
      </c>
      <c r="E5082">
        <v>-3.3041794334269799E-2</v>
      </c>
    </row>
    <row r="5083" spans="2:5" x14ac:dyDescent="0.35">
      <c r="B5083" s="40">
        <v>39371</v>
      </c>
      <c r="C5083" s="41">
        <v>43.128117000000003</v>
      </c>
      <c r="D5083" s="6">
        <f t="shared" si="82"/>
        <v>3.2504562319405621</v>
      </c>
      <c r="E5083">
        <v>-3.3146390426345873E-2</v>
      </c>
    </row>
    <row r="5084" spans="2:5" x14ac:dyDescent="0.35">
      <c r="B5084" s="40">
        <v>38097</v>
      </c>
      <c r="C5084" s="41">
        <v>10.146703</v>
      </c>
      <c r="D5084" s="6">
        <f t="shared" si="82"/>
        <v>-0.98081460667757259</v>
      </c>
      <c r="E5084">
        <v>-3.3173312020026519E-2</v>
      </c>
    </row>
    <row r="5085" spans="2:5" x14ac:dyDescent="0.35">
      <c r="B5085" s="40">
        <v>44312</v>
      </c>
      <c r="C5085" s="41">
        <v>528.87646500000005</v>
      </c>
      <c r="D5085" s="6">
        <f t="shared" si="82"/>
        <v>47.602428685696552</v>
      </c>
      <c r="E5085">
        <v>-3.3306700043276079E-2</v>
      </c>
    </row>
    <row r="5086" spans="2:5" x14ac:dyDescent="0.35">
      <c r="B5086" s="40">
        <v>38016</v>
      </c>
      <c r="C5086" s="41">
        <v>10.881688</v>
      </c>
      <c r="D5086" s="6">
        <f t="shared" si="82"/>
        <v>-0.98089354537803064</v>
      </c>
      <c r="E5086">
        <v>-3.3333365905893024E-2</v>
      </c>
    </row>
    <row r="5087" spans="2:5" x14ac:dyDescent="0.35">
      <c r="B5087" s="40">
        <v>45114</v>
      </c>
      <c r="C5087" s="41">
        <v>569.52941899999996</v>
      </c>
      <c r="D5087" s="6">
        <f t="shared" si="82"/>
        <v>75.543953447552425</v>
      </c>
      <c r="E5087">
        <v>-3.336432823319601E-2</v>
      </c>
    </row>
    <row r="5088" spans="2:5" x14ac:dyDescent="0.35">
      <c r="B5088" s="40">
        <v>37838</v>
      </c>
      <c r="C5088" s="41">
        <v>7.4405539999999997</v>
      </c>
      <c r="D5088" s="6">
        <f t="shared" si="82"/>
        <v>-0.91061172897754605</v>
      </c>
      <c r="E5088">
        <v>-3.3382959706502909E-2</v>
      </c>
    </row>
    <row r="5089" spans="2:5" x14ac:dyDescent="0.35">
      <c r="B5089" s="40">
        <v>40570</v>
      </c>
      <c r="C5089" s="41">
        <v>83.238594000000006</v>
      </c>
      <c r="D5089" s="6">
        <f t="shared" si="82"/>
        <v>-0.82867477023306557</v>
      </c>
      <c r="E5089">
        <v>-3.3468517654488036E-2</v>
      </c>
    </row>
    <row r="5090" spans="2:5" x14ac:dyDescent="0.35">
      <c r="B5090" s="40">
        <v>43896</v>
      </c>
      <c r="C5090" s="41">
        <v>485.85134900000003</v>
      </c>
      <c r="D5090" s="6">
        <f t="shared" si="82"/>
        <v>0.15108642212978959</v>
      </c>
      <c r="E5090">
        <v>-3.3594012792490392E-2</v>
      </c>
    </row>
    <row r="5091" spans="2:5" x14ac:dyDescent="0.35">
      <c r="B5091" s="40">
        <v>43922</v>
      </c>
      <c r="C5091" s="41">
        <v>422.08068800000001</v>
      </c>
      <c r="D5091" s="6">
        <f t="shared" si="82"/>
        <v>1.5760760908943969</v>
      </c>
      <c r="E5091">
        <v>-3.3773976367058298E-2</v>
      </c>
    </row>
    <row r="5092" spans="2:5" x14ac:dyDescent="0.35">
      <c r="B5092" s="40">
        <v>41775</v>
      </c>
      <c r="C5092" s="41">
        <v>163.84635900000001</v>
      </c>
      <c r="D5092" s="6">
        <f t="shared" si="82"/>
        <v>2.9978945255614979</v>
      </c>
      <c r="E5092">
        <v>-3.3803625201001691E-2</v>
      </c>
    </row>
    <row r="5093" spans="2:5" x14ac:dyDescent="0.35">
      <c r="B5093" s="40">
        <v>39310</v>
      </c>
      <c r="C5093" s="41">
        <v>40.983162</v>
      </c>
      <c r="D5093" s="6">
        <f t="shared" si="82"/>
        <v>2.9948951557396644</v>
      </c>
      <c r="E5093">
        <v>-3.3873396826229002E-2</v>
      </c>
    </row>
    <row r="5094" spans="2:5" x14ac:dyDescent="0.35">
      <c r="B5094" s="40">
        <v>38118</v>
      </c>
      <c r="C5094" s="41">
        <v>10.258883000000001</v>
      </c>
      <c r="D5094" s="6">
        <f t="shared" si="82"/>
        <v>-0.75047759191955554</v>
      </c>
      <c r="E5094">
        <v>-3.3879853363532997E-2</v>
      </c>
    </row>
    <row r="5095" spans="2:5" x14ac:dyDescent="0.35">
      <c r="B5095" s="40">
        <v>39520</v>
      </c>
      <c r="C5095" s="41">
        <v>41.114075</v>
      </c>
      <c r="D5095" s="6">
        <f t="shared" si="82"/>
        <v>-0.83066356761598736</v>
      </c>
      <c r="E5095">
        <v>-3.3990030477636525E-2</v>
      </c>
    </row>
    <row r="5096" spans="2:5" x14ac:dyDescent="0.35">
      <c r="B5096" s="40">
        <v>42083</v>
      </c>
      <c r="C5096" s="41">
        <v>242.79521199999999</v>
      </c>
      <c r="D5096" s="6">
        <f t="shared" si="82"/>
        <v>4.9509248821605398</v>
      </c>
      <c r="E5096">
        <v>-3.4132074652656261E-2</v>
      </c>
    </row>
    <row r="5097" spans="2:5" x14ac:dyDescent="0.35">
      <c r="B5097" s="40">
        <v>39477</v>
      </c>
      <c r="C5097" s="41">
        <v>40.799576000000002</v>
      </c>
      <c r="D5097" s="6">
        <f t="shared" si="82"/>
        <v>3.7160030441653658</v>
      </c>
      <c r="E5097">
        <v>-3.4243066882013652E-2</v>
      </c>
    </row>
    <row r="5098" spans="2:5" x14ac:dyDescent="0.35">
      <c r="B5098" s="40">
        <v>38159</v>
      </c>
      <c r="C5098" s="41">
        <v>8.6513039999999997</v>
      </c>
      <c r="D5098" s="6">
        <f t="shared" si="82"/>
        <v>-0.98369459339387133</v>
      </c>
      <c r="E5098">
        <v>-3.428561860589717E-2</v>
      </c>
    </row>
    <row r="5099" spans="2:5" x14ac:dyDescent="0.35">
      <c r="B5099" s="40">
        <v>44685</v>
      </c>
      <c r="C5099" s="41">
        <v>530.57885699999997</v>
      </c>
      <c r="D5099" s="6">
        <f t="shared" si="82"/>
        <v>13.170326932831763</v>
      </c>
      <c r="E5099">
        <v>-3.4368491521233752E-2</v>
      </c>
    </row>
    <row r="5100" spans="2:5" x14ac:dyDescent="0.35">
      <c r="B5100" s="40">
        <v>39216</v>
      </c>
      <c r="C5100" s="41">
        <v>37.442951000000001</v>
      </c>
      <c r="D5100" s="6">
        <f t="shared" si="82"/>
        <v>-0.92566525667114896</v>
      </c>
      <c r="E5100">
        <v>-3.4371772950212022E-2</v>
      </c>
    </row>
    <row r="5101" spans="2:5" x14ac:dyDescent="0.35">
      <c r="B5101" s="40">
        <v>44687</v>
      </c>
      <c r="C5101" s="41">
        <v>503.70727499999998</v>
      </c>
      <c r="D5101" s="6">
        <f t="shared" si="82"/>
        <v>31.990474555587983</v>
      </c>
      <c r="E5101">
        <v>-3.4495781003972895E-2</v>
      </c>
    </row>
    <row r="5102" spans="2:5" x14ac:dyDescent="0.35">
      <c r="B5102" s="40">
        <v>38432</v>
      </c>
      <c r="C5102" s="41">
        <v>15.268264</v>
      </c>
      <c r="D5102" s="6">
        <f t="shared" si="82"/>
        <v>-0.58957871607292212</v>
      </c>
      <c r="E5102">
        <v>-3.4534339707016429E-2</v>
      </c>
    </row>
    <row r="5103" spans="2:5" x14ac:dyDescent="0.35">
      <c r="B5103" s="40">
        <v>39681</v>
      </c>
      <c r="C5103" s="41">
        <v>37.201442999999998</v>
      </c>
      <c r="D5103" s="6">
        <f t="shared" si="82"/>
        <v>-0.85167962777623585</v>
      </c>
      <c r="E5103">
        <v>-3.4539564474333893E-2</v>
      </c>
    </row>
    <row r="5104" spans="2:5" x14ac:dyDescent="0.35">
      <c r="B5104" s="40">
        <v>42689</v>
      </c>
      <c r="C5104" s="41">
        <v>250.818161</v>
      </c>
      <c r="D5104" s="6">
        <f t="shared" si="82"/>
        <v>-0.42893648496768666</v>
      </c>
      <c r="E5104">
        <v>-3.4587505299857921E-2</v>
      </c>
    </row>
    <row r="5105" spans="2:5" x14ac:dyDescent="0.35">
      <c r="B5105" s="40">
        <v>43956</v>
      </c>
      <c r="C5105" s="41">
        <v>439.21237200000002</v>
      </c>
      <c r="D5105" s="6">
        <f t="shared" si="82"/>
        <v>-9.4905631289691539E-2</v>
      </c>
      <c r="E5105">
        <v>-3.4666615769769385E-2</v>
      </c>
    </row>
    <row r="5106" spans="2:5" x14ac:dyDescent="0.35">
      <c r="B5106" s="40">
        <v>44700</v>
      </c>
      <c r="C5106" s="41">
        <v>485.26693699999998</v>
      </c>
      <c r="D5106" s="6">
        <f t="shared" si="82"/>
        <v>4.371034042091388</v>
      </c>
      <c r="E5106">
        <v>-3.4719493337580058E-2</v>
      </c>
    </row>
    <row r="5107" spans="2:5" x14ac:dyDescent="0.35">
      <c r="B5107" s="40">
        <v>40802</v>
      </c>
      <c r="C5107" s="41">
        <v>90.348884999999996</v>
      </c>
      <c r="D5107" s="6">
        <f t="shared" si="82"/>
        <v>-0.83580981707454105</v>
      </c>
      <c r="E5107">
        <v>-3.4725224386686709E-2</v>
      </c>
    </row>
    <row r="5108" spans="2:5" x14ac:dyDescent="0.35">
      <c r="B5108" s="40">
        <v>44932</v>
      </c>
      <c r="C5108" s="41">
        <v>550.26971400000002</v>
      </c>
      <c r="D5108" s="6">
        <f t="shared" si="82"/>
        <v>0.1733771902166448</v>
      </c>
      <c r="E5108">
        <v>-3.4744665115260663E-2</v>
      </c>
    </row>
    <row r="5109" spans="2:5" x14ac:dyDescent="0.35">
      <c r="B5109" s="40">
        <v>43899</v>
      </c>
      <c r="C5109" s="41">
        <v>468.96234099999998</v>
      </c>
      <c r="D5109" s="6">
        <f t="shared" si="82"/>
        <v>-1.8514344408432717E-2</v>
      </c>
      <c r="E5109">
        <v>-3.476167769166788E-2</v>
      </c>
    </row>
    <row r="5110" spans="2:5" x14ac:dyDescent="0.35">
      <c r="B5110" s="40">
        <v>44095</v>
      </c>
      <c r="C5110" s="41">
        <v>477.80865499999999</v>
      </c>
      <c r="D5110" s="6">
        <f t="shared" si="82"/>
        <v>4.536826833187793</v>
      </c>
      <c r="E5110">
        <v>-3.4910034743296216E-2</v>
      </c>
    </row>
    <row r="5111" spans="2:5" x14ac:dyDescent="0.35">
      <c r="B5111" s="40">
        <v>40479</v>
      </c>
      <c r="C5111" s="41">
        <v>86.296477999999993</v>
      </c>
      <c r="D5111" s="6">
        <f t="shared" si="82"/>
        <v>3.1404810773251768</v>
      </c>
      <c r="E5111">
        <v>-3.4985722517505445E-2</v>
      </c>
    </row>
    <row r="5112" spans="2:5" x14ac:dyDescent="0.35">
      <c r="B5112" s="40">
        <v>38617</v>
      </c>
      <c r="C5112" s="41">
        <v>20.842137999999998</v>
      </c>
      <c r="D5112" s="6">
        <f t="shared" si="82"/>
        <v>2.0911491413968157</v>
      </c>
      <c r="E5112">
        <v>-3.5107511746152779E-2</v>
      </c>
    </row>
    <row r="5113" spans="2:5" x14ac:dyDescent="0.35">
      <c r="B5113" s="40">
        <v>37819</v>
      </c>
      <c r="C5113" s="41">
        <v>6.742521</v>
      </c>
      <c r="D5113" s="6">
        <f t="shared" si="82"/>
        <v>-0.98219852949143605</v>
      </c>
      <c r="E5113">
        <v>-3.5126439900263082E-2</v>
      </c>
    </row>
    <row r="5114" spans="2:5" x14ac:dyDescent="0.35">
      <c r="B5114" s="40">
        <v>43424</v>
      </c>
      <c r="C5114" s="41">
        <v>378.762024</v>
      </c>
      <c r="D5114" s="6">
        <f t="shared" si="82"/>
        <v>1.6880974843321894</v>
      </c>
      <c r="E5114">
        <v>-3.5250698137295172E-2</v>
      </c>
    </row>
    <row r="5115" spans="2:5" x14ac:dyDescent="0.35">
      <c r="B5115" s="40">
        <v>41506</v>
      </c>
      <c r="C5115" s="41">
        <v>140.903381</v>
      </c>
      <c r="D5115" s="6">
        <f t="shared" si="82"/>
        <v>-0.36257280451772217</v>
      </c>
      <c r="E5115">
        <v>-3.5384697493699407E-2</v>
      </c>
    </row>
    <row r="5116" spans="2:5" x14ac:dyDescent="0.35">
      <c r="B5116" s="40">
        <v>42390</v>
      </c>
      <c r="C5116" s="41">
        <v>221.05015599999999</v>
      </c>
      <c r="D5116" s="6">
        <f t="shared" si="82"/>
        <v>1.1058465862169373</v>
      </c>
      <c r="E5116">
        <v>-3.5506659556749399E-2</v>
      </c>
    </row>
    <row r="5117" spans="2:5" x14ac:dyDescent="0.35">
      <c r="B5117" s="40">
        <v>41137</v>
      </c>
      <c r="C5117" s="41">
        <v>104.969734</v>
      </c>
      <c r="D5117" s="6">
        <f t="shared" si="82"/>
        <v>3.5257689234920213</v>
      </c>
      <c r="E5117">
        <v>-3.5539109461397177E-2</v>
      </c>
    </row>
    <row r="5118" spans="2:5" x14ac:dyDescent="0.35">
      <c r="B5118" s="40">
        <v>38643</v>
      </c>
      <c r="C5118" s="41">
        <v>23.19379</v>
      </c>
      <c r="D5118" s="6">
        <f t="shared" si="82"/>
        <v>-0.82878328962927061</v>
      </c>
      <c r="E5118">
        <v>-3.5558138253581006E-2</v>
      </c>
    </row>
    <row r="5119" spans="2:5" x14ac:dyDescent="0.35">
      <c r="B5119" s="40">
        <v>41435</v>
      </c>
      <c r="C5119" s="41">
        <v>135.46452300000001</v>
      </c>
      <c r="D5119" s="6">
        <f t="shared" si="82"/>
        <v>21.217865086330406</v>
      </c>
      <c r="E5119">
        <v>-3.563441792552937E-2</v>
      </c>
    </row>
    <row r="5120" spans="2:5" x14ac:dyDescent="0.35">
      <c r="B5120" s="40">
        <v>37644</v>
      </c>
      <c r="C5120" s="41">
        <v>6.097099</v>
      </c>
      <c r="D5120" s="6">
        <f t="shared" si="82"/>
        <v>-0.80342231770770867</v>
      </c>
      <c r="E5120">
        <v>-3.5778260750613224E-2</v>
      </c>
    </row>
    <row r="5121" spans="2:5" x14ac:dyDescent="0.35">
      <c r="B5121" s="40">
        <v>38798</v>
      </c>
      <c r="C5121" s="41">
        <v>31.016231999999999</v>
      </c>
      <c r="D5121" s="6">
        <f t="shared" si="82"/>
        <v>-0.50010036277266101</v>
      </c>
      <c r="E5121">
        <v>-3.5809450812163572E-2</v>
      </c>
    </row>
    <row r="5122" spans="2:5" x14ac:dyDescent="0.35">
      <c r="B5122" s="40">
        <v>40107</v>
      </c>
      <c r="C5122" s="41">
        <v>62.044918000000003</v>
      </c>
      <c r="D5122" s="6">
        <f t="shared" si="82"/>
        <v>-0.73041917429775771</v>
      </c>
      <c r="E5122">
        <v>-3.6369717805752197E-2</v>
      </c>
    </row>
    <row r="5123" spans="2:5" x14ac:dyDescent="0.35">
      <c r="B5123" s="40">
        <v>42384</v>
      </c>
      <c r="C5123" s="41">
        <v>230.15330499999999</v>
      </c>
      <c r="D5123" s="6">
        <f t="shared" si="82"/>
        <v>22.286261495244872</v>
      </c>
      <c r="E5123">
        <v>-3.6566500240157937E-2</v>
      </c>
    </row>
    <row r="5124" spans="2:5" x14ac:dyDescent="0.35">
      <c r="B5124" s="40">
        <v>38119</v>
      </c>
      <c r="C5124" s="41">
        <v>9.8836519999999997</v>
      </c>
      <c r="D5124" s="6">
        <f t="shared" si="82"/>
        <v>-0.14270894429615089</v>
      </c>
      <c r="E5124">
        <v>-3.6576204251476618E-2</v>
      </c>
    </row>
    <row r="5125" spans="2:5" x14ac:dyDescent="0.35">
      <c r="B5125" s="40">
        <v>38364</v>
      </c>
      <c r="C5125" s="41">
        <v>11.528934</v>
      </c>
      <c r="D5125" s="6">
        <f t="shared" si="82"/>
        <v>-0.967525857567748</v>
      </c>
      <c r="E5125">
        <v>-3.6642150995112019E-2</v>
      </c>
    </row>
    <row r="5126" spans="2:5" x14ac:dyDescent="0.35">
      <c r="B5126" s="40">
        <v>43405</v>
      </c>
      <c r="C5126" s="41">
        <v>355.01889</v>
      </c>
      <c r="D5126" s="6">
        <f t="shared" si="82"/>
        <v>-0.117695297198342</v>
      </c>
      <c r="E5126">
        <v>-3.6647009884289844E-2</v>
      </c>
    </row>
    <row r="5127" spans="2:5" x14ac:dyDescent="0.35">
      <c r="B5127" s="40">
        <v>43908</v>
      </c>
      <c r="C5127" s="41">
        <v>402.37673999999998</v>
      </c>
      <c r="D5127" s="6">
        <f t="shared" ref="D5127:D5190" si="83">(C5127-C5128)/C5128</f>
        <v>17.662454508797044</v>
      </c>
      <c r="E5127">
        <v>-3.6826319355586737E-2</v>
      </c>
    </row>
    <row r="5128" spans="2:5" x14ac:dyDescent="0.35">
      <c r="B5128" s="40">
        <v>38653</v>
      </c>
      <c r="C5128" s="41">
        <v>21.560762</v>
      </c>
      <c r="D5128" s="6">
        <f t="shared" si="83"/>
        <v>-0.42402979765754578</v>
      </c>
      <c r="E5128">
        <v>-3.6909324331344605E-2</v>
      </c>
    </row>
    <row r="5129" spans="2:5" x14ac:dyDescent="0.35">
      <c r="B5129" s="40">
        <v>39623</v>
      </c>
      <c r="C5129" s="41">
        <v>37.433815000000003</v>
      </c>
      <c r="D5129" s="6">
        <f t="shared" si="83"/>
        <v>-0.5996866538588006</v>
      </c>
      <c r="E5129">
        <v>-3.6956792091697124E-2</v>
      </c>
    </row>
    <row r="5130" spans="2:5" x14ac:dyDescent="0.35">
      <c r="B5130" s="40">
        <v>40752</v>
      </c>
      <c r="C5130" s="41">
        <v>93.511284000000003</v>
      </c>
      <c r="D5130" s="6">
        <f t="shared" si="83"/>
        <v>0.14626572751883651</v>
      </c>
      <c r="E5130">
        <v>-3.7087421283543927E-2</v>
      </c>
    </row>
    <row r="5131" spans="2:5" x14ac:dyDescent="0.35">
      <c r="B5131" s="40">
        <v>40498</v>
      </c>
      <c r="C5131" s="41">
        <v>81.579063000000005</v>
      </c>
      <c r="D5131" s="6">
        <f t="shared" si="83"/>
        <v>4.4065717044038619</v>
      </c>
      <c r="E5131">
        <v>-3.711344730304985E-2</v>
      </c>
    </row>
    <row r="5132" spans="2:5" x14ac:dyDescent="0.35">
      <c r="B5132" s="40">
        <v>38461</v>
      </c>
      <c r="C5132" s="41">
        <v>15.088870999999999</v>
      </c>
      <c r="D5132" s="6">
        <f t="shared" si="83"/>
        <v>-0.89733438204798788</v>
      </c>
      <c r="E5132">
        <v>-3.738541461521596E-2</v>
      </c>
    </row>
    <row r="5133" spans="2:5" x14ac:dyDescent="0.35">
      <c r="B5133" s="40">
        <v>41522</v>
      </c>
      <c r="C5133" s="41">
        <v>146.971024</v>
      </c>
      <c r="D5133" s="6">
        <f t="shared" si="83"/>
        <v>-0.72332736329260139</v>
      </c>
      <c r="E5133">
        <v>-3.7385569736708223E-2</v>
      </c>
    </row>
    <row r="5134" spans="2:5" x14ac:dyDescent="0.35">
      <c r="B5134" s="40">
        <v>44960</v>
      </c>
      <c r="C5134" s="41">
        <v>531.20910600000002</v>
      </c>
      <c r="D5134" s="6">
        <f t="shared" si="83"/>
        <v>10.878503905717961</v>
      </c>
      <c r="E5134">
        <v>-3.7424444640934723E-2</v>
      </c>
    </row>
    <row r="5135" spans="2:5" x14ac:dyDescent="0.35">
      <c r="B5135" s="40">
        <v>39539</v>
      </c>
      <c r="C5135" s="41">
        <v>44.720202999999998</v>
      </c>
      <c r="D5135" s="6">
        <f t="shared" si="83"/>
        <v>-0.71692946658714396</v>
      </c>
      <c r="E5135">
        <v>-3.7454846731845848E-2</v>
      </c>
    </row>
    <row r="5136" spans="2:5" x14ac:dyDescent="0.35">
      <c r="B5136" s="40">
        <v>41575</v>
      </c>
      <c r="C5136" s="41">
        <v>157.98254399999999</v>
      </c>
      <c r="D5136" s="6">
        <f t="shared" si="83"/>
        <v>0.79754083579387525</v>
      </c>
      <c r="E5136">
        <v>-3.7513885396275821E-2</v>
      </c>
    </row>
    <row r="5137" spans="2:5" x14ac:dyDescent="0.35">
      <c r="B5137" s="40">
        <v>40385</v>
      </c>
      <c r="C5137" s="41">
        <v>87.888153000000003</v>
      </c>
      <c r="D5137" s="6">
        <f t="shared" si="83"/>
        <v>12.418909318543569</v>
      </c>
      <c r="E5137">
        <v>-3.758873691691611E-2</v>
      </c>
    </row>
    <row r="5138" spans="2:5" x14ac:dyDescent="0.35">
      <c r="B5138" s="40">
        <v>37810</v>
      </c>
      <c r="C5138" s="41">
        <v>6.5495749999999999</v>
      </c>
      <c r="D5138" s="6">
        <f t="shared" si="83"/>
        <v>-0.81604147699686724</v>
      </c>
      <c r="E5138">
        <v>-3.7673062956280992E-2</v>
      </c>
    </row>
    <row r="5139" spans="2:5" x14ac:dyDescent="0.35">
      <c r="B5139" s="40">
        <v>38832</v>
      </c>
      <c r="C5139" s="41">
        <v>35.603541999999997</v>
      </c>
      <c r="D5139" s="6">
        <f t="shared" si="83"/>
        <v>-0.91713970012708179</v>
      </c>
      <c r="E5139">
        <v>-3.8051439566811861E-2</v>
      </c>
    </row>
    <row r="5140" spans="2:5" x14ac:dyDescent="0.35">
      <c r="B5140" s="40">
        <v>43347</v>
      </c>
      <c r="C5140" s="41">
        <v>429.68154900000002</v>
      </c>
      <c r="D5140" s="6">
        <f t="shared" si="83"/>
        <v>35.988329366766528</v>
      </c>
      <c r="E5140">
        <v>-3.806158834595845E-2</v>
      </c>
    </row>
    <row r="5141" spans="2:5" x14ac:dyDescent="0.35">
      <c r="B5141" s="40">
        <v>37993</v>
      </c>
      <c r="C5141" s="41">
        <v>11.616679</v>
      </c>
      <c r="D5141" s="6">
        <f t="shared" si="83"/>
        <v>-0.8756379139295305</v>
      </c>
      <c r="E5141">
        <v>-3.8116384923388827E-2</v>
      </c>
    </row>
    <row r="5142" spans="2:5" x14ac:dyDescent="0.35">
      <c r="B5142" s="40">
        <v>41032</v>
      </c>
      <c r="C5142" s="41">
        <v>93.410133000000002</v>
      </c>
      <c r="D5142" s="6">
        <f t="shared" si="83"/>
        <v>0.19326503573121745</v>
      </c>
      <c r="E5142">
        <v>-3.8199280562554006E-2</v>
      </c>
    </row>
    <row r="5143" spans="2:5" x14ac:dyDescent="0.35">
      <c r="B5143" s="40">
        <v>40317</v>
      </c>
      <c r="C5143" s="41">
        <v>78.281127999999995</v>
      </c>
      <c r="D5143" s="6">
        <f t="shared" si="83"/>
        <v>0.85665950783103861</v>
      </c>
      <c r="E5143">
        <v>-3.870642891915492E-2</v>
      </c>
    </row>
    <row r="5144" spans="2:5" x14ac:dyDescent="0.35">
      <c r="B5144" s="40">
        <v>39577</v>
      </c>
      <c r="C5144" s="41">
        <v>42.162350000000004</v>
      </c>
      <c r="D5144" s="6">
        <f t="shared" si="83"/>
        <v>0.11811387248982717</v>
      </c>
      <c r="E5144">
        <v>-3.8718997565650427E-2</v>
      </c>
    </row>
    <row r="5145" spans="2:5" x14ac:dyDescent="0.35">
      <c r="B5145" s="40">
        <v>39658</v>
      </c>
      <c r="C5145" s="41">
        <v>37.708458</v>
      </c>
      <c r="D5145" s="6">
        <f t="shared" si="83"/>
        <v>-0.44035091536421112</v>
      </c>
      <c r="E5145">
        <v>-3.8771982139342055E-2</v>
      </c>
    </row>
    <row r="5146" spans="2:5" x14ac:dyDescent="0.35">
      <c r="B5146" s="40">
        <v>40136</v>
      </c>
      <c r="C5146" s="41">
        <v>67.378754000000001</v>
      </c>
      <c r="D5146" s="6">
        <f t="shared" si="83"/>
        <v>0.95315336760971192</v>
      </c>
      <c r="E5146">
        <v>-3.8805555298775808E-2</v>
      </c>
    </row>
    <row r="5147" spans="2:5" x14ac:dyDescent="0.35">
      <c r="B5147" s="40">
        <v>39784</v>
      </c>
      <c r="C5147" s="41">
        <v>34.497421000000003</v>
      </c>
      <c r="D5147" s="6">
        <f t="shared" si="83"/>
        <v>-0.20050349796598671</v>
      </c>
      <c r="E5147">
        <v>-3.8846434766158226E-2</v>
      </c>
    </row>
    <row r="5148" spans="2:5" x14ac:dyDescent="0.35">
      <c r="B5148" s="40">
        <v>39352</v>
      </c>
      <c r="C5148" s="41">
        <v>43.148933</v>
      </c>
      <c r="D5148" s="6">
        <f t="shared" si="83"/>
        <v>-0.80357465011136797</v>
      </c>
      <c r="E5148">
        <v>-3.8961422801681828E-2</v>
      </c>
    </row>
    <row r="5149" spans="2:5" x14ac:dyDescent="0.35">
      <c r="B5149" s="40">
        <v>42423</v>
      </c>
      <c r="C5149" s="41">
        <v>219.67089799999999</v>
      </c>
      <c r="D5149" s="6">
        <f t="shared" si="83"/>
        <v>4.23500563201085</v>
      </c>
      <c r="E5149">
        <v>-3.9018397111987124E-2</v>
      </c>
    </row>
    <row r="5150" spans="2:5" x14ac:dyDescent="0.35">
      <c r="B5150" s="40">
        <v>39290</v>
      </c>
      <c r="C5150" s="41">
        <v>41.961922000000001</v>
      </c>
      <c r="D5150" s="6">
        <f t="shared" si="83"/>
        <v>-0.55688312986777244</v>
      </c>
      <c r="E5150">
        <v>-3.9103600748521372E-2</v>
      </c>
    </row>
    <row r="5151" spans="2:5" x14ac:dyDescent="0.35">
      <c r="B5151" s="40">
        <v>40791</v>
      </c>
      <c r="C5151" s="41">
        <v>94.697188999999995</v>
      </c>
      <c r="D5151" s="6">
        <f t="shared" si="83"/>
        <v>-0.78024761598250891</v>
      </c>
      <c r="E5151">
        <v>-3.9215809218430861E-2</v>
      </c>
    </row>
    <row r="5152" spans="2:5" x14ac:dyDescent="0.35">
      <c r="B5152" s="40">
        <v>43353</v>
      </c>
      <c r="C5152" s="41">
        <v>430.92678799999999</v>
      </c>
      <c r="D5152" s="6">
        <f t="shared" si="83"/>
        <v>0.94338938880739609</v>
      </c>
      <c r="E5152">
        <v>-3.9290900663323164E-2</v>
      </c>
    </row>
    <row r="5153" spans="2:5" x14ac:dyDescent="0.35">
      <c r="B5153" s="40">
        <v>42402</v>
      </c>
      <c r="C5153" s="41">
        <v>221.73980700000001</v>
      </c>
      <c r="D5153" s="6">
        <f t="shared" si="83"/>
        <v>4.8411076408229352</v>
      </c>
      <c r="E5153">
        <v>-3.9434318244974981E-2</v>
      </c>
    </row>
    <row r="5154" spans="2:5" x14ac:dyDescent="0.35">
      <c r="B5154" s="40">
        <v>39679</v>
      </c>
      <c r="C5154" s="41">
        <v>37.961945</v>
      </c>
      <c r="D5154" s="6">
        <f t="shared" si="83"/>
        <v>2.242302829234029</v>
      </c>
      <c r="E5154">
        <v>-3.9551037909781504E-2</v>
      </c>
    </row>
    <row r="5155" spans="2:5" x14ac:dyDescent="0.35">
      <c r="B5155" s="40">
        <v>38356</v>
      </c>
      <c r="C5155" s="41">
        <v>11.708328</v>
      </c>
      <c r="D5155" s="6">
        <f t="shared" si="83"/>
        <v>-0.6827500153431646</v>
      </c>
      <c r="E5155">
        <v>-3.95679850416987E-2</v>
      </c>
    </row>
    <row r="5156" spans="2:5" x14ac:dyDescent="0.35">
      <c r="B5156" s="40">
        <v>39714</v>
      </c>
      <c r="C5156" s="41">
        <v>36.905684999999998</v>
      </c>
      <c r="D5156" s="6">
        <f t="shared" si="83"/>
        <v>-0.56462244388688532</v>
      </c>
      <c r="E5156">
        <v>-3.958226858974969E-2</v>
      </c>
    </row>
    <row r="5157" spans="2:5" x14ac:dyDescent="0.35">
      <c r="B5157" s="40">
        <v>40493</v>
      </c>
      <c r="C5157" s="41">
        <v>84.767082000000002</v>
      </c>
      <c r="D5157" s="6">
        <f t="shared" si="83"/>
        <v>9.202186691398925</v>
      </c>
      <c r="E5157">
        <v>-3.9584474387684539E-2</v>
      </c>
    </row>
    <row r="5158" spans="2:5" x14ac:dyDescent="0.35">
      <c r="B5158" s="40">
        <v>38160</v>
      </c>
      <c r="C5158" s="41">
        <v>8.3087169999999997</v>
      </c>
      <c r="D5158" s="6">
        <f t="shared" si="83"/>
        <v>-0.78624531127051167</v>
      </c>
      <c r="E5158">
        <v>-3.959946384961157E-2</v>
      </c>
    </row>
    <row r="5159" spans="2:5" x14ac:dyDescent="0.35">
      <c r="B5159" s="40">
        <v>39622</v>
      </c>
      <c r="C5159" s="41">
        <v>38.870337999999997</v>
      </c>
      <c r="D5159" s="6">
        <f t="shared" si="83"/>
        <v>2.4236038300343008</v>
      </c>
      <c r="E5159">
        <v>-3.9665900522556058E-2</v>
      </c>
    </row>
    <row r="5160" spans="2:5" x14ac:dyDescent="0.35">
      <c r="B5160" s="40">
        <v>37978</v>
      </c>
      <c r="C5160" s="41">
        <v>11.353631999999999</v>
      </c>
      <c r="D5160" s="6">
        <f t="shared" si="83"/>
        <v>-0.78385414262178654</v>
      </c>
      <c r="E5160">
        <v>-3.9908347766040284E-2</v>
      </c>
    </row>
    <row r="5161" spans="2:5" x14ac:dyDescent="0.35">
      <c r="B5161" s="40">
        <v>40042</v>
      </c>
      <c r="C5161" s="41">
        <v>52.527641000000003</v>
      </c>
      <c r="D5161" s="6">
        <f t="shared" si="83"/>
        <v>-0.85698086224880154</v>
      </c>
      <c r="E5161">
        <v>-4.0047198976633003E-2</v>
      </c>
    </row>
    <row r="5162" spans="2:5" x14ac:dyDescent="0.35">
      <c r="B5162" s="40">
        <v>43587</v>
      </c>
      <c r="C5162" s="41">
        <v>367.27700800000002</v>
      </c>
      <c r="D5162" s="6">
        <f t="shared" si="83"/>
        <v>-0.29834726250241145</v>
      </c>
      <c r="E5162">
        <v>-4.006535052476478E-2</v>
      </c>
    </row>
    <row r="5163" spans="2:5" x14ac:dyDescent="0.35">
      <c r="B5163" s="40">
        <v>45022</v>
      </c>
      <c r="C5163" s="41">
        <v>523.44555700000001</v>
      </c>
      <c r="D5163" s="6">
        <f t="shared" si="83"/>
        <v>14.574020112242195</v>
      </c>
      <c r="E5163">
        <v>-4.041592527038599E-2</v>
      </c>
    </row>
    <row r="5164" spans="2:5" x14ac:dyDescent="0.35">
      <c r="B5164" s="40">
        <v>39770</v>
      </c>
      <c r="C5164" s="41">
        <v>33.610176000000003</v>
      </c>
      <c r="D5164" s="6">
        <f t="shared" si="83"/>
        <v>-0.24774090120973863</v>
      </c>
      <c r="E5164">
        <v>-4.0987894283236216E-2</v>
      </c>
    </row>
    <row r="5165" spans="2:5" x14ac:dyDescent="0.35">
      <c r="B5165" s="40">
        <v>39104</v>
      </c>
      <c r="C5165" s="41">
        <v>44.678989000000001</v>
      </c>
      <c r="D5165" s="6">
        <f t="shared" si="83"/>
        <v>-0.69220809856981746</v>
      </c>
      <c r="E5165">
        <v>-4.1035220323816686E-2</v>
      </c>
    </row>
    <row r="5166" spans="2:5" x14ac:dyDescent="0.35">
      <c r="B5166" s="40">
        <v>41661</v>
      </c>
      <c r="C5166" s="41">
        <v>145.159729</v>
      </c>
      <c r="D5166" s="6">
        <f t="shared" si="83"/>
        <v>2.0433507421315626</v>
      </c>
      <c r="E5166">
        <v>-4.1144597791576774E-2</v>
      </c>
    </row>
    <row r="5167" spans="2:5" x14ac:dyDescent="0.35">
      <c r="B5167" s="40">
        <v>39457</v>
      </c>
      <c r="C5167" s="41">
        <v>47.697338000000002</v>
      </c>
      <c r="D5167" s="6">
        <f t="shared" si="83"/>
        <v>-0.4311587461218544</v>
      </c>
      <c r="E5167">
        <v>-4.1298059199591078E-2</v>
      </c>
    </row>
    <row r="5168" spans="2:5" x14ac:dyDescent="0.35">
      <c r="B5168" s="40">
        <v>40592</v>
      </c>
      <c r="C5168" s="41">
        <v>83.849997999999999</v>
      </c>
      <c r="D5168" s="6">
        <f t="shared" si="83"/>
        <v>1.0072048722344049</v>
      </c>
      <c r="E5168">
        <v>-4.1437486672579835E-2</v>
      </c>
    </row>
    <row r="5169" spans="2:5" x14ac:dyDescent="0.35">
      <c r="B5169" s="40">
        <v>39295</v>
      </c>
      <c r="C5169" s="41">
        <v>41.774509000000002</v>
      </c>
      <c r="D5169" s="6">
        <f t="shared" si="83"/>
        <v>0.10535169290934289</v>
      </c>
      <c r="E5169">
        <v>-4.1566713499483314E-2</v>
      </c>
    </row>
    <row r="5170" spans="2:5" x14ac:dyDescent="0.35">
      <c r="B5170" s="40">
        <v>39645</v>
      </c>
      <c r="C5170" s="41">
        <v>37.792957000000001</v>
      </c>
      <c r="D5170" s="6">
        <f t="shared" si="83"/>
        <v>2.2300698107142582</v>
      </c>
      <c r="E5170">
        <v>-4.177821804470095E-2</v>
      </c>
    </row>
    <row r="5171" spans="2:5" x14ac:dyDescent="0.35">
      <c r="B5171" s="40">
        <v>38321</v>
      </c>
      <c r="C5171" s="41">
        <v>11.700353</v>
      </c>
      <c r="D5171" s="6">
        <f t="shared" si="83"/>
        <v>1.6119762866497211</v>
      </c>
      <c r="E5171">
        <v>-4.1789101032019292E-2</v>
      </c>
    </row>
    <row r="5172" spans="2:5" x14ac:dyDescent="0.35">
      <c r="B5172" s="40">
        <v>37711</v>
      </c>
      <c r="C5172" s="41">
        <v>4.4795020000000001</v>
      </c>
      <c r="D5172" s="6">
        <f t="shared" si="83"/>
        <v>-0.9901546197215817</v>
      </c>
      <c r="E5172">
        <v>-4.193518099278952E-2</v>
      </c>
    </row>
    <row r="5173" spans="2:5" x14ac:dyDescent="0.35">
      <c r="B5173" s="40">
        <v>43955</v>
      </c>
      <c r="C5173" s="41">
        <v>454.98516799999999</v>
      </c>
      <c r="D5173" s="6">
        <f t="shared" si="83"/>
        <v>8.0914256169757444</v>
      </c>
      <c r="E5173">
        <v>-4.1998802472099341E-2</v>
      </c>
    </row>
    <row r="5174" spans="2:5" x14ac:dyDescent="0.35">
      <c r="B5174" s="40">
        <v>39455</v>
      </c>
      <c r="C5174" s="41">
        <v>50.045524999999998</v>
      </c>
      <c r="D5174" s="6">
        <f t="shared" si="83"/>
        <v>-0.8668476659144887</v>
      </c>
      <c r="E5174">
        <v>-4.2134830439163926E-2</v>
      </c>
    </row>
    <row r="5175" spans="2:5" x14ac:dyDescent="0.35">
      <c r="B5175" s="40">
        <v>43382</v>
      </c>
      <c r="C5175" s="41">
        <v>375.851654</v>
      </c>
      <c r="D5175" s="6">
        <f t="shared" si="83"/>
        <v>-0.29293378498233041</v>
      </c>
      <c r="E5175">
        <v>-4.2226050633964264E-2</v>
      </c>
    </row>
    <row r="5176" spans="2:5" x14ac:dyDescent="0.35">
      <c r="B5176" s="40">
        <v>44624</v>
      </c>
      <c r="C5176" s="41">
        <v>531.56500200000005</v>
      </c>
      <c r="D5176" s="6">
        <f t="shared" si="83"/>
        <v>0.26916939840377502</v>
      </c>
      <c r="E5176">
        <v>-4.2369922114579336E-2</v>
      </c>
    </row>
    <row r="5177" spans="2:5" x14ac:dyDescent="0.35">
      <c r="B5177" s="40">
        <v>43906</v>
      </c>
      <c r="C5177" s="41">
        <v>418.82904100000002</v>
      </c>
      <c r="D5177" s="6">
        <f t="shared" si="83"/>
        <v>27.650685348974736</v>
      </c>
      <c r="E5177">
        <v>-4.2387845750097512E-2</v>
      </c>
    </row>
    <row r="5178" spans="2:5" x14ac:dyDescent="0.35">
      <c r="B5178" s="40">
        <v>38433</v>
      </c>
      <c r="C5178" s="41">
        <v>14.618465</v>
      </c>
      <c r="D5178" s="6">
        <f t="shared" si="83"/>
        <v>-0.97468832603374433</v>
      </c>
      <c r="E5178">
        <v>-4.2558800398002014E-2</v>
      </c>
    </row>
    <row r="5179" spans="2:5" x14ac:dyDescent="0.35">
      <c r="B5179" s="40">
        <v>44412</v>
      </c>
      <c r="C5179" s="41">
        <v>577.53845200000001</v>
      </c>
      <c r="D5179" s="6">
        <f t="shared" si="83"/>
        <v>12.15173410407915</v>
      </c>
      <c r="E5179">
        <v>-4.2572405465264113E-2</v>
      </c>
    </row>
    <row r="5180" spans="2:5" x14ac:dyDescent="0.35">
      <c r="B5180" s="40">
        <v>39930</v>
      </c>
      <c r="C5180" s="41">
        <v>43.913482999999999</v>
      </c>
      <c r="D5180" s="6">
        <f t="shared" si="83"/>
        <v>0.75709575708435339</v>
      </c>
      <c r="E5180">
        <v>-4.3175571070042065E-2</v>
      </c>
    </row>
    <row r="5181" spans="2:5" x14ac:dyDescent="0.35">
      <c r="B5181" s="40">
        <v>38701</v>
      </c>
      <c r="C5181" s="41">
        <v>24.992083000000001</v>
      </c>
      <c r="D5181" s="6">
        <f t="shared" si="83"/>
        <v>0.46750751733983675</v>
      </c>
      <c r="E5181">
        <v>-4.3613593316093491E-2</v>
      </c>
    </row>
    <row r="5182" spans="2:5" x14ac:dyDescent="0.35">
      <c r="B5182" s="40">
        <v>38531</v>
      </c>
      <c r="C5182" s="41">
        <v>17.030293</v>
      </c>
      <c r="D5182" s="6">
        <f t="shared" si="83"/>
        <v>-0.49009440845890972</v>
      </c>
      <c r="E5182">
        <v>-4.3867212676654152E-2</v>
      </c>
    </row>
    <row r="5183" spans="2:5" x14ac:dyDescent="0.35">
      <c r="B5183" s="40">
        <v>39629</v>
      </c>
      <c r="C5183" s="41">
        <v>33.398913999999998</v>
      </c>
      <c r="D5183" s="6">
        <f t="shared" si="83"/>
        <v>3.8856399789413292</v>
      </c>
      <c r="E5183">
        <v>-4.4135200997428709E-2</v>
      </c>
    </row>
    <row r="5184" spans="2:5" x14ac:dyDescent="0.35">
      <c r="B5184" s="40">
        <v>37805</v>
      </c>
      <c r="C5184" s="41">
        <v>6.8361390000000002</v>
      </c>
      <c r="D5184" s="6">
        <f t="shared" si="83"/>
        <v>0.13323758366699021</v>
      </c>
      <c r="E5184">
        <v>-4.4280802373982762E-2</v>
      </c>
    </row>
    <row r="5185" spans="2:5" x14ac:dyDescent="0.35">
      <c r="B5185" s="40">
        <v>37459</v>
      </c>
      <c r="C5185" s="41">
        <v>6.0323969999999996</v>
      </c>
      <c r="D5185" s="6">
        <f t="shared" si="83"/>
        <v>-0.60283196670960704</v>
      </c>
      <c r="E5185">
        <v>-4.4300081431934757E-2</v>
      </c>
    </row>
    <row r="5186" spans="2:5" x14ac:dyDescent="0.35">
      <c r="B5186" s="40">
        <v>38457</v>
      </c>
      <c r="C5186" s="41">
        <v>15.188526</v>
      </c>
      <c r="D5186" s="6">
        <f t="shared" si="83"/>
        <v>-0.66538538764712074</v>
      </c>
      <c r="E5186">
        <v>-4.4394781146740669E-2</v>
      </c>
    </row>
    <row r="5187" spans="2:5" x14ac:dyDescent="0.35">
      <c r="B5187" s="40">
        <v>39560</v>
      </c>
      <c r="C5187" s="41">
        <v>45.391101999999997</v>
      </c>
      <c r="D5187" s="6">
        <f t="shared" si="83"/>
        <v>1.3216343499839933</v>
      </c>
      <c r="E5187">
        <v>-4.4572022123377658E-2</v>
      </c>
    </row>
    <row r="5188" spans="2:5" x14ac:dyDescent="0.35">
      <c r="B5188" s="40">
        <v>38562</v>
      </c>
      <c r="C5188" s="41">
        <v>19.551356999999999</v>
      </c>
      <c r="D5188" s="6">
        <f t="shared" si="83"/>
        <v>2.3572555387866605</v>
      </c>
      <c r="E5188">
        <v>-4.4611961018964315E-2</v>
      </c>
    </row>
    <row r="5189" spans="2:5" x14ac:dyDescent="0.35">
      <c r="B5189" s="40">
        <v>37476</v>
      </c>
      <c r="C5189" s="41">
        <v>5.8236129999999999</v>
      </c>
      <c r="D5189" s="6">
        <f t="shared" si="83"/>
        <v>-0.96013192745407139</v>
      </c>
      <c r="E5189">
        <v>-4.4648272189657848E-2</v>
      </c>
    </row>
    <row r="5190" spans="2:5" x14ac:dyDescent="0.35">
      <c r="B5190" s="40">
        <v>41505</v>
      </c>
      <c r="C5190" s="41">
        <v>146.07209800000001</v>
      </c>
      <c r="D5190" s="6">
        <f t="shared" si="83"/>
        <v>2.9964260584795657</v>
      </c>
      <c r="E5190">
        <v>-4.4679696075296156E-2</v>
      </c>
    </row>
    <row r="5191" spans="2:5" x14ac:dyDescent="0.35">
      <c r="B5191" s="40">
        <v>38971</v>
      </c>
      <c r="C5191" s="41">
        <v>36.550682000000002</v>
      </c>
      <c r="D5191" s="6">
        <f t="shared" ref="D5191:D5245" si="84">(C5191-C5192)/C5192</f>
        <v>3.1380718032067136</v>
      </c>
      <c r="E5191">
        <v>-4.5016357349621998E-2</v>
      </c>
    </row>
    <row r="5192" spans="2:5" x14ac:dyDescent="0.35">
      <c r="B5192" s="40">
        <v>37939</v>
      </c>
      <c r="C5192" s="41">
        <v>8.8327810000000007</v>
      </c>
      <c r="D5192" s="6">
        <f t="shared" si="84"/>
        <v>-0.96293061265402569</v>
      </c>
      <c r="E5192">
        <v>-4.5190534774659612E-2</v>
      </c>
    </row>
    <row r="5193" spans="2:5" x14ac:dyDescent="0.35">
      <c r="B5193" s="40">
        <v>42044</v>
      </c>
      <c r="C5193" s="41">
        <v>238.276962</v>
      </c>
      <c r="D5193" s="6">
        <f t="shared" si="84"/>
        <v>5.1342715136610924</v>
      </c>
      <c r="E5193">
        <v>-4.5346548969712977E-2</v>
      </c>
    </row>
    <row r="5194" spans="2:5" x14ac:dyDescent="0.35">
      <c r="B5194" s="40">
        <v>38867</v>
      </c>
      <c r="C5194" s="41">
        <v>38.843563000000003</v>
      </c>
      <c r="D5194" s="6">
        <f t="shared" si="84"/>
        <v>2.7934863688239182</v>
      </c>
      <c r="E5194">
        <v>-4.5413740657542813E-2</v>
      </c>
    </row>
    <row r="5195" spans="2:5" x14ac:dyDescent="0.35">
      <c r="B5195" s="40">
        <v>38152</v>
      </c>
      <c r="C5195" s="41">
        <v>10.239542</v>
      </c>
      <c r="D5195" s="6">
        <f t="shared" si="84"/>
        <v>-0.86828715697704939</v>
      </c>
      <c r="E5195">
        <v>-4.5438328875560922E-2</v>
      </c>
    </row>
    <row r="5196" spans="2:5" x14ac:dyDescent="0.35">
      <c r="B5196" s="40">
        <v>40305</v>
      </c>
      <c r="C5196" s="41">
        <v>77.741409000000004</v>
      </c>
      <c r="D5196" s="6">
        <f t="shared" si="84"/>
        <v>5.7963298211148198</v>
      </c>
      <c r="E5196">
        <v>-4.5586793026687979E-2</v>
      </c>
    </row>
    <row r="5197" spans="2:5" x14ac:dyDescent="0.35">
      <c r="B5197" s="40">
        <v>37985</v>
      </c>
      <c r="C5197" s="41">
        <v>11.438734</v>
      </c>
      <c r="D5197" s="6">
        <f t="shared" si="84"/>
        <v>-0.91488169996367263</v>
      </c>
      <c r="E5197">
        <v>-4.6128939614947032E-2</v>
      </c>
    </row>
    <row r="5198" spans="2:5" x14ac:dyDescent="0.35">
      <c r="B5198" s="40">
        <v>41507</v>
      </c>
      <c r="C5198" s="41">
        <v>134.38630699999999</v>
      </c>
      <c r="D5198" s="6">
        <f t="shared" si="84"/>
        <v>2.6517950727699735</v>
      </c>
      <c r="E5198">
        <v>-4.6252076804317477E-2</v>
      </c>
    </row>
    <row r="5199" spans="2:5" x14ac:dyDescent="0.35">
      <c r="B5199" s="40">
        <v>39834</v>
      </c>
      <c r="C5199" s="41">
        <v>36.800068000000003</v>
      </c>
      <c r="D5199" s="6">
        <f t="shared" si="84"/>
        <v>0.96196754271909868</v>
      </c>
      <c r="E5199">
        <v>-4.6524220584866591E-2</v>
      </c>
    </row>
    <row r="5200" spans="2:5" x14ac:dyDescent="0.35">
      <c r="B5200" s="40">
        <v>38547</v>
      </c>
      <c r="C5200" s="41">
        <v>18.756716000000001</v>
      </c>
      <c r="D5200" s="6">
        <f t="shared" si="84"/>
        <v>-0.76349562118569136</v>
      </c>
      <c r="E5200">
        <v>-4.6544840596932854E-2</v>
      </c>
    </row>
    <row r="5201" spans="2:5" x14ac:dyDescent="0.35">
      <c r="B5201" s="40">
        <v>40571</v>
      </c>
      <c r="C5201" s="41">
        <v>79.308113000000006</v>
      </c>
      <c r="D5201" s="6">
        <f t="shared" si="84"/>
        <v>8.582138618459787</v>
      </c>
      <c r="E5201">
        <v>-4.721945447564864E-2</v>
      </c>
    </row>
    <row r="5202" spans="2:5" x14ac:dyDescent="0.35">
      <c r="B5202" s="40">
        <v>37852</v>
      </c>
      <c r="C5202" s="41">
        <v>8.2766610000000007</v>
      </c>
      <c r="D5202" s="6">
        <f t="shared" si="84"/>
        <v>-0.62975874777195273</v>
      </c>
      <c r="E5202">
        <v>-4.7240042836239719E-2</v>
      </c>
    </row>
    <row r="5203" spans="2:5" x14ac:dyDescent="0.35">
      <c r="B5203" s="40">
        <v>38645</v>
      </c>
      <c r="C5203" s="41">
        <v>22.354778</v>
      </c>
      <c r="D5203" s="6">
        <f t="shared" si="84"/>
        <v>-0.95552554185637562</v>
      </c>
      <c r="E5203">
        <v>-4.7275222696034611E-2</v>
      </c>
    </row>
    <row r="5204" spans="2:5" x14ac:dyDescent="0.35">
      <c r="B5204" s="40">
        <v>45051</v>
      </c>
      <c r="C5204" s="41">
        <v>502.64306599999998</v>
      </c>
      <c r="D5204" s="6">
        <f t="shared" si="84"/>
        <v>14.862372415646533</v>
      </c>
      <c r="E5204">
        <v>-4.7888351459346917E-2</v>
      </c>
    </row>
    <row r="5205" spans="2:5" x14ac:dyDescent="0.35">
      <c r="B5205" s="40">
        <v>39772</v>
      </c>
      <c r="C5205" s="41">
        <v>31.687760999999998</v>
      </c>
      <c r="D5205" s="6">
        <f t="shared" si="84"/>
        <v>-0.33594138133826557</v>
      </c>
      <c r="E5205">
        <v>-4.8223658314281673E-2</v>
      </c>
    </row>
    <row r="5206" spans="2:5" x14ac:dyDescent="0.35">
      <c r="B5206" s="40">
        <v>39433</v>
      </c>
      <c r="C5206" s="41">
        <v>47.718319000000001</v>
      </c>
      <c r="D5206" s="6">
        <f t="shared" si="84"/>
        <v>-0.88478419659050467</v>
      </c>
      <c r="E5206">
        <v>-5.0479743504292449E-2</v>
      </c>
    </row>
    <row r="5207" spans="2:5" x14ac:dyDescent="0.35">
      <c r="B5207" s="40">
        <v>43367</v>
      </c>
      <c r="C5207" s="41">
        <v>414.16470299999997</v>
      </c>
      <c r="D5207" s="6">
        <f t="shared" si="84"/>
        <v>9.7011032558181363</v>
      </c>
      <c r="E5207">
        <v>-5.1130256193502512E-2</v>
      </c>
    </row>
    <row r="5208" spans="2:5" x14ac:dyDescent="0.35">
      <c r="B5208" s="40">
        <v>39478</v>
      </c>
      <c r="C5208" s="41">
        <v>38.702990999999997</v>
      </c>
      <c r="D5208" s="6">
        <f t="shared" si="84"/>
        <v>1.6019445791886047E-2</v>
      </c>
      <c r="E5208">
        <v>-5.1387421281044794E-2</v>
      </c>
    </row>
    <row r="5209" spans="2:5" x14ac:dyDescent="0.35">
      <c r="B5209" s="40">
        <v>39146</v>
      </c>
      <c r="C5209" s="41">
        <v>38.092765999999997</v>
      </c>
      <c r="D5209" s="6">
        <f t="shared" si="84"/>
        <v>3.8378241354461915</v>
      </c>
      <c r="E5209">
        <v>-5.1901193325560507E-2</v>
      </c>
    </row>
    <row r="5210" spans="2:5" x14ac:dyDescent="0.35">
      <c r="B5210" s="40">
        <v>37858</v>
      </c>
      <c r="C5210" s="41">
        <v>7.8739460000000001</v>
      </c>
      <c r="D5210" s="6">
        <f t="shared" si="84"/>
        <v>-0.77465052274911994</v>
      </c>
      <c r="E5210">
        <v>-5.260781893880509E-2</v>
      </c>
    </row>
    <row r="5211" spans="2:5" x14ac:dyDescent="0.35">
      <c r="B5211" s="40">
        <v>39626</v>
      </c>
      <c r="C5211" s="41">
        <v>34.941043999999998</v>
      </c>
      <c r="D5211" s="6">
        <f t="shared" si="84"/>
        <v>9.7728501901410636E-2</v>
      </c>
      <c r="E5211">
        <v>-5.2692243302247622E-2</v>
      </c>
    </row>
    <row r="5212" spans="2:5" x14ac:dyDescent="0.35">
      <c r="B5212" s="40">
        <v>38881</v>
      </c>
      <c r="C5212" s="41">
        <v>31.830314999999999</v>
      </c>
      <c r="D5212" s="6">
        <f t="shared" si="84"/>
        <v>-0.22992912877830879</v>
      </c>
      <c r="E5212">
        <v>-5.3612204267890207E-2</v>
      </c>
    </row>
    <row r="5213" spans="2:5" x14ac:dyDescent="0.35">
      <c r="B5213" s="40">
        <v>39135</v>
      </c>
      <c r="C5213" s="41">
        <v>41.334266999999997</v>
      </c>
      <c r="D5213" s="6">
        <f t="shared" si="84"/>
        <v>0.14691343431678014</v>
      </c>
      <c r="E5213">
        <v>-5.5214529990779186E-2</v>
      </c>
    </row>
    <row r="5214" spans="2:5" x14ac:dyDescent="0.35">
      <c r="B5214" s="40">
        <v>39763</v>
      </c>
      <c r="C5214" s="41">
        <v>36.039569999999998</v>
      </c>
      <c r="D5214" s="6">
        <f t="shared" si="84"/>
        <v>-0.6765325970131737</v>
      </c>
      <c r="E5214">
        <v>-5.6415752997067865E-2</v>
      </c>
    </row>
    <row r="5215" spans="2:5" x14ac:dyDescent="0.35">
      <c r="B5215" s="40">
        <v>41211</v>
      </c>
      <c r="C5215" s="41">
        <v>111.416389</v>
      </c>
      <c r="D5215" s="6">
        <f t="shared" si="84"/>
        <v>22.925926649690489</v>
      </c>
      <c r="E5215">
        <v>-5.6476136981409686E-2</v>
      </c>
    </row>
    <row r="5216" spans="2:5" x14ac:dyDescent="0.35">
      <c r="B5216" s="40">
        <v>37707</v>
      </c>
      <c r="C5216" s="41">
        <v>4.6567220000000002</v>
      </c>
      <c r="D5216" s="6">
        <f t="shared" si="84"/>
        <v>-0.98207602836564523</v>
      </c>
      <c r="E5216">
        <v>-5.7251549088706472E-2</v>
      </c>
    </row>
    <row r="5217" spans="2:5" x14ac:dyDescent="0.35">
      <c r="B5217" s="40">
        <v>42685</v>
      </c>
      <c r="C5217" s="41">
        <v>259.80413800000002</v>
      </c>
      <c r="D5217" s="6">
        <f t="shared" si="84"/>
        <v>6.0975308689867491</v>
      </c>
      <c r="E5217">
        <v>-5.7310709871574252E-2</v>
      </c>
    </row>
    <row r="5218" spans="2:5" x14ac:dyDescent="0.35">
      <c r="B5218" s="40">
        <v>38868</v>
      </c>
      <c r="C5218" s="41">
        <v>36.604861999999997</v>
      </c>
      <c r="D5218" s="6">
        <f t="shared" si="84"/>
        <v>2.2887623272899118</v>
      </c>
      <c r="E5218">
        <v>-5.7633770619858068E-2</v>
      </c>
    </row>
    <row r="5219" spans="2:5" x14ac:dyDescent="0.35">
      <c r="B5219" s="40">
        <v>38370</v>
      </c>
      <c r="C5219" s="41">
        <v>11.130285000000001</v>
      </c>
      <c r="D5219" s="6">
        <f t="shared" si="84"/>
        <v>-0.75902115209664955</v>
      </c>
      <c r="E5219">
        <v>-5.8347380208440804E-2</v>
      </c>
    </row>
    <row r="5220" spans="2:5" x14ac:dyDescent="0.35">
      <c r="B5220" s="40">
        <v>39407</v>
      </c>
      <c r="C5220" s="41">
        <v>46.187809000000001</v>
      </c>
      <c r="D5220" s="6">
        <f t="shared" si="84"/>
        <v>4.0230986495717334</v>
      </c>
      <c r="E5220">
        <v>-5.9351005719392724E-2</v>
      </c>
    </row>
    <row r="5221" spans="2:5" x14ac:dyDescent="0.35">
      <c r="B5221" s="40">
        <v>38061</v>
      </c>
      <c r="C5221" s="41">
        <v>9.1950830000000003</v>
      </c>
      <c r="D5221" s="6">
        <f t="shared" si="84"/>
        <v>-0.98157019598844331</v>
      </c>
      <c r="E5221">
        <v>-6.0474450500018283E-2</v>
      </c>
    </row>
    <row r="5222" spans="2:5" x14ac:dyDescent="0.35">
      <c r="B5222" s="40">
        <v>44627</v>
      </c>
      <c r="C5222" s="41">
        <v>498.924622</v>
      </c>
      <c r="D5222" s="6">
        <f t="shared" si="84"/>
        <v>11.651244439140882</v>
      </c>
      <c r="E5222">
        <v>-6.1404305921555095E-2</v>
      </c>
    </row>
    <row r="5223" spans="2:5" x14ac:dyDescent="0.35">
      <c r="B5223" s="40">
        <v>39489</v>
      </c>
      <c r="C5223" s="41">
        <v>39.436802</v>
      </c>
      <c r="D5223" s="6">
        <f t="shared" si="84"/>
        <v>0.10158747885089184</v>
      </c>
      <c r="E5223">
        <v>-6.1845075985768133E-2</v>
      </c>
    </row>
    <row r="5224" spans="2:5" x14ac:dyDescent="0.35">
      <c r="B5224" s="40">
        <v>38919</v>
      </c>
      <c r="C5224" s="41">
        <v>35.799973000000001</v>
      </c>
      <c r="D5224" s="6">
        <f t="shared" si="84"/>
        <v>0.12080629112176425</v>
      </c>
      <c r="E5224">
        <v>-6.4931175878925412E-2</v>
      </c>
    </row>
    <row r="5225" spans="2:5" x14ac:dyDescent="0.35">
      <c r="B5225" s="40">
        <v>39632</v>
      </c>
      <c r="C5225" s="41">
        <v>31.941267</v>
      </c>
      <c r="D5225" s="6">
        <f t="shared" si="84"/>
        <v>-0.9277153305099437</v>
      </c>
      <c r="E5225">
        <v>-6.5513369445488648E-2</v>
      </c>
    </row>
    <row r="5226" spans="2:5" x14ac:dyDescent="0.35">
      <c r="B5226" s="40">
        <v>43902</v>
      </c>
      <c r="C5226" s="41">
        <v>441.88162199999999</v>
      </c>
      <c r="D5226" s="6">
        <f t="shared" si="84"/>
        <v>7.9992470377926663</v>
      </c>
      <c r="E5226">
        <v>-6.7110537564896974E-2</v>
      </c>
    </row>
    <row r="5227" spans="2:5" x14ac:dyDescent="0.35">
      <c r="B5227" s="40">
        <v>39406</v>
      </c>
      <c r="C5227" s="41">
        <v>49.102066000000001</v>
      </c>
      <c r="D5227" s="6">
        <f t="shared" si="84"/>
        <v>0.43953303864898557</v>
      </c>
      <c r="E5227">
        <v>-6.8046024518051029E-2</v>
      </c>
    </row>
    <row r="5228" spans="2:5" x14ac:dyDescent="0.35">
      <c r="B5228" s="40">
        <v>38869</v>
      </c>
      <c r="C5228" s="41">
        <v>34.109718000000001</v>
      </c>
      <c r="D5228" s="6">
        <f t="shared" si="84"/>
        <v>-6.5775124105583796E-2</v>
      </c>
      <c r="E5228">
        <v>-6.8164278286310609E-2</v>
      </c>
    </row>
    <row r="5229" spans="2:5" x14ac:dyDescent="0.35">
      <c r="B5229" s="40">
        <v>38856</v>
      </c>
      <c r="C5229" s="41">
        <v>36.511249999999997</v>
      </c>
      <c r="D5229" s="6">
        <f t="shared" si="84"/>
        <v>0.29657007698258875</v>
      </c>
      <c r="E5229">
        <v>-7.0176953198217012E-2</v>
      </c>
    </row>
    <row r="5230" spans="2:5" x14ac:dyDescent="0.35">
      <c r="B5230" s="40">
        <v>39748</v>
      </c>
      <c r="C5230" s="41">
        <v>28.159873999999999</v>
      </c>
      <c r="D5230" s="6">
        <f t="shared" si="84"/>
        <v>-0.16268835805128398</v>
      </c>
      <c r="E5230">
        <v>-7.0431839489268691E-2</v>
      </c>
    </row>
    <row r="5231" spans="2:5" x14ac:dyDescent="0.35">
      <c r="B5231" s="40">
        <v>39731</v>
      </c>
      <c r="C5231" s="41">
        <v>33.631293999999997</v>
      </c>
      <c r="D5231" s="6">
        <f t="shared" si="84"/>
        <v>-8.2652452427349365E-2</v>
      </c>
      <c r="E5231">
        <v>-7.7101384401681752E-2</v>
      </c>
    </row>
    <row r="5232" spans="2:5" x14ac:dyDescent="0.35">
      <c r="B5232" s="40">
        <v>38917</v>
      </c>
      <c r="C5232" s="41">
        <v>36.661453000000002</v>
      </c>
      <c r="D5232" s="6">
        <f t="shared" si="84"/>
        <v>-0.85351596965060683</v>
      </c>
      <c r="E5232">
        <v>-7.9324132163031386E-2</v>
      </c>
    </row>
    <row r="5233" spans="2:5" x14ac:dyDescent="0.35">
      <c r="B5233" s="40">
        <v>42240</v>
      </c>
      <c r="C5233" s="41">
        <v>250.27610799999999</v>
      </c>
      <c r="D5233" s="6">
        <f t="shared" si="84"/>
        <v>5.3737202446438319</v>
      </c>
      <c r="E5233">
        <v>-8.4379659310255511E-2</v>
      </c>
    </row>
    <row r="5234" spans="2:5" x14ac:dyDescent="0.35">
      <c r="B5234" s="40">
        <v>38855</v>
      </c>
      <c r="C5234" s="41">
        <v>39.26688</v>
      </c>
      <c r="D5234" s="6">
        <f t="shared" si="84"/>
        <v>0.29621465673445935</v>
      </c>
      <c r="E5234">
        <v>-9.6130405668051006E-2</v>
      </c>
    </row>
    <row r="5235" spans="2:5" x14ac:dyDescent="0.35">
      <c r="B5235" s="40">
        <v>39745</v>
      </c>
      <c r="C5235" s="41">
        <v>30.293500999999999</v>
      </c>
      <c r="D5235" s="6">
        <f t="shared" si="84"/>
        <v>-0.29032609085756095</v>
      </c>
      <c r="E5235">
        <v>-0.10206657325365161</v>
      </c>
    </row>
    <row r="5236" spans="2:5" x14ac:dyDescent="0.35">
      <c r="B5236" s="40">
        <v>39468</v>
      </c>
      <c r="C5236" s="41">
        <v>42.686508000000003</v>
      </c>
      <c r="D5236" s="6">
        <f t="shared" si="84"/>
        <v>2.9158451289989014E-2</v>
      </c>
      <c r="E5236">
        <v>-0.10387309015566354</v>
      </c>
    </row>
    <row r="5237" spans="2:5" x14ac:dyDescent="0.35">
      <c r="B5237" s="40">
        <v>38852</v>
      </c>
      <c r="C5237" s="41">
        <v>41.4771</v>
      </c>
      <c r="D5237" s="6">
        <f t="shared" si="84"/>
        <v>3.7192568357491633</v>
      </c>
      <c r="E5237">
        <v>-0.10401828587189267</v>
      </c>
    </row>
    <row r="5238" spans="2:5" x14ac:dyDescent="0.35">
      <c r="B5238" s="40">
        <v>38124</v>
      </c>
      <c r="C5238" s="41">
        <v>8.7889049999999997</v>
      </c>
      <c r="D5238" s="6">
        <f t="shared" si="84"/>
        <v>-0.97713723170317091</v>
      </c>
      <c r="E5238">
        <v>-0.10480723405871992</v>
      </c>
    </row>
    <row r="5239" spans="2:5" x14ac:dyDescent="0.35">
      <c r="B5239" s="40">
        <v>43913</v>
      </c>
      <c r="C5239" s="41">
        <v>384.419983</v>
      </c>
      <c r="D5239" s="6">
        <f t="shared" si="84"/>
        <v>34.746600925104445</v>
      </c>
      <c r="E5239">
        <v>-0.1086981904455618</v>
      </c>
    </row>
    <row r="5240" spans="2:5" x14ac:dyDescent="0.35">
      <c r="B5240" s="40">
        <v>38007</v>
      </c>
      <c r="C5240" s="41">
        <v>10.754028999999999</v>
      </c>
      <c r="D5240" s="6">
        <f t="shared" si="84"/>
        <v>0.57968052171327722</v>
      </c>
      <c r="E5240">
        <v>-0.11238881985998668</v>
      </c>
    </row>
    <row r="5241" spans="2:5" x14ac:dyDescent="0.35">
      <c r="B5241" s="40">
        <v>37879</v>
      </c>
      <c r="C5241" s="41">
        <v>6.8077240000000003</v>
      </c>
      <c r="D5241" s="6">
        <f t="shared" si="84"/>
        <v>-0.77670145351664366</v>
      </c>
      <c r="E5241">
        <v>-0.11559515272451382</v>
      </c>
    </row>
    <row r="5242" spans="2:5" x14ac:dyDescent="0.35">
      <c r="B5242" s="40">
        <v>38876</v>
      </c>
      <c r="C5242" s="41">
        <v>30.487095</v>
      </c>
      <c r="D5242" s="6">
        <f t="shared" si="84"/>
        <v>-0.17892153496245006</v>
      </c>
      <c r="E5242">
        <v>-0.12428345759170513</v>
      </c>
    </row>
    <row r="5243" spans="2:5" x14ac:dyDescent="0.35">
      <c r="B5243" s="40">
        <v>39469</v>
      </c>
      <c r="C5243" s="41">
        <v>37.130549999999999</v>
      </c>
      <c r="D5243" s="6">
        <f t="shared" si="84"/>
        <v>3.2321849650579204</v>
      </c>
      <c r="E5243">
        <v>-0.13015723844171098</v>
      </c>
    </row>
    <row r="5244" spans="2:5" x14ac:dyDescent="0.35">
      <c r="B5244" s="40">
        <v>38153</v>
      </c>
      <c r="C5244" s="41">
        <v>8.7733760000000007</v>
      </c>
      <c r="D5244" s="6">
        <f t="shared" si="84"/>
        <v>-0.5862383676088847</v>
      </c>
      <c r="E5244">
        <v>-0.14318667768538859</v>
      </c>
    </row>
    <row r="5245" spans="2:5" x14ac:dyDescent="0.35">
      <c r="B5245" s="40">
        <v>39107</v>
      </c>
      <c r="C5245" s="41">
        <v>21.203938000000001</v>
      </c>
      <c r="D5245" s="6" t="e">
        <f t="shared" si="84"/>
        <v>#DIV/0!</v>
      </c>
      <c r="E5245">
        <v>-0.52976182357851276</v>
      </c>
    </row>
  </sheetData>
  <autoFilter ref="B6:E6" xr:uid="{8890AEFF-91E3-4ED1-85C2-804536F6BF8E}">
    <sortState xmlns:xlrd2="http://schemas.microsoft.com/office/spreadsheetml/2017/richdata2" ref="B7:E5246">
      <sortCondition descending="1" ref="E6"/>
    </sortState>
  </autoFilter>
  <mergeCells count="1">
    <mergeCell ref="G6:J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05B9D-4CCE-4E53-B1FC-E588A1A08476}">
  <sheetPr>
    <tabColor rgb="FF1C5C28"/>
    <pageSetUpPr fitToPage="1"/>
  </sheetPr>
  <dimension ref="A2:L96"/>
  <sheetViews>
    <sheetView showGridLines="0" zoomScale="41" zoomScaleNormal="53" workbookViewId="0">
      <selection activeCell="E59" sqref="E58:E59"/>
    </sheetView>
  </sheetViews>
  <sheetFormatPr defaultRowHeight="14.5" x14ac:dyDescent="0.35"/>
  <cols>
    <col min="1" max="1" width="1.81640625" customWidth="1"/>
    <col min="2" max="2" width="35.7265625" customWidth="1"/>
    <col min="4" max="4" width="8.7265625" customWidth="1"/>
    <col min="5" max="5" width="34.6328125" customWidth="1"/>
    <col min="6" max="6" width="13.54296875" customWidth="1"/>
    <col min="7" max="7" width="8.7265625" customWidth="1"/>
    <col min="8" max="8" width="30" customWidth="1"/>
    <col min="9" max="9" width="10.6328125" bestFit="1" customWidth="1"/>
  </cols>
  <sheetData>
    <row r="2" spans="2:12" ht="25.5" customHeight="1" x14ac:dyDescent="0.65">
      <c r="B2" s="70" t="str">
        <f>'Data sheet'!B1</f>
        <v>DABUR INDIA LTD</v>
      </c>
    </row>
    <row r="3" spans="2:12" x14ac:dyDescent="0.35">
      <c r="B3" s="81" t="str">
        <f>CONCATENATE("( ",VLOOKUP(B2,'LIST OF STOCKS'!A1:D5441,3,FALSE)," |","BSE CODE: ",VLOOKUP(B2,'LIST OF STOCKS'!A1:D5441,2,FALSE))</f>
        <v>( DABUR |BSE CODE: 500096</v>
      </c>
    </row>
    <row r="4" spans="2:12" ht="18.5" x14ac:dyDescent="0.45">
      <c r="B4" s="83" t="str">
        <f>CONCATENATE("  ","INR "&amp;'Data sheet'!B8)</f>
        <v xml:space="preserve">  INR 570</v>
      </c>
    </row>
    <row r="5" spans="2:12" x14ac:dyDescent="0.35">
      <c r="B5" t="s">
        <v>8368</v>
      </c>
    </row>
    <row r="6" spans="2:12" ht="4.5" customHeight="1" thickBot="1" x14ac:dyDescent="0.4">
      <c r="B6" s="75"/>
      <c r="C6" s="75"/>
      <c r="D6" s="75"/>
      <c r="E6" s="75"/>
      <c r="F6" s="75"/>
      <c r="G6" s="75"/>
      <c r="H6" s="75"/>
      <c r="I6" s="75"/>
    </row>
    <row r="7" spans="2:12" ht="15.5" x14ac:dyDescent="0.35">
      <c r="B7" s="82" t="s">
        <v>8369</v>
      </c>
    </row>
    <row r="8" spans="2:12" x14ac:dyDescent="0.35">
      <c r="B8" s="132" t="s">
        <v>8370</v>
      </c>
      <c r="C8" s="132"/>
      <c r="D8" s="132"/>
      <c r="E8" s="132"/>
      <c r="F8" s="132"/>
      <c r="G8" s="132"/>
      <c r="H8" s="132"/>
      <c r="I8" s="132"/>
    </row>
    <row r="9" spans="2:12" x14ac:dyDescent="0.35">
      <c r="B9" s="132"/>
      <c r="C9" s="132"/>
      <c r="D9" s="132"/>
      <c r="E9" s="132"/>
      <c r="F9" s="132"/>
      <c r="G9" s="132"/>
      <c r="H9" s="132"/>
      <c r="I9" s="132"/>
    </row>
    <row r="10" spans="2:12" x14ac:dyDescent="0.35">
      <c r="B10" s="132"/>
      <c r="C10" s="132"/>
      <c r="D10" s="132"/>
      <c r="E10" s="132"/>
      <c r="F10" s="132"/>
      <c r="G10" s="132"/>
      <c r="H10" s="132"/>
      <c r="I10" s="132"/>
    </row>
    <row r="11" spans="2:12" x14ac:dyDescent="0.35">
      <c r="B11" s="132"/>
      <c r="C11" s="132"/>
      <c r="D11" s="132"/>
      <c r="E11" s="132"/>
      <c r="F11" s="132"/>
      <c r="G11" s="132"/>
      <c r="H11" s="132"/>
      <c r="I11" s="132"/>
      <c r="L11" s="69"/>
    </row>
    <row r="12" spans="2:12" ht="3" customHeight="1" x14ac:dyDescent="0.35"/>
    <row r="13" spans="2:12" ht="21" x14ac:dyDescent="0.5">
      <c r="B13" s="84" t="s">
        <v>8384</v>
      </c>
    </row>
    <row r="14" spans="2:12" ht="4" customHeight="1" x14ac:dyDescent="0.35"/>
    <row r="46" spans="1:12" s="36" customFormat="1" x14ac:dyDescent="0.35">
      <c r="B46" s="85"/>
      <c r="C46" s="85"/>
      <c r="D46" s="85"/>
      <c r="E46" s="85"/>
      <c r="F46" s="85"/>
      <c r="G46" s="85"/>
      <c r="H46" s="85"/>
      <c r="I46" s="85"/>
      <c r="L46" s="86"/>
    </row>
    <row r="48" spans="1:12" x14ac:dyDescent="0.35">
      <c r="A48" s="36"/>
      <c r="B48" s="85"/>
      <c r="C48" s="85"/>
      <c r="D48" s="85"/>
      <c r="E48" s="85"/>
      <c r="F48" s="85"/>
      <c r="G48" s="85"/>
      <c r="H48" s="85"/>
      <c r="I48" s="85"/>
    </row>
    <row r="49" spans="2:9" s="36" customFormat="1" x14ac:dyDescent="0.35"/>
    <row r="50" spans="2:9" s="36" customFormat="1" x14ac:dyDescent="0.35">
      <c r="B50" s="134" t="s">
        <v>8385</v>
      </c>
      <c r="C50" s="135"/>
      <c r="D50" s="135"/>
      <c r="E50" s="135"/>
      <c r="F50" s="135"/>
      <c r="G50" s="135"/>
      <c r="H50" s="135"/>
      <c r="I50" s="135"/>
    </row>
    <row r="51" spans="2:9" s="36" customFormat="1" x14ac:dyDescent="0.35">
      <c r="B51" s="135"/>
      <c r="C51" s="135"/>
      <c r="D51" s="135"/>
      <c r="E51" s="135"/>
      <c r="F51" s="135"/>
      <c r="G51" s="135"/>
      <c r="H51" s="135"/>
      <c r="I51" s="135"/>
    </row>
    <row r="52" spans="2:9" s="36" customFormat="1" x14ac:dyDescent="0.35">
      <c r="B52" s="135"/>
      <c r="C52" s="135"/>
      <c r="D52" s="135"/>
      <c r="E52" s="135"/>
      <c r="F52" s="135"/>
      <c r="G52" s="135"/>
      <c r="H52" s="135"/>
      <c r="I52" s="135"/>
    </row>
    <row r="53" spans="2:9" s="36" customFormat="1" x14ac:dyDescent="0.35"/>
    <row r="54" spans="2:9" ht="15.5" x14ac:dyDescent="0.35">
      <c r="B54" s="133" t="s">
        <v>8371</v>
      </c>
      <c r="C54" s="133"/>
      <c r="D54" s="133"/>
      <c r="E54" s="133"/>
      <c r="F54" s="133"/>
      <c r="G54" s="133"/>
      <c r="H54" s="133"/>
      <c r="I54" s="133"/>
    </row>
    <row r="55" spans="2:9" x14ac:dyDescent="0.35">
      <c r="C55" s="76">
        <f>'Data sheet'!E16</f>
        <v>42825</v>
      </c>
      <c r="D55" s="76">
        <f>'Data sheet'!F16</f>
        <v>43190</v>
      </c>
      <c r="E55" s="76">
        <f>'Data sheet'!G16</f>
        <v>43555</v>
      </c>
      <c r="F55" s="76">
        <f>'Data sheet'!H16</f>
        <v>43921</v>
      </c>
      <c r="G55" s="76">
        <f>'Data sheet'!I16</f>
        <v>44286</v>
      </c>
      <c r="H55" s="76">
        <f>'Data sheet'!J16</f>
        <v>44651</v>
      </c>
      <c r="I55" s="76">
        <f>'Data sheet'!K16</f>
        <v>45016</v>
      </c>
    </row>
    <row r="56" spans="2:9" x14ac:dyDescent="0.35">
      <c r="B56" t="s">
        <v>8372</v>
      </c>
      <c r="C56" s="79">
        <f>'Data sheet'!E30</f>
        <v>1276.94</v>
      </c>
      <c r="D56" s="79">
        <f>'Data sheet'!F30</f>
        <v>1354.39</v>
      </c>
      <c r="E56" s="79">
        <f>'Data sheet'!G30</f>
        <v>1442.33</v>
      </c>
      <c r="F56" s="79">
        <f>'Data sheet'!H30</f>
        <v>1444.96</v>
      </c>
      <c r="G56" s="79">
        <f>'Data sheet'!I30</f>
        <v>1693.3</v>
      </c>
      <c r="H56" s="79">
        <f>'Data sheet'!J30</f>
        <v>1739.22</v>
      </c>
      <c r="I56" s="79">
        <f>'Data sheet'!K30</f>
        <v>1707.15</v>
      </c>
    </row>
    <row r="57" spans="2:9" x14ac:dyDescent="0.35">
      <c r="B57" t="s">
        <v>8373</v>
      </c>
      <c r="C57" s="79">
        <f>(('Data sheet'!E57+'Data sheet'!E58)+('Data sheet'!D57+'Data sheet'!D58))/2</f>
        <v>4509</v>
      </c>
      <c r="D57" s="79">
        <f>(('Data sheet'!F57+'Data sheet'!F58)+('Data sheet'!E57+'Data sheet'!E58))/2</f>
        <v>5276.9549999999999</v>
      </c>
      <c r="E57" s="79">
        <f>(('Data sheet'!G57+'Data sheet'!G58)+('Data sheet'!F57+'Data sheet'!F58))/2</f>
        <v>5669.1</v>
      </c>
      <c r="F57" s="79">
        <f>(('Data sheet'!H57+'Data sheet'!H58)+('Data sheet'!G57+'Data sheet'!G58))/2</f>
        <v>6118.7150000000001</v>
      </c>
      <c r="G57" s="79">
        <f>(('Data sheet'!I57+'Data sheet'!I58)+('Data sheet'!H57+'Data sheet'!H58))/2</f>
        <v>7134.6399999999994</v>
      </c>
      <c r="H57" s="79">
        <f>(('Data sheet'!J57+'Data sheet'!J58)+('Data sheet'!I57+'Data sheet'!I58))/2</f>
        <v>8022.4150000000009</v>
      </c>
      <c r="I57" s="79">
        <f>(('Data sheet'!K57+'Data sheet'!K58)+('Data sheet'!J57+'Data sheet'!J58))/2</f>
        <v>8677.2800000000007</v>
      </c>
    </row>
    <row r="58" spans="2:9" x14ac:dyDescent="0.35">
      <c r="B58" s="77" t="s">
        <v>8371</v>
      </c>
      <c r="C58" s="78">
        <f>C56/C57</f>
        <v>0.28319804834774898</v>
      </c>
      <c r="D58" s="78">
        <f t="shared" ref="D58:H58" si="0">D56/D57</f>
        <v>0.25666127529986521</v>
      </c>
      <c r="E58" s="78">
        <f t="shared" si="0"/>
        <v>0.25441957277169214</v>
      </c>
      <c r="F58" s="78">
        <f t="shared" si="0"/>
        <v>0.23615415981950458</v>
      </c>
      <c r="G58" s="78">
        <f t="shared" si="0"/>
        <v>0.23733503021876368</v>
      </c>
      <c r="H58" s="78">
        <f t="shared" si="0"/>
        <v>0.21679506732075066</v>
      </c>
      <c r="I58" s="78">
        <f>I56/I57</f>
        <v>0.19673791787288181</v>
      </c>
    </row>
    <row r="60" spans="2:9" ht="15.5" x14ac:dyDescent="0.35">
      <c r="B60" s="133" t="s">
        <v>8374</v>
      </c>
      <c r="C60" s="133"/>
      <c r="D60" s="133"/>
      <c r="E60" s="133"/>
      <c r="F60" s="133"/>
      <c r="G60" s="133"/>
      <c r="H60" s="133"/>
      <c r="I60" s="133"/>
    </row>
    <row r="61" spans="2:9" x14ac:dyDescent="0.35">
      <c r="C61" s="76">
        <f>C55</f>
        <v>42825</v>
      </c>
      <c r="D61" s="76">
        <f t="shared" ref="D61:I61" si="1">D55</f>
        <v>43190</v>
      </c>
      <c r="E61" s="76">
        <f t="shared" si="1"/>
        <v>43555</v>
      </c>
      <c r="F61" s="76">
        <f t="shared" si="1"/>
        <v>43921</v>
      </c>
      <c r="G61" s="76">
        <f t="shared" si="1"/>
        <v>44286</v>
      </c>
      <c r="H61" s="76">
        <f t="shared" si="1"/>
        <v>44651</v>
      </c>
      <c r="I61" s="76">
        <f t="shared" si="1"/>
        <v>45016</v>
      </c>
    </row>
    <row r="62" spans="2:9" x14ac:dyDescent="0.35">
      <c r="B62" t="str">
        <f>B56</f>
        <v>NET PROFIT</v>
      </c>
      <c r="C62" s="79">
        <f t="shared" ref="C62:I62" si="2">C56</f>
        <v>1276.94</v>
      </c>
      <c r="D62" s="79">
        <f t="shared" si="2"/>
        <v>1354.39</v>
      </c>
      <c r="E62" s="79">
        <f t="shared" si="2"/>
        <v>1442.33</v>
      </c>
      <c r="F62" s="79">
        <f t="shared" si="2"/>
        <v>1444.96</v>
      </c>
      <c r="G62" s="79">
        <f t="shared" si="2"/>
        <v>1693.3</v>
      </c>
      <c r="H62" s="79">
        <f t="shared" si="2"/>
        <v>1739.22</v>
      </c>
      <c r="I62" s="79">
        <f t="shared" si="2"/>
        <v>1707.15</v>
      </c>
    </row>
    <row r="63" spans="2:9" x14ac:dyDescent="0.35">
      <c r="B63" t="s">
        <v>8375</v>
      </c>
      <c r="C63" s="79">
        <f>'Data sheet'!E17</f>
        <v>7613.59</v>
      </c>
      <c r="D63" s="79">
        <f>'Data sheet'!F17</f>
        <v>7721.85</v>
      </c>
      <c r="E63" s="79">
        <f>'Data sheet'!G17</f>
        <v>8514.99</v>
      </c>
      <c r="F63" s="79">
        <f>'Data sheet'!H17</f>
        <v>8684.64</v>
      </c>
      <c r="G63" s="79">
        <f>'Data sheet'!I17</f>
        <v>9561.65</v>
      </c>
      <c r="H63" s="79">
        <f>'Data sheet'!J17</f>
        <v>10888.68</v>
      </c>
      <c r="I63" s="79">
        <f>'Data sheet'!K17</f>
        <v>11529.89</v>
      </c>
    </row>
    <row r="64" spans="2:9" x14ac:dyDescent="0.35">
      <c r="B64" s="77" t="s">
        <v>8376</v>
      </c>
      <c r="C64" s="78">
        <f t="shared" ref="C64:H64" si="3">C62/C63</f>
        <v>0.16771851386796505</v>
      </c>
      <c r="D64" s="78">
        <f t="shared" si="3"/>
        <v>0.17539708748551189</v>
      </c>
      <c r="E64" s="78">
        <f t="shared" si="3"/>
        <v>0.16938716310882337</v>
      </c>
      <c r="F64" s="78">
        <f t="shared" si="3"/>
        <v>0.16638110503141179</v>
      </c>
      <c r="G64" s="78">
        <f t="shared" si="3"/>
        <v>0.17709286577107508</v>
      </c>
      <c r="H64" s="78">
        <f t="shared" si="3"/>
        <v>0.15972734987160978</v>
      </c>
      <c r="I64" s="78">
        <f>I62/I63</f>
        <v>0.14806299106062593</v>
      </c>
    </row>
    <row r="66" spans="2:9" x14ac:dyDescent="0.35">
      <c r="B66" t="s">
        <v>8375</v>
      </c>
      <c r="C66" s="79">
        <f t="shared" ref="C66:H66" si="4">C63</f>
        <v>7613.59</v>
      </c>
      <c r="D66" s="79">
        <f t="shared" si="4"/>
        <v>7721.85</v>
      </c>
      <c r="E66" s="79">
        <f t="shared" si="4"/>
        <v>8514.99</v>
      </c>
      <c r="F66" s="79">
        <f t="shared" si="4"/>
        <v>8684.64</v>
      </c>
      <c r="G66" s="79">
        <f t="shared" si="4"/>
        <v>9561.65</v>
      </c>
      <c r="H66" s="79">
        <f t="shared" si="4"/>
        <v>10888.68</v>
      </c>
      <c r="I66" s="79">
        <f>I63</f>
        <v>11529.89</v>
      </c>
    </row>
    <row r="67" spans="2:9" x14ac:dyDescent="0.35">
      <c r="B67" t="s">
        <v>8377</v>
      </c>
      <c r="C67" s="79">
        <f>('Data sheet'!E66+'Data sheet'!D66)/2</f>
        <v>7332.27</v>
      </c>
      <c r="D67" s="79">
        <f>('Data sheet'!F66+'Data sheet'!E66)/2</f>
        <v>8216.9349999999995</v>
      </c>
      <c r="E67" s="79">
        <f>('Data sheet'!G66+'Data sheet'!F66)/2</f>
        <v>8569.1349999999984</v>
      </c>
      <c r="F67" s="79">
        <f>('Data sheet'!H66+'Data sheet'!G66)/2</f>
        <v>8886.61</v>
      </c>
      <c r="G67" s="79">
        <f>('Data sheet'!I66+'Data sheet'!H66)/2</f>
        <v>10084.9</v>
      </c>
      <c r="H67" s="79">
        <f>('Data sheet'!J66+'Data sheet'!I66)/2</f>
        <v>11558.54</v>
      </c>
      <c r="I67" s="79">
        <f>('Data sheet'!K66+'Data sheet'!J66)/2</f>
        <v>12968.07</v>
      </c>
    </row>
    <row r="68" spans="2:9" x14ac:dyDescent="0.35">
      <c r="B68" s="77" t="s">
        <v>8378</v>
      </c>
      <c r="C68" s="80">
        <f t="shared" ref="C68" si="5">C66/C67</f>
        <v>1.0383673814521286</v>
      </c>
      <c r="D68" s="80">
        <f t="shared" ref="D68" si="6">D66/D67</f>
        <v>0.93974821511914119</v>
      </c>
      <c r="E68" s="80">
        <f t="shared" ref="E68" si="7">E66/E67</f>
        <v>0.99368139257929788</v>
      </c>
      <c r="F68" s="80">
        <f t="shared" ref="F68" si="8">F66/F67</f>
        <v>0.97727254824955734</v>
      </c>
      <c r="G68" s="80">
        <f t="shared" ref="G68" si="9">G66/G67</f>
        <v>0.94811549941000905</v>
      </c>
      <c r="H68" s="80">
        <f t="shared" ref="H68" si="10">H66/H67</f>
        <v>0.94204631380779924</v>
      </c>
      <c r="I68" s="80">
        <f>I66/I67</f>
        <v>0.8890983777848207</v>
      </c>
    </row>
    <row r="70" spans="2:9" x14ac:dyDescent="0.35">
      <c r="B70" t="s">
        <v>8377</v>
      </c>
      <c r="C70" s="79">
        <f>C67</f>
        <v>7332.27</v>
      </c>
      <c r="D70" s="79">
        <f t="shared" ref="D70:I70" si="11">D67</f>
        <v>8216.9349999999995</v>
      </c>
      <c r="E70" s="79">
        <f t="shared" si="11"/>
        <v>8569.1349999999984</v>
      </c>
      <c r="F70" s="79">
        <f t="shared" si="11"/>
        <v>8886.61</v>
      </c>
      <c r="G70" s="79">
        <f t="shared" si="11"/>
        <v>10084.9</v>
      </c>
      <c r="H70" s="79">
        <f t="shared" si="11"/>
        <v>11558.54</v>
      </c>
      <c r="I70" s="79">
        <f t="shared" si="11"/>
        <v>12968.07</v>
      </c>
    </row>
    <row r="71" spans="2:9" x14ac:dyDescent="0.35">
      <c r="B71" t="s">
        <v>8373</v>
      </c>
      <c r="C71" s="79">
        <f>C57</f>
        <v>4509</v>
      </c>
      <c r="D71" s="79">
        <f t="shared" ref="D71:I71" si="12">D57</f>
        <v>5276.9549999999999</v>
      </c>
      <c r="E71" s="79">
        <f t="shared" si="12"/>
        <v>5669.1</v>
      </c>
      <c r="F71" s="79">
        <f t="shared" si="12"/>
        <v>6118.7150000000001</v>
      </c>
      <c r="G71" s="79">
        <f t="shared" si="12"/>
        <v>7134.6399999999994</v>
      </c>
      <c r="H71" s="79">
        <f t="shared" si="12"/>
        <v>8022.4150000000009</v>
      </c>
      <c r="I71" s="79">
        <f t="shared" si="12"/>
        <v>8677.2800000000007</v>
      </c>
    </row>
    <row r="72" spans="2:9" x14ac:dyDescent="0.35">
      <c r="B72" s="77" t="s">
        <v>8379</v>
      </c>
      <c r="C72" s="80">
        <f t="shared" ref="C72" si="13">C70/C71</f>
        <v>1.6261410512308716</v>
      </c>
      <c r="D72" s="80">
        <f t="shared" ref="D72" si="14">D70/D71</f>
        <v>1.5571356966280743</v>
      </c>
      <c r="E72" s="80">
        <f t="shared" ref="E72" si="15">E70/E71</f>
        <v>1.5115512162424367</v>
      </c>
      <c r="F72" s="80">
        <f t="shared" ref="F72" si="16">F70/F71</f>
        <v>1.4523654067888438</v>
      </c>
      <c r="G72" s="80">
        <f t="shared" ref="G72" si="17">G70/G71</f>
        <v>1.4135121043248153</v>
      </c>
      <c r="H72" s="80">
        <f t="shared" ref="H72" si="18">H70/H71</f>
        <v>1.4407806128204537</v>
      </c>
      <c r="I72" s="80">
        <f>I70/I71</f>
        <v>1.4944855991739345</v>
      </c>
    </row>
    <row r="74" spans="2:9" x14ac:dyDescent="0.35">
      <c r="B74" s="77" t="s">
        <v>8380</v>
      </c>
      <c r="C74" s="78">
        <f t="shared" ref="C74:H74" si="19">C72*C68*C64</f>
        <v>0.28319804834774892</v>
      </c>
      <c r="D74" s="78">
        <f t="shared" si="19"/>
        <v>0.25666127529986515</v>
      </c>
      <c r="E74" s="78">
        <f t="shared" si="19"/>
        <v>0.25441957277169214</v>
      </c>
      <c r="F74" s="78">
        <f t="shared" si="19"/>
        <v>0.23615415981950458</v>
      </c>
      <c r="G74" s="78">
        <f t="shared" si="19"/>
        <v>0.23733503021876368</v>
      </c>
      <c r="H74" s="78">
        <f t="shared" si="19"/>
        <v>0.21679506732075066</v>
      </c>
      <c r="I74" s="78">
        <f>I72*I68*I64</f>
        <v>0.19673791787288183</v>
      </c>
    </row>
    <row r="76" spans="2:9" ht="15.5" x14ac:dyDescent="0.35">
      <c r="B76" s="133" t="s">
        <v>8381</v>
      </c>
      <c r="C76" s="133"/>
      <c r="D76" s="133"/>
      <c r="E76" s="133"/>
      <c r="F76" s="133"/>
      <c r="G76" s="133"/>
      <c r="H76" s="133"/>
      <c r="I76" s="133"/>
    </row>
    <row r="77" spans="2:9" x14ac:dyDescent="0.35">
      <c r="C77" s="76">
        <f t="shared" ref="C77:H77" si="20">C61</f>
        <v>42825</v>
      </c>
      <c r="D77" s="76">
        <f t="shared" si="20"/>
        <v>43190</v>
      </c>
      <c r="E77" s="76">
        <f t="shared" si="20"/>
        <v>43555</v>
      </c>
      <c r="F77" s="76">
        <f t="shared" si="20"/>
        <v>43921</v>
      </c>
      <c r="G77" s="76">
        <f t="shared" si="20"/>
        <v>44286</v>
      </c>
      <c r="H77" s="76">
        <f t="shared" si="20"/>
        <v>44651</v>
      </c>
      <c r="I77" s="76">
        <f>I61</f>
        <v>45016</v>
      </c>
    </row>
    <row r="78" spans="2:9" x14ac:dyDescent="0.35">
      <c r="B78" t="s">
        <v>8372</v>
      </c>
      <c r="C78" s="79">
        <f>C56</f>
        <v>1276.94</v>
      </c>
      <c r="D78" s="79">
        <f t="shared" ref="D78:H78" si="21">D56</f>
        <v>1354.39</v>
      </c>
      <c r="E78" s="79">
        <f t="shared" si="21"/>
        <v>1442.33</v>
      </c>
      <c r="F78" s="79">
        <f t="shared" si="21"/>
        <v>1444.96</v>
      </c>
      <c r="G78" s="79">
        <f t="shared" si="21"/>
        <v>1693.3</v>
      </c>
      <c r="H78" s="79">
        <f t="shared" si="21"/>
        <v>1739.22</v>
      </c>
      <c r="I78" s="79">
        <f>I56</f>
        <v>1707.15</v>
      </c>
    </row>
    <row r="79" spans="2:9" x14ac:dyDescent="0.35">
      <c r="B79" t="s">
        <v>8373</v>
      </c>
      <c r="C79" s="79">
        <f>C67</f>
        <v>7332.27</v>
      </c>
      <c r="D79" s="79">
        <f t="shared" ref="D79:I79" si="22">D67</f>
        <v>8216.9349999999995</v>
      </c>
      <c r="E79" s="79">
        <f t="shared" si="22"/>
        <v>8569.1349999999984</v>
      </c>
      <c r="F79" s="79">
        <f t="shared" si="22"/>
        <v>8886.61</v>
      </c>
      <c r="G79" s="79">
        <f t="shared" si="22"/>
        <v>10084.9</v>
      </c>
      <c r="H79" s="79">
        <f t="shared" si="22"/>
        <v>11558.54</v>
      </c>
      <c r="I79" s="79">
        <f t="shared" si="22"/>
        <v>12968.07</v>
      </c>
    </row>
    <row r="80" spans="2:9" x14ac:dyDescent="0.35">
      <c r="B80" s="77" t="s">
        <v>8381</v>
      </c>
      <c r="C80" s="78">
        <f>C78/C79</f>
        <v>0.17415343406612141</v>
      </c>
      <c r="D80" s="78">
        <f t="shared" ref="D80" si="23">D78/D79</f>
        <v>0.16482909990160566</v>
      </c>
      <c r="E80" s="78">
        <f t="shared" ref="E80" si="24">E78/E79</f>
        <v>0.16831687212303229</v>
      </c>
      <c r="F80" s="78">
        <f t="shared" ref="F80" si="25">F78/F79</f>
        <v>0.16259968649462506</v>
      </c>
      <c r="G80" s="78">
        <f t="shared" ref="G80" si="26">G78/G79</f>
        <v>0.16790449087249254</v>
      </c>
      <c r="H80" s="78">
        <f t="shared" ref="H80" si="27">H78/H79</f>
        <v>0.15047056116083865</v>
      </c>
      <c r="I80" s="78">
        <f>I78/I79</f>
        <v>0.13164256516197093</v>
      </c>
    </row>
    <row r="82" spans="2:9" ht="15.5" x14ac:dyDescent="0.35">
      <c r="B82" s="133" t="s">
        <v>8382</v>
      </c>
      <c r="C82" s="133"/>
      <c r="D82" s="133"/>
      <c r="E82" s="133"/>
      <c r="F82" s="133"/>
      <c r="G82" s="133"/>
      <c r="H82" s="133"/>
      <c r="I82" s="133"/>
    </row>
    <row r="84" spans="2:9" x14ac:dyDescent="0.35">
      <c r="C84" s="76">
        <f>C55</f>
        <v>42825</v>
      </c>
      <c r="D84" s="76">
        <f t="shared" ref="D84:I84" si="28">D55</f>
        <v>43190</v>
      </c>
      <c r="E84" s="76">
        <f t="shared" si="28"/>
        <v>43555</v>
      </c>
      <c r="F84" s="76">
        <f t="shared" si="28"/>
        <v>43921</v>
      </c>
      <c r="G84" s="76">
        <f t="shared" si="28"/>
        <v>44286</v>
      </c>
      <c r="H84" s="76">
        <f t="shared" si="28"/>
        <v>44651</v>
      </c>
      <c r="I84" s="76">
        <f t="shared" si="28"/>
        <v>45016</v>
      </c>
    </row>
    <row r="85" spans="2:9" x14ac:dyDescent="0.35">
      <c r="B85" t="s">
        <v>8376</v>
      </c>
      <c r="C85" s="79">
        <f>C78</f>
        <v>1276.94</v>
      </c>
      <c r="D85" s="79">
        <f t="shared" ref="D85:I85" si="29">D78</f>
        <v>1354.39</v>
      </c>
      <c r="E85" s="79">
        <f t="shared" si="29"/>
        <v>1442.33</v>
      </c>
      <c r="F85" s="79">
        <f t="shared" si="29"/>
        <v>1444.96</v>
      </c>
      <c r="G85" s="79">
        <f t="shared" si="29"/>
        <v>1693.3</v>
      </c>
      <c r="H85" s="79">
        <f t="shared" si="29"/>
        <v>1739.22</v>
      </c>
      <c r="I85" s="79">
        <f t="shared" si="29"/>
        <v>1707.15</v>
      </c>
    </row>
    <row r="86" spans="2:9" x14ac:dyDescent="0.35">
      <c r="B86" t="s">
        <v>8375</v>
      </c>
      <c r="C86" s="79">
        <f>C79</f>
        <v>7332.27</v>
      </c>
      <c r="D86" s="79">
        <f t="shared" ref="D86:I86" si="30">D66</f>
        <v>7721.85</v>
      </c>
      <c r="E86" s="79">
        <f t="shared" si="30"/>
        <v>8514.99</v>
      </c>
      <c r="F86" s="79">
        <f t="shared" si="30"/>
        <v>8684.64</v>
      </c>
      <c r="G86" s="79">
        <f t="shared" si="30"/>
        <v>9561.65</v>
      </c>
      <c r="H86" s="79">
        <f t="shared" si="30"/>
        <v>10888.68</v>
      </c>
      <c r="I86" s="79">
        <f t="shared" si="30"/>
        <v>11529.89</v>
      </c>
    </row>
    <row r="87" spans="2:9" x14ac:dyDescent="0.35">
      <c r="B87" s="77" t="s">
        <v>8376</v>
      </c>
      <c r="C87" s="78">
        <f t="shared" ref="C87" si="31">C85/C86</f>
        <v>0.17415343406612141</v>
      </c>
      <c r="D87" s="78">
        <f t="shared" ref="D87" si="32">D85/D86</f>
        <v>0.17539708748551189</v>
      </c>
      <c r="E87" s="78">
        <f t="shared" ref="E87" si="33">E85/E86</f>
        <v>0.16938716310882337</v>
      </c>
      <c r="F87" s="78">
        <f t="shared" ref="F87" si="34">F85/F86</f>
        <v>0.16638110503141179</v>
      </c>
      <c r="G87" s="78">
        <f t="shared" ref="G87" si="35">G85/G86</f>
        <v>0.17709286577107508</v>
      </c>
      <c r="H87" s="78">
        <f t="shared" ref="H87" si="36">H85/H86</f>
        <v>0.15972734987160978</v>
      </c>
      <c r="I87" s="78">
        <f>I85/I86</f>
        <v>0.14806299106062593</v>
      </c>
    </row>
    <row r="89" spans="2:9" x14ac:dyDescent="0.35">
      <c r="B89" t="s">
        <v>8375</v>
      </c>
      <c r="C89" s="79">
        <f t="shared" ref="C89:H89" si="37">C86</f>
        <v>7332.27</v>
      </c>
      <c r="D89" s="79">
        <f t="shared" si="37"/>
        <v>7721.85</v>
      </c>
      <c r="E89" s="79">
        <f t="shared" si="37"/>
        <v>8514.99</v>
      </c>
      <c r="F89" s="79">
        <f t="shared" si="37"/>
        <v>8684.64</v>
      </c>
      <c r="G89" s="79">
        <f t="shared" si="37"/>
        <v>9561.65</v>
      </c>
      <c r="H89" s="79">
        <f t="shared" si="37"/>
        <v>10888.68</v>
      </c>
      <c r="I89" s="79">
        <f>I86</f>
        <v>11529.89</v>
      </c>
    </row>
    <row r="90" spans="2:9" x14ac:dyDescent="0.35">
      <c r="B90" t="s">
        <v>8377</v>
      </c>
      <c r="C90" s="79">
        <f>C70</f>
        <v>7332.27</v>
      </c>
      <c r="D90" s="79">
        <f t="shared" ref="D90:I90" si="38">D70</f>
        <v>8216.9349999999995</v>
      </c>
      <c r="E90" s="79">
        <f t="shared" si="38"/>
        <v>8569.1349999999984</v>
      </c>
      <c r="F90" s="79">
        <f t="shared" si="38"/>
        <v>8886.61</v>
      </c>
      <c r="G90" s="79">
        <f t="shared" si="38"/>
        <v>10084.9</v>
      </c>
      <c r="H90" s="79">
        <f t="shared" si="38"/>
        <v>11558.54</v>
      </c>
      <c r="I90" s="79">
        <f t="shared" si="38"/>
        <v>12968.07</v>
      </c>
    </row>
    <row r="91" spans="2:9" x14ac:dyDescent="0.35">
      <c r="B91" s="77" t="s">
        <v>8378</v>
      </c>
      <c r="C91" s="80">
        <f t="shared" ref="C91" si="39">C89/C90</f>
        <v>1</v>
      </c>
      <c r="D91" s="80">
        <f t="shared" ref="D91" si="40">D89/D90</f>
        <v>0.93974821511914119</v>
      </c>
      <c r="E91" s="80">
        <f t="shared" ref="E91" si="41">E89/E90</f>
        <v>0.99368139257929788</v>
      </c>
      <c r="F91" s="80">
        <f t="shared" ref="F91" si="42">F89/F90</f>
        <v>0.97727254824955734</v>
      </c>
      <c r="G91" s="80">
        <f t="shared" ref="G91" si="43">G89/G90</f>
        <v>0.94811549941000905</v>
      </c>
      <c r="H91" s="80">
        <f t="shared" ref="H91" si="44">H89/H90</f>
        <v>0.94204631380779924</v>
      </c>
      <c r="I91" s="80">
        <f>I89/I90</f>
        <v>0.8890983777848207</v>
      </c>
    </row>
    <row r="93" spans="2:9" x14ac:dyDescent="0.35">
      <c r="B93" s="77" t="s">
        <v>8383</v>
      </c>
      <c r="C93" s="78">
        <f>C87*C91</f>
        <v>0.17415343406612141</v>
      </c>
      <c r="D93" s="78">
        <f t="shared" ref="D93:I93" si="45">D87*D91</f>
        <v>0.16482909990160566</v>
      </c>
      <c r="E93" s="78">
        <f t="shared" si="45"/>
        <v>0.16831687212303229</v>
      </c>
      <c r="F93" s="78">
        <f t="shared" si="45"/>
        <v>0.16259968649462506</v>
      </c>
      <c r="G93" s="78">
        <f t="shared" si="45"/>
        <v>0.16790449087249254</v>
      </c>
      <c r="H93" s="78">
        <f t="shared" si="45"/>
        <v>0.15047056116083865</v>
      </c>
      <c r="I93" s="78">
        <f t="shared" si="45"/>
        <v>0.13164256516197093</v>
      </c>
    </row>
    <row r="96" spans="2:9" x14ac:dyDescent="0.35">
      <c r="B96" s="85"/>
      <c r="C96" s="85"/>
      <c r="D96" s="85"/>
      <c r="E96" s="85"/>
      <c r="F96" s="85"/>
      <c r="G96" s="85"/>
      <c r="H96" s="85"/>
      <c r="I96" s="85"/>
    </row>
  </sheetData>
  <mergeCells count="6">
    <mergeCell ref="B8:I11"/>
    <mergeCell ref="B54:I54"/>
    <mergeCell ref="B60:I60"/>
    <mergeCell ref="B76:I76"/>
    <mergeCell ref="B82:I82"/>
    <mergeCell ref="B50:I52"/>
  </mergeCells>
  <pageMargins left="0.7" right="0.7" top="0.75" bottom="0.75" header="0.3" footer="0.3"/>
  <pageSetup paperSize="9" scale="48"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4081-0818-4CA1-B897-6B5D696C562A}">
  <sheetPr>
    <tabColor rgb="FFFF0000"/>
  </sheetPr>
  <dimension ref="B1:N76"/>
  <sheetViews>
    <sheetView showGridLines="0" workbookViewId="0">
      <pane ySplit="2" topLeftCell="A3" activePane="bottomLeft" state="frozen"/>
      <selection pane="bottomLeft" activeCell="B68" sqref="B68:N68"/>
    </sheetView>
  </sheetViews>
  <sheetFormatPr defaultRowHeight="14.5" x14ac:dyDescent="0.35"/>
  <cols>
    <col min="1" max="1" width="1.81640625" customWidth="1"/>
    <col min="2" max="2" width="23.54296875" customWidth="1"/>
    <col min="3" max="11" width="9.36328125" bestFit="1" customWidth="1"/>
    <col min="12" max="14" width="10.36328125" bestFit="1" customWidth="1"/>
  </cols>
  <sheetData>
    <row r="1" spans="2:14" ht="15" thickBot="1" x14ac:dyDescent="0.4"/>
    <row r="2" spans="2:14" ht="15" thickBot="1" x14ac:dyDescent="0.4">
      <c r="B2" s="186" t="s">
        <v>8488</v>
      </c>
      <c r="C2" s="187">
        <v>40969</v>
      </c>
      <c r="D2" s="187">
        <v>41334</v>
      </c>
      <c r="E2" s="187">
        <v>41699</v>
      </c>
      <c r="F2" s="187">
        <v>42064</v>
      </c>
      <c r="G2" s="187">
        <v>42430</v>
      </c>
      <c r="H2" s="187">
        <v>42795</v>
      </c>
      <c r="I2" s="187">
        <v>43160</v>
      </c>
      <c r="J2" s="187">
        <v>43525</v>
      </c>
      <c r="K2" s="187">
        <v>43891</v>
      </c>
      <c r="L2" s="187">
        <v>44256</v>
      </c>
      <c r="M2" s="187">
        <v>44621</v>
      </c>
      <c r="N2" s="187">
        <v>44986</v>
      </c>
    </row>
    <row r="3" spans="2:14" s="36" customFormat="1" x14ac:dyDescent="0.35">
      <c r="B3" s="188"/>
      <c r="C3" s="189"/>
      <c r="D3" s="189"/>
      <c r="E3" s="189"/>
      <c r="F3" s="189"/>
      <c r="G3" s="189"/>
      <c r="H3" s="189"/>
      <c r="I3" s="189"/>
      <c r="J3" s="189"/>
      <c r="K3" s="189"/>
      <c r="L3" s="189"/>
      <c r="M3" s="189"/>
      <c r="N3" s="189"/>
    </row>
    <row r="4" spans="2:14" x14ac:dyDescent="0.35">
      <c r="B4" t="s">
        <v>8540</v>
      </c>
      <c r="C4" s="193">
        <v>174</v>
      </c>
      <c r="D4" s="193">
        <v>174</v>
      </c>
      <c r="E4" s="193">
        <v>174</v>
      </c>
      <c r="F4" s="193">
        <v>176</v>
      </c>
      <c r="G4" s="193">
        <v>176</v>
      </c>
      <c r="H4" s="193">
        <v>176</v>
      </c>
      <c r="I4" s="193">
        <v>176</v>
      </c>
      <c r="J4" s="193">
        <v>177</v>
      </c>
      <c r="K4" s="193">
        <v>177</v>
      </c>
      <c r="L4" s="193">
        <v>177</v>
      </c>
      <c r="M4" s="193">
        <v>177</v>
      </c>
      <c r="N4" s="193">
        <v>177</v>
      </c>
    </row>
    <row r="5" spans="2:14" x14ac:dyDescent="0.35">
      <c r="B5" t="s">
        <v>122</v>
      </c>
      <c r="C5" s="196">
        <v>1543</v>
      </c>
      <c r="D5" s="196">
        <v>1921</v>
      </c>
      <c r="E5" s="196">
        <v>2482</v>
      </c>
      <c r="F5" s="196">
        <v>3178</v>
      </c>
      <c r="G5" s="196">
        <v>3995</v>
      </c>
      <c r="H5" s="196">
        <v>4671</v>
      </c>
      <c r="I5" s="196">
        <v>5530</v>
      </c>
      <c r="J5" s="196">
        <v>5455</v>
      </c>
      <c r="K5" s="196">
        <v>6429</v>
      </c>
      <c r="L5" s="196">
        <v>7487</v>
      </c>
      <c r="M5" s="196">
        <v>8205</v>
      </c>
      <c r="N5" s="196">
        <v>8796</v>
      </c>
    </row>
    <row r="6" spans="2:14" x14ac:dyDescent="0.35">
      <c r="C6" s="195"/>
      <c r="D6" s="195"/>
      <c r="E6" s="195"/>
      <c r="F6" s="195"/>
      <c r="G6" s="195"/>
      <c r="H6" s="195"/>
      <c r="I6" s="195"/>
      <c r="J6" s="195"/>
      <c r="K6" s="195"/>
      <c r="L6" s="195"/>
      <c r="M6" s="195"/>
      <c r="N6" s="195"/>
    </row>
    <row r="7" spans="2:14" x14ac:dyDescent="0.35">
      <c r="B7" s="97" t="s">
        <v>8541</v>
      </c>
      <c r="C7" s="195"/>
      <c r="D7" s="195"/>
      <c r="E7" s="195"/>
      <c r="F7" s="195"/>
      <c r="G7" s="195"/>
      <c r="H7" s="195"/>
      <c r="I7" s="195"/>
      <c r="J7" s="195"/>
      <c r="K7" s="195"/>
      <c r="L7" s="195"/>
      <c r="M7" s="195"/>
      <c r="N7" s="195"/>
    </row>
    <row r="8" spans="2:14" x14ac:dyDescent="0.35">
      <c r="B8" s="97"/>
      <c r="C8" s="195"/>
      <c r="D8" s="195"/>
      <c r="E8" s="195"/>
      <c r="F8" s="195"/>
      <c r="G8" s="195"/>
      <c r="H8" s="195"/>
      <c r="I8" s="195"/>
      <c r="J8" s="195"/>
      <c r="K8" s="195"/>
      <c r="L8" s="195"/>
      <c r="M8" s="195"/>
      <c r="N8" s="195"/>
    </row>
    <row r="9" spans="2:14" x14ac:dyDescent="0.35">
      <c r="B9" t="s">
        <v>8542</v>
      </c>
      <c r="C9" s="197">
        <v>727</v>
      </c>
      <c r="D9" s="197">
        <v>540</v>
      </c>
      <c r="E9" s="197">
        <v>260</v>
      </c>
      <c r="F9" s="197">
        <v>211</v>
      </c>
      <c r="G9" s="197">
        <v>342</v>
      </c>
      <c r="H9" s="197">
        <v>470</v>
      </c>
      <c r="I9" s="197">
        <v>364</v>
      </c>
      <c r="J9" s="197">
        <v>26</v>
      </c>
      <c r="K9" s="197">
        <v>163</v>
      </c>
      <c r="L9" s="197">
        <v>1</v>
      </c>
      <c r="M9" s="197">
        <v>250</v>
      </c>
      <c r="N9" s="197">
        <v>299</v>
      </c>
    </row>
    <row r="10" spans="2:14" x14ac:dyDescent="0.35">
      <c r="B10" t="s">
        <v>8543</v>
      </c>
      <c r="C10" s="193">
        <v>341</v>
      </c>
      <c r="D10" s="193">
        <v>611</v>
      </c>
      <c r="E10" s="193">
        <v>448</v>
      </c>
      <c r="F10" s="193">
        <v>523</v>
      </c>
      <c r="G10" s="193">
        <v>450</v>
      </c>
      <c r="H10" s="193">
        <v>440</v>
      </c>
      <c r="I10" s="193">
        <v>464</v>
      </c>
      <c r="J10" s="193">
        <v>498</v>
      </c>
      <c r="K10" s="193">
        <v>304</v>
      </c>
      <c r="L10" s="193">
        <v>349</v>
      </c>
      <c r="M10" s="193">
        <v>617</v>
      </c>
      <c r="N10" s="193">
        <v>700</v>
      </c>
    </row>
    <row r="11" spans="2:14" x14ac:dyDescent="0.35">
      <c r="B11" t="s">
        <v>8544</v>
      </c>
      <c r="C11" s="193">
        <v>0</v>
      </c>
      <c r="D11" s="193">
        <v>0</v>
      </c>
      <c r="E11" s="193">
        <v>0</v>
      </c>
      <c r="F11" s="193">
        <v>0</v>
      </c>
      <c r="G11" s="193">
        <v>0</v>
      </c>
      <c r="H11" s="193">
        <v>0</v>
      </c>
      <c r="I11" s="193">
        <v>0</v>
      </c>
      <c r="J11" s="193">
        <v>0</v>
      </c>
      <c r="K11" s="193">
        <v>0</v>
      </c>
      <c r="L11" s="193">
        <v>159</v>
      </c>
      <c r="M11" s="193">
        <v>162</v>
      </c>
      <c r="N11" s="193">
        <v>175</v>
      </c>
    </row>
    <row r="12" spans="2:14" x14ac:dyDescent="0.35">
      <c r="B12" t="s">
        <v>8545</v>
      </c>
      <c r="C12" s="196">
        <v>0</v>
      </c>
      <c r="D12" s="196">
        <v>0</v>
      </c>
      <c r="E12" s="196">
        <v>0</v>
      </c>
      <c r="F12" s="196">
        <v>0</v>
      </c>
      <c r="G12" s="196">
        <v>13</v>
      </c>
      <c r="H12" s="196">
        <v>64</v>
      </c>
      <c r="I12" s="196">
        <v>109</v>
      </c>
      <c r="J12" s="196">
        <v>175</v>
      </c>
      <c r="K12" s="196">
        <v>55</v>
      </c>
      <c r="L12" s="196">
        <v>0</v>
      </c>
      <c r="M12" s="196">
        <v>0</v>
      </c>
      <c r="N12" s="196">
        <v>0</v>
      </c>
    </row>
    <row r="13" spans="2:14" x14ac:dyDescent="0.35">
      <c r="C13" s="195"/>
      <c r="D13" s="195"/>
      <c r="E13" s="195"/>
      <c r="F13" s="195"/>
      <c r="G13" s="195"/>
      <c r="H13" s="195"/>
      <c r="I13" s="195"/>
      <c r="J13" s="195"/>
      <c r="K13" s="195"/>
      <c r="L13" s="195"/>
      <c r="M13" s="195"/>
      <c r="N13" s="195"/>
    </row>
    <row r="14" spans="2:14" x14ac:dyDescent="0.35">
      <c r="B14" s="97" t="s">
        <v>8546</v>
      </c>
      <c r="C14" s="195"/>
      <c r="D14" s="195"/>
      <c r="E14" s="195"/>
      <c r="F14" s="195"/>
      <c r="G14" s="195"/>
      <c r="H14" s="195"/>
      <c r="I14" s="195"/>
      <c r="J14" s="195"/>
      <c r="K14" s="195"/>
      <c r="L14" s="195"/>
      <c r="M14" s="195"/>
      <c r="N14" s="195"/>
    </row>
    <row r="15" spans="2:14" x14ac:dyDescent="0.35">
      <c r="B15" s="97"/>
      <c r="C15" s="195"/>
      <c r="D15" s="195"/>
      <c r="E15" s="195"/>
      <c r="F15" s="195"/>
      <c r="G15" s="195"/>
      <c r="H15" s="195"/>
      <c r="I15" s="195"/>
      <c r="J15" s="195"/>
      <c r="K15" s="195"/>
      <c r="L15" s="195"/>
      <c r="M15" s="195"/>
      <c r="N15" s="195"/>
    </row>
    <row r="16" spans="2:14" x14ac:dyDescent="0.35">
      <c r="B16" t="s">
        <v>8547</v>
      </c>
      <c r="C16" s="197">
        <v>3</v>
      </c>
      <c r="D16" s="197">
        <v>12</v>
      </c>
      <c r="E16" s="197">
        <v>16</v>
      </c>
      <c r="F16" s="197">
        <v>18</v>
      </c>
      <c r="G16" s="197">
        <v>22</v>
      </c>
      <c r="H16" s="197">
        <v>25</v>
      </c>
      <c r="I16" s="197">
        <v>27</v>
      </c>
      <c r="J16" s="197">
        <v>31</v>
      </c>
      <c r="K16" s="197">
        <v>36</v>
      </c>
      <c r="L16" s="197">
        <v>37</v>
      </c>
      <c r="M16" s="197">
        <v>41</v>
      </c>
      <c r="N16" s="197">
        <v>468</v>
      </c>
    </row>
    <row r="17" spans="2:14" x14ac:dyDescent="0.35">
      <c r="B17" t="s">
        <v>8548</v>
      </c>
      <c r="C17" s="193">
        <v>477</v>
      </c>
      <c r="D17" s="193">
        <v>717</v>
      </c>
      <c r="E17" s="193">
        <v>1097</v>
      </c>
      <c r="F17" s="193">
        <v>1096</v>
      </c>
      <c r="G17" s="193">
        <v>1330</v>
      </c>
      <c r="H17" s="193">
        <v>1310</v>
      </c>
      <c r="I17" s="193">
        <v>1410</v>
      </c>
      <c r="J17" s="193">
        <v>1455</v>
      </c>
      <c r="K17" s="193">
        <v>1482</v>
      </c>
      <c r="L17" s="193">
        <v>1915</v>
      </c>
      <c r="M17" s="193">
        <v>2018</v>
      </c>
      <c r="N17" s="193">
        <v>2187</v>
      </c>
    </row>
    <row r="18" spans="2:14" x14ac:dyDescent="0.35">
      <c r="B18" t="s">
        <v>8549</v>
      </c>
      <c r="C18" s="193">
        <v>13</v>
      </c>
      <c r="D18" s="193">
        <v>13</v>
      </c>
      <c r="E18" s="193">
        <v>11</v>
      </c>
      <c r="F18" s="193">
        <v>42</v>
      </c>
      <c r="G18" s="193">
        <v>35</v>
      </c>
      <c r="H18" s="193">
        <v>18</v>
      </c>
      <c r="I18" s="193">
        <v>25</v>
      </c>
      <c r="J18" s="193">
        <v>28</v>
      </c>
      <c r="K18" s="193">
        <v>30</v>
      </c>
      <c r="L18" s="193">
        <v>43</v>
      </c>
      <c r="M18" s="193">
        <v>37</v>
      </c>
      <c r="N18" s="193">
        <v>9</v>
      </c>
    </row>
    <row r="19" spans="2:14" x14ac:dyDescent="0.35">
      <c r="B19" t="s">
        <v>8550</v>
      </c>
      <c r="C19" s="193">
        <v>922</v>
      </c>
      <c r="D19" s="193">
        <v>720</v>
      </c>
      <c r="E19" s="193">
        <v>824</v>
      </c>
      <c r="F19" s="193">
        <v>863</v>
      </c>
      <c r="G19" s="193">
        <v>569</v>
      </c>
      <c r="H19" s="193">
        <v>557</v>
      </c>
      <c r="I19" s="193">
        <v>596</v>
      </c>
      <c r="J19" s="193">
        <v>591</v>
      </c>
      <c r="K19" s="193">
        <v>660</v>
      </c>
      <c r="L19" s="193">
        <v>666</v>
      </c>
      <c r="M19" s="193">
        <v>777</v>
      </c>
      <c r="N19" s="193">
        <v>842</v>
      </c>
    </row>
    <row r="20" spans="2:14" ht="15" thickBot="1" x14ac:dyDescent="0.4">
      <c r="C20" s="195"/>
      <c r="D20" s="195"/>
      <c r="E20" s="195"/>
      <c r="F20" s="195"/>
      <c r="G20" s="195"/>
      <c r="H20" s="195"/>
      <c r="I20" s="195"/>
      <c r="J20" s="195"/>
      <c r="K20" s="195"/>
      <c r="L20" s="195"/>
      <c r="M20" s="195"/>
      <c r="N20" s="195"/>
    </row>
    <row r="21" spans="2:14" ht="15" thickBot="1" x14ac:dyDescent="0.4">
      <c r="B21" s="109" t="s">
        <v>8551</v>
      </c>
      <c r="C21" s="191">
        <v>4200</v>
      </c>
      <c r="D21" s="191">
        <v>4709</v>
      </c>
      <c r="E21" s="191">
        <v>5312</v>
      </c>
      <c r="F21" s="191">
        <v>6106</v>
      </c>
      <c r="G21" s="191">
        <v>6932</v>
      </c>
      <c r="H21" s="191">
        <v>7732</v>
      </c>
      <c r="I21" s="191">
        <v>8702</v>
      </c>
      <c r="J21" s="191">
        <v>8437</v>
      </c>
      <c r="K21" s="191">
        <v>9337</v>
      </c>
      <c r="L21" s="191">
        <v>10833</v>
      </c>
      <c r="M21" s="191">
        <v>12284</v>
      </c>
      <c r="N21" s="191">
        <v>13652</v>
      </c>
    </row>
    <row r="22" spans="2:14" x14ac:dyDescent="0.35">
      <c r="B22" s="97"/>
      <c r="C22" s="192"/>
      <c r="D22" s="192"/>
      <c r="E22" s="192"/>
      <c r="F22" s="192"/>
      <c r="G22" s="192"/>
      <c r="H22" s="192"/>
      <c r="I22" s="192"/>
      <c r="J22" s="192"/>
      <c r="K22" s="192"/>
      <c r="L22" s="192"/>
      <c r="M22" s="192"/>
      <c r="N22" s="192"/>
    </row>
    <row r="23" spans="2:14" x14ac:dyDescent="0.35">
      <c r="B23" t="s">
        <v>8552</v>
      </c>
      <c r="C23" s="193">
        <v>74</v>
      </c>
      <c r="D23" s="193">
        <v>76</v>
      </c>
      <c r="E23" s="193">
        <v>85</v>
      </c>
      <c r="F23" s="193">
        <v>92</v>
      </c>
      <c r="G23" s="193">
        <v>80</v>
      </c>
      <c r="H23" s="193">
        <v>98</v>
      </c>
      <c r="I23" s="193">
        <v>108</v>
      </c>
      <c r="J23" s="193">
        <v>108</v>
      </c>
      <c r="K23" s="193">
        <v>103</v>
      </c>
      <c r="L23" s="193">
        <v>93</v>
      </c>
      <c r="M23" s="193">
        <v>123</v>
      </c>
      <c r="N23" s="193">
        <v>141</v>
      </c>
    </row>
    <row r="24" spans="2:14" x14ac:dyDescent="0.35">
      <c r="B24" t="s">
        <v>8553</v>
      </c>
      <c r="C24" s="193">
        <v>473</v>
      </c>
      <c r="D24" s="193">
        <v>513</v>
      </c>
      <c r="E24" s="193">
        <v>605</v>
      </c>
      <c r="F24" s="193">
        <v>622</v>
      </c>
      <c r="G24" s="193">
        <v>629</v>
      </c>
      <c r="H24" s="193">
        <v>714</v>
      </c>
      <c r="I24" s="193">
        <v>763</v>
      </c>
      <c r="J24" s="193">
        <v>788</v>
      </c>
      <c r="K24" s="193">
        <v>1054</v>
      </c>
      <c r="L24" s="193">
        <v>1057</v>
      </c>
      <c r="M24" s="193">
        <v>1144</v>
      </c>
      <c r="N24" s="193">
        <v>1279</v>
      </c>
    </row>
    <row r="25" spans="2:14" x14ac:dyDescent="0.35">
      <c r="B25" t="s">
        <v>8554</v>
      </c>
      <c r="C25" s="193">
        <v>653</v>
      </c>
      <c r="D25" s="193">
        <v>748</v>
      </c>
      <c r="E25" s="193">
        <v>900</v>
      </c>
      <c r="F25" s="193">
        <v>985</v>
      </c>
      <c r="G25" s="193">
        <v>1122</v>
      </c>
      <c r="H25" s="193">
        <v>1303</v>
      </c>
      <c r="I25" s="193">
        <v>1431</v>
      </c>
      <c r="J25" s="193">
        <v>1527</v>
      </c>
      <c r="K25" s="193">
        <v>1719</v>
      </c>
      <c r="L25" s="193">
        <v>1862</v>
      </c>
      <c r="M25" s="193">
        <v>2074</v>
      </c>
      <c r="N25" s="193">
        <v>2408</v>
      </c>
    </row>
    <row r="26" spans="2:14" x14ac:dyDescent="0.35">
      <c r="B26" t="s">
        <v>8555</v>
      </c>
      <c r="C26" s="193">
        <v>44</v>
      </c>
      <c r="D26" s="193">
        <v>46</v>
      </c>
      <c r="E26" s="193">
        <v>48</v>
      </c>
      <c r="F26" s="193">
        <v>53</v>
      </c>
      <c r="G26" s="193">
        <v>58</v>
      </c>
      <c r="H26" s="193">
        <v>62</v>
      </c>
      <c r="I26" s="193">
        <v>59</v>
      </c>
      <c r="J26" s="193">
        <v>68</v>
      </c>
      <c r="K26" s="193">
        <v>69</v>
      </c>
      <c r="L26" s="193">
        <v>73</v>
      </c>
      <c r="M26" s="193">
        <v>78</v>
      </c>
      <c r="N26" s="193">
        <v>88</v>
      </c>
    </row>
    <row r="27" spans="2:14" x14ac:dyDescent="0.35">
      <c r="B27" t="s">
        <v>8556</v>
      </c>
      <c r="C27" s="193">
        <v>55</v>
      </c>
      <c r="D27" s="193">
        <v>60</v>
      </c>
      <c r="E27" s="193">
        <v>79</v>
      </c>
      <c r="F27" s="193">
        <v>81</v>
      </c>
      <c r="G27" s="193">
        <v>89</v>
      </c>
      <c r="H27" s="193">
        <v>94</v>
      </c>
      <c r="I27" s="193">
        <v>104</v>
      </c>
      <c r="J27" s="193">
        <v>113</v>
      </c>
      <c r="K27" s="193">
        <v>126</v>
      </c>
      <c r="L27" s="193">
        <v>129</v>
      </c>
      <c r="M27" s="193">
        <v>134</v>
      </c>
      <c r="N27" s="193">
        <v>148</v>
      </c>
    </row>
    <row r="28" spans="2:14" x14ac:dyDescent="0.35">
      <c r="B28" t="s">
        <v>8557</v>
      </c>
      <c r="C28" s="193">
        <v>23</v>
      </c>
      <c r="D28" s="193">
        <v>24</v>
      </c>
      <c r="E28" s="193">
        <v>27</v>
      </c>
      <c r="F28" s="193">
        <v>31</v>
      </c>
      <c r="G28" s="193">
        <v>35</v>
      </c>
      <c r="H28" s="193">
        <v>35</v>
      </c>
      <c r="I28" s="193">
        <v>42</v>
      </c>
      <c r="J28" s="193">
        <v>44</v>
      </c>
      <c r="K28" s="193">
        <v>45</v>
      </c>
      <c r="L28" s="193">
        <v>45</v>
      </c>
      <c r="M28" s="193">
        <v>47</v>
      </c>
      <c r="N28" s="193">
        <v>43</v>
      </c>
    </row>
    <row r="29" spans="2:14" x14ac:dyDescent="0.35">
      <c r="B29" t="s">
        <v>8558</v>
      </c>
      <c r="C29" s="193">
        <v>802</v>
      </c>
      <c r="D29" s="193">
        <v>637</v>
      </c>
      <c r="E29" s="193">
        <v>636</v>
      </c>
      <c r="F29" s="193">
        <v>634</v>
      </c>
      <c r="G29" s="193">
        <v>425</v>
      </c>
      <c r="H29" s="193">
        <v>425</v>
      </c>
      <c r="I29" s="193">
        <v>426</v>
      </c>
      <c r="J29" s="193">
        <v>367</v>
      </c>
      <c r="K29" s="193">
        <v>374</v>
      </c>
      <c r="L29" s="193">
        <v>375</v>
      </c>
      <c r="M29" s="193">
        <v>291</v>
      </c>
      <c r="N29" s="193">
        <v>1322</v>
      </c>
    </row>
    <row r="30" spans="2:14" x14ac:dyDescent="0.35">
      <c r="B30" t="s">
        <v>8559</v>
      </c>
      <c r="C30" s="193">
        <v>21</v>
      </c>
      <c r="D30" s="193">
        <v>29</v>
      </c>
      <c r="E30" s="193">
        <v>31</v>
      </c>
      <c r="F30" s="193">
        <v>43</v>
      </c>
      <c r="G30" s="193">
        <v>46</v>
      </c>
      <c r="H30" s="193">
        <v>112</v>
      </c>
      <c r="I30" s="193">
        <v>113</v>
      </c>
      <c r="J30" s="193">
        <v>125</v>
      </c>
      <c r="K30" s="193">
        <v>139</v>
      </c>
      <c r="L30" s="193">
        <v>146</v>
      </c>
      <c r="M30" s="193">
        <v>149</v>
      </c>
      <c r="N30" s="193">
        <v>154</v>
      </c>
    </row>
    <row r="31" spans="2:14" x14ac:dyDescent="0.35">
      <c r="B31" s="97" t="s">
        <v>8560</v>
      </c>
      <c r="C31" s="194">
        <v>2145</v>
      </c>
      <c r="D31" s="194">
        <v>2133</v>
      </c>
      <c r="E31" s="194">
        <v>2413</v>
      </c>
      <c r="F31" s="194">
        <v>2541</v>
      </c>
      <c r="G31" s="194">
        <v>2484</v>
      </c>
      <c r="H31" s="194">
        <v>2843</v>
      </c>
      <c r="I31" s="194">
        <v>3046</v>
      </c>
      <c r="J31" s="194">
        <v>3139</v>
      </c>
      <c r="K31" s="194">
        <v>3629</v>
      </c>
      <c r="L31" s="194">
        <v>3779</v>
      </c>
      <c r="M31" s="194">
        <v>4041</v>
      </c>
      <c r="N31" s="194">
        <v>5583</v>
      </c>
    </row>
    <row r="32" spans="2:14" x14ac:dyDescent="0.35">
      <c r="B32" s="97"/>
      <c r="C32" s="194"/>
      <c r="D32" s="194"/>
      <c r="E32" s="194"/>
      <c r="F32" s="194"/>
      <c r="G32" s="194"/>
      <c r="H32" s="194"/>
      <c r="I32" s="194"/>
      <c r="J32" s="194"/>
      <c r="K32" s="194"/>
      <c r="L32" s="194"/>
      <c r="M32" s="194"/>
      <c r="N32" s="194"/>
    </row>
    <row r="33" spans="2:14" x14ac:dyDescent="0.35">
      <c r="B33" s="97" t="s">
        <v>8561</v>
      </c>
      <c r="C33" s="194">
        <v>503</v>
      </c>
      <c r="D33" s="194">
        <v>551</v>
      </c>
      <c r="E33" s="194">
        <v>646</v>
      </c>
      <c r="F33" s="194">
        <v>664</v>
      </c>
      <c r="G33" s="194">
        <v>816</v>
      </c>
      <c r="H33" s="194">
        <v>884</v>
      </c>
      <c r="I33" s="194">
        <v>1018</v>
      </c>
      <c r="J33" s="194">
        <v>1170</v>
      </c>
      <c r="K33" s="194">
        <v>1377</v>
      </c>
      <c r="L33" s="194">
        <v>1536</v>
      </c>
      <c r="M33" s="194">
        <v>1733</v>
      </c>
      <c r="N33" s="194">
        <v>2004</v>
      </c>
    </row>
    <row r="34" spans="2:14" x14ac:dyDescent="0.35">
      <c r="B34" s="97"/>
      <c r="C34" s="194"/>
      <c r="D34" s="194"/>
      <c r="E34" s="194"/>
      <c r="F34" s="194"/>
      <c r="G34" s="194"/>
      <c r="H34" s="194"/>
      <c r="I34" s="194"/>
      <c r="J34" s="194"/>
      <c r="K34" s="194"/>
      <c r="L34" s="194"/>
      <c r="M34" s="194"/>
      <c r="N34" s="194"/>
    </row>
    <row r="35" spans="2:14" x14ac:dyDescent="0.35">
      <c r="B35" s="97" t="s">
        <v>8562</v>
      </c>
      <c r="C35" s="194">
        <v>27</v>
      </c>
      <c r="D35" s="194">
        <v>93</v>
      </c>
      <c r="E35" s="194">
        <v>22</v>
      </c>
      <c r="F35" s="194">
        <v>50</v>
      </c>
      <c r="G35" s="194">
        <v>45</v>
      </c>
      <c r="H35" s="194">
        <v>42</v>
      </c>
      <c r="I35" s="194">
        <v>42</v>
      </c>
      <c r="J35" s="194">
        <v>64</v>
      </c>
      <c r="K35" s="194">
        <v>147</v>
      </c>
      <c r="L35" s="194">
        <v>147</v>
      </c>
      <c r="M35" s="194">
        <v>168</v>
      </c>
      <c r="N35" s="194">
        <v>175</v>
      </c>
    </row>
    <row r="36" spans="2:14" x14ac:dyDescent="0.35">
      <c r="B36" s="97"/>
      <c r="C36" s="194"/>
      <c r="D36" s="194"/>
      <c r="E36" s="194"/>
      <c r="F36" s="194"/>
      <c r="G36" s="194"/>
      <c r="H36" s="194"/>
      <c r="I36" s="194"/>
      <c r="J36" s="194"/>
      <c r="K36" s="194"/>
      <c r="L36" s="194"/>
      <c r="M36" s="194"/>
      <c r="N36" s="194"/>
    </row>
    <row r="37" spans="2:14" x14ac:dyDescent="0.35">
      <c r="B37" t="s">
        <v>128</v>
      </c>
      <c r="C37" s="196">
        <v>483</v>
      </c>
      <c r="D37" s="196">
        <v>929</v>
      </c>
      <c r="E37" s="196">
        <v>1076</v>
      </c>
      <c r="F37" s="196">
        <v>1813</v>
      </c>
      <c r="G37" s="196">
        <v>2691</v>
      </c>
      <c r="H37" s="196">
        <v>3240</v>
      </c>
      <c r="I37" s="196">
        <v>3805</v>
      </c>
      <c r="J37" s="196">
        <v>3359</v>
      </c>
      <c r="K37" s="196">
        <v>2800</v>
      </c>
      <c r="L37" s="196">
        <v>4160</v>
      </c>
      <c r="M37" s="196">
        <v>6220</v>
      </c>
      <c r="N37" s="196">
        <v>6265</v>
      </c>
    </row>
    <row r="38" spans="2:14" x14ac:dyDescent="0.35">
      <c r="C38" s="195"/>
      <c r="D38" s="195"/>
      <c r="E38" s="195"/>
      <c r="F38" s="195"/>
      <c r="G38" s="195"/>
      <c r="H38" s="195"/>
      <c r="I38" s="195"/>
      <c r="J38" s="195"/>
      <c r="K38" s="195"/>
      <c r="L38" s="195"/>
      <c r="M38" s="195"/>
      <c r="N38" s="195"/>
    </row>
    <row r="39" spans="2:14" x14ac:dyDescent="0.35">
      <c r="B39" s="97" t="s">
        <v>8563</v>
      </c>
      <c r="C39" s="195"/>
      <c r="D39" s="195"/>
      <c r="E39" s="195"/>
      <c r="F39" s="195"/>
      <c r="G39" s="195"/>
      <c r="H39" s="195"/>
      <c r="I39" s="195"/>
      <c r="J39" s="195"/>
      <c r="K39" s="195"/>
      <c r="L39" s="195"/>
      <c r="M39" s="195"/>
      <c r="N39" s="195"/>
    </row>
    <row r="40" spans="2:14" x14ac:dyDescent="0.35">
      <c r="B40" s="97"/>
      <c r="C40" s="195"/>
      <c r="D40" s="195"/>
      <c r="E40" s="195"/>
      <c r="F40" s="195"/>
      <c r="G40" s="195"/>
      <c r="H40" s="195"/>
      <c r="I40" s="195"/>
      <c r="J40" s="195"/>
      <c r="K40" s="195"/>
      <c r="L40" s="195"/>
      <c r="M40" s="195"/>
      <c r="N40" s="195"/>
    </row>
    <row r="41" spans="2:14" x14ac:dyDescent="0.35">
      <c r="B41" t="s">
        <v>8564</v>
      </c>
      <c r="C41" s="197">
        <v>824</v>
      </c>
      <c r="D41" s="197">
        <v>844</v>
      </c>
      <c r="E41" s="197">
        <v>973</v>
      </c>
      <c r="F41" s="197">
        <v>973</v>
      </c>
      <c r="G41" s="197">
        <v>1096</v>
      </c>
      <c r="H41" s="197">
        <v>1107</v>
      </c>
      <c r="I41" s="197">
        <v>1256</v>
      </c>
      <c r="J41" s="197">
        <v>1301</v>
      </c>
      <c r="K41" s="197">
        <v>1380</v>
      </c>
      <c r="L41" s="197">
        <v>1734</v>
      </c>
      <c r="M41" s="197">
        <v>1911</v>
      </c>
      <c r="N41" s="197">
        <v>2024</v>
      </c>
    </row>
    <row r="42" spans="2:14" x14ac:dyDescent="0.35">
      <c r="B42" t="s">
        <v>8565</v>
      </c>
      <c r="C42" s="193">
        <v>462</v>
      </c>
      <c r="D42" s="193">
        <v>484</v>
      </c>
      <c r="E42" s="193">
        <v>675</v>
      </c>
      <c r="F42" s="193">
        <v>711</v>
      </c>
      <c r="G42" s="193">
        <v>809</v>
      </c>
      <c r="H42" s="193">
        <v>650</v>
      </c>
      <c r="I42" s="193">
        <v>706</v>
      </c>
      <c r="J42" s="193">
        <v>834</v>
      </c>
      <c r="K42" s="193">
        <v>814</v>
      </c>
      <c r="L42" s="193">
        <v>562</v>
      </c>
      <c r="M42" s="193">
        <v>646</v>
      </c>
      <c r="N42" s="193">
        <v>849</v>
      </c>
    </row>
    <row r="43" spans="2:14" x14ac:dyDescent="0.35">
      <c r="B43" t="s">
        <v>8566</v>
      </c>
      <c r="C43" s="193">
        <v>418</v>
      </c>
      <c r="D43" s="193">
        <v>362</v>
      </c>
      <c r="E43" s="193">
        <v>519</v>
      </c>
      <c r="F43" s="193">
        <v>276</v>
      </c>
      <c r="G43" s="193">
        <v>220</v>
      </c>
      <c r="H43" s="193">
        <v>305</v>
      </c>
      <c r="I43" s="193">
        <v>306</v>
      </c>
      <c r="J43" s="193">
        <v>328</v>
      </c>
      <c r="K43" s="193">
        <v>811</v>
      </c>
      <c r="L43" s="193">
        <v>1329</v>
      </c>
      <c r="M43" s="193">
        <v>570</v>
      </c>
      <c r="N43" s="193">
        <v>326</v>
      </c>
    </row>
    <row r="44" spans="2:14" x14ac:dyDescent="0.35">
      <c r="B44" t="s">
        <v>8567</v>
      </c>
      <c r="C44" s="193">
        <v>5</v>
      </c>
      <c r="D44" s="193">
        <v>7</v>
      </c>
      <c r="E44" s="193">
        <v>47</v>
      </c>
      <c r="F44" s="193">
        <v>63</v>
      </c>
      <c r="G44" s="193">
        <v>19</v>
      </c>
      <c r="H44" s="193">
        <v>14</v>
      </c>
      <c r="I44" s="193">
        <v>17</v>
      </c>
      <c r="J44" s="193">
        <v>22</v>
      </c>
      <c r="K44" s="193">
        <v>23</v>
      </c>
      <c r="L44" s="193">
        <v>20</v>
      </c>
      <c r="M44" s="193">
        <v>24</v>
      </c>
      <c r="N44" s="193">
        <v>33</v>
      </c>
    </row>
    <row r="45" spans="2:14" x14ac:dyDescent="0.35">
      <c r="B45" t="s">
        <v>8568</v>
      </c>
      <c r="C45" s="193">
        <v>341</v>
      </c>
      <c r="D45" s="193">
        <v>408</v>
      </c>
      <c r="E45" s="193">
        <v>233</v>
      </c>
      <c r="F45" s="193">
        <v>343</v>
      </c>
      <c r="G45" s="193">
        <v>385</v>
      </c>
      <c r="H45" s="193">
        <v>416</v>
      </c>
      <c r="I45" s="193">
        <v>542</v>
      </c>
      <c r="J45" s="193">
        <v>561</v>
      </c>
      <c r="K45" s="193">
        <v>1109</v>
      </c>
      <c r="L45" s="193">
        <v>639</v>
      </c>
      <c r="M45" s="193">
        <v>437</v>
      </c>
      <c r="N45" s="193">
        <v>401</v>
      </c>
    </row>
    <row r="46" spans="2:14" ht="15" thickBot="1" x14ac:dyDescent="0.4">
      <c r="C46" s="195"/>
      <c r="D46" s="195"/>
      <c r="E46" s="195"/>
      <c r="F46" s="195"/>
      <c r="G46" s="195"/>
      <c r="H46" s="195"/>
      <c r="I46" s="195"/>
      <c r="J46" s="195"/>
      <c r="K46" s="195"/>
      <c r="L46" s="195"/>
      <c r="M46" s="195"/>
      <c r="N46" s="195"/>
    </row>
    <row r="47" spans="2:14" ht="15" thickBot="1" x14ac:dyDescent="0.4">
      <c r="B47" s="109" t="s">
        <v>8569</v>
      </c>
      <c r="C47" s="191">
        <v>4200</v>
      </c>
      <c r="D47" s="191">
        <v>4709</v>
      </c>
      <c r="E47" s="191">
        <v>5312</v>
      </c>
      <c r="F47" s="191">
        <v>6106</v>
      </c>
      <c r="G47" s="191">
        <v>6932</v>
      </c>
      <c r="H47" s="191">
        <v>7732</v>
      </c>
      <c r="I47" s="191">
        <v>8702</v>
      </c>
      <c r="J47" s="191">
        <v>8437</v>
      </c>
      <c r="K47" s="191">
        <v>9337</v>
      </c>
      <c r="L47" s="191">
        <v>10833</v>
      </c>
      <c r="M47" s="191">
        <v>12284</v>
      </c>
      <c r="N47" s="191">
        <v>13652</v>
      </c>
    </row>
    <row r="51" spans="2:14" x14ac:dyDescent="0.35">
      <c r="C51" s="103">
        <v>40969</v>
      </c>
      <c r="D51" s="103">
        <v>41334</v>
      </c>
      <c r="E51" s="103">
        <v>41699</v>
      </c>
      <c r="F51" s="103">
        <v>42064</v>
      </c>
      <c r="G51" s="103">
        <v>42430</v>
      </c>
      <c r="H51" s="103">
        <v>42795</v>
      </c>
      <c r="I51" s="103">
        <v>43160</v>
      </c>
      <c r="J51" s="103">
        <v>43525</v>
      </c>
      <c r="K51" s="103">
        <v>43891</v>
      </c>
      <c r="L51" s="103">
        <v>44256</v>
      </c>
      <c r="M51" s="103">
        <v>44621</v>
      </c>
      <c r="N51" s="103">
        <v>44986</v>
      </c>
    </row>
    <row r="52" spans="2:14" x14ac:dyDescent="0.35">
      <c r="B52" s="97" t="s">
        <v>8432</v>
      </c>
      <c r="C52" s="97">
        <v>597</v>
      </c>
      <c r="D52" s="97">
        <v>870</v>
      </c>
      <c r="E52" s="185">
        <v>1098</v>
      </c>
      <c r="F52" s="185">
        <v>1047</v>
      </c>
      <c r="G52" s="185">
        <v>1187</v>
      </c>
      <c r="H52" s="185">
        <v>1227</v>
      </c>
      <c r="I52" s="185">
        <v>1092</v>
      </c>
      <c r="J52" s="185">
        <v>1499</v>
      </c>
      <c r="K52" s="185">
        <v>1614</v>
      </c>
      <c r="L52" s="185">
        <v>2115</v>
      </c>
      <c r="M52" s="185">
        <v>1802</v>
      </c>
      <c r="N52" s="185">
        <v>1488</v>
      </c>
    </row>
    <row r="53" spans="2:14" x14ac:dyDescent="0.35">
      <c r="B53" t="s">
        <v>8433</v>
      </c>
      <c r="C53">
        <v>809</v>
      </c>
      <c r="D53">
        <v>994</v>
      </c>
      <c r="E53" s="104">
        <v>1202</v>
      </c>
      <c r="F53" s="104">
        <v>1394</v>
      </c>
      <c r="G53" s="104">
        <v>1543</v>
      </c>
      <c r="H53" s="104">
        <v>1462</v>
      </c>
      <c r="I53" s="104">
        <v>1678</v>
      </c>
      <c r="J53" s="104">
        <v>1868</v>
      </c>
      <c r="K53" s="104">
        <v>1981</v>
      </c>
      <c r="L53" s="104">
        <v>2048</v>
      </c>
      <c r="M53" s="104">
        <v>2287</v>
      </c>
      <c r="N53" s="104">
        <v>2143</v>
      </c>
    </row>
    <row r="54" spans="2:14" x14ac:dyDescent="0.35">
      <c r="B54" t="s">
        <v>130</v>
      </c>
      <c r="C54">
        <v>-143</v>
      </c>
      <c r="D54">
        <v>-41</v>
      </c>
      <c r="E54">
        <v>-187</v>
      </c>
      <c r="F54">
        <v>-142</v>
      </c>
      <c r="G54">
        <v>-14</v>
      </c>
      <c r="H54">
        <v>115</v>
      </c>
      <c r="I54">
        <v>-60</v>
      </c>
      <c r="J54">
        <v>-130</v>
      </c>
      <c r="K54">
        <v>14</v>
      </c>
      <c r="L54">
        <v>248</v>
      </c>
      <c r="M54">
        <v>-78</v>
      </c>
      <c r="N54">
        <v>-191</v>
      </c>
    </row>
    <row r="55" spans="2:14" x14ac:dyDescent="0.35">
      <c r="B55" t="s">
        <v>131</v>
      </c>
      <c r="C55">
        <v>-115</v>
      </c>
      <c r="D55">
        <v>-20</v>
      </c>
      <c r="E55">
        <v>-128</v>
      </c>
      <c r="F55">
        <v>-1</v>
      </c>
      <c r="G55">
        <v>-123</v>
      </c>
      <c r="H55">
        <v>-10</v>
      </c>
      <c r="I55">
        <v>-149</v>
      </c>
      <c r="J55">
        <v>-44</v>
      </c>
      <c r="K55">
        <v>-79</v>
      </c>
      <c r="L55">
        <v>-355</v>
      </c>
      <c r="M55">
        <v>-177</v>
      </c>
      <c r="N55">
        <v>-96</v>
      </c>
    </row>
    <row r="56" spans="2:14" x14ac:dyDescent="0.35">
      <c r="B56" t="s">
        <v>8434</v>
      </c>
      <c r="C56">
        <v>182</v>
      </c>
      <c r="D56">
        <v>105</v>
      </c>
      <c r="E56">
        <v>397</v>
      </c>
      <c r="F56">
        <v>26</v>
      </c>
      <c r="G56">
        <v>62</v>
      </c>
      <c r="H56">
        <v>-16</v>
      </c>
      <c r="I56">
        <v>86</v>
      </c>
      <c r="J56">
        <v>45</v>
      </c>
      <c r="K56">
        <v>26</v>
      </c>
      <c r="L56">
        <v>434</v>
      </c>
      <c r="M56">
        <v>108</v>
      </c>
      <c r="N56">
        <v>141</v>
      </c>
    </row>
    <row r="57" spans="2:14" x14ac:dyDescent="0.35">
      <c r="B57" t="s">
        <v>8435</v>
      </c>
      <c r="C57">
        <v>0</v>
      </c>
      <c r="D57">
        <v>0</v>
      </c>
      <c r="E57">
        <v>0</v>
      </c>
      <c r="F57">
        <v>0</v>
      </c>
      <c r="G57">
        <v>0</v>
      </c>
      <c r="H57">
        <v>-1</v>
      </c>
      <c r="I57">
        <v>-138</v>
      </c>
      <c r="J57">
        <v>111</v>
      </c>
      <c r="K57">
        <v>-19</v>
      </c>
      <c r="L57">
        <v>62</v>
      </c>
      <c r="M57">
        <v>51</v>
      </c>
      <c r="N57">
        <v>-15</v>
      </c>
    </row>
    <row r="58" spans="2:14" x14ac:dyDescent="0.35">
      <c r="B58" t="s">
        <v>8436</v>
      </c>
      <c r="C58">
        <v>-76</v>
      </c>
      <c r="D58">
        <v>44</v>
      </c>
      <c r="E58">
        <v>82</v>
      </c>
      <c r="F58">
        <v>-117</v>
      </c>
      <c r="G58">
        <v>-75</v>
      </c>
      <c r="H58">
        <v>87</v>
      </c>
      <c r="I58">
        <v>-262</v>
      </c>
      <c r="J58">
        <v>-18</v>
      </c>
      <c r="K58">
        <v>-58</v>
      </c>
      <c r="L58">
        <v>388</v>
      </c>
      <c r="M58">
        <v>-97</v>
      </c>
      <c r="N58">
        <v>-160</v>
      </c>
    </row>
    <row r="59" spans="2:14" x14ac:dyDescent="0.35">
      <c r="B59" t="s">
        <v>8437</v>
      </c>
      <c r="C59">
        <v>-136</v>
      </c>
      <c r="D59">
        <v>-169</v>
      </c>
      <c r="E59">
        <v>-186</v>
      </c>
      <c r="F59">
        <v>-230</v>
      </c>
      <c r="G59">
        <v>-281</v>
      </c>
      <c r="H59">
        <v>-322</v>
      </c>
      <c r="I59">
        <v>-325</v>
      </c>
      <c r="J59">
        <v>-351</v>
      </c>
      <c r="K59">
        <v>-309</v>
      </c>
      <c r="L59">
        <v>-321</v>
      </c>
      <c r="M59">
        <v>-388</v>
      </c>
      <c r="N59">
        <v>-494</v>
      </c>
    </row>
    <row r="60" spans="2:14" x14ac:dyDescent="0.35">
      <c r="B60" s="97" t="s">
        <v>8438</v>
      </c>
      <c r="C60" s="97">
        <v>-260</v>
      </c>
      <c r="D60" s="97">
        <v>-622</v>
      </c>
      <c r="E60" s="97">
        <v>-104</v>
      </c>
      <c r="F60" s="97">
        <v>-876</v>
      </c>
      <c r="G60" s="97">
        <v>-730</v>
      </c>
      <c r="H60" s="97">
        <v>-807</v>
      </c>
      <c r="I60" s="97">
        <v>-541</v>
      </c>
      <c r="J60" s="97">
        <v>338</v>
      </c>
      <c r="K60" s="97">
        <v>-517</v>
      </c>
      <c r="L60" s="185">
        <v>-1404</v>
      </c>
      <c r="M60" s="185">
        <v>-1273</v>
      </c>
      <c r="N60" s="97">
        <v>-583</v>
      </c>
    </row>
    <row r="61" spans="2:14" x14ac:dyDescent="0.35">
      <c r="B61" t="s">
        <v>8439</v>
      </c>
      <c r="C61">
        <v>-233</v>
      </c>
      <c r="D61">
        <v>-241</v>
      </c>
      <c r="E61">
        <v>-215</v>
      </c>
      <c r="F61">
        <v>-267</v>
      </c>
      <c r="G61">
        <v>-200</v>
      </c>
      <c r="H61">
        <v>-490</v>
      </c>
      <c r="I61">
        <v>-207</v>
      </c>
      <c r="J61">
        <v>-234</v>
      </c>
      <c r="K61">
        <v>-417</v>
      </c>
      <c r="L61">
        <v>-311</v>
      </c>
      <c r="M61">
        <v>-374</v>
      </c>
      <c r="N61">
        <v>-509</v>
      </c>
    </row>
    <row r="62" spans="2:14" x14ac:dyDescent="0.35">
      <c r="B62" t="s">
        <v>8440</v>
      </c>
      <c r="C62">
        <v>9</v>
      </c>
      <c r="D62">
        <v>17</v>
      </c>
      <c r="E62">
        <v>2</v>
      </c>
      <c r="F62">
        <v>16</v>
      </c>
      <c r="G62">
        <v>11</v>
      </c>
      <c r="H62">
        <v>4</v>
      </c>
      <c r="I62">
        <v>7</v>
      </c>
      <c r="J62">
        <v>9</v>
      </c>
      <c r="K62">
        <v>17</v>
      </c>
      <c r="L62">
        <v>5</v>
      </c>
      <c r="M62">
        <v>5</v>
      </c>
      <c r="N62">
        <v>23</v>
      </c>
    </row>
    <row r="63" spans="2:14" x14ac:dyDescent="0.35">
      <c r="B63" t="s">
        <v>8441</v>
      </c>
      <c r="C63" s="104">
        <v>-3361</v>
      </c>
      <c r="D63" s="104">
        <v>-4784</v>
      </c>
      <c r="E63" s="104">
        <v>-6446</v>
      </c>
      <c r="F63" s="104">
        <v>-6317</v>
      </c>
      <c r="G63" s="104">
        <v>-7341</v>
      </c>
      <c r="H63" s="104">
        <v>-9111</v>
      </c>
      <c r="I63" s="104">
        <v>-9001</v>
      </c>
      <c r="J63" s="104">
        <v>-5393</v>
      </c>
      <c r="K63" s="104">
        <v>-8479</v>
      </c>
      <c r="L63" s="104">
        <v>-7635</v>
      </c>
      <c r="M63" s="104">
        <v>-7507</v>
      </c>
      <c r="N63" s="104">
        <v>-4177</v>
      </c>
    </row>
    <row r="64" spans="2:14" x14ac:dyDescent="0.35">
      <c r="B64" t="s">
        <v>8442</v>
      </c>
      <c r="C64" s="104">
        <v>3276</v>
      </c>
      <c r="D64" s="104">
        <v>4330</v>
      </c>
      <c r="E64" s="104">
        <v>6456</v>
      </c>
      <c r="F64" s="104">
        <v>5596</v>
      </c>
      <c r="G64" s="104">
        <v>6653</v>
      </c>
      <c r="H64" s="104">
        <v>8600</v>
      </c>
      <c r="I64" s="104">
        <v>8418</v>
      </c>
      <c r="J64" s="104">
        <v>5710</v>
      </c>
      <c r="K64" s="104">
        <v>8114</v>
      </c>
      <c r="L64" s="104">
        <v>6274</v>
      </c>
      <c r="M64" s="104">
        <v>6234</v>
      </c>
      <c r="N64" s="104">
        <v>4164</v>
      </c>
    </row>
    <row r="65" spans="2:14" x14ac:dyDescent="0.35">
      <c r="B65" t="s">
        <v>8443</v>
      </c>
      <c r="C65">
        <v>49</v>
      </c>
      <c r="D65">
        <v>54</v>
      </c>
      <c r="E65">
        <v>95</v>
      </c>
      <c r="F65">
        <v>96</v>
      </c>
      <c r="G65">
        <v>148</v>
      </c>
      <c r="H65">
        <v>190</v>
      </c>
      <c r="I65">
        <v>244</v>
      </c>
      <c r="J65">
        <v>244</v>
      </c>
      <c r="K65">
        <v>248</v>
      </c>
      <c r="L65">
        <v>262</v>
      </c>
      <c r="M65">
        <v>367</v>
      </c>
      <c r="N65">
        <v>394</v>
      </c>
    </row>
    <row r="66" spans="2:14" x14ac:dyDescent="0.35">
      <c r="B66" t="s">
        <v>8444</v>
      </c>
      <c r="C66">
        <v>0</v>
      </c>
      <c r="D66">
        <v>0</v>
      </c>
      <c r="E66">
        <v>0</v>
      </c>
      <c r="F66">
        <v>0</v>
      </c>
      <c r="G66">
        <v>0</v>
      </c>
      <c r="H66">
        <v>0</v>
      </c>
      <c r="I66">
        <v>0</v>
      </c>
      <c r="J66">
        <v>0</v>
      </c>
      <c r="K66">
        <v>0</v>
      </c>
      <c r="L66">
        <v>0</v>
      </c>
      <c r="M66">
        <v>0</v>
      </c>
      <c r="N66">
        <v>-481</v>
      </c>
    </row>
    <row r="67" spans="2:14" x14ac:dyDescent="0.35">
      <c r="B67" t="s">
        <v>8445</v>
      </c>
      <c r="C67">
        <v>0</v>
      </c>
      <c r="D67">
        <v>2</v>
      </c>
      <c r="E67">
        <v>3</v>
      </c>
      <c r="F67">
        <v>0</v>
      </c>
      <c r="G67">
        <v>-1</v>
      </c>
      <c r="H67">
        <v>0</v>
      </c>
      <c r="I67">
        <v>-1</v>
      </c>
      <c r="J67">
        <v>1</v>
      </c>
      <c r="K67">
        <v>0</v>
      </c>
      <c r="L67">
        <v>2</v>
      </c>
      <c r="M67">
        <v>2</v>
      </c>
      <c r="N67">
        <v>4</v>
      </c>
    </row>
    <row r="68" spans="2:14" x14ac:dyDescent="0.35">
      <c r="B68" s="97" t="s">
        <v>8446</v>
      </c>
      <c r="C68" s="97">
        <v>-198</v>
      </c>
      <c r="D68" s="97">
        <v>-234</v>
      </c>
      <c r="E68" s="97">
        <v>-804</v>
      </c>
      <c r="F68" s="97">
        <v>-417</v>
      </c>
      <c r="G68" s="97">
        <v>-374</v>
      </c>
      <c r="H68" s="97">
        <v>-339</v>
      </c>
      <c r="I68" s="97">
        <v>-577</v>
      </c>
      <c r="J68" s="185">
        <v>-1888</v>
      </c>
      <c r="K68" s="185">
        <v>-1043</v>
      </c>
      <c r="L68" s="97">
        <v>-613</v>
      </c>
      <c r="M68" s="97">
        <v>-490</v>
      </c>
      <c r="N68" s="185">
        <v>-1035</v>
      </c>
    </row>
    <row r="69" spans="2:14" x14ac:dyDescent="0.35">
      <c r="B69" t="s">
        <v>8447</v>
      </c>
      <c r="C69">
        <v>0</v>
      </c>
      <c r="D69">
        <v>0</v>
      </c>
      <c r="E69">
        <v>0</v>
      </c>
      <c r="F69">
        <v>46</v>
      </c>
      <c r="G69">
        <v>17</v>
      </c>
      <c r="H69">
        <v>15</v>
      </c>
      <c r="I69">
        <v>0</v>
      </c>
      <c r="J69">
        <v>0</v>
      </c>
      <c r="K69">
        <v>0</v>
      </c>
      <c r="L69">
        <v>0</v>
      </c>
      <c r="M69">
        <v>0</v>
      </c>
      <c r="N69">
        <v>0</v>
      </c>
    </row>
    <row r="70" spans="2:14" x14ac:dyDescent="0.35">
      <c r="B70" t="s">
        <v>8448</v>
      </c>
      <c r="C70">
        <v>399</v>
      </c>
      <c r="D70">
        <v>135</v>
      </c>
      <c r="E70">
        <v>0</v>
      </c>
      <c r="F70">
        <v>75</v>
      </c>
      <c r="G70">
        <v>131</v>
      </c>
      <c r="H70">
        <v>168</v>
      </c>
      <c r="I70">
        <v>4</v>
      </c>
      <c r="J70">
        <v>32</v>
      </c>
      <c r="K70">
        <v>0</v>
      </c>
      <c r="L70">
        <v>65</v>
      </c>
      <c r="M70">
        <v>541</v>
      </c>
      <c r="N70">
        <v>50</v>
      </c>
    </row>
    <row r="71" spans="2:14" x14ac:dyDescent="0.35">
      <c r="B71" t="s">
        <v>8449</v>
      </c>
      <c r="C71">
        <v>-326</v>
      </c>
      <c r="D71">
        <v>-52</v>
      </c>
      <c r="E71">
        <v>-443</v>
      </c>
      <c r="F71">
        <v>-50</v>
      </c>
      <c r="G71">
        <v>-60</v>
      </c>
      <c r="H71">
        <v>0</v>
      </c>
      <c r="I71">
        <v>-62</v>
      </c>
      <c r="J71">
        <v>-272</v>
      </c>
      <c r="K71">
        <v>-358</v>
      </c>
      <c r="L71">
        <v>-28</v>
      </c>
      <c r="M71">
        <v>0</v>
      </c>
      <c r="N71">
        <v>-1</v>
      </c>
    </row>
    <row r="72" spans="2:14" x14ac:dyDescent="0.35">
      <c r="B72" t="s">
        <v>8450</v>
      </c>
      <c r="C72">
        <v>-29</v>
      </c>
      <c r="D72">
        <v>-34</v>
      </c>
      <c r="E72">
        <v>-34</v>
      </c>
      <c r="F72">
        <v>-26</v>
      </c>
      <c r="G72">
        <v>-40</v>
      </c>
      <c r="H72">
        <v>-45</v>
      </c>
      <c r="I72">
        <v>-43</v>
      </c>
      <c r="J72">
        <v>-52</v>
      </c>
      <c r="K72">
        <v>-42</v>
      </c>
      <c r="L72">
        <v>-31</v>
      </c>
      <c r="M72">
        <v>-33</v>
      </c>
      <c r="N72">
        <v>-89</v>
      </c>
    </row>
    <row r="73" spans="2:14" x14ac:dyDescent="0.35">
      <c r="B73" t="s">
        <v>8451</v>
      </c>
      <c r="C73">
        <v>-209</v>
      </c>
      <c r="D73">
        <v>-243</v>
      </c>
      <c r="E73">
        <v>-279</v>
      </c>
      <c r="F73">
        <v>-395</v>
      </c>
      <c r="G73">
        <v>-352</v>
      </c>
      <c r="H73">
        <v>-396</v>
      </c>
      <c r="I73">
        <v>-396</v>
      </c>
      <c r="J73" s="104">
        <v>-1325</v>
      </c>
      <c r="K73">
        <v>-512</v>
      </c>
      <c r="L73">
        <v>-592</v>
      </c>
      <c r="M73">
        <v>-972</v>
      </c>
      <c r="N73">
        <v>-921</v>
      </c>
    </row>
    <row r="74" spans="2:14" x14ac:dyDescent="0.35">
      <c r="B74" t="s">
        <v>8452</v>
      </c>
      <c r="C74">
        <v>0</v>
      </c>
      <c r="D74">
        <v>0</v>
      </c>
      <c r="E74">
        <v>0</v>
      </c>
      <c r="F74">
        <v>0</v>
      </c>
      <c r="G74">
        <v>0</v>
      </c>
      <c r="H74">
        <v>0</v>
      </c>
      <c r="I74">
        <v>0</v>
      </c>
      <c r="J74">
        <v>0</v>
      </c>
      <c r="K74">
        <v>-25</v>
      </c>
      <c r="L74">
        <v>-28</v>
      </c>
      <c r="M74">
        <v>-26</v>
      </c>
      <c r="N74">
        <v>-25</v>
      </c>
    </row>
    <row r="75" spans="2:14" x14ac:dyDescent="0.35">
      <c r="B75" t="s">
        <v>8453</v>
      </c>
      <c r="C75">
        <v>-34</v>
      </c>
      <c r="D75">
        <v>-40</v>
      </c>
      <c r="E75">
        <v>-47</v>
      </c>
      <c r="F75">
        <v>-67</v>
      </c>
      <c r="G75">
        <v>-72</v>
      </c>
      <c r="H75">
        <v>-81</v>
      </c>
      <c r="I75">
        <v>-81</v>
      </c>
      <c r="J75">
        <v>-272</v>
      </c>
      <c r="K75">
        <v>-105</v>
      </c>
      <c r="L75">
        <v>0</v>
      </c>
      <c r="M75">
        <v>0</v>
      </c>
      <c r="N75">
        <v>-49</v>
      </c>
    </row>
    <row r="76" spans="2:14" x14ac:dyDescent="0.35">
      <c r="B76" t="s">
        <v>140</v>
      </c>
      <c r="C76">
        <v>138</v>
      </c>
      <c r="D76">
        <v>13</v>
      </c>
      <c r="E76">
        <v>190</v>
      </c>
      <c r="F76">
        <v>-245</v>
      </c>
      <c r="G76">
        <v>82</v>
      </c>
      <c r="H76">
        <v>81</v>
      </c>
      <c r="I76">
        <v>-27</v>
      </c>
      <c r="J76">
        <v>-51</v>
      </c>
      <c r="K76">
        <v>54</v>
      </c>
      <c r="L76">
        <v>97</v>
      </c>
      <c r="M76">
        <v>38</v>
      </c>
      <c r="N76">
        <v>-130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BB5F-3CFA-411F-8987-AB1D22C3466D}">
  <sheetPr>
    <tabColor rgb="FFFF0000"/>
  </sheetPr>
  <dimension ref="A1"/>
  <sheetViews>
    <sheetView workbookViewId="0">
      <selection activeCell="M21" sqref="M21"/>
    </sheetView>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C296-3081-4550-90F4-A43AF0787E27}">
  <sheetPr>
    <tabColor rgb="FFFF0000"/>
  </sheetPr>
  <dimension ref="B2:N27"/>
  <sheetViews>
    <sheetView showGridLines="0" workbookViewId="0">
      <selection activeCell="C27" sqref="C27"/>
    </sheetView>
  </sheetViews>
  <sheetFormatPr defaultRowHeight="14.5" x14ac:dyDescent="0.35"/>
  <cols>
    <col min="1" max="1" width="1.81640625" customWidth="1"/>
  </cols>
  <sheetData>
    <row r="2" spans="2:14" x14ac:dyDescent="0.35">
      <c r="C2" s="103">
        <v>40969</v>
      </c>
      <c r="D2" s="103">
        <v>41334</v>
      </c>
      <c r="E2" s="103">
        <v>41699</v>
      </c>
      <c r="F2" s="103">
        <v>42064</v>
      </c>
      <c r="G2" s="103">
        <v>42430</v>
      </c>
      <c r="H2" s="103">
        <v>42795</v>
      </c>
      <c r="I2" s="103">
        <v>43160</v>
      </c>
      <c r="J2" s="103">
        <v>43525</v>
      </c>
      <c r="K2" s="103">
        <v>43891</v>
      </c>
      <c r="L2" s="103">
        <v>44256</v>
      </c>
      <c r="M2" s="103">
        <v>44621</v>
      </c>
      <c r="N2" s="103">
        <v>44986</v>
      </c>
    </row>
    <row r="3" spans="2:14" x14ac:dyDescent="0.35">
      <c r="B3" t="s">
        <v>8432</v>
      </c>
      <c r="C3">
        <v>597</v>
      </c>
      <c r="D3">
        <v>870</v>
      </c>
      <c r="E3" s="104">
        <v>1098</v>
      </c>
      <c r="F3" s="104">
        <v>1047</v>
      </c>
      <c r="G3" s="104">
        <v>1187</v>
      </c>
      <c r="H3" s="104">
        <v>1227</v>
      </c>
      <c r="I3" s="104">
        <v>1092</v>
      </c>
      <c r="J3" s="104">
        <v>1499</v>
      </c>
      <c r="K3" s="104">
        <v>1614</v>
      </c>
      <c r="L3" s="104">
        <v>2115</v>
      </c>
      <c r="M3" s="104">
        <v>1802</v>
      </c>
      <c r="N3" s="104">
        <v>1488</v>
      </c>
    </row>
    <row r="4" spans="2:14" x14ac:dyDescent="0.35">
      <c r="B4" t="s">
        <v>8433</v>
      </c>
      <c r="C4">
        <v>809</v>
      </c>
      <c r="D4">
        <v>994</v>
      </c>
      <c r="E4" s="104">
        <v>1202</v>
      </c>
      <c r="F4" s="104">
        <v>1394</v>
      </c>
      <c r="G4" s="104">
        <v>1543</v>
      </c>
      <c r="H4" s="104">
        <v>1462</v>
      </c>
      <c r="I4" s="104">
        <v>1678</v>
      </c>
      <c r="J4" s="104">
        <v>1868</v>
      </c>
      <c r="K4" s="104">
        <v>1981</v>
      </c>
      <c r="L4" s="104">
        <v>2048</v>
      </c>
      <c r="M4" s="104">
        <v>2287</v>
      </c>
      <c r="N4" s="104">
        <v>2143</v>
      </c>
    </row>
    <row r="5" spans="2:14" x14ac:dyDescent="0.35">
      <c r="B5" t="s">
        <v>130</v>
      </c>
      <c r="C5">
        <v>-143</v>
      </c>
      <c r="D5">
        <v>-41</v>
      </c>
      <c r="E5">
        <v>-187</v>
      </c>
      <c r="F5">
        <v>-142</v>
      </c>
      <c r="G5">
        <v>-14</v>
      </c>
      <c r="H5">
        <v>115</v>
      </c>
      <c r="I5">
        <v>-60</v>
      </c>
      <c r="J5">
        <v>-130</v>
      </c>
      <c r="K5">
        <v>14</v>
      </c>
      <c r="L5">
        <v>248</v>
      </c>
      <c r="M5">
        <v>-78</v>
      </c>
      <c r="N5">
        <v>-191</v>
      </c>
    </row>
    <row r="6" spans="2:14" x14ac:dyDescent="0.35">
      <c r="B6" t="s">
        <v>131</v>
      </c>
      <c r="C6">
        <v>-115</v>
      </c>
      <c r="D6">
        <v>-20</v>
      </c>
      <c r="E6">
        <v>-128</v>
      </c>
      <c r="F6">
        <v>-1</v>
      </c>
      <c r="G6">
        <v>-123</v>
      </c>
      <c r="H6">
        <v>-10</v>
      </c>
      <c r="I6">
        <v>-149</v>
      </c>
      <c r="J6">
        <v>-44</v>
      </c>
      <c r="K6">
        <v>-79</v>
      </c>
      <c r="L6">
        <v>-355</v>
      </c>
      <c r="M6">
        <v>-177</v>
      </c>
      <c r="N6">
        <v>-96</v>
      </c>
    </row>
    <row r="7" spans="2:14" x14ac:dyDescent="0.35">
      <c r="B7" t="s">
        <v>8434</v>
      </c>
      <c r="C7">
        <v>182</v>
      </c>
      <c r="D7">
        <v>105</v>
      </c>
      <c r="E7">
        <v>397</v>
      </c>
      <c r="F7">
        <v>26</v>
      </c>
      <c r="G7">
        <v>62</v>
      </c>
      <c r="H7">
        <v>-16</v>
      </c>
      <c r="I7">
        <v>86</v>
      </c>
      <c r="J7">
        <v>45</v>
      </c>
      <c r="K7">
        <v>26</v>
      </c>
      <c r="L7">
        <v>434</v>
      </c>
      <c r="M7">
        <v>108</v>
      </c>
      <c r="N7">
        <v>141</v>
      </c>
    </row>
    <row r="8" spans="2:14" x14ac:dyDescent="0.35">
      <c r="B8" t="s">
        <v>8435</v>
      </c>
      <c r="C8">
        <v>0</v>
      </c>
      <c r="D8">
        <v>0</v>
      </c>
      <c r="E8">
        <v>0</v>
      </c>
      <c r="F8">
        <v>0</v>
      </c>
      <c r="G8">
        <v>0</v>
      </c>
      <c r="H8">
        <v>-1</v>
      </c>
      <c r="I8">
        <v>-138</v>
      </c>
      <c r="J8">
        <v>111</v>
      </c>
      <c r="K8">
        <v>-19</v>
      </c>
      <c r="L8">
        <v>62</v>
      </c>
      <c r="M8">
        <v>51</v>
      </c>
      <c r="N8">
        <v>-15</v>
      </c>
    </row>
    <row r="9" spans="2:14" x14ac:dyDescent="0.35">
      <c r="B9" t="s">
        <v>8436</v>
      </c>
      <c r="C9">
        <v>-76</v>
      </c>
      <c r="D9">
        <v>44</v>
      </c>
      <c r="E9">
        <v>82</v>
      </c>
      <c r="F9">
        <v>-117</v>
      </c>
      <c r="G9">
        <v>-75</v>
      </c>
      <c r="H9">
        <v>87</v>
      </c>
      <c r="I9">
        <v>-262</v>
      </c>
      <c r="J9">
        <v>-18</v>
      </c>
      <c r="K9">
        <v>-58</v>
      </c>
      <c r="L9">
        <v>388</v>
      </c>
      <c r="M9">
        <v>-97</v>
      </c>
      <c r="N9">
        <v>-160</v>
      </c>
    </row>
    <row r="10" spans="2:14" x14ac:dyDescent="0.35">
      <c r="B10" t="s">
        <v>8437</v>
      </c>
      <c r="C10">
        <v>-136</v>
      </c>
      <c r="D10">
        <v>-169</v>
      </c>
      <c r="E10">
        <v>-186</v>
      </c>
      <c r="F10">
        <v>-230</v>
      </c>
      <c r="G10">
        <v>-281</v>
      </c>
      <c r="H10">
        <v>-322</v>
      </c>
      <c r="I10">
        <v>-325</v>
      </c>
      <c r="J10">
        <v>-351</v>
      </c>
      <c r="K10">
        <v>-309</v>
      </c>
      <c r="L10">
        <v>-321</v>
      </c>
      <c r="M10">
        <v>-388</v>
      </c>
      <c r="N10">
        <v>-494</v>
      </c>
    </row>
    <row r="11" spans="2:14" x14ac:dyDescent="0.35">
      <c r="B11" t="s">
        <v>8438</v>
      </c>
      <c r="C11">
        <v>-260</v>
      </c>
      <c r="D11">
        <v>-622</v>
      </c>
      <c r="E11">
        <v>-104</v>
      </c>
      <c r="F11">
        <v>-876</v>
      </c>
      <c r="G11">
        <v>-730</v>
      </c>
      <c r="H11">
        <v>-807</v>
      </c>
      <c r="I11">
        <v>-541</v>
      </c>
      <c r="J11">
        <v>338</v>
      </c>
      <c r="K11">
        <v>-517</v>
      </c>
      <c r="L11" s="104">
        <v>-1404</v>
      </c>
      <c r="M11" s="104">
        <v>-1273</v>
      </c>
      <c r="N11">
        <v>-583</v>
      </c>
    </row>
    <row r="12" spans="2:14" x14ac:dyDescent="0.35">
      <c r="B12" t="s">
        <v>8439</v>
      </c>
      <c r="C12">
        <v>-233</v>
      </c>
      <c r="D12">
        <v>-241</v>
      </c>
      <c r="E12">
        <v>-215</v>
      </c>
      <c r="F12">
        <v>-267</v>
      </c>
      <c r="G12">
        <v>-200</v>
      </c>
      <c r="H12">
        <v>-490</v>
      </c>
      <c r="I12">
        <v>-207</v>
      </c>
      <c r="J12">
        <v>-234</v>
      </c>
      <c r="K12">
        <v>-417</v>
      </c>
      <c r="L12">
        <v>-311</v>
      </c>
      <c r="M12">
        <v>-374</v>
      </c>
      <c r="N12">
        <v>-509</v>
      </c>
    </row>
    <row r="13" spans="2:14" x14ac:dyDescent="0.35">
      <c r="B13" t="s">
        <v>8440</v>
      </c>
      <c r="C13">
        <v>9</v>
      </c>
      <c r="D13">
        <v>17</v>
      </c>
      <c r="E13">
        <v>2</v>
      </c>
      <c r="F13">
        <v>16</v>
      </c>
      <c r="G13">
        <v>11</v>
      </c>
      <c r="H13">
        <v>4</v>
      </c>
      <c r="I13">
        <v>7</v>
      </c>
      <c r="J13">
        <v>9</v>
      </c>
      <c r="K13">
        <v>17</v>
      </c>
      <c r="L13">
        <v>5</v>
      </c>
      <c r="M13">
        <v>5</v>
      </c>
      <c r="N13">
        <v>23</v>
      </c>
    </row>
    <row r="14" spans="2:14" x14ac:dyDescent="0.35">
      <c r="B14" t="s">
        <v>8441</v>
      </c>
      <c r="C14" s="104">
        <v>-3361</v>
      </c>
      <c r="D14" s="104">
        <v>-4784</v>
      </c>
      <c r="E14" s="104">
        <v>-6446</v>
      </c>
      <c r="F14" s="104">
        <v>-6317</v>
      </c>
      <c r="G14" s="104">
        <v>-7341</v>
      </c>
      <c r="H14" s="104">
        <v>-9111</v>
      </c>
      <c r="I14" s="104">
        <v>-9001</v>
      </c>
      <c r="J14" s="104">
        <v>-5393</v>
      </c>
      <c r="K14" s="104">
        <v>-8479</v>
      </c>
      <c r="L14" s="104">
        <v>-7635</v>
      </c>
      <c r="M14" s="104">
        <v>-7507</v>
      </c>
      <c r="N14" s="104">
        <v>-4177</v>
      </c>
    </row>
    <row r="15" spans="2:14" x14ac:dyDescent="0.35">
      <c r="B15" t="s">
        <v>8442</v>
      </c>
      <c r="C15" s="104">
        <v>3276</v>
      </c>
      <c r="D15" s="104">
        <v>4330</v>
      </c>
      <c r="E15" s="104">
        <v>6456</v>
      </c>
      <c r="F15" s="104">
        <v>5596</v>
      </c>
      <c r="G15" s="104">
        <v>6653</v>
      </c>
      <c r="H15" s="104">
        <v>8600</v>
      </c>
      <c r="I15" s="104">
        <v>8418</v>
      </c>
      <c r="J15" s="104">
        <v>5710</v>
      </c>
      <c r="K15" s="104">
        <v>8114</v>
      </c>
      <c r="L15" s="104">
        <v>6274</v>
      </c>
      <c r="M15" s="104">
        <v>6234</v>
      </c>
      <c r="N15" s="104">
        <v>4164</v>
      </c>
    </row>
    <row r="16" spans="2:14" x14ac:dyDescent="0.35">
      <c r="B16" t="s">
        <v>8443</v>
      </c>
      <c r="C16">
        <v>49</v>
      </c>
      <c r="D16">
        <v>54</v>
      </c>
      <c r="E16">
        <v>95</v>
      </c>
      <c r="F16">
        <v>96</v>
      </c>
      <c r="G16">
        <v>148</v>
      </c>
      <c r="H16">
        <v>190</v>
      </c>
      <c r="I16">
        <v>244</v>
      </c>
      <c r="J16">
        <v>244</v>
      </c>
      <c r="K16">
        <v>248</v>
      </c>
      <c r="L16">
        <v>262</v>
      </c>
      <c r="M16">
        <v>367</v>
      </c>
      <c r="N16">
        <v>394</v>
      </c>
    </row>
    <row r="17" spans="2:14" x14ac:dyDescent="0.35">
      <c r="B17" t="s">
        <v>8444</v>
      </c>
      <c r="C17">
        <v>0</v>
      </c>
      <c r="D17">
        <v>0</v>
      </c>
      <c r="E17">
        <v>0</v>
      </c>
      <c r="F17">
        <v>0</v>
      </c>
      <c r="G17">
        <v>0</v>
      </c>
      <c r="H17">
        <v>0</v>
      </c>
      <c r="I17">
        <v>0</v>
      </c>
      <c r="J17">
        <v>0</v>
      </c>
      <c r="K17">
        <v>0</v>
      </c>
      <c r="L17">
        <v>0</v>
      </c>
      <c r="M17">
        <v>0</v>
      </c>
      <c r="N17">
        <v>-481</v>
      </c>
    </row>
    <row r="18" spans="2:14" x14ac:dyDescent="0.35">
      <c r="B18" t="s">
        <v>8445</v>
      </c>
      <c r="C18">
        <v>0</v>
      </c>
      <c r="D18">
        <v>2</v>
      </c>
      <c r="E18">
        <v>3</v>
      </c>
      <c r="F18">
        <v>0</v>
      </c>
      <c r="G18">
        <v>-1</v>
      </c>
      <c r="H18">
        <v>0</v>
      </c>
      <c r="I18">
        <v>-1</v>
      </c>
      <c r="J18">
        <v>1</v>
      </c>
      <c r="K18">
        <v>0</v>
      </c>
      <c r="L18">
        <v>2</v>
      </c>
      <c r="M18">
        <v>2</v>
      </c>
      <c r="N18">
        <v>4</v>
      </c>
    </row>
    <row r="19" spans="2:14" x14ac:dyDescent="0.35">
      <c r="B19" t="s">
        <v>8446</v>
      </c>
      <c r="C19">
        <v>-198</v>
      </c>
      <c r="D19">
        <v>-234</v>
      </c>
      <c r="E19">
        <v>-804</v>
      </c>
      <c r="F19">
        <v>-417</v>
      </c>
      <c r="G19">
        <v>-374</v>
      </c>
      <c r="H19">
        <v>-339</v>
      </c>
      <c r="I19">
        <v>-577</v>
      </c>
      <c r="J19" s="104">
        <v>-1888</v>
      </c>
      <c r="K19" s="104">
        <v>-1043</v>
      </c>
      <c r="L19">
        <v>-613</v>
      </c>
      <c r="M19">
        <v>-490</v>
      </c>
      <c r="N19" s="104">
        <v>-1035</v>
      </c>
    </row>
    <row r="20" spans="2:14" x14ac:dyDescent="0.35">
      <c r="B20" t="s">
        <v>8447</v>
      </c>
      <c r="C20">
        <v>0</v>
      </c>
      <c r="D20">
        <v>0</v>
      </c>
      <c r="E20">
        <v>0</v>
      </c>
      <c r="F20">
        <v>46</v>
      </c>
      <c r="G20">
        <v>17</v>
      </c>
      <c r="H20">
        <v>15</v>
      </c>
      <c r="I20">
        <v>0</v>
      </c>
      <c r="J20">
        <v>0</v>
      </c>
      <c r="K20">
        <v>0</v>
      </c>
      <c r="L20">
        <v>0</v>
      </c>
      <c r="M20">
        <v>0</v>
      </c>
      <c r="N20">
        <v>0</v>
      </c>
    </row>
    <row r="21" spans="2:14" x14ac:dyDescent="0.35">
      <c r="B21" t="s">
        <v>8448</v>
      </c>
      <c r="C21">
        <v>399</v>
      </c>
      <c r="D21">
        <v>135</v>
      </c>
      <c r="E21">
        <v>0</v>
      </c>
      <c r="F21">
        <v>75</v>
      </c>
      <c r="G21">
        <v>131</v>
      </c>
      <c r="H21">
        <v>168</v>
      </c>
      <c r="I21">
        <v>4</v>
      </c>
      <c r="J21">
        <v>32</v>
      </c>
      <c r="K21">
        <v>0</v>
      </c>
      <c r="L21">
        <v>65</v>
      </c>
      <c r="M21">
        <v>541</v>
      </c>
      <c r="N21">
        <v>50</v>
      </c>
    </row>
    <row r="22" spans="2:14" x14ac:dyDescent="0.35">
      <c r="B22" t="s">
        <v>8449</v>
      </c>
      <c r="C22">
        <v>-326</v>
      </c>
      <c r="D22">
        <v>-52</v>
      </c>
      <c r="E22">
        <v>-443</v>
      </c>
      <c r="F22">
        <v>-50</v>
      </c>
      <c r="G22">
        <v>-60</v>
      </c>
      <c r="H22">
        <v>0</v>
      </c>
      <c r="I22">
        <v>-62</v>
      </c>
      <c r="J22">
        <v>-272</v>
      </c>
      <c r="K22">
        <v>-358</v>
      </c>
      <c r="L22">
        <v>-28</v>
      </c>
      <c r="M22">
        <v>0</v>
      </c>
      <c r="N22">
        <v>-1</v>
      </c>
    </row>
    <row r="23" spans="2:14" x14ac:dyDescent="0.35">
      <c r="B23" t="s">
        <v>8450</v>
      </c>
      <c r="C23">
        <v>-29</v>
      </c>
      <c r="D23">
        <v>-34</v>
      </c>
      <c r="E23">
        <v>-34</v>
      </c>
      <c r="F23">
        <v>-26</v>
      </c>
      <c r="G23">
        <v>-40</v>
      </c>
      <c r="H23">
        <v>-45</v>
      </c>
      <c r="I23">
        <v>-43</v>
      </c>
      <c r="J23">
        <v>-52</v>
      </c>
      <c r="K23">
        <v>-42</v>
      </c>
      <c r="L23">
        <v>-31</v>
      </c>
      <c r="M23">
        <v>-33</v>
      </c>
      <c r="N23">
        <v>-89</v>
      </c>
    </row>
    <row r="24" spans="2:14" x14ac:dyDescent="0.35">
      <c r="B24" t="s">
        <v>8451</v>
      </c>
      <c r="C24">
        <v>-209</v>
      </c>
      <c r="D24">
        <v>-243</v>
      </c>
      <c r="E24">
        <v>-279</v>
      </c>
      <c r="F24">
        <v>-395</v>
      </c>
      <c r="G24">
        <v>-352</v>
      </c>
      <c r="H24">
        <v>-396</v>
      </c>
      <c r="I24">
        <v>-396</v>
      </c>
      <c r="J24" s="104">
        <v>-1325</v>
      </c>
      <c r="K24">
        <v>-512</v>
      </c>
      <c r="L24">
        <v>-592</v>
      </c>
      <c r="M24">
        <v>-972</v>
      </c>
      <c r="N24">
        <v>-921</v>
      </c>
    </row>
    <row r="25" spans="2:14" x14ac:dyDescent="0.35">
      <c r="B25" t="s">
        <v>8452</v>
      </c>
      <c r="C25">
        <v>0</v>
      </c>
      <c r="D25">
        <v>0</v>
      </c>
      <c r="E25">
        <v>0</v>
      </c>
      <c r="F25">
        <v>0</v>
      </c>
      <c r="G25">
        <v>0</v>
      </c>
      <c r="H25">
        <v>0</v>
      </c>
      <c r="I25">
        <v>0</v>
      </c>
      <c r="J25">
        <v>0</v>
      </c>
      <c r="K25">
        <v>-25</v>
      </c>
      <c r="L25">
        <v>-28</v>
      </c>
      <c r="M25">
        <v>-26</v>
      </c>
      <c r="N25">
        <v>-25</v>
      </c>
    </row>
    <row r="26" spans="2:14" x14ac:dyDescent="0.35">
      <c r="B26" t="s">
        <v>8453</v>
      </c>
      <c r="C26">
        <v>-34</v>
      </c>
      <c r="D26">
        <v>-40</v>
      </c>
      <c r="E26">
        <v>-47</v>
      </c>
      <c r="F26">
        <v>-67</v>
      </c>
      <c r="G26">
        <v>-72</v>
      </c>
      <c r="H26">
        <v>-81</v>
      </c>
      <c r="I26">
        <v>-81</v>
      </c>
      <c r="J26">
        <v>-272</v>
      </c>
      <c r="K26">
        <v>-105</v>
      </c>
      <c r="L26">
        <v>0</v>
      </c>
      <c r="M26">
        <v>0</v>
      </c>
      <c r="N26">
        <v>-49</v>
      </c>
    </row>
    <row r="27" spans="2:14" x14ac:dyDescent="0.35">
      <c r="B27" t="s">
        <v>140</v>
      </c>
      <c r="C27">
        <v>138</v>
      </c>
      <c r="D27">
        <v>13</v>
      </c>
      <c r="E27">
        <v>190</v>
      </c>
      <c r="F27">
        <v>-245</v>
      </c>
      <c r="G27">
        <v>82</v>
      </c>
      <c r="H27">
        <v>81</v>
      </c>
      <c r="I27">
        <v>-27</v>
      </c>
      <c r="J27">
        <v>-51</v>
      </c>
      <c r="K27">
        <v>54</v>
      </c>
      <c r="L27">
        <v>97</v>
      </c>
      <c r="M27">
        <v>38</v>
      </c>
      <c r="N27">
        <v>-130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C9BAB-68D3-414B-9C98-F488481FD8FD}">
  <sheetPr>
    <tabColor rgb="FFFF0000"/>
  </sheetPr>
  <dimension ref="B2:O12"/>
  <sheetViews>
    <sheetView showGridLines="0" topLeftCell="D1" workbookViewId="0">
      <selection activeCell="D5" sqref="D5"/>
    </sheetView>
  </sheetViews>
  <sheetFormatPr defaultRowHeight="14.5" x14ac:dyDescent="0.35"/>
  <cols>
    <col min="2" max="2" width="5.1796875" bestFit="1" customWidth="1"/>
    <col min="3" max="3" width="17" bestFit="1" customWidth="1"/>
    <col min="4" max="4" width="17" customWidth="1"/>
    <col min="5" max="5" width="8" bestFit="1" customWidth="1"/>
    <col min="6" max="6" width="15.7265625" bestFit="1" customWidth="1"/>
    <col min="7" max="8" width="15.7265625" customWidth="1"/>
    <col min="9" max="9" width="10.08984375" bestFit="1" customWidth="1"/>
    <col min="10" max="10" width="10.08984375" customWidth="1"/>
    <col min="11" max="11" width="9.81640625" bestFit="1" customWidth="1"/>
    <col min="12" max="12" width="13.81640625" bestFit="1" customWidth="1"/>
    <col min="13" max="13" width="10.26953125" customWidth="1"/>
    <col min="14" max="14" width="12.54296875" bestFit="1" customWidth="1"/>
    <col min="15" max="15" width="17.453125" bestFit="1" customWidth="1"/>
  </cols>
  <sheetData>
    <row r="2" spans="2:15" x14ac:dyDescent="0.35">
      <c r="B2" t="s">
        <v>14</v>
      </c>
      <c r="C2" t="s">
        <v>15</v>
      </c>
      <c r="D2" t="s">
        <v>35</v>
      </c>
      <c r="E2" s="5" t="s">
        <v>26</v>
      </c>
      <c r="F2" s="5" t="s">
        <v>27</v>
      </c>
      <c r="G2" s="5" t="s">
        <v>33</v>
      </c>
      <c r="H2" s="5" t="s">
        <v>45</v>
      </c>
      <c r="I2" s="5" t="s">
        <v>28</v>
      </c>
      <c r="J2" s="5" t="s">
        <v>34</v>
      </c>
      <c r="K2" s="5" t="s">
        <v>29</v>
      </c>
      <c r="L2" s="5" t="s">
        <v>30</v>
      </c>
      <c r="M2" s="5" t="s">
        <v>31</v>
      </c>
      <c r="N2" s="6" t="s">
        <v>32</v>
      </c>
      <c r="O2" s="7" t="s">
        <v>10</v>
      </c>
    </row>
    <row r="3" spans="2:15" x14ac:dyDescent="0.35">
      <c r="B3">
        <v>1</v>
      </c>
      <c r="C3" t="s">
        <v>16</v>
      </c>
      <c r="D3" t="s">
        <v>44</v>
      </c>
      <c r="E3" s="5">
        <v>1019.7</v>
      </c>
      <c r="F3" s="5">
        <v>102.27</v>
      </c>
      <c r="G3" s="5">
        <f>E3*F3</f>
        <v>104284.719</v>
      </c>
      <c r="H3" s="5">
        <f>I3-K3</f>
        <v>738.8599999999999</v>
      </c>
      <c r="I3" s="5">
        <v>1129.58</v>
      </c>
      <c r="J3" s="5">
        <f t="shared" ref="J3:J12" si="0">G3+I3-K3</f>
        <v>105023.579</v>
      </c>
      <c r="K3" s="5">
        <v>390.72</v>
      </c>
      <c r="L3" s="5">
        <v>13315.97</v>
      </c>
      <c r="M3" s="5">
        <v>1702.46</v>
      </c>
      <c r="N3" s="6">
        <v>0.19</v>
      </c>
      <c r="O3" s="5">
        <f>L3*N3</f>
        <v>2530.0342999999998</v>
      </c>
    </row>
    <row r="4" spans="2:15" x14ac:dyDescent="0.35">
      <c r="B4">
        <v>2</v>
      </c>
      <c r="C4" t="s">
        <v>17</v>
      </c>
      <c r="D4" t="s">
        <v>36</v>
      </c>
      <c r="E4" s="5">
        <v>566.1</v>
      </c>
      <c r="F4" s="5">
        <v>177.2</v>
      </c>
      <c r="G4" s="5">
        <f t="shared" ref="G4:G12" si="1">E4*F4</f>
        <v>100312.92</v>
      </c>
      <c r="H4" s="5">
        <f t="shared" ref="H4:H12" si="2">I4-K4</f>
        <v>847.86999999999989</v>
      </c>
      <c r="I4" s="5">
        <v>1173.79</v>
      </c>
      <c r="J4" s="5">
        <f t="shared" si="0"/>
        <v>101160.79</v>
      </c>
      <c r="K4" s="5">
        <v>325.92</v>
      </c>
      <c r="L4" s="5">
        <v>11529.89</v>
      </c>
      <c r="M4" s="5">
        <v>1701.33</v>
      </c>
      <c r="N4" s="6">
        <v>0.22</v>
      </c>
      <c r="O4" s="5">
        <f t="shared" ref="O4:O12" si="3">L4*N4</f>
        <v>2536.5758000000001</v>
      </c>
    </row>
    <row r="5" spans="2:15" x14ac:dyDescent="0.35">
      <c r="B5">
        <v>3</v>
      </c>
      <c r="C5" t="s">
        <v>18</v>
      </c>
      <c r="D5" t="s">
        <v>18</v>
      </c>
      <c r="E5" s="5">
        <v>557.20000000000005</v>
      </c>
      <c r="F5" s="5">
        <v>129.32</v>
      </c>
      <c r="G5" s="5">
        <f t="shared" si="1"/>
        <v>72057.104000000007</v>
      </c>
      <c r="H5" s="5">
        <f t="shared" si="2"/>
        <v>-148</v>
      </c>
      <c r="I5" s="5">
        <v>608</v>
      </c>
      <c r="J5" s="5">
        <f t="shared" si="0"/>
        <v>71909.104000000007</v>
      </c>
      <c r="K5" s="5">
        <v>756</v>
      </c>
      <c r="L5" s="5">
        <v>9683</v>
      </c>
      <c r="M5" s="5">
        <v>1381</v>
      </c>
      <c r="N5" s="6">
        <v>0.2</v>
      </c>
      <c r="O5" s="5">
        <f t="shared" si="3"/>
        <v>1936.6000000000001</v>
      </c>
    </row>
    <row r="6" spans="2:15" x14ac:dyDescent="0.35">
      <c r="B6">
        <v>4</v>
      </c>
      <c r="C6" t="s">
        <v>19</v>
      </c>
      <c r="D6" t="s">
        <v>37</v>
      </c>
      <c r="E6" s="5">
        <v>455.4</v>
      </c>
      <c r="F6" s="5">
        <v>44.12</v>
      </c>
      <c r="G6" s="5">
        <f t="shared" si="1"/>
        <v>20092.248</v>
      </c>
      <c r="H6" s="5">
        <f t="shared" si="2"/>
        <v>-94.24</v>
      </c>
      <c r="I6" s="5">
        <v>90.51</v>
      </c>
      <c r="J6" s="5">
        <f t="shared" si="0"/>
        <v>19998.007999999998</v>
      </c>
      <c r="K6" s="5">
        <v>184.75</v>
      </c>
      <c r="L6" s="5">
        <v>3405.73</v>
      </c>
      <c r="M6" s="5">
        <v>627.41</v>
      </c>
      <c r="N6" s="6">
        <v>0.27</v>
      </c>
      <c r="O6" s="5">
        <f t="shared" si="3"/>
        <v>919.54710000000011</v>
      </c>
    </row>
    <row r="7" spans="2:15" x14ac:dyDescent="0.35">
      <c r="B7">
        <v>5</v>
      </c>
      <c r="C7" t="s">
        <v>20</v>
      </c>
      <c r="D7" t="s">
        <v>38</v>
      </c>
      <c r="E7" s="5">
        <v>356.05</v>
      </c>
      <c r="F7" s="5">
        <v>1.31</v>
      </c>
      <c r="G7" s="5">
        <f t="shared" si="1"/>
        <v>466.42550000000006</v>
      </c>
      <c r="H7" s="5">
        <f t="shared" si="2"/>
        <v>194.7</v>
      </c>
      <c r="I7" s="5">
        <v>248.67</v>
      </c>
      <c r="J7" s="5">
        <f t="shared" si="0"/>
        <v>661.12549999999999</v>
      </c>
      <c r="K7" s="5">
        <v>53.97</v>
      </c>
      <c r="L7" s="5">
        <v>389.59</v>
      </c>
      <c r="M7" s="5">
        <v>-101.05</v>
      </c>
      <c r="N7" s="6">
        <v>-0.04</v>
      </c>
      <c r="O7" s="5">
        <f t="shared" si="3"/>
        <v>-15.583599999999999</v>
      </c>
    </row>
    <row r="8" spans="2:15" x14ac:dyDescent="0.35">
      <c r="B8">
        <v>6</v>
      </c>
      <c r="C8" t="s">
        <v>21</v>
      </c>
      <c r="D8" t="s">
        <v>39</v>
      </c>
      <c r="E8" s="5">
        <v>305.5</v>
      </c>
      <c r="F8" s="5">
        <v>36.72</v>
      </c>
      <c r="G8" s="5">
        <f t="shared" si="1"/>
        <v>11217.96</v>
      </c>
      <c r="H8" s="5">
        <f t="shared" si="2"/>
        <v>-236.93000000000004</v>
      </c>
      <c r="I8" s="5">
        <v>46.54</v>
      </c>
      <c r="J8" s="5">
        <f t="shared" si="0"/>
        <v>10981.03</v>
      </c>
      <c r="K8" s="5">
        <v>283.47000000000003</v>
      </c>
      <c r="L8" s="5">
        <v>2575.92</v>
      </c>
      <c r="M8" s="5">
        <v>288.25</v>
      </c>
      <c r="N8" s="6">
        <v>0.13</v>
      </c>
      <c r="O8" s="5">
        <f t="shared" si="3"/>
        <v>334.86960000000005</v>
      </c>
    </row>
    <row r="9" spans="2:15" x14ac:dyDescent="0.35">
      <c r="B9">
        <v>7</v>
      </c>
      <c r="C9" t="s">
        <v>22</v>
      </c>
      <c r="D9" t="s">
        <v>40</v>
      </c>
      <c r="E9" s="5">
        <v>219</v>
      </c>
      <c r="F9" s="5">
        <v>14.46</v>
      </c>
      <c r="G9" s="5">
        <f t="shared" si="1"/>
        <v>3166.7400000000002</v>
      </c>
      <c r="H9" s="5">
        <f t="shared" si="2"/>
        <v>-9.85</v>
      </c>
      <c r="I9" s="5">
        <v>9.2799999999999994</v>
      </c>
      <c r="J9" s="5">
        <f t="shared" si="0"/>
        <v>3156.8900000000003</v>
      </c>
      <c r="K9" s="5">
        <v>19.13</v>
      </c>
      <c r="L9" s="5">
        <v>960.87</v>
      </c>
      <c r="M9" s="5">
        <v>139.22</v>
      </c>
      <c r="N9" s="6">
        <v>0.18</v>
      </c>
      <c r="O9" s="5">
        <f t="shared" si="3"/>
        <v>172.95659999999998</v>
      </c>
    </row>
    <row r="10" spans="2:15" x14ac:dyDescent="0.35">
      <c r="B10">
        <v>8</v>
      </c>
      <c r="C10" t="s">
        <v>23</v>
      </c>
      <c r="D10" t="s">
        <v>43</v>
      </c>
      <c r="E10" s="5">
        <v>84.53</v>
      </c>
      <c r="F10" s="5">
        <v>0.5</v>
      </c>
      <c r="G10" s="5">
        <f t="shared" si="1"/>
        <v>42.265000000000001</v>
      </c>
      <c r="H10" s="5">
        <f t="shared" si="2"/>
        <v>-3.2299999999999986</v>
      </c>
      <c r="I10" s="5">
        <v>11.22</v>
      </c>
      <c r="J10" s="5">
        <f t="shared" si="0"/>
        <v>39.034999999999997</v>
      </c>
      <c r="K10" s="5">
        <v>14.45</v>
      </c>
      <c r="L10" s="5">
        <v>75.47</v>
      </c>
      <c r="M10" s="5">
        <v>0.11</v>
      </c>
      <c r="N10" s="6">
        <v>0.06</v>
      </c>
      <c r="O10" s="5">
        <f t="shared" si="3"/>
        <v>4.5282</v>
      </c>
    </row>
    <row r="11" spans="2:15" x14ac:dyDescent="0.35">
      <c r="B11">
        <v>9</v>
      </c>
      <c r="C11" t="s">
        <v>24</v>
      </c>
      <c r="D11" t="s">
        <v>41</v>
      </c>
      <c r="E11" s="5">
        <v>61.5</v>
      </c>
      <c r="F11" s="5">
        <v>1.82</v>
      </c>
      <c r="G11" s="5">
        <f t="shared" si="1"/>
        <v>111.93</v>
      </c>
      <c r="H11" s="5">
        <f t="shared" si="2"/>
        <v>27.150000000000002</v>
      </c>
      <c r="I11" s="5">
        <v>27.96</v>
      </c>
      <c r="J11" s="5">
        <f t="shared" si="0"/>
        <v>139.08000000000001</v>
      </c>
      <c r="K11" s="5">
        <v>0.81</v>
      </c>
      <c r="L11" s="5">
        <v>190.01</v>
      </c>
      <c r="M11" s="5">
        <v>6.79</v>
      </c>
      <c r="N11" s="6">
        <v>0.1</v>
      </c>
      <c r="O11" s="5">
        <f t="shared" si="3"/>
        <v>19.001000000000001</v>
      </c>
    </row>
    <row r="12" spans="2:15" x14ac:dyDescent="0.35">
      <c r="B12">
        <v>10</v>
      </c>
      <c r="C12" t="s">
        <v>25</v>
      </c>
      <c r="D12" t="s">
        <v>42</v>
      </c>
      <c r="E12" s="5">
        <v>36</v>
      </c>
      <c r="F12" s="5">
        <v>0.49</v>
      </c>
      <c r="G12" s="5">
        <f t="shared" si="1"/>
        <v>17.64</v>
      </c>
      <c r="H12" s="5">
        <f t="shared" si="2"/>
        <v>11.989999999999998</v>
      </c>
      <c r="I12" s="5">
        <v>12.53</v>
      </c>
      <c r="J12" s="5">
        <f t="shared" si="0"/>
        <v>29.630000000000003</v>
      </c>
      <c r="K12" s="5">
        <v>0.54</v>
      </c>
      <c r="L12" s="5">
        <v>26.72</v>
      </c>
      <c r="M12" s="5">
        <v>0.21</v>
      </c>
      <c r="N12" s="6">
        <v>0.11</v>
      </c>
      <c r="O12" s="5">
        <f t="shared" si="3"/>
        <v>2.9392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C9782-5A9F-4208-909C-A80C85653D5C}">
  <sheetPr>
    <tabColor rgb="FFFF0000"/>
  </sheetPr>
  <dimension ref="A1:D5441"/>
  <sheetViews>
    <sheetView showGridLines="0" topLeftCell="A5434" workbookViewId="0">
      <selection activeCell="E5440" sqref="E5440"/>
    </sheetView>
  </sheetViews>
  <sheetFormatPr defaultRowHeight="14.5" x14ac:dyDescent="0.35"/>
  <cols>
    <col min="1" max="1" width="25.81640625" customWidth="1"/>
    <col min="2" max="2" width="15.6328125" customWidth="1"/>
    <col min="4" max="4" width="64.36328125" bestFit="1" customWidth="1"/>
  </cols>
  <sheetData>
    <row r="1" spans="1:4" ht="29.5" thickBot="1" x14ac:dyDescent="0.4">
      <c r="A1" s="72" t="s">
        <v>144</v>
      </c>
      <c r="B1" s="72" t="s">
        <v>145</v>
      </c>
      <c r="C1" s="72" t="s">
        <v>146</v>
      </c>
      <c r="D1" s="72" t="s">
        <v>147</v>
      </c>
    </row>
    <row r="2" spans="1:4" ht="44" thickBot="1" x14ac:dyDescent="0.4">
      <c r="A2" s="71" t="s">
        <v>148</v>
      </c>
      <c r="B2" s="73">
        <v>533022</v>
      </c>
      <c r="C2" s="71" t="s">
        <v>149</v>
      </c>
      <c r="D2" s="71" t="s">
        <v>150</v>
      </c>
    </row>
    <row r="3" spans="1:4" ht="87.5" thickBot="1" x14ac:dyDescent="0.4">
      <c r="A3" s="71" t="s">
        <v>151</v>
      </c>
      <c r="B3" s="73">
        <v>526921</v>
      </c>
      <c r="C3" s="71" t="s">
        <v>152</v>
      </c>
      <c r="D3" s="71" t="s">
        <v>153</v>
      </c>
    </row>
    <row r="4" spans="1:4" ht="58.5" thickBot="1" x14ac:dyDescent="0.4">
      <c r="A4" s="71" t="s">
        <v>154</v>
      </c>
      <c r="B4" s="73">
        <v>532628</v>
      </c>
      <c r="C4" s="71" t="s">
        <v>155</v>
      </c>
      <c r="D4" s="71" t="s">
        <v>156</v>
      </c>
    </row>
    <row r="5" spans="1:4" ht="44" thickBot="1" x14ac:dyDescent="0.4">
      <c r="A5" s="71" t="s">
        <v>157</v>
      </c>
      <c r="B5" s="73">
        <v>523395</v>
      </c>
      <c r="C5" s="71" t="s">
        <v>158</v>
      </c>
      <c r="D5" s="71" t="s">
        <v>159</v>
      </c>
    </row>
    <row r="6" spans="1:4" ht="44" thickBot="1" x14ac:dyDescent="0.4">
      <c r="A6" s="71" t="s">
        <v>160</v>
      </c>
      <c r="B6" s="73">
        <v>523395</v>
      </c>
      <c r="C6" s="71" t="s">
        <v>161</v>
      </c>
      <c r="D6" s="71" t="s">
        <v>159</v>
      </c>
    </row>
    <row r="7" spans="1:4" ht="44" thickBot="1" x14ac:dyDescent="0.4">
      <c r="A7" s="71" t="s">
        <v>162</v>
      </c>
      <c r="B7" s="73">
        <v>516092</v>
      </c>
      <c r="C7" s="71" t="s">
        <v>163</v>
      </c>
      <c r="D7" s="71" t="s">
        <v>164</v>
      </c>
    </row>
    <row r="8" spans="1:4" ht="44" thickBot="1" x14ac:dyDescent="0.4">
      <c r="A8" s="71" t="s">
        <v>165</v>
      </c>
      <c r="B8" s="73">
        <v>540776</v>
      </c>
      <c r="C8" s="71" t="s">
        <v>166</v>
      </c>
      <c r="D8" s="71" t="s">
        <v>153</v>
      </c>
    </row>
    <row r="9" spans="1:4" ht="73" thickBot="1" x14ac:dyDescent="0.4">
      <c r="A9" s="71" t="s">
        <v>167</v>
      </c>
      <c r="B9" s="73">
        <v>526881</v>
      </c>
      <c r="C9" s="71" t="s">
        <v>168</v>
      </c>
      <c r="D9" s="71" t="s">
        <v>156</v>
      </c>
    </row>
    <row r="10" spans="1:4" ht="44" thickBot="1" x14ac:dyDescent="0.4">
      <c r="A10" s="71" t="s">
        <v>169</v>
      </c>
      <c r="B10" s="73">
        <v>540615</v>
      </c>
      <c r="C10" s="71" t="s">
        <v>170</v>
      </c>
      <c r="D10" s="71" t="s">
        <v>171</v>
      </c>
    </row>
    <row r="11" spans="1:4" ht="58.5" thickBot="1" x14ac:dyDescent="0.4">
      <c r="A11" s="71" t="s">
        <v>172</v>
      </c>
      <c r="B11" s="73">
        <v>540874</v>
      </c>
      <c r="C11" s="71" t="s">
        <v>170</v>
      </c>
      <c r="D11" s="71" t="s">
        <v>173</v>
      </c>
    </row>
    <row r="12" spans="1:4" ht="73" thickBot="1" x14ac:dyDescent="0.4">
      <c r="A12" s="71" t="s">
        <v>174</v>
      </c>
      <c r="B12" s="73">
        <v>512161</v>
      </c>
      <c r="C12" s="71" t="s">
        <v>175</v>
      </c>
      <c r="D12" s="71" t="s">
        <v>176</v>
      </c>
    </row>
    <row r="13" spans="1:4" ht="44" thickBot="1" x14ac:dyDescent="0.4">
      <c r="A13" s="71" t="s">
        <v>177</v>
      </c>
      <c r="B13" s="73">
        <v>540697</v>
      </c>
      <c r="C13" s="71" t="s">
        <v>170</v>
      </c>
      <c r="D13" s="71" t="s">
        <v>178</v>
      </c>
    </row>
    <row r="14" spans="1:4" ht="58.5" thickBot="1" x14ac:dyDescent="0.4">
      <c r="A14" s="71" t="s">
        <v>179</v>
      </c>
      <c r="B14" s="71" t="s">
        <v>170</v>
      </c>
      <c r="C14" s="71" t="s">
        <v>180</v>
      </c>
      <c r="D14" s="71" t="s">
        <v>181</v>
      </c>
    </row>
    <row r="15" spans="1:4" ht="58.5" thickBot="1" x14ac:dyDescent="0.4">
      <c r="A15" s="71" t="s">
        <v>182</v>
      </c>
      <c r="B15" s="73">
        <v>539620</v>
      </c>
      <c r="C15" s="71" t="s">
        <v>170</v>
      </c>
      <c r="D15" s="71" t="s">
        <v>183</v>
      </c>
    </row>
    <row r="16" spans="1:4" ht="44" thickBot="1" x14ac:dyDescent="0.4">
      <c r="A16" s="71" t="s">
        <v>184</v>
      </c>
      <c r="B16" s="73">
        <v>539300</v>
      </c>
      <c r="C16" s="71" t="s">
        <v>170</v>
      </c>
      <c r="D16" s="71" t="s">
        <v>185</v>
      </c>
    </row>
    <row r="17" spans="1:4" ht="58.5" thickBot="1" x14ac:dyDescent="0.4">
      <c r="A17" s="71" t="s">
        <v>186</v>
      </c>
      <c r="B17" s="73">
        <v>530499</v>
      </c>
      <c r="C17" s="71" t="s">
        <v>170</v>
      </c>
      <c r="D17" s="71" t="s">
        <v>187</v>
      </c>
    </row>
    <row r="18" spans="1:4" ht="58.5" thickBot="1" x14ac:dyDescent="0.4">
      <c r="A18" s="71" t="s">
        <v>188</v>
      </c>
      <c r="B18" s="73">
        <v>538351</v>
      </c>
      <c r="C18" s="71" t="s">
        <v>189</v>
      </c>
      <c r="D18" s="71" t="s">
        <v>190</v>
      </c>
    </row>
    <row r="19" spans="1:4" ht="58.5" thickBot="1" x14ac:dyDescent="0.4">
      <c r="A19" s="71" t="s">
        <v>191</v>
      </c>
      <c r="B19" s="73">
        <v>542012</v>
      </c>
      <c r="C19" s="71" t="s">
        <v>170</v>
      </c>
      <c r="D19" s="71" t="s">
        <v>192</v>
      </c>
    </row>
    <row r="20" spans="1:4" ht="58.5" thickBot="1" x14ac:dyDescent="0.4">
      <c r="A20" s="71" t="s">
        <v>193</v>
      </c>
      <c r="B20" s="73">
        <v>533292</v>
      </c>
      <c r="C20" s="71" t="s">
        <v>194</v>
      </c>
      <c r="D20" s="71" t="s">
        <v>195</v>
      </c>
    </row>
    <row r="21" spans="1:4" ht="73" thickBot="1" x14ac:dyDescent="0.4">
      <c r="A21" s="71" t="s">
        <v>196</v>
      </c>
      <c r="B21" s="73">
        <v>531611</v>
      </c>
      <c r="C21" s="71" t="s">
        <v>170</v>
      </c>
      <c r="D21" s="71" t="s">
        <v>187</v>
      </c>
    </row>
    <row r="22" spans="1:4" ht="73" thickBot="1" x14ac:dyDescent="0.4">
      <c r="A22" s="71" t="s">
        <v>197</v>
      </c>
      <c r="B22" s="73">
        <v>531611</v>
      </c>
      <c r="C22" s="71" t="s">
        <v>170</v>
      </c>
      <c r="D22" s="71" t="s">
        <v>187</v>
      </c>
    </row>
    <row r="23" spans="1:4" ht="73" thickBot="1" x14ac:dyDescent="0.4">
      <c r="A23" s="71" t="s">
        <v>198</v>
      </c>
      <c r="B23" s="71" t="s">
        <v>170</v>
      </c>
      <c r="C23" s="71" t="s">
        <v>199</v>
      </c>
      <c r="D23" s="71" t="s">
        <v>181</v>
      </c>
    </row>
    <row r="24" spans="1:4" ht="87.5" thickBot="1" x14ac:dyDescent="0.4">
      <c r="A24" s="71" t="s">
        <v>200</v>
      </c>
      <c r="B24" s="73">
        <v>539096</v>
      </c>
      <c r="C24" s="71" t="s">
        <v>170</v>
      </c>
      <c r="D24" s="71" t="s">
        <v>185</v>
      </c>
    </row>
    <row r="25" spans="1:4" ht="58.5" thickBot="1" x14ac:dyDescent="0.4">
      <c r="A25" s="71" t="s">
        <v>201</v>
      </c>
      <c r="B25" s="73">
        <v>538812</v>
      </c>
      <c r="C25" s="71" t="s">
        <v>170</v>
      </c>
      <c r="D25" s="71" t="s">
        <v>202</v>
      </c>
    </row>
    <row r="26" spans="1:4" ht="73" thickBot="1" x14ac:dyDescent="0.4">
      <c r="A26" s="71" t="s">
        <v>203</v>
      </c>
      <c r="B26" s="73">
        <v>539632</v>
      </c>
      <c r="C26" s="71" t="s">
        <v>170</v>
      </c>
      <c r="D26" s="71" t="s">
        <v>204</v>
      </c>
    </row>
    <row r="27" spans="1:4" ht="102" thickBot="1" x14ac:dyDescent="0.4">
      <c r="A27" s="71" t="s">
        <v>205</v>
      </c>
      <c r="B27" s="73">
        <v>542377</v>
      </c>
      <c r="C27" s="71" t="s">
        <v>206</v>
      </c>
      <c r="D27" s="71" t="s">
        <v>187</v>
      </c>
    </row>
    <row r="28" spans="1:4" ht="73" thickBot="1" x14ac:dyDescent="0.4">
      <c r="A28" s="71" t="s">
        <v>207</v>
      </c>
      <c r="B28" s="73">
        <v>524412</v>
      </c>
      <c r="C28" s="71" t="s">
        <v>170</v>
      </c>
      <c r="D28" s="71" t="s">
        <v>208</v>
      </c>
    </row>
    <row r="29" spans="1:4" ht="44" thickBot="1" x14ac:dyDescent="0.4">
      <c r="A29" s="71" t="s">
        <v>209</v>
      </c>
      <c r="B29" s="71" t="s">
        <v>170</v>
      </c>
      <c r="C29" s="71" t="s">
        <v>210</v>
      </c>
      <c r="D29" s="71" t="s">
        <v>181</v>
      </c>
    </row>
    <row r="30" spans="1:4" ht="58.5" thickBot="1" x14ac:dyDescent="0.4">
      <c r="A30" s="71" t="s">
        <v>211</v>
      </c>
      <c r="B30" s="73">
        <v>542580</v>
      </c>
      <c r="C30" s="71" t="s">
        <v>212</v>
      </c>
      <c r="D30" s="71" t="s">
        <v>213</v>
      </c>
    </row>
    <row r="31" spans="1:4" ht="44" thickBot="1" x14ac:dyDescent="0.4">
      <c r="A31" s="71" t="s">
        <v>214</v>
      </c>
      <c r="B31" s="73">
        <v>524348</v>
      </c>
      <c r="C31" s="71" t="s">
        <v>215</v>
      </c>
      <c r="D31" s="71" t="s">
        <v>208</v>
      </c>
    </row>
    <row r="32" spans="1:4" ht="58.5" thickBot="1" x14ac:dyDescent="0.4">
      <c r="A32" s="71" t="s">
        <v>216</v>
      </c>
      <c r="B32" s="73">
        <v>524208</v>
      </c>
      <c r="C32" s="71" t="s">
        <v>217</v>
      </c>
      <c r="D32" s="71" t="s">
        <v>218</v>
      </c>
    </row>
    <row r="33" spans="1:4" ht="44" thickBot="1" x14ac:dyDescent="0.4">
      <c r="A33" s="71" t="s">
        <v>219</v>
      </c>
      <c r="B33" s="73">
        <v>526488</v>
      </c>
      <c r="C33" s="71" t="s">
        <v>170</v>
      </c>
      <c r="D33" s="71" t="s">
        <v>185</v>
      </c>
    </row>
    <row r="34" spans="1:4" ht="73" thickBot="1" x14ac:dyDescent="0.4">
      <c r="A34" s="71" t="s">
        <v>220</v>
      </c>
      <c r="B34" s="73">
        <v>514274</v>
      </c>
      <c r="C34" s="71" t="s">
        <v>221</v>
      </c>
      <c r="D34" s="71" t="s">
        <v>185</v>
      </c>
    </row>
    <row r="35" spans="1:4" ht="44" thickBot="1" x14ac:dyDescent="0.4">
      <c r="A35" s="71" t="s">
        <v>222</v>
      </c>
      <c r="B35" s="71" t="s">
        <v>170</v>
      </c>
      <c r="C35" s="71" t="s">
        <v>223</v>
      </c>
      <c r="D35" s="71" t="s">
        <v>181</v>
      </c>
    </row>
    <row r="36" spans="1:4" ht="58.5" thickBot="1" x14ac:dyDescent="0.4">
      <c r="A36" s="71" t="s">
        <v>224</v>
      </c>
      <c r="B36" s="73">
        <v>519319</v>
      </c>
      <c r="C36" s="71" t="s">
        <v>170</v>
      </c>
      <c r="D36" s="71" t="s">
        <v>176</v>
      </c>
    </row>
    <row r="37" spans="1:4" ht="73" thickBot="1" x14ac:dyDescent="0.4">
      <c r="A37" s="71" t="s">
        <v>225</v>
      </c>
      <c r="B37" s="73">
        <v>512038</v>
      </c>
      <c r="C37" s="71" t="s">
        <v>170</v>
      </c>
      <c r="D37" s="71" t="s">
        <v>192</v>
      </c>
    </row>
    <row r="38" spans="1:4" ht="44" thickBot="1" x14ac:dyDescent="0.4">
      <c r="A38" s="71" t="s">
        <v>226</v>
      </c>
      <c r="B38" s="73">
        <v>541988</v>
      </c>
      <c r="C38" s="71" t="s">
        <v>227</v>
      </c>
      <c r="D38" s="71" t="s">
        <v>228</v>
      </c>
    </row>
    <row r="39" spans="1:4" ht="73" thickBot="1" x14ac:dyDescent="0.4">
      <c r="A39" s="71" t="s">
        <v>229</v>
      </c>
      <c r="B39" s="73">
        <v>539528</v>
      </c>
      <c r="C39" s="71" t="s">
        <v>170</v>
      </c>
      <c r="D39" s="71" t="s">
        <v>230</v>
      </c>
    </row>
    <row r="40" spans="1:4" ht="58.5" thickBot="1" x14ac:dyDescent="0.4">
      <c r="A40" s="71" t="s">
        <v>231</v>
      </c>
      <c r="B40" s="73">
        <v>523204</v>
      </c>
      <c r="C40" s="71" t="s">
        <v>232</v>
      </c>
      <c r="D40" s="71" t="s">
        <v>233</v>
      </c>
    </row>
    <row r="41" spans="1:4" ht="58.5" thickBot="1" x14ac:dyDescent="0.4">
      <c r="A41" s="71" t="s">
        <v>234</v>
      </c>
      <c r="B41" s="73">
        <v>512165</v>
      </c>
      <c r="C41" s="71" t="s">
        <v>170</v>
      </c>
      <c r="D41" s="71" t="s">
        <v>192</v>
      </c>
    </row>
    <row r="42" spans="1:4" ht="58.5" thickBot="1" x14ac:dyDescent="0.4">
      <c r="A42" s="71" t="s">
        <v>235</v>
      </c>
      <c r="B42" s="73">
        <v>500002</v>
      </c>
      <c r="C42" s="71" t="s">
        <v>236</v>
      </c>
      <c r="D42" s="71" t="s">
        <v>213</v>
      </c>
    </row>
    <row r="43" spans="1:4" ht="44" thickBot="1" x14ac:dyDescent="0.4">
      <c r="A43" s="71" t="s">
        <v>237</v>
      </c>
      <c r="B43" s="73">
        <v>500488</v>
      </c>
      <c r="C43" s="71" t="s">
        <v>238</v>
      </c>
      <c r="D43" s="71" t="s">
        <v>208</v>
      </c>
    </row>
    <row r="44" spans="1:4" ht="44" thickBot="1" x14ac:dyDescent="0.4">
      <c r="A44" s="71" t="s">
        <v>239</v>
      </c>
      <c r="B44" s="73">
        <v>500488</v>
      </c>
      <c r="C44" s="71" t="s">
        <v>240</v>
      </c>
      <c r="D44" s="71" t="s">
        <v>208</v>
      </c>
    </row>
    <row r="45" spans="1:4" ht="44" thickBot="1" x14ac:dyDescent="0.4">
      <c r="A45" s="71" t="s">
        <v>241</v>
      </c>
      <c r="B45" s="73">
        <v>520123</v>
      </c>
      <c r="C45" s="71" t="s">
        <v>170</v>
      </c>
      <c r="D45" s="71" t="s">
        <v>242</v>
      </c>
    </row>
    <row r="46" spans="1:4" ht="58.5" thickBot="1" x14ac:dyDescent="0.4">
      <c r="A46" s="71" t="s">
        <v>243</v>
      </c>
      <c r="B46" s="73">
        <v>513119</v>
      </c>
      <c r="C46" s="71" t="s">
        <v>170</v>
      </c>
      <c r="D46" s="71" t="s">
        <v>244</v>
      </c>
    </row>
    <row r="47" spans="1:4" ht="44" thickBot="1" x14ac:dyDescent="0.4">
      <c r="A47" s="71" t="s">
        <v>245</v>
      </c>
      <c r="B47" s="73">
        <v>520123</v>
      </c>
      <c r="C47" s="71" t="s">
        <v>170</v>
      </c>
      <c r="D47" s="71" t="s">
        <v>242</v>
      </c>
    </row>
    <row r="48" spans="1:4" ht="44" thickBot="1" x14ac:dyDescent="0.4">
      <c r="A48" s="71" t="s">
        <v>246</v>
      </c>
      <c r="B48" s="73">
        <v>532682</v>
      </c>
      <c r="C48" s="71" t="s">
        <v>247</v>
      </c>
      <c r="D48" s="71" t="s">
        <v>248</v>
      </c>
    </row>
    <row r="49" spans="1:4" ht="58.5" thickBot="1" x14ac:dyDescent="0.4">
      <c r="A49" s="71" t="s">
        <v>249</v>
      </c>
      <c r="B49" s="73">
        <v>539560</v>
      </c>
      <c r="C49" s="71" t="s">
        <v>170</v>
      </c>
      <c r="D49" s="71" t="s">
        <v>250</v>
      </c>
    </row>
    <row r="50" spans="1:4" ht="58.5" thickBot="1" x14ac:dyDescent="0.4">
      <c r="A50" s="71" t="s">
        <v>251</v>
      </c>
      <c r="B50" s="73">
        <v>532057</v>
      </c>
      <c r="C50" s="71" t="s">
        <v>170</v>
      </c>
      <c r="D50" s="71" t="s">
        <v>187</v>
      </c>
    </row>
    <row r="51" spans="1:4" ht="73" thickBot="1" x14ac:dyDescent="0.4">
      <c r="A51" s="71" t="s">
        <v>252</v>
      </c>
      <c r="B51" s="73">
        <v>538952</v>
      </c>
      <c r="C51" s="71" t="s">
        <v>170</v>
      </c>
      <c r="D51" s="71" t="s">
        <v>187</v>
      </c>
    </row>
    <row r="52" spans="1:4" ht="58.5" thickBot="1" x14ac:dyDescent="0.4">
      <c r="A52" s="71" t="s">
        <v>253</v>
      </c>
      <c r="B52" s="73">
        <v>538935</v>
      </c>
      <c r="C52" s="71" t="s">
        <v>170</v>
      </c>
      <c r="D52" s="71" t="s">
        <v>254</v>
      </c>
    </row>
    <row r="53" spans="1:4" ht="73" thickBot="1" x14ac:dyDescent="0.4">
      <c r="A53" s="71" t="s">
        <v>255</v>
      </c>
      <c r="B53" s="73">
        <v>539544</v>
      </c>
      <c r="C53" s="71" t="s">
        <v>170</v>
      </c>
      <c r="D53" s="71" t="s">
        <v>256</v>
      </c>
    </row>
    <row r="54" spans="1:4" ht="87.5" thickBot="1" x14ac:dyDescent="0.4">
      <c r="A54" s="71" t="s">
        <v>257</v>
      </c>
      <c r="B54" s="73">
        <v>511756</v>
      </c>
      <c r="C54" s="71" t="s">
        <v>170</v>
      </c>
      <c r="D54" s="71" t="s">
        <v>187</v>
      </c>
    </row>
    <row r="55" spans="1:4" ht="87.5" thickBot="1" x14ac:dyDescent="0.4">
      <c r="A55" s="71" t="s">
        <v>258</v>
      </c>
      <c r="B55" s="73">
        <v>511756</v>
      </c>
      <c r="C55" s="71" t="s">
        <v>170</v>
      </c>
      <c r="D55" s="71" t="s">
        <v>187</v>
      </c>
    </row>
    <row r="56" spans="1:4" ht="58.5" thickBot="1" x14ac:dyDescent="0.4">
      <c r="A56" s="71" t="s">
        <v>259</v>
      </c>
      <c r="B56" s="71" t="s">
        <v>170</v>
      </c>
      <c r="C56" s="71" t="s">
        <v>260</v>
      </c>
      <c r="D56" s="71" t="s">
        <v>261</v>
      </c>
    </row>
    <row r="57" spans="1:4" ht="58.5" thickBot="1" x14ac:dyDescent="0.4">
      <c r="A57" s="71" t="s">
        <v>262</v>
      </c>
      <c r="B57" s="73">
        <v>531161</v>
      </c>
      <c r="C57" s="71" t="s">
        <v>170</v>
      </c>
      <c r="D57" s="71" t="s">
        <v>263</v>
      </c>
    </row>
    <row r="58" spans="1:4" ht="58.5" thickBot="1" x14ac:dyDescent="0.4">
      <c r="A58" s="71" t="s">
        <v>264</v>
      </c>
      <c r="B58" s="73">
        <v>500410</v>
      </c>
      <c r="C58" s="71" t="s">
        <v>265</v>
      </c>
      <c r="D58" s="71" t="s">
        <v>183</v>
      </c>
    </row>
    <row r="59" spans="1:4" ht="58.5" thickBot="1" x14ac:dyDescent="0.4">
      <c r="A59" s="71" t="s">
        <v>266</v>
      </c>
      <c r="B59" s="73">
        <v>517494</v>
      </c>
      <c r="C59" s="71" t="s">
        <v>170</v>
      </c>
      <c r="D59" s="71" t="s">
        <v>267</v>
      </c>
    </row>
    <row r="60" spans="1:4" ht="58.5" thickBot="1" x14ac:dyDescent="0.4">
      <c r="A60" s="71" t="s">
        <v>268</v>
      </c>
      <c r="B60" s="73">
        <v>532268</v>
      </c>
      <c r="C60" s="71" t="s">
        <v>269</v>
      </c>
      <c r="D60" s="71" t="s">
        <v>156</v>
      </c>
    </row>
    <row r="61" spans="1:4" ht="44" thickBot="1" x14ac:dyDescent="0.4">
      <c r="A61" s="71" t="s">
        <v>270</v>
      </c>
      <c r="B61" s="71" t="s">
        <v>170</v>
      </c>
      <c r="C61" s="71" t="s">
        <v>271</v>
      </c>
      <c r="D61" s="71" t="s">
        <v>181</v>
      </c>
    </row>
    <row r="62" spans="1:4" ht="58.5" thickBot="1" x14ac:dyDescent="0.4">
      <c r="A62" s="71" t="s">
        <v>272</v>
      </c>
      <c r="B62" s="71" t="s">
        <v>170</v>
      </c>
      <c r="C62" s="71" t="s">
        <v>273</v>
      </c>
      <c r="D62" s="71" t="s">
        <v>181</v>
      </c>
    </row>
    <row r="63" spans="1:4" ht="44" thickBot="1" x14ac:dyDescent="0.4">
      <c r="A63" s="71" t="s">
        <v>274</v>
      </c>
      <c r="B63" s="73">
        <v>530093</v>
      </c>
      <c r="C63" s="71" t="s">
        <v>170</v>
      </c>
      <c r="D63" s="71" t="s">
        <v>275</v>
      </c>
    </row>
    <row r="64" spans="1:4" ht="73" thickBot="1" x14ac:dyDescent="0.4">
      <c r="A64" s="71" t="s">
        <v>276</v>
      </c>
      <c r="B64" s="71" t="s">
        <v>170</v>
      </c>
      <c r="C64" s="71" t="s">
        <v>277</v>
      </c>
      <c r="D64" s="71" t="s">
        <v>181</v>
      </c>
    </row>
    <row r="65" spans="1:4" ht="58.5" thickBot="1" x14ac:dyDescent="0.4">
      <c r="A65" s="71" t="s">
        <v>278</v>
      </c>
      <c r="B65" s="73">
        <v>539661</v>
      </c>
      <c r="C65" s="71" t="s">
        <v>170</v>
      </c>
      <c r="D65" s="71" t="s">
        <v>204</v>
      </c>
    </row>
    <row r="66" spans="1:4" ht="73" thickBot="1" x14ac:dyDescent="0.4">
      <c r="A66" s="71" t="s">
        <v>279</v>
      </c>
      <c r="B66" s="73">
        <v>531525</v>
      </c>
      <c r="C66" s="71" t="s">
        <v>170</v>
      </c>
      <c r="D66" s="71" t="s">
        <v>263</v>
      </c>
    </row>
    <row r="67" spans="1:4" ht="44" thickBot="1" x14ac:dyDescent="0.4">
      <c r="A67" s="71" t="s">
        <v>280</v>
      </c>
      <c r="B67" s="73">
        <v>538570</v>
      </c>
      <c r="C67" s="71" t="s">
        <v>281</v>
      </c>
      <c r="D67" s="71" t="s">
        <v>153</v>
      </c>
    </row>
    <row r="68" spans="1:4" ht="58.5" thickBot="1" x14ac:dyDescent="0.4">
      <c r="A68" s="71" t="s">
        <v>282</v>
      </c>
      <c r="B68" s="73">
        <v>517356</v>
      </c>
      <c r="C68" s="71" t="s">
        <v>170</v>
      </c>
      <c r="D68" s="71" t="s">
        <v>267</v>
      </c>
    </row>
    <row r="69" spans="1:4" ht="73" thickBot="1" x14ac:dyDescent="0.4">
      <c r="A69" s="71" t="s">
        <v>283</v>
      </c>
      <c r="B69" s="73">
        <v>530043</v>
      </c>
      <c r="C69" s="71" t="s">
        <v>170</v>
      </c>
      <c r="D69" s="71" t="s">
        <v>284</v>
      </c>
    </row>
    <row r="70" spans="1:4" ht="44" thickBot="1" x14ac:dyDescent="0.4">
      <c r="A70" s="71" t="s">
        <v>285</v>
      </c>
      <c r="B70" s="73">
        <v>539391</v>
      </c>
      <c r="C70" s="71" t="s">
        <v>170</v>
      </c>
      <c r="D70" s="71" t="s">
        <v>187</v>
      </c>
    </row>
    <row r="71" spans="1:4" ht="58.5" thickBot="1" x14ac:dyDescent="0.4">
      <c r="A71" s="71" t="s">
        <v>286</v>
      </c>
      <c r="B71" s="73">
        <v>513149</v>
      </c>
      <c r="C71" s="71" t="s">
        <v>287</v>
      </c>
      <c r="D71" s="71" t="s">
        <v>288</v>
      </c>
    </row>
    <row r="72" spans="1:4" ht="29.5" thickBot="1" x14ac:dyDescent="0.4">
      <c r="A72" s="71" t="s">
        <v>289</v>
      </c>
      <c r="B72" s="73">
        <v>524091</v>
      </c>
      <c r="C72" s="71" t="s">
        <v>170</v>
      </c>
      <c r="D72" s="71" t="s">
        <v>290</v>
      </c>
    </row>
    <row r="73" spans="1:4" ht="73" thickBot="1" x14ac:dyDescent="0.4">
      <c r="A73" s="71" t="s">
        <v>291</v>
      </c>
      <c r="B73" s="73">
        <v>532762</v>
      </c>
      <c r="C73" s="71" t="s">
        <v>292</v>
      </c>
      <c r="D73" s="71" t="s">
        <v>293</v>
      </c>
    </row>
    <row r="74" spans="1:4" ht="87.5" thickBot="1" x14ac:dyDescent="0.4">
      <c r="A74" s="71" t="s">
        <v>294</v>
      </c>
      <c r="B74" s="73">
        <v>511706</v>
      </c>
      <c r="C74" s="71" t="s">
        <v>170</v>
      </c>
      <c r="D74" s="71" t="s">
        <v>153</v>
      </c>
    </row>
    <row r="75" spans="1:4" ht="87.5" thickBot="1" x14ac:dyDescent="0.4">
      <c r="A75" s="71" t="s">
        <v>295</v>
      </c>
      <c r="B75" s="73">
        <v>511706</v>
      </c>
      <c r="C75" s="71" t="s">
        <v>170</v>
      </c>
      <c r="D75" s="71" t="s">
        <v>153</v>
      </c>
    </row>
    <row r="76" spans="1:4" ht="73" thickBot="1" x14ac:dyDescent="0.4">
      <c r="A76" s="71" t="s">
        <v>296</v>
      </c>
      <c r="B76" s="73">
        <v>541144</v>
      </c>
      <c r="C76" s="71" t="s">
        <v>170</v>
      </c>
      <c r="D76" s="71" t="s">
        <v>284</v>
      </c>
    </row>
    <row r="77" spans="1:4" ht="58.5" thickBot="1" x14ac:dyDescent="0.4">
      <c r="A77" s="71" t="s">
        <v>297</v>
      </c>
      <c r="B77" s="73">
        <v>512599</v>
      </c>
      <c r="C77" s="71" t="s">
        <v>298</v>
      </c>
      <c r="D77" s="71" t="s">
        <v>192</v>
      </c>
    </row>
    <row r="78" spans="1:4" ht="44" thickBot="1" x14ac:dyDescent="0.4">
      <c r="A78" s="71" t="s">
        <v>299</v>
      </c>
      <c r="B78" s="73">
        <v>542066</v>
      </c>
      <c r="C78" s="71" t="s">
        <v>300</v>
      </c>
      <c r="D78" s="71" t="s">
        <v>301</v>
      </c>
    </row>
    <row r="79" spans="1:4" ht="58.5" thickBot="1" x14ac:dyDescent="0.4">
      <c r="A79" s="71" t="s">
        <v>302</v>
      </c>
      <c r="B79" s="73">
        <v>541450</v>
      </c>
      <c r="C79" s="71" t="s">
        <v>303</v>
      </c>
      <c r="D79" s="71" t="s">
        <v>213</v>
      </c>
    </row>
    <row r="80" spans="1:4" ht="102" thickBot="1" x14ac:dyDescent="0.4">
      <c r="A80" s="71" t="s">
        <v>304</v>
      </c>
      <c r="B80" s="73">
        <v>532921</v>
      </c>
      <c r="C80" s="71" t="s">
        <v>305</v>
      </c>
      <c r="D80" s="71" t="s">
        <v>306</v>
      </c>
    </row>
    <row r="81" spans="1:4" ht="44" thickBot="1" x14ac:dyDescent="0.4">
      <c r="A81" s="71" t="s">
        <v>307</v>
      </c>
      <c r="B81" s="73">
        <v>533096</v>
      </c>
      <c r="C81" s="71" t="s">
        <v>308</v>
      </c>
      <c r="D81" s="71" t="s">
        <v>309</v>
      </c>
    </row>
    <row r="82" spans="1:4" ht="58.5" thickBot="1" x14ac:dyDescent="0.4">
      <c r="A82" s="71" t="s">
        <v>310</v>
      </c>
      <c r="B82" s="73">
        <v>539254</v>
      </c>
      <c r="C82" s="71" t="s">
        <v>311</v>
      </c>
      <c r="D82" s="71" t="s">
        <v>309</v>
      </c>
    </row>
    <row r="83" spans="1:4" ht="58.5" thickBot="1" x14ac:dyDescent="0.4">
      <c r="A83" s="71" t="s">
        <v>312</v>
      </c>
      <c r="B83" s="73">
        <v>538563</v>
      </c>
      <c r="C83" s="71" t="s">
        <v>170</v>
      </c>
      <c r="D83" s="71" t="s">
        <v>192</v>
      </c>
    </row>
    <row r="84" spans="1:4" ht="58.5" thickBot="1" x14ac:dyDescent="0.4">
      <c r="A84" s="71" t="s">
        <v>313</v>
      </c>
      <c r="B84" s="73">
        <v>526711</v>
      </c>
      <c r="C84" s="71" t="s">
        <v>170</v>
      </c>
      <c r="D84" s="71" t="s">
        <v>314</v>
      </c>
    </row>
    <row r="85" spans="1:4" ht="73" thickBot="1" x14ac:dyDescent="0.4">
      <c r="A85" s="71" t="s">
        <v>315</v>
      </c>
      <c r="B85" s="73">
        <v>523411</v>
      </c>
      <c r="C85" s="71" t="s">
        <v>170</v>
      </c>
      <c r="D85" s="71" t="s">
        <v>316</v>
      </c>
    </row>
    <row r="86" spans="1:4" ht="58.5" thickBot="1" x14ac:dyDescent="0.4">
      <c r="A86" s="71" t="s">
        <v>317</v>
      </c>
      <c r="B86" s="73">
        <v>539506</v>
      </c>
      <c r="C86" s="71" t="s">
        <v>170</v>
      </c>
      <c r="D86" s="71" t="s">
        <v>187</v>
      </c>
    </row>
    <row r="87" spans="1:4" ht="73" thickBot="1" x14ac:dyDescent="0.4">
      <c r="A87" s="71" t="s">
        <v>318</v>
      </c>
      <c r="B87" s="73">
        <v>507852</v>
      </c>
      <c r="C87" s="71" t="s">
        <v>170</v>
      </c>
      <c r="D87" s="71" t="s">
        <v>284</v>
      </c>
    </row>
    <row r="88" spans="1:4" ht="58.5" thickBot="1" x14ac:dyDescent="0.4">
      <c r="A88" s="71" t="s">
        <v>319</v>
      </c>
      <c r="B88" s="73">
        <v>541865</v>
      </c>
      <c r="C88" s="71" t="s">
        <v>170</v>
      </c>
      <c r="D88" s="71" t="s">
        <v>204</v>
      </c>
    </row>
    <row r="89" spans="1:4" ht="44" thickBot="1" x14ac:dyDescent="0.4">
      <c r="A89" s="71" t="s">
        <v>320</v>
      </c>
      <c r="B89" s="73">
        <v>519183</v>
      </c>
      <c r="C89" s="71" t="s">
        <v>321</v>
      </c>
      <c r="D89" s="71" t="s">
        <v>230</v>
      </c>
    </row>
    <row r="90" spans="1:4" ht="73" thickBot="1" x14ac:dyDescent="0.4">
      <c r="A90" s="71" t="s">
        <v>322</v>
      </c>
      <c r="B90" s="73">
        <v>539493</v>
      </c>
      <c r="C90" s="71" t="s">
        <v>170</v>
      </c>
      <c r="D90" s="71" t="s">
        <v>187</v>
      </c>
    </row>
    <row r="91" spans="1:4" ht="73" thickBot="1" x14ac:dyDescent="0.4">
      <c r="A91" s="71" t="s">
        <v>323</v>
      </c>
      <c r="B91" s="73">
        <v>539189</v>
      </c>
      <c r="C91" s="71" t="s">
        <v>170</v>
      </c>
      <c r="D91" s="71" t="s">
        <v>256</v>
      </c>
    </row>
    <row r="92" spans="1:4" ht="44" thickBot="1" x14ac:dyDescent="0.4">
      <c r="A92" s="71" t="s">
        <v>324</v>
      </c>
      <c r="B92" s="73">
        <v>780018</v>
      </c>
      <c r="C92" s="71" t="s">
        <v>170</v>
      </c>
      <c r="D92" s="71" t="s">
        <v>261</v>
      </c>
    </row>
    <row r="93" spans="1:4" ht="58.5" thickBot="1" x14ac:dyDescent="0.4">
      <c r="A93" s="71" t="s">
        <v>325</v>
      </c>
      <c r="B93" s="73">
        <v>538365</v>
      </c>
      <c r="C93" s="71" t="s">
        <v>326</v>
      </c>
      <c r="D93" s="71" t="s">
        <v>202</v>
      </c>
    </row>
    <row r="94" spans="1:4" ht="58.5" thickBot="1" x14ac:dyDescent="0.4">
      <c r="A94" s="71" t="s">
        <v>327</v>
      </c>
      <c r="B94" s="73">
        <v>532727</v>
      </c>
      <c r="C94" s="71" t="s">
        <v>328</v>
      </c>
      <c r="D94" s="71" t="s">
        <v>202</v>
      </c>
    </row>
    <row r="95" spans="1:4" ht="44" thickBot="1" x14ac:dyDescent="0.4">
      <c r="A95" s="71" t="s">
        <v>329</v>
      </c>
      <c r="B95" s="73">
        <v>531592</v>
      </c>
      <c r="C95" s="71" t="s">
        <v>170</v>
      </c>
      <c r="D95" s="71" t="s">
        <v>330</v>
      </c>
    </row>
    <row r="96" spans="1:4" ht="58.5" thickBot="1" x14ac:dyDescent="0.4">
      <c r="A96" s="71" t="s">
        <v>331</v>
      </c>
      <c r="B96" s="73">
        <v>532056</v>
      </c>
      <c r="C96" s="71" t="s">
        <v>170</v>
      </c>
      <c r="D96" s="71" t="s">
        <v>190</v>
      </c>
    </row>
    <row r="97" spans="1:4" ht="44" thickBot="1" x14ac:dyDescent="0.4">
      <c r="A97" s="71" t="s">
        <v>332</v>
      </c>
      <c r="B97" s="73">
        <v>514113</v>
      </c>
      <c r="C97" s="71" t="s">
        <v>170</v>
      </c>
      <c r="D97" s="71" t="s">
        <v>185</v>
      </c>
    </row>
    <row r="98" spans="1:4" ht="73" thickBot="1" x14ac:dyDescent="0.4">
      <c r="A98" s="71" t="s">
        <v>333</v>
      </c>
      <c r="B98" s="73">
        <v>534707</v>
      </c>
      <c r="C98" s="71" t="s">
        <v>170</v>
      </c>
      <c r="D98" s="71" t="s">
        <v>284</v>
      </c>
    </row>
    <row r="99" spans="1:4" ht="58.5" thickBot="1" x14ac:dyDescent="0.4">
      <c r="A99" s="71" t="s">
        <v>334</v>
      </c>
      <c r="B99" s="73">
        <v>540691</v>
      </c>
      <c r="C99" s="71" t="s">
        <v>335</v>
      </c>
      <c r="D99" s="71" t="s">
        <v>336</v>
      </c>
    </row>
    <row r="100" spans="1:4" ht="87.5" thickBot="1" x14ac:dyDescent="0.4">
      <c r="A100" s="71" t="s">
        <v>337</v>
      </c>
      <c r="B100" s="73">
        <v>535755</v>
      </c>
      <c r="C100" s="71" t="s">
        <v>338</v>
      </c>
      <c r="D100" s="71" t="s">
        <v>339</v>
      </c>
    </row>
    <row r="101" spans="1:4" ht="58.5" thickBot="1" x14ac:dyDescent="0.4">
      <c r="A101" s="71" t="s">
        <v>340</v>
      </c>
      <c r="B101" s="73">
        <v>532974</v>
      </c>
      <c r="C101" s="71" t="s">
        <v>341</v>
      </c>
      <c r="D101" s="71" t="s">
        <v>153</v>
      </c>
    </row>
    <row r="102" spans="1:4" ht="73" thickBot="1" x14ac:dyDescent="0.4">
      <c r="A102" s="71" t="s">
        <v>342</v>
      </c>
      <c r="B102" s="73">
        <v>540146</v>
      </c>
      <c r="C102" s="71" t="s">
        <v>170</v>
      </c>
      <c r="D102" s="71" t="s">
        <v>204</v>
      </c>
    </row>
    <row r="103" spans="1:4" ht="58.5" thickBot="1" x14ac:dyDescent="0.4">
      <c r="A103" s="71" t="s">
        <v>343</v>
      </c>
      <c r="B103" s="73">
        <v>513513</v>
      </c>
      <c r="C103" s="71" t="s">
        <v>170</v>
      </c>
      <c r="D103" s="71" t="s">
        <v>202</v>
      </c>
    </row>
    <row r="104" spans="1:4" ht="44" thickBot="1" x14ac:dyDescent="0.4">
      <c r="A104" s="71" t="s">
        <v>344</v>
      </c>
      <c r="B104" s="73">
        <v>521141</v>
      </c>
      <c r="C104" s="71" t="s">
        <v>170</v>
      </c>
      <c r="D104" s="71" t="s">
        <v>185</v>
      </c>
    </row>
    <row r="105" spans="1:4" ht="58.5" thickBot="1" x14ac:dyDescent="0.4">
      <c r="A105" s="71" t="s">
        <v>345</v>
      </c>
      <c r="B105" s="73">
        <v>540205</v>
      </c>
      <c r="C105" s="71" t="s">
        <v>170</v>
      </c>
      <c r="D105" s="71" t="s">
        <v>192</v>
      </c>
    </row>
    <row r="106" spans="1:4" ht="58.5" thickBot="1" x14ac:dyDescent="0.4">
      <c r="A106" s="71" t="s">
        <v>346</v>
      </c>
      <c r="B106" s="73">
        <v>539056</v>
      </c>
      <c r="C106" s="71" t="s">
        <v>347</v>
      </c>
      <c r="D106" s="71" t="s">
        <v>348</v>
      </c>
    </row>
    <row r="107" spans="1:4" ht="58.5" thickBot="1" x14ac:dyDescent="0.4">
      <c r="A107" s="71" t="s">
        <v>349</v>
      </c>
      <c r="B107" s="73">
        <v>511359</v>
      </c>
      <c r="C107" s="71" t="s">
        <v>170</v>
      </c>
      <c r="D107" s="71" t="s">
        <v>187</v>
      </c>
    </row>
    <row r="108" spans="1:4" ht="58.5" thickBot="1" x14ac:dyDescent="0.4">
      <c r="A108" s="71" t="s">
        <v>350</v>
      </c>
      <c r="B108" s="73">
        <v>530431</v>
      </c>
      <c r="C108" s="71" t="s">
        <v>170</v>
      </c>
      <c r="D108" s="71" t="s">
        <v>192</v>
      </c>
    </row>
    <row r="109" spans="1:4" ht="58.5" thickBot="1" x14ac:dyDescent="0.4">
      <c r="A109" s="71" t="s">
        <v>351</v>
      </c>
      <c r="B109" s="73">
        <v>523120</v>
      </c>
      <c r="C109" s="71" t="s">
        <v>170</v>
      </c>
      <c r="D109" s="71" t="s">
        <v>352</v>
      </c>
    </row>
    <row r="110" spans="1:4" ht="44" thickBot="1" x14ac:dyDescent="0.4">
      <c r="A110" s="71" t="s">
        <v>353</v>
      </c>
      <c r="B110" s="73">
        <v>517041</v>
      </c>
      <c r="C110" s="71" t="s">
        <v>354</v>
      </c>
      <c r="D110" s="71" t="s">
        <v>355</v>
      </c>
    </row>
    <row r="111" spans="1:4" ht="58.5" thickBot="1" x14ac:dyDescent="0.4">
      <c r="A111" s="71" t="s">
        <v>356</v>
      </c>
      <c r="B111" s="73">
        <v>532172</v>
      </c>
      <c r="C111" s="71" t="s">
        <v>357</v>
      </c>
      <c r="D111" s="71" t="s">
        <v>156</v>
      </c>
    </row>
    <row r="112" spans="1:4" ht="44" thickBot="1" x14ac:dyDescent="0.4">
      <c r="A112" s="71" t="s">
        <v>358</v>
      </c>
      <c r="B112" s="73">
        <v>523031</v>
      </c>
      <c r="C112" s="71" t="s">
        <v>170</v>
      </c>
      <c r="D112" s="71" t="s">
        <v>359</v>
      </c>
    </row>
    <row r="113" spans="1:4" ht="58.5" thickBot="1" x14ac:dyDescent="0.4">
      <c r="A113" s="71" t="s">
        <v>360</v>
      </c>
      <c r="B113" s="73">
        <v>521048</v>
      </c>
      <c r="C113" s="71" t="s">
        <v>170</v>
      </c>
      <c r="D113" s="71" t="s">
        <v>185</v>
      </c>
    </row>
    <row r="114" spans="1:4" ht="87.5" thickBot="1" x14ac:dyDescent="0.4">
      <c r="A114" s="71" t="s">
        <v>361</v>
      </c>
      <c r="B114" s="73">
        <v>534612</v>
      </c>
      <c r="C114" s="71" t="s">
        <v>170</v>
      </c>
      <c r="D114" s="71" t="s">
        <v>309</v>
      </c>
    </row>
    <row r="115" spans="1:4" ht="73" thickBot="1" x14ac:dyDescent="0.4">
      <c r="A115" s="71" t="s">
        <v>362</v>
      </c>
      <c r="B115" s="73">
        <v>506947</v>
      </c>
      <c r="C115" s="71" t="s">
        <v>170</v>
      </c>
      <c r="D115" s="71" t="s">
        <v>218</v>
      </c>
    </row>
    <row r="116" spans="1:4" ht="73" thickBot="1" x14ac:dyDescent="0.4">
      <c r="A116" s="71" t="s">
        <v>363</v>
      </c>
      <c r="B116" s="73">
        <v>531047</v>
      </c>
      <c r="C116" s="71" t="s">
        <v>170</v>
      </c>
      <c r="D116" s="71" t="s">
        <v>187</v>
      </c>
    </row>
    <row r="117" spans="1:4" ht="58.5" thickBot="1" x14ac:dyDescent="0.4">
      <c r="A117" s="71" t="s">
        <v>364</v>
      </c>
      <c r="B117" s="73">
        <v>539982</v>
      </c>
      <c r="C117" s="71" t="s">
        <v>170</v>
      </c>
      <c r="D117" s="71" t="s">
        <v>365</v>
      </c>
    </row>
    <row r="118" spans="1:4" ht="87.5" thickBot="1" x14ac:dyDescent="0.4">
      <c r="A118" s="71" t="s">
        <v>366</v>
      </c>
      <c r="B118" s="73">
        <v>540025</v>
      </c>
      <c r="C118" s="71" t="s">
        <v>367</v>
      </c>
      <c r="D118" s="71" t="s">
        <v>368</v>
      </c>
    </row>
    <row r="119" spans="1:4" ht="87.5" thickBot="1" x14ac:dyDescent="0.4">
      <c r="A119" s="71" t="s">
        <v>369</v>
      </c>
      <c r="B119" s="73">
        <v>523269</v>
      </c>
      <c r="C119" s="71" t="s">
        <v>370</v>
      </c>
      <c r="D119" s="71" t="s">
        <v>371</v>
      </c>
    </row>
    <row r="120" spans="1:4" ht="87.5" thickBot="1" x14ac:dyDescent="0.4">
      <c r="A120" s="71" t="s">
        <v>372</v>
      </c>
      <c r="B120" s="73">
        <v>523269</v>
      </c>
      <c r="C120" s="71" t="s">
        <v>370</v>
      </c>
      <c r="D120" s="71" t="s">
        <v>371</v>
      </c>
    </row>
    <row r="121" spans="1:4" ht="73" thickBot="1" x14ac:dyDescent="0.4">
      <c r="A121" s="71" t="s">
        <v>373</v>
      </c>
      <c r="B121" s="73">
        <v>531429</v>
      </c>
      <c r="C121" s="71" t="s">
        <v>170</v>
      </c>
      <c r="D121" s="71" t="s">
        <v>263</v>
      </c>
    </row>
    <row r="122" spans="1:4" ht="44" thickBot="1" x14ac:dyDescent="0.4">
      <c r="A122" s="71" t="s">
        <v>374</v>
      </c>
      <c r="B122" s="73">
        <v>539773</v>
      </c>
      <c r="C122" s="71" t="s">
        <v>170</v>
      </c>
      <c r="D122" s="71" t="s">
        <v>187</v>
      </c>
    </row>
    <row r="123" spans="1:4" ht="58.5" thickBot="1" x14ac:dyDescent="0.4">
      <c r="A123" s="71" t="s">
        <v>375</v>
      </c>
      <c r="B123" s="73">
        <v>531686</v>
      </c>
      <c r="C123" s="71" t="s">
        <v>170</v>
      </c>
      <c r="D123" s="71" t="s">
        <v>208</v>
      </c>
    </row>
    <row r="124" spans="1:4" ht="58.5" thickBot="1" x14ac:dyDescent="0.4">
      <c r="A124" s="71" t="s">
        <v>376</v>
      </c>
      <c r="B124" s="73">
        <v>541152</v>
      </c>
      <c r="C124" s="71" t="s">
        <v>170</v>
      </c>
      <c r="D124" s="71" t="s">
        <v>192</v>
      </c>
    </row>
    <row r="125" spans="1:4" ht="58.5" thickBot="1" x14ac:dyDescent="0.4">
      <c r="A125" s="71" t="s">
        <v>377</v>
      </c>
      <c r="B125" s="73">
        <v>541152</v>
      </c>
      <c r="C125" s="71" t="s">
        <v>170</v>
      </c>
      <c r="D125" s="71" t="s">
        <v>192</v>
      </c>
    </row>
    <row r="126" spans="1:4" ht="73" thickBot="1" x14ac:dyDescent="0.4">
      <c r="A126" s="71" t="s">
        <v>378</v>
      </c>
      <c r="B126" s="73">
        <v>500003</v>
      </c>
      <c r="C126" s="71" t="s">
        <v>379</v>
      </c>
      <c r="D126" s="71" t="s">
        <v>380</v>
      </c>
    </row>
    <row r="127" spans="1:4" ht="87.5" thickBot="1" x14ac:dyDescent="0.4">
      <c r="A127" s="71" t="s">
        <v>381</v>
      </c>
      <c r="B127" s="73">
        <v>541402</v>
      </c>
      <c r="C127" s="71" t="s">
        <v>170</v>
      </c>
      <c r="D127" s="71" t="s">
        <v>178</v>
      </c>
    </row>
    <row r="128" spans="1:4" ht="102" thickBot="1" x14ac:dyDescent="0.4">
      <c r="A128" s="71" t="s">
        <v>382</v>
      </c>
      <c r="B128" s="73">
        <v>531921</v>
      </c>
      <c r="C128" s="71" t="s">
        <v>383</v>
      </c>
      <c r="D128" s="71" t="s">
        <v>384</v>
      </c>
    </row>
    <row r="129" spans="1:4" ht="58.5" thickBot="1" x14ac:dyDescent="0.4">
      <c r="A129" s="71" t="s">
        <v>385</v>
      </c>
      <c r="B129" s="73">
        <v>500463</v>
      </c>
      <c r="C129" s="71" t="s">
        <v>386</v>
      </c>
      <c r="D129" s="71" t="s">
        <v>156</v>
      </c>
    </row>
    <row r="130" spans="1:4" ht="44" thickBot="1" x14ac:dyDescent="0.4">
      <c r="A130" s="71" t="s">
        <v>387</v>
      </c>
      <c r="B130" s="73">
        <v>539042</v>
      </c>
      <c r="C130" s="71" t="s">
        <v>170</v>
      </c>
      <c r="D130" s="71" t="s">
        <v>256</v>
      </c>
    </row>
    <row r="131" spans="1:4" ht="58.5" thickBot="1" x14ac:dyDescent="0.4">
      <c r="A131" s="71" t="s">
        <v>388</v>
      </c>
      <c r="B131" s="73">
        <v>516020</v>
      </c>
      <c r="C131" s="71" t="s">
        <v>170</v>
      </c>
      <c r="D131" s="71" t="s">
        <v>164</v>
      </c>
    </row>
    <row r="132" spans="1:4" ht="73" thickBot="1" x14ac:dyDescent="0.4">
      <c r="A132" s="71" t="s">
        <v>389</v>
      </c>
      <c r="B132" s="73">
        <v>537492</v>
      </c>
      <c r="C132" s="71" t="s">
        <v>170</v>
      </c>
      <c r="D132" s="71" t="s">
        <v>192</v>
      </c>
    </row>
    <row r="133" spans="1:4" ht="58.5" thickBot="1" x14ac:dyDescent="0.4">
      <c r="A133" s="71" t="s">
        <v>390</v>
      </c>
      <c r="B133" s="73">
        <v>537292</v>
      </c>
      <c r="C133" s="71" t="s">
        <v>391</v>
      </c>
      <c r="D133" s="71" t="s">
        <v>368</v>
      </c>
    </row>
    <row r="134" spans="1:4" ht="58.5" thickBot="1" x14ac:dyDescent="0.4">
      <c r="A134" s="71" t="s">
        <v>392</v>
      </c>
      <c r="B134" s="73">
        <v>537292</v>
      </c>
      <c r="C134" s="71" t="s">
        <v>391</v>
      </c>
      <c r="D134" s="71" t="s">
        <v>368</v>
      </c>
    </row>
    <row r="135" spans="1:4" ht="58.5" thickBot="1" x14ac:dyDescent="0.4">
      <c r="A135" s="71" t="s">
        <v>393</v>
      </c>
      <c r="B135" s="71" t="s">
        <v>170</v>
      </c>
      <c r="C135" s="71" t="s">
        <v>394</v>
      </c>
      <c r="D135" s="71" t="s">
        <v>181</v>
      </c>
    </row>
    <row r="136" spans="1:4" ht="58.5" thickBot="1" x14ac:dyDescent="0.4">
      <c r="A136" s="71" t="s">
        <v>395</v>
      </c>
      <c r="B136" s="71" t="s">
        <v>170</v>
      </c>
      <c r="C136" s="71" t="s">
        <v>394</v>
      </c>
      <c r="D136" s="71" t="s">
        <v>181</v>
      </c>
    </row>
    <row r="137" spans="1:4" ht="58.5" thickBot="1" x14ac:dyDescent="0.4">
      <c r="A137" s="71" t="s">
        <v>396</v>
      </c>
      <c r="B137" s="73">
        <v>500215</v>
      </c>
      <c r="C137" s="71" t="s">
        <v>397</v>
      </c>
      <c r="D137" s="71" t="s">
        <v>368</v>
      </c>
    </row>
    <row r="138" spans="1:4" ht="44" thickBot="1" x14ac:dyDescent="0.4">
      <c r="A138" s="71" t="s">
        <v>398</v>
      </c>
      <c r="B138" s="71" t="s">
        <v>170</v>
      </c>
      <c r="C138" s="71" t="s">
        <v>399</v>
      </c>
      <c r="D138" s="71" t="s">
        <v>181</v>
      </c>
    </row>
    <row r="139" spans="1:4" ht="44" thickBot="1" x14ac:dyDescent="0.4">
      <c r="A139" s="71" t="s">
        <v>400</v>
      </c>
      <c r="B139" s="71" t="s">
        <v>170</v>
      </c>
      <c r="C139" s="71" t="s">
        <v>401</v>
      </c>
      <c r="D139" s="71" t="s">
        <v>181</v>
      </c>
    </row>
    <row r="140" spans="1:4" ht="87.5" thickBot="1" x14ac:dyDescent="0.4">
      <c r="A140" s="71" t="s">
        <v>402</v>
      </c>
      <c r="B140" s="73">
        <v>532811</v>
      </c>
      <c r="C140" s="71" t="s">
        <v>403</v>
      </c>
      <c r="D140" s="71" t="s">
        <v>256</v>
      </c>
    </row>
    <row r="141" spans="1:4" ht="87.5" thickBot="1" x14ac:dyDescent="0.4">
      <c r="A141" s="71" t="s">
        <v>404</v>
      </c>
      <c r="B141" s="73">
        <v>532811</v>
      </c>
      <c r="C141" s="71" t="s">
        <v>403</v>
      </c>
      <c r="D141" s="71" t="s">
        <v>256</v>
      </c>
    </row>
    <row r="142" spans="1:4" ht="58.5" thickBot="1" x14ac:dyDescent="0.4">
      <c r="A142" s="71" t="s">
        <v>405</v>
      </c>
      <c r="B142" s="73">
        <v>522273</v>
      </c>
      <c r="C142" s="71" t="s">
        <v>170</v>
      </c>
      <c r="D142" s="71" t="s">
        <v>202</v>
      </c>
    </row>
    <row r="143" spans="1:4" ht="73" thickBot="1" x14ac:dyDescent="0.4">
      <c r="A143" s="71" t="s">
        <v>406</v>
      </c>
      <c r="B143" s="73">
        <v>532806</v>
      </c>
      <c r="C143" s="71" t="s">
        <v>170</v>
      </c>
      <c r="D143" s="71" t="s">
        <v>407</v>
      </c>
    </row>
    <row r="144" spans="1:4" ht="44" thickBot="1" x14ac:dyDescent="0.4">
      <c r="A144" s="71" t="s">
        <v>408</v>
      </c>
      <c r="B144" s="73">
        <v>532683</v>
      </c>
      <c r="C144" s="71" t="s">
        <v>409</v>
      </c>
      <c r="D144" s="71" t="s">
        <v>355</v>
      </c>
    </row>
    <row r="145" spans="1:4" ht="44" thickBot="1" x14ac:dyDescent="0.4">
      <c r="A145" s="71" t="s">
        <v>410</v>
      </c>
      <c r="B145" s="73">
        <v>524288</v>
      </c>
      <c r="C145" s="71" t="s">
        <v>170</v>
      </c>
      <c r="D145" s="71" t="s">
        <v>314</v>
      </c>
    </row>
    <row r="146" spans="1:4" ht="29.5" thickBot="1" x14ac:dyDescent="0.4">
      <c r="A146" s="71" t="s">
        <v>411</v>
      </c>
      <c r="B146" s="71" t="s">
        <v>170</v>
      </c>
      <c r="C146" s="71" t="s">
        <v>412</v>
      </c>
      <c r="D146" s="71" t="s">
        <v>181</v>
      </c>
    </row>
    <row r="147" spans="1:4" ht="29.5" thickBot="1" x14ac:dyDescent="0.4">
      <c r="A147" s="71" t="s">
        <v>413</v>
      </c>
      <c r="B147" s="71" t="s">
        <v>170</v>
      </c>
      <c r="C147" s="71" t="s">
        <v>414</v>
      </c>
      <c r="D147" s="71" t="s">
        <v>181</v>
      </c>
    </row>
    <row r="148" spans="1:4" ht="58.5" thickBot="1" x14ac:dyDescent="0.4">
      <c r="A148" s="71" t="s">
        <v>415</v>
      </c>
      <c r="B148" s="73">
        <v>532975</v>
      </c>
      <c r="C148" s="71" t="s">
        <v>170</v>
      </c>
      <c r="D148" s="71" t="s">
        <v>316</v>
      </c>
    </row>
    <row r="149" spans="1:4" ht="44" thickBot="1" x14ac:dyDescent="0.4">
      <c r="A149" s="71" t="s">
        <v>416</v>
      </c>
      <c r="B149" s="73">
        <v>532331</v>
      </c>
      <c r="C149" s="71" t="s">
        <v>417</v>
      </c>
      <c r="D149" s="71" t="s">
        <v>208</v>
      </c>
    </row>
    <row r="150" spans="1:4" ht="44" thickBot="1" x14ac:dyDescent="0.4">
      <c r="A150" s="71" t="s">
        <v>418</v>
      </c>
      <c r="B150" s="73">
        <v>519216</v>
      </c>
      <c r="C150" s="71" t="s">
        <v>170</v>
      </c>
      <c r="D150" s="71" t="s">
        <v>419</v>
      </c>
    </row>
    <row r="151" spans="1:4" ht="58.5" thickBot="1" x14ac:dyDescent="0.4">
      <c r="A151" s="71" t="s">
        <v>420</v>
      </c>
      <c r="B151" s="73">
        <v>511692</v>
      </c>
      <c r="C151" s="71" t="s">
        <v>170</v>
      </c>
      <c r="D151" s="71" t="s">
        <v>153</v>
      </c>
    </row>
    <row r="152" spans="1:4" ht="58.5" thickBot="1" x14ac:dyDescent="0.4">
      <c r="A152" s="71" t="s">
        <v>421</v>
      </c>
      <c r="B152" s="73">
        <v>530713</v>
      </c>
      <c r="C152" s="71" t="s">
        <v>170</v>
      </c>
      <c r="D152" s="71" t="s">
        <v>156</v>
      </c>
    </row>
    <row r="153" spans="1:4" ht="73" thickBot="1" x14ac:dyDescent="0.4">
      <c r="A153" s="71" t="s">
        <v>422</v>
      </c>
      <c r="B153" s="73">
        <v>513349</v>
      </c>
      <c r="C153" s="71" t="s">
        <v>423</v>
      </c>
      <c r="D153" s="71" t="s">
        <v>256</v>
      </c>
    </row>
    <row r="154" spans="1:4" ht="73" thickBot="1" x14ac:dyDescent="0.4">
      <c r="A154" s="71" t="s">
        <v>424</v>
      </c>
      <c r="B154" s="73">
        <v>513349</v>
      </c>
      <c r="C154" s="71" t="s">
        <v>423</v>
      </c>
      <c r="D154" s="71" t="s">
        <v>256</v>
      </c>
    </row>
    <row r="155" spans="1:4" ht="44" thickBot="1" x14ac:dyDescent="0.4">
      <c r="A155" s="71" t="s">
        <v>425</v>
      </c>
      <c r="B155" s="71" t="s">
        <v>170</v>
      </c>
      <c r="C155" s="71" t="s">
        <v>426</v>
      </c>
      <c r="D155" s="71" t="s">
        <v>181</v>
      </c>
    </row>
    <row r="156" spans="1:4" ht="87.5" thickBot="1" x14ac:dyDescent="0.4">
      <c r="A156" s="71" t="s">
        <v>427</v>
      </c>
      <c r="B156" s="73">
        <v>526628</v>
      </c>
      <c r="C156" s="71" t="s">
        <v>170</v>
      </c>
      <c r="D156" s="71" t="s">
        <v>348</v>
      </c>
    </row>
    <row r="157" spans="1:4" ht="58.5" thickBot="1" x14ac:dyDescent="0.4">
      <c r="A157" s="71" t="s">
        <v>428</v>
      </c>
      <c r="B157" s="73">
        <v>530621</v>
      </c>
      <c r="C157" s="71" t="s">
        <v>170</v>
      </c>
      <c r="D157" s="71" t="s">
        <v>178</v>
      </c>
    </row>
    <row r="158" spans="1:4" ht="58.5" thickBot="1" x14ac:dyDescent="0.4">
      <c r="A158" s="71" t="s">
        <v>429</v>
      </c>
      <c r="B158" s="71" t="s">
        <v>170</v>
      </c>
      <c r="C158" s="71" t="s">
        <v>430</v>
      </c>
      <c r="D158" s="71" t="s">
        <v>181</v>
      </c>
    </row>
    <row r="159" spans="1:4" ht="73" thickBot="1" x14ac:dyDescent="0.4">
      <c r="A159" s="71" t="s">
        <v>431</v>
      </c>
      <c r="B159" s="73">
        <v>538778</v>
      </c>
      <c r="C159" s="71" t="s">
        <v>170</v>
      </c>
      <c r="D159" s="71" t="s">
        <v>187</v>
      </c>
    </row>
    <row r="160" spans="1:4" ht="29.5" thickBot="1" x14ac:dyDescent="0.4">
      <c r="A160" s="71" t="s">
        <v>432</v>
      </c>
      <c r="B160" s="71" t="s">
        <v>170</v>
      </c>
      <c r="C160" s="71" t="s">
        <v>433</v>
      </c>
      <c r="D160" s="71" t="s">
        <v>181</v>
      </c>
    </row>
    <row r="161" spans="1:4" ht="73" thickBot="1" x14ac:dyDescent="0.4">
      <c r="A161" s="71" t="s">
        <v>434</v>
      </c>
      <c r="B161" s="73">
        <v>542020</v>
      </c>
      <c r="C161" s="71" t="s">
        <v>170</v>
      </c>
      <c r="D161" s="71" t="s">
        <v>284</v>
      </c>
    </row>
    <row r="162" spans="1:4" ht="73" thickBot="1" x14ac:dyDescent="0.4">
      <c r="A162" s="71" t="s">
        <v>435</v>
      </c>
      <c r="B162" s="73">
        <v>542020</v>
      </c>
      <c r="C162" s="71" t="s">
        <v>170</v>
      </c>
      <c r="D162" s="71" t="s">
        <v>284</v>
      </c>
    </row>
    <row r="163" spans="1:4" ht="73" thickBot="1" x14ac:dyDescent="0.4">
      <c r="A163" s="71" t="s">
        <v>436</v>
      </c>
      <c r="B163" s="73">
        <v>540718</v>
      </c>
      <c r="C163" s="71" t="s">
        <v>170</v>
      </c>
      <c r="D163" s="71" t="s">
        <v>185</v>
      </c>
    </row>
    <row r="164" spans="1:4" ht="73" thickBot="1" x14ac:dyDescent="0.4">
      <c r="A164" s="71" t="s">
        <v>437</v>
      </c>
      <c r="B164" s="73">
        <v>539017</v>
      </c>
      <c r="C164" s="71" t="s">
        <v>170</v>
      </c>
      <c r="D164" s="71" t="s">
        <v>228</v>
      </c>
    </row>
    <row r="165" spans="1:4" ht="44" thickBot="1" x14ac:dyDescent="0.4">
      <c r="A165" s="71" t="s">
        <v>438</v>
      </c>
      <c r="B165" s="73">
        <v>532351</v>
      </c>
      <c r="C165" s="71" t="s">
        <v>439</v>
      </c>
      <c r="D165" s="71" t="s">
        <v>440</v>
      </c>
    </row>
    <row r="166" spans="1:4" ht="44" thickBot="1" x14ac:dyDescent="0.4">
      <c r="A166" s="71" t="s">
        <v>441</v>
      </c>
      <c r="B166" s="73">
        <v>541303</v>
      </c>
      <c r="C166" s="71" t="s">
        <v>170</v>
      </c>
      <c r="D166" s="71" t="s">
        <v>185</v>
      </c>
    </row>
    <row r="167" spans="1:4" ht="58.5" thickBot="1" x14ac:dyDescent="0.4">
      <c r="A167" s="71" t="s">
        <v>442</v>
      </c>
      <c r="B167" s="73">
        <v>524598</v>
      </c>
      <c r="C167" s="71" t="s">
        <v>443</v>
      </c>
      <c r="D167" s="71" t="s">
        <v>330</v>
      </c>
    </row>
    <row r="168" spans="1:4" ht="58.5" thickBot="1" x14ac:dyDescent="0.4">
      <c r="A168" s="71" t="s">
        <v>444</v>
      </c>
      <c r="B168" s="73">
        <v>524598</v>
      </c>
      <c r="C168" s="71" t="s">
        <v>443</v>
      </c>
      <c r="D168" s="71" t="s">
        <v>330</v>
      </c>
    </row>
    <row r="169" spans="1:4" ht="58.5" thickBot="1" x14ac:dyDescent="0.4">
      <c r="A169" s="71" t="s">
        <v>445</v>
      </c>
      <c r="B169" s="73">
        <v>500710</v>
      </c>
      <c r="C169" s="71" t="s">
        <v>446</v>
      </c>
      <c r="D169" s="71" t="s">
        <v>447</v>
      </c>
    </row>
    <row r="170" spans="1:4" ht="58.5" thickBot="1" x14ac:dyDescent="0.4">
      <c r="A170" s="71" t="s">
        <v>448</v>
      </c>
      <c r="B170" s="73">
        <v>500710</v>
      </c>
      <c r="C170" s="71" t="s">
        <v>449</v>
      </c>
      <c r="D170" s="71" t="s">
        <v>447</v>
      </c>
    </row>
    <row r="171" spans="1:4" ht="44" thickBot="1" x14ac:dyDescent="0.4">
      <c r="A171" s="71" t="s">
        <v>450</v>
      </c>
      <c r="B171" s="73">
        <v>535916</v>
      </c>
      <c r="C171" s="71" t="s">
        <v>170</v>
      </c>
      <c r="D171" s="71" t="s">
        <v>153</v>
      </c>
    </row>
    <row r="172" spans="1:4" ht="58.5" thickBot="1" x14ac:dyDescent="0.4">
      <c r="A172" s="71" t="s">
        <v>451</v>
      </c>
      <c r="B172" s="73">
        <v>539115</v>
      </c>
      <c r="C172" s="71" t="s">
        <v>170</v>
      </c>
      <c r="D172" s="71" t="s">
        <v>173</v>
      </c>
    </row>
    <row r="173" spans="1:4" ht="44" thickBot="1" x14ac:dyDescent="0.4">
      <c r="A173" s="71" t="s">
        <v>452</v>
      </c>
      <c r="B173" s="73">
        <v>531082</v>
      </c>
      <c r="C173" s="71" t="s">
        <v>453</v>
      </c>
      <c r="D173" s="71" t="s">
        <v>153</v>
      </c>
    </row>
    <row r="174" spans="1:4" ht="44" thickBot="1" x14ac:dyDescent="0.4">
      <c r="A174" s="71" t="s">
        <v>454</v>
      </c>
      <c r="B174" s="73">
        <v>524075</v>
      </c>
      <c r="C174" s="71" t="s">
        <v>455</v>
      </c>
      <c r="D174" s="71" t="s">
        <v>208</v>
      </c>
    </row>
    <row r="175" spans="1:4" ht="73" thickBot="1" x14ac:dyDescent="0.4">
      <c r="A175" s="71" t="s">
        <v>456</v>
      </c>
      <c r="B175" s="73">
        <v>531409</v>
      </c>
      <c r="C175" s="71" t="s">
        <v>170</v>
      </c>
      <c r="D175" s="71" t="s">
        <v>218</v>
      </c>
    </row>
    <row r="176" spans="1:4" ht="58.5" thickBot="1" x14ac:dyDescent="0.4">
      <c r="A176" s="71" t="s">
        <v>457</v>
      </c>
      <c r="B176" s="73">
        <v>526707</v>
      </c>
      <c r="C176" s="71" t="s">
        <v>458</v>
      </c>
      <c r="D176" s="71" t="s">
        <v>192</v>
      </c>
    </row>
    <row r="177" spans="1:4" ht="58.5" thickBot="1" x14ac:dyDescent="0.4">
      <c r="A177" s="71" t="s">
        <v>459</v>
      </c>
      <c r="B177" s="73">
        <v>532114</v>
      </c>
      <c r="C177" s="71" t="s">
        <v>170</v>
      </c>
      <c r="D177" s="71" t="s">
        <v>256</v>
      </c>
    </row>
    <row r="178" spans="1:4" ht="29.5" thickBot="1" x14ac:dyDescent="0.4">
      <c r="A178" s="71" t="s">
        <v>460</v>
      </c>
      <c r="B178" s="73">
        <v>506235</v>
      </c>
      <c r="C178" s="71" t="s">
        <v>461</v>
      </c>
      <c r="D178" s="71" t="s">
        <v>208</v>
      </c>
    </row>
    <row r="179" spans="1:4" ht="58.5" thickBot="1" x14ac:dyDescent="0.4">
      <c r="A179" s="71" t="s">
        <v>462</v>
      </c>
      <c r="B179" s="73">
        <v>533573</v>
      </c>
      <c r="C179" s="71" t="s">
        <v>463</v>
      </c>
      <c r="D179" s="71" t="s">
        <v>208</v>
      </c>
    </row>
    <row r="180" spans="1:4" ht="73" thickBot="1" x14ac:dyDescent="0.4">
      <c r="A180" s="71" t="s">
        <v>464</v>
      </c>
      <c r="B180" s="73">
        <v>511463</v>
      </c>
      <c r="C180" s="71" t="s">
        <v>170</v>
      </c>
      <c r="D180" s="71" t="s">
        <v>159</v>
      </c>
    </row>
    <row r="181" spans="1:4" ht="44" thickBot="1" x14ac:dyDescent="0.4">
      <c r="A181" s="71" t="s">
        <v>465</v>
      </c>
      <c r="B181" s="73">
        <v>530973</v>
      </c>
      <c r="C181" s="71" t="s">
        <v>170</v>
      </c>
      <c r="D181" s="71" t="s">
        <v>290</v>
      </c>
    </row>
    <row r="182" spans="1:4" ht="44" thickBot="1" x14ac:dyDescent="0.4">
      <c r="A182" s="71" t="s">
        <v>466</v>
      </c>
      <c r="B182" s="73">
        <v>530973</v>
      </c>
      <c r="C182" s="71" t="s">
        <v>170</v>
      </c>
      <c r="D182" s="71" t="s">
        <v>290</v>
      </c>
    </row>
    <row r="183" spans="1:4" ht="58.5" thickBot="1" x14ac:dyDescent="0.4">
      <c r="A183" s="71" t="s">
        <v>467</v>
      </c>
      <c r="B183" s="73">
        <v>517546</v>
      </c>
      <c r="C183" s="71" t="s">
        <v>170</v>
      </c>
      <c r="D183" s="71" t="s">
        <v>468</v>
      </c>
    </row>
    <row r="184" spans="1:4" ht="73" thickBot="1" x14ac:dyDescent="0.4">
      <c r="A184" s="71" t="s">
        <v>469</v>
      </c>
      <c r="B184" s="73">
        <v>531156</v>
      </c>
      <c r="C184" s="71" t="s">
        <v>170</v>
      </c>
      <c r="D184" s="71" t="s">
        <v>187</v>
      </c>
    </row>
    <row r="185" spans="1:4" ht="73" thickBot="1" x14ac:dyDescent="0.4">
      <c r="A185" s="71" t="s">
        <v>470</v>
      </c>
      <c r="B185" s="73">
        <v>531156</v>
      </c>
      <c r="C185" s="71" t="s">
        <v>170</v>
      </c>
      <c r="D185" s="71" t="s">
        <v>187</v>
      </c>
    </row>
    <row r="186" spans="1:4" ht="58.5" thickBot="1" x14ac:dyDescent="0.4">
      <c r="A186" s="71" t="s">
        <v>471</v>
      </c>
      <c r="B186" s="73">
        <v>505216</v>
      </c>
      <c r="C186" s="71" t="s">
        <v>170</v>
      </c>
      <c r="D186" s="71" t="s">
        <v>187</v>
      </c>
    </row>
    <row r="187" spans="1:4" ht="58.5" thickBot="1" x14ac:dyDescent="0.4">
      <c r="A187" s="71" t="s">
        <v>472</v>
      </c>
      <c r="B187" s="73">
        <v>505216</v>
      </c>
      <c r="C187" s="71" t="s">
        <v>170</v>
      </c>
      <c r="D187" s="71" t="s">
        <v>187</v>
      </c>
    </row>
    <row r="188" spans="1:4" ht="44" thickBot="1" x14ac:dyDescent="0.4">
      <c r="A188" s="71" t="s">
        <v>473</v>
      </c>
      <c r="B188" s="73">
        <v>531147</v>
      </c>
      <c r="C188" s="71" t="s">
        <v>474</v>
      </c>
      <c r="D188" s="71" t="s">
        <v>475</v>
      </c>
    </row>
    <row r="189" spans="1:4" ht="44" thickBot="1" x14ac:dyDescent="0.4">
      <c r="A189" s="71" t="s">
        <v>476</v>
      </c>
      <c r="B189" s="73">
        <v>530889</v>
      </c>
      <c r="C189" s="71" t="s">
        <v>170</v>
      </c>
      <c r="D189" s="71" t="s">
        <v>185</v>
      </c>
    </row>
    <row r="190" spans="1:4" ht="73" thickBot="1" x14ac:dyDescent="0.4">
      <c r="A190" s="71" t="s">
        <v>477</v>
      </c>
      <c r="B190" s="73">
        <v>531581</v>
      </c>
      <c r="C190" s="71" t="s">
        <v>170</v>
      </c>
      <c r="D190" s="71" t="s">
        <v>284</v>
      </c>
    </row>
    <row r="191" spans="1:4" ht="44" thickBot="1" x14ac:dyDescent="0.4">
      <c r="A191" s="71" t="s">
        <v>478</v>
      </c>
      <c r="B191" s="73">
        <v>530889</v>
      </c>
      <c r="C191" s="71" t="s">
        <v>170</v>
      </c>
      <c r="D191" s="71" t="s">
        <v>185</v>
      </c>
    </row>
    <row r="192" spans="1:4" ht="44" thickBot="1" x14ac:dyDescent="0.4">
      <c r="A192" s="71" t="s">
        <v>479</v>
      </c>
      <c r="B192" s="73">
        <v>532166</v>
      </c>
      <c r="C192" s="71" t="s">
        <v>170</v>
      </c>
      <c r="D192" s="71" t="s">
        <v>187</v>
      </c>
    </row>
    <row r="193" spans="1:4" ht="44" thickBot="1" x14ac:dyDescent="0.4">
      <c r="A193" s="71" t="s">
        <v>480</v>
      </c>
      <c r="B193" s="73">
        <v>533029</v>
      </c>
      <c r="C193" s="71" t="s">
        <v>481</v>
      </c>
      <c r="D193" s="71" t="s">
        <v>330</v>
      </c>
    </row>
    <row r="194" spans="1:4" ht="58.5" thickBot="1" x14ac:dyDescent="0.4">
      <c r="A194" s="71" t="s">
        <v>482</v>
      </c>
      <c r="B194" s="73">
        <v>539523</v>
      </c>
      <c r="C194" s="71" t="s">
        <v>483</v>
      </c>
      <c r="D194" s="71" t="s">
        <v>208</v>
      </c>
    </row>
    <row r="195" spans="1:4" ht="58.5" thickBot="1" x14ac:dyDescent="0.4">
      <c r="A195" s="71" t="s">
        <v>484</v>
      </c>
      <c r="B195" s="73">
        <v>506767</v>
      </c>
      <c r="C195" s="71" t="s">
        <v>485</v>
      </c>
      <c r="D195" s="71" t="s">
        <v>330</v>
      </c>
    </row>
    <row r="196" spans="1:4" ht="29.5" thickBot="1" x14ac:dyDescent="0.4">
      <c r="A196" s="71" t="s">
        <v>486</v>
      </c>
      <c r="B196" s="73">
        <v>532480</v>
      </c>
      <c r="C196" s="71" t="s">
        <v>487</v>
      </c>
      <c r="D196" s="71" t="s">
        <v>488</v>
      </c>
    </row>
    <row r="197" spans="1:4" ht="58.5" thickBot="1" x14ac:dyDescent="0.4">
      <c r="A197" s="71" t="s">
        <v>489</v>
      </c>
      <c r="B197" s="73">
        <v>532749</v>
      </c>
      <c r="C197" s="71" t="s">
        <v>490</v>
      </c>
      <c r="D197" s="71" t="s">
        <v>491</v>
      </c>
    </row>
    <row r="198" spans="1:4" ht="73" thickBot="1" x14ac:dyDescent="0.4">
      <c r="A198" s="71" t="s">
        <v>492</v>
      </c>
      <c r="B198" s="73">
        <v>534064</v>
      </c>
      <c r="C198" s="71" t="s">
        <v>170</v>
      </c>
      <c r="D198" s="71" t="s">
        <v>493</v>
      </c>
    </row>
    <row r="199" spans="1:4" ht="87.5" thickBot="1" x14ac:dyDescent="0.4">
      <c r="A199" s="71" t="s">
        <v>494</v>
      </c>
      <c r="B199" s="73">
        <v>532919</v>
      </c>
      <c r="C199" s="71" t="s">
        <v>170</v>
      </c>
      <c r="D199" s="71" t="s">
        <v>495</v>
      </c>
    </row>
    <row r="200" spans="1:4" ht="58.5" thickBot="1" x14ac:dyDescent="0.4">
      <c r="A200" s="71" t="s">
        <v>496</v>
      </c>
      <c r="B200" s="73">
        <v>532875</v>
      </c>
      <c r="C200" s="71" t="s">
        <v>497</v>
      </c>
      <c r="D200" s="71" t="s">
        <v>156</v>
      </c>
    </row>
    <row r="201" spans="1:4" ht="58.5" thickBot="1" x14ac:dyDescent="0.4">
      <c r="A201" s="71" t="s">
        <v>498</v>
      </c>
      <c r="B201" s="73">
        <v>532633</v>
      </c>
      <c r="C201" s="71" t="s">
        <v>499</v>
      </c>
      <c r="D201" s="71" t="s">
        <v>500</v>
      </c>
    </row>
    <row r="202" spans="1:4" ht="58.5" thickBot="1" x14ac:dyDescent="0.4">
      <c r="A202" s="71" t="s">
        <v>501</v>
      </c>
      <c r="B202" s="73">
        <v>531400</v>
      </c>
      <c r="C202" s="71" t="s">
        <v>502</v>
      </c>
      <c r="D202" s="71" t="s">
        <v>153</v>
      </c>
    </row>
    <row r="203" spans="1:4" ht="73" thickBot="1" x14ac:dyDescent="0.4">
      <c r="A203" s="71" t="s">
        <v>503</v>
      </c>
      <c r="B203" s="73">
        <v>506120</v>
      </c>
      <c r="C203" s="71" t="s">
        <v>170</v>
      </c>
      <c r="D203" s="71" t="s">
        <v>192</v>
      </c>
    </row>
    <row r="204" spans="1:4" ht="44" thickBot="1" x14ac:dyDescent="0.4">
      <c r="A204" s="71" t="s">
        <v>504</v>
      </c>
      <c r="B204" s="73">
        <v>521070</v>
      </c>
      <c r="C204" s="71" t="s">
        <v>505</v>
      </c>
      <c r="D204" s="71" t="s">
        <v>185</v>
      </c>
    </row>
    <row r="205" spans="1:4" ht="58.5" thickBot="1" x14ac:dyDescent="0.4">
      <c r="A205" s="71" t="s">
        <v>506</v>
      </c>
      <c r="B205" s="73">
        <v>532878</v>
      </c>
      <c r="C205" s="71" t="s">
        <v>507</v>
      </c>
      <c r="D205" s="71" t="s">
        <v>508</v>
      </c>
    </row>
    <row r="206" spans="1:4" ht="58.5" thickBot="1" x14ac:dyDescent="0.4">
      <c r="A206" s="71" t="s">
        <v>509</v>
      </c>
      <c r="B206" s="73">
        <v>526397</v>
      </c>
      <c r="C206" s="71" t="s">
        <v>510</v>
      </c>
      <c r="D206" s="71" t="s">
        <v>511</v>
      </c>
    </row>
    <row r="207" spans="1:4" ht="58.5" thickBot="1" x14ac:dyDescent="0.4">
      <c r="A207" s="71" t="s">
        <v>512</v>
      </c>
      <c r="B207" s="73">
        <v>526397</v>
      </c>
      <c r="C207" s="71" t="s">
        <v>510</v>
      </c>
      <c r="D207" s="71" t="s">
        <v>511</v>
      </c>
    </row>
    <row r="208" spans="1:4" ht="102" thickBot="1" x14ac:dyDescent="0.4">
      <c r="A208" s="71" t="s">
        <v>513</v>
      </c>
      <c r="B208" s="73">
        <v>526519</v>
      </c>
      <c r="C208" s="71" t="s">
        <v>170</v>
      </c>
      <c r="D208" s="71" t="s">
        <v>256</v>
      </c>
    </row>
    <row r="209" spans="1:4" ht="44" thickBot="1" x14ac:dyDescent="0.4">
      <c r="A209" s="71" t="s">
        <v>514</v>
      </c>
      <c r="B209" s="73">
        <v>530715</v>
      </c>
      <c r="C209" s="71" t="s">
        <v>515</v>
      </c>
      <c r="D209" s="71" t="s">
        <v>185</v>
      </c>
    </row>
    <row r="210" spans="1:4" ht="58.5" thickBot="1" x14ac:dyDescent="0.4">
      <c r="A210" s="71" t="s">
        <v>516</v>
      </c>
      <c r="B210" s="73">
        <v>538423</v>
      </c>
      <c r="C210" s="71" t="s">
        <v>517</v>
      </c>
      <c r="D210" s="71" t="s">
        <v>153</v>
      </c>
    </row>
    <row r="211" spans="1:4" ht="58.5" thickBot="1" x14ac:dyDescent="0.4">
      <c r="A211" s="71" t="s">
        <v>518</v>
      </c>
      <c r="B211" s="73">
        <v>539277</v>
      </c>
      <c r="C211" s="71" t="s">
        <v>170</v>
      </c>
      <c r="D211" s="71" t="s">
        <v>204</v>
      </c>
    </row>
    <row r="212" spans="1:4" ht="58.5" thickBot="1" x14ac:dyDescent="0.4">
      <c r="A212" s="71" t="s">
        <v>519</v>
      </c>
      <c r="B212" s="73">
        <v>539277</v>
      </c>
      <c r="C212" s="71" t="s">
        <v>170</v>
      </c>
      <c r="D212" s="71" t="s">
        <v>204</v>
      </c>
    </row>
    <row r="213" spans="1:4" ht="58.5" thickBot="1" x14ac:dyDescent="0.4">
      <c r="A213" s="71" t="s">
        <v>520</v>
      </c>
      <c r="B213" s="73">
        <v>524634</v>
      </c>
      <c r="C213" s="71" t="s">
        <v>170</v>
      </c>
      <c r="D213" s="71" t="s">
        <v>218</v>
      </c>
    </row>
    <row r="214" spans="1:4" ht="44" thickBot="1" x14ac:dyDescent="0.4">
      <c r="A214" s="71" t="s">
        <v>521</v>
      </c>
      <c r="B214" s="73">
        <v>506597</v>
      </c>
      <c r="C214" s="71" t="s">
        <v>170</v>
      </c>
      <c r="D214" s="71" t="s">
        <v>330</v>
      </c>
    </row>
    <row r="215" spans="1:4" ht="73" thickBot="1" x14ac:dyDescent="0.4">
      <c r="A215" s="71" t="s">
        <v>522</v>
      </c>
      <c r="B215" s="73">
        <v>512008</v>
      </c>
      <c r="C215" s="71" t="s">
        <v>170</v>
      </c>
      <c r="D215" s="71" t="s">
        <v>192</v>
      </c>
    </row>
    <row r="216" spans="1:4" ht="58.5" thickBot="1" x14ac:dyDescent="0.4">
      <c r="A216" s="71" t="s">
        <v>523</v>
      </c>
      <c r="B216" s="73">
        <v>500008</v>
      </c>
      <c r="C216" s="71" t="s">
        <v>524</v>
      </c>
      <c r="D216" s="71" t="s">
        <v>525</v>
      </c>
    </row>
    <row r="217" spans="1:4" ht="73" thickBot="1" x14ac:dyDescent="0.4">
      <c r="A217" s="71" t="s">
        <v>526</v>
      </c>
      <c r="B217" s="73">
        <v>521097</v>
      </c>
      <c r="C217" s="71" t="s">
        <v>170</v>
      </c>
      <c r="D217" s="71" t="s">
        <v>185</v>
      </c>
    </row>
    <row r="218" spans="1:4" ht="58.5" thickBot="1" x14ac:dyDescent="0.4">
      <c r="A218" s="71" t="s">
        <v>527</v>
      </c>
      <c r="B218" s="73">
        <v>538465</v>
      </c>
      <c r="C218" s="71" t="s">
        <v>170</v>
      </c>
      <c r="D218" s="71" t="s">
        <v>187</v>
      </c>
    </row>
    <row r="219" spans="1:4" ht="44" thickBot="1" x14ac:dyDescent="0.4">
      <c r="A219" s="71" t="s">
        <v>528</v>
      </c>
      <c r="B219" s="73">
        <v>531112</v>
      </c>
      <c r="C219" s="71" t="s">
        <v>170</v>
      </c>
      <c r="D219" s="71" t="s">
        <v>178</v>
      </c>
    </row>
    <row r="220" spans="1:4" ht="44" thickBot="1" x14ac:dyDescent="0.4">
      <c r="A220" s="71" t="s">
        <v>529</v>
      </c>
      <c r="B220" s="73">
        <v>539196</v>
      </c>
      <c r="C220" s="71" t="s">
        <v>170</v>
      </c>
      <c r="D220" s="71" t="s">
        <v>468</v>
      </c>
    </row>
    <row r="221" spans="1:4" ht="87.5" thickBot="1" x14ac:dyDescent="0.4">
      <c r="A221" s="71" t="s">
        <v>530</v>
      </c>
      <c r="B221" s="73">
        <v>500009</v>
      </c>
      <c r="C221" s="71" t="s">
        <v>170</v>
      </c>
      <c r="D221" s="71" t="s">
        <v>208</v>
      </c>
    </row>
    <row r="222" spans="1:4" ht="44" thickBot="1" x14ac:dyDescent="0.4">
      <c r="A222" s="71" t="s">
        <v>531</v>
      </c>
      <c r="B222" s="71" t="s">
        <v>170</v>
      </c>
      <c r="C222" s="71" t="s">
        <v>532</v>
      </c>
      <c r="D222" s="71" t="s">
        <v>181</v>
      </c>
    </row>
    <row r="223" spans="1:4" ht="58.5" thickBot="1" x14ac:dyDescent="0.4">
      <c r="A223" s="71" t="s">
        <v>533</v>
      </c>
      <c r="B223" s="73">
        <v>519471</v>
      </c>
      <c r="C223" s="71" t="s">
        <v>170</v>
      </c>
      <c r="D223" s="71" t="s">
        <v>419</v>
      </c>
    </row>
    <row r="224" spans="1:4" ht="58.5" thickBot="1" x14ac:dyDescent="0.4">
      <c r="A224" s="71" t="s">
        <v>534</v>
      </c>
      <c r="B224" s="73">
        <v>542524</v>
      </c>
      <c r="C224" s="71" t="s">
        <v>535</v>
      </c>
      <c r="D224" s="74" t="s">
        <v>536</v>
      </c>
    </row>
    <row r="225" spans="1:4" ht="73" thickBot="1" x14ac:dyDescent="0.4">
      <c r="A225" s="71" t="s">
        <v>537</v>
      </c>
      <c r="B225" s="73">
        <v>540902</v>
      </c>
      <c r="C225" s="71" t="s">
        <v>538</v>
      </c>
      <c r="D225" s="71" t="s">
        <v>539</v>
      </c>
    </row>
    <row r="226" spans="1:4" ht="73" thickBot="1" x14ac:dyDescent="0.4">
      <c r="A226" s="71" t="s">
        <v>540</v>
      </c>
      <c r="B226" s="73">
        <v>540902</v>
      </c>
      <c r="C226" s="71" t="s">
        <v>538</v>
      </c>
      <c r="D226" s="71" t="s">
        <v>539</v>
      </c>
    </row>
    <row r="227" spans="1:4" ht="58.5" thickBot="1" x14ac:dyDescent="0.4">
      <c r="A227" s="71" t="s">
        <v>541</v>
      </c>
      <c r="B227" s="73">
        <v>531978</v>
      </c>
      <c r="C227" s="71" t="s">
        <v>542</v>
      </c>
      <c r="D227" s="71" t="s">
        <v>185</v>
      </c>
    </row>
    <row r="228" spans="1:4" ht="44" thickBot="1" x14ac:dyDescent="0.4">
      <c r="A228" s="71" t="s">
        <v>543</v>
      </c>
      <c r="B228" s="73">
        <v>539223</v>
      </c>
      <c r="C228" s="71" t="s">
        <v>170</v>
      </c>
      <c r="D228" s="71" t="s">
        <v>164</v>
      </c>
    </row>
    <row r="229" spans="1:4" ht="58.5" thickBot="1" x14ac:dyDescent="0.4">
      <c r="A229" s="71" t="s">
        <v>544</v>
      </c>
      <c r="B229" s="73">
        <v>500425</v>
      </c>
      <c r="C229" s="71" t="s">
        <v>545</v>
      </c>
      <c r="D229" s="71" t="s">
        <v>183</v>
      </c>
    </row>
    <row r="230" spans="1:4" ht="44" thickBot="1" x14ac:dyDescent="0.4">
      <c r="A230" s="71" t="s">
        <v>546</v>
      </c>
      <c r="B230" s="73">
        <v>530133</v>
      </c>
      <c r="C230" s="71" t="s">
        <v>170</v>
      </c>
      <c r="D230" s="71" t="s">
        <v>547</v>
      </c>
    </row>
    <row r="231" spans="1:4" ht="44" thickBot="1" x14ac:dyDescent="0.4">
      <c r="A231" s="71" t="s">
        <v>548</v>
      </c>
      <c r="B231" s="73">
        <v>530133</v>
      </c>
      <c r="C231" s="71" t="s">
        <v>170</v>
      </c>
      <c r="D231" s="71" t="s">
        <v>547</v>
      </c>
    </row>
    <row r="232" spans="1:4" ht="44" thickBot="1" x14ac:dyDescent="0.4">
      <c r="A232" s="71" t="s">
        <v>549</v>
      </c>
      <c r="B232" s="73">
        <v>532828</v>
      </c>
      <c r="C232" s="71" t="s">
        <v>550</v>
      </c>
      <c r="D232" s="71" t="s">
        <v>355</v>
      </c>
    </row>
    <row r="233" spans="1:4" ht="58.5" thickBot="1" x14ac:dyDescent="0.4">
      <c r="A233" s="71" t="s">
        <v>551</v>
      </c>
      <c r="B233" s="73">
        <v>513117</v>
      </c>
      <c r="C233" s="71" t="s">
        <v>170</v>
      </c>
      <c r="D233" s="71" t="s">
        <v>525</v>
      </c>
    </row>
    <row r="234" spans="1:4" ht="73" thickBot="1" x14ac:dyDescent="0.4">
      <c r="A234" s="71" t="s">
        <v>552</v>
      </c>
      <c r="B234" s="73">
        <v>541771</v>
      </c>
      <c r="C234" s="71" t="s">
        <v>170</v>
      </c>
      <c r="D234" s="71" t="s">
        <v>284</v>
      </c>
    </row>
    <row r="235" spans="1:4" ht="58.5" thickBot="1" x14ac:dyDescent="0.4">
      <c r="A235" s="71" t="s">
        <v>553</v>
      </c>
      <c r="B235" s="73">
        <v>506248</v>
      </c>
      <c r="C235" s="71" t="s">
        <v>170</v>
      </c>
      <c r="D235" s="71" t="s">
        <v>218</v>
      </c>
    </row>
    <row r="236" spans="1:4" ht="58.5" thickBot="1" x14ac:dyDescent="0.4">
      <c r="A236" s="71" t="s">
        <v>554</v>
      </c>
      <c r="B236" s="73">
        <v>531300</v>
      </c>
      <c r="C236" s="71" t="s">
        <v>170</v>
      </c>
      <c r="D236" s="71" t="s">
        <v>185</v>
      </c>
    </row>
    <row r="237" spans="1:4" ht="44" thickBot="1" x14ac:dyDescent="0.4">
      <c r="A237" s="71" t="s">
        <v>555</v>
      </c>
      <c r="B237" s="73">
        <v>531557</v>
      </c>
      <c r="C237" s="71" t="s">
        <v>170</v>
      </c>
      <c r="D237" s="71" t="s">
        <v>187</v>
      </c>
    </row>
    <row r="238" spans="1:4" ht="58.5" thickBot="1" x14ac:dyDescent="0.4">
      <c r="A238" s="71" t="s">
        <v>556</v>
      </c>
      <c r="B238" s="73">
        <v>500343</v>
      </c>
      <c r="C238" s="71" t="s">
        <v>557</v>
      </c>
      <c r="D238" s="71" t="s">
        <v>256</v>
      </c>
    </row>
    <row r="239" spans="1:4" ht="58.5" thickBot="1" x14ac:dyDescent="0.4">
      <c r="A239" s="71" t="s">
        <v>558</v>
      </c>
      <c r="B239" s="73">
        <v>531681</v>
      </c>
      <c r="C239" s="71" t="s">
        <v>170</v>
      </c>
      <c r="D239" s="71" t="s">
        <v>290</v>
      </c>
    </row>
    <row r="240" spans="1:4" ht="102" thickBot="1" x14ac:dyDescent="0.4">
      <c r="A240" s="71" t="s">
        <v>559</v>
      </c>
      <c r="B240" s="73">
        <v>536737</v>
      </c>
      <c r="C240" s="71" t="s">
        <v>170</v>
      </c>
      <c r="D240" s="71" t="s">
        <v>187</v>
      </c>
    </row>
    <row r="241" spans="1:4" ht="44" thickBot="1" x14ac:dyDescent="0.4">
      <c r="A241" s="71" t="s">
        <v>560</v>
      </c>
      <c r="B241" s="73">
        <v>539265</v>
      </c>
      <c r="C241" s="71" t="s">
        <v>170</v>
      </c>
      <c r="D241" s="71" t="s">
        <v>187</v>
      </c>
    </row>
    <row r="242" spans="1:4" ht="58.5" thickBot="1" x14ac:dyDescent="0.4">
      <c r="A242" s="71" t="s">
        <v>561</v>
      </c>
      <c r="B242" s="73">
        <v>526241</v>
      </c>
      <c r="C242" s="71" t="s">
        <v>170</v>
      </c>
      <c r="D242" s="71" t="s">
        <v>192</v>
      </c>
    </row>
    <row r="243" spans="1:4" ht="58.5" thickBot="1" x14ac:dyDescent="0.4">
      <c r="A243" s="71" t="s">
        <v>562</v>
      </c>
      <c r="B243" s="73">
        <v>531991</v>
      </c>
      <c r="C243" s="71" t="s">
        <v>170</v>
      </c>
      <c r="D243" s="71" t="s">
        <v>185</v>
      </c>
    </row>
    <row r="244" spans="1:4" ht="44" thickBot="1" x14ac:dyDescent="0.4">
      <c r="A244" s="71" t="s">
        <v>563</v>
      </c>
      <c r="B244" s="73">
        <v>507525</v>
      </c>
      <c r="C244" s="71" t="s">
        <v>170</v>
      </c>
      <c r="D244" s="71" t="s">
        <v>230</v>
      </c>
    </row>
    <row r="245" spans="1:4" ht="58.5" thickBot="1" x14ac:dyDescent="0.4">
      <c r="A245" s="71" t="s">
        <v>564</v>
      </c>
      <c r="B245" s="73">
        <v>590006</v>
      </c>
      <c r="C245" s="71" t="s">
        <v>565</v>
      </c>
      <c r="D245" s="71" t="s">
        <v>208</v>
      </c>
    </row>
    <row r="246" spans="1:4" ht="58.5" thickBot="1" x14ac:dyDescent="0.4">
      <c r="A246" s="71" t="s">
        <v>566</v>
      </c>
      <c r="B246" s="73">
        <v>538861</v>
      </c>
      <c r="C246" s="71" t="s">
        <v>170</v>
      </c>
      <c r="D246" s="71" t="s">
        <v>192</v>
      </c>
    </row>
    <row r="247" spans="1:4" ht="58.5" thickBot="1" x14ac:dyDescent="0.4">
      <c r="A247" s="71" t="s">
        <v>567</v>
      </c>
      <c r="B247" s="73">
        <v>501630</v>
      </c>
      <c r="C247" s="71" t="s">
        <v>170</v>
      </c>
      <c r="D247" s="71" t="s">
        <v>568</v>
      </c>
    </row>
    <row r="248" spans="1:4" ht="29.5" thickBot="1" x14ac:dyDescent="0.4">
      <c r="A248" s="71" t="s">
        <v>569</v>
      </c>
      <c r="B248" s="73">
        <v>515055</v>
      </c>
      <c r="C248" s="71" t="s">
        <v>570</v>
      </c>
      <c r="D248" s="71" t="s">
        <v>256</v>
      </c>
    </row>
    <row r="249" spans="1:4" ht="29.5" thickBot="1" x14ac:dyDescent="0.4">
      <c r="A249" s="71" t="s">
        <v>571</v>
      </c>
      <c r="B249" s="73">
        <v>532418</v>
      </c>
      <c r="C249" s="71" t="s">
        <v>572</v>
      </c>
      <c r="D249" s="71" t="s">
        <v>488</v>
      </c>
    </row>
    <row r="250" spans="1:4" ht="58.5" thickBot="1" x14ac:dyDescent="0.4">
      <c r="A250" s="71" t="s">
        <v>573</v>
      </c>
      <c r="B250" s="73">
        <v>532141</v>
      </c>
      <c r="C250" s="71" t="s">
        <v>574</v>
      </c>
      <c r="D250" s="71" t="s">
        <v>183</v>
      </c>
    </row>
    <row r="251" spans="1:4" ht="58.5" thickBot="1" x14ac:dyDescent="0.4">
      <c r="A251" s="71" t="s">
        <v>575</v>
      </c>
      <c r="B251" s="73">
        <v>500012</v>
      </c>
      <c r="C251" s="71" t="s">
        <v>170</v>
      </c>
      <c r="D251" s="71" t="s">
        <v>218</v>
      </c>
    </row>
    <row r="252" spans="1:4" ht="58.5" thickBot="1" x14ac:dyDescent="0.4">
      <c r="A252" s="71" t="s">
        <v>576</v>
      </c>
      <c r="B252" s="73">
        <v>526173</v>
      </c>
      <c r="C252" s="71" t="s">
        <v>170</v>
      </c>
      <c r="D252" s="71" t="s">
        <v>577</v>
      </c>
    </row>
    <row r="253" spans="1:4" ht="44" thickBot="1" x14ac:dyDescent="0.4">
      <c r="A253" s="71" t="s">
        <v>578</v>
      </c>
      <c r="B253" s="73">
        <v>531252</v>
      </c>
      <c r="C253" s="71" t="s">
        <v>170</v>
      </c>
      <c r="D253" s="71" t="s">
        <v>187</v>
      </c>
    </row>
    <row r="254" spans="1:4" ht="58.5" thickBot="1" x14ac:dyDescent="0.4">
      <c r="A254" s="71" t="s">
        <v>579</v>
      </c>
      <c r="B254" s="73">
        <v>530721</v>
      </c>
      <c r="C254" s="71" t="s">
        <v>580</v>
      </c>
      <c r="D254" s="71" t="s">
        <v>525</v>
      </c>
    </row>
    <row r="255" spans="1:4" ht="73" thickBot="1" x14ac:dyDescent="0.4">
      <c r="A255" s="71" t="s">
        <v>581</v>
      </c>
      <c r="B255" s="73">
        <v>540694</v>
      </c>
      <c r="C255" s="71" t="s">
        <v>170</v>
      </c>
      <c r="D255" s="71" t="s">
        <v>359</v>
      </c>
    </row>
    <row r="256" spans="1:4" ht="73" thickBot="1" x14ac:dyDescent="0.4">
      <c r="A256" s="71" t="s">
        <v>582</v>
      </c>
      <c r="B256" s="73">
        <v>540694</v>
      </c>
      <c r="C256" s="71" t="s">
        <v>170</v>
      </c>
      <c r="D256" s="71" t="s">
        <v>359</v>
      </c>
    </row>
    <row r="257" spans="1:4" ht="44" thickBot="1" x14ac:dyDescent="0.4">
      <c r="A257" s="71" t="s">
        <v>583</v>
      </c>
      <c r="B257" s="73">
        <v>541006</v>
      </c>
      <c r="C257" s="71" t="s">
        <v>170</v>
      </c>
      <c r="D257" s="71" t="s">
        <v>185</v>
      </c>
    </row>
    <row r="258" spans="1:4" ht="73" thickBot="1" x14ac:dyDescent="0.4">
      <c r="A258" s="71" t="s">
        <v>584</v>
      </c>
      <c r="B258" s="71" t="s">
        <v>170</v>
      </c>
      <c r="C258" s="71" t="s">
        <v>585</v>
      </c>
      <c r="D258" s="71" t="s">
        <v>181</v>
      </c>
    </row>
    <row r="259" spans="1:4" ht="58.5" thickBot="1" x14ac:dyDescent="0.4">
      <c r="A259" s="71" t="s">
        <v>586</v>
      </c>
      <c r="B259" s="73">
        <v>519383</v>
      </c>
      <c r="C259" s="71" t="s">
        <v>587</v>
      </c>
      <c r="D259" s="71" t="s">
        <v>368</v>
      </c>
    </row>
    <row r="260" spans="1:4" ht="44" thickBot="1" x14ac:dyDescent="0.4">
      <c r="A260" s="71" t="s">
        <v>588</v>
      </c>
      <c r="B260" s="73">
        <v>537785</v>
      </c>
      <c r="C260" s="71" t="s">
        <v>170</v>
      </c>
      <c r="D260" s="71" t="s">
        <v>204</v>
      </c>
    </row>
    <row r="261" spans="1:4" ht="44" thickBot="1" x14ac:dyDescent="0.4">
      <c r="A261" s="71" t="s">
        <v>589</v>
      </c>
      <c r="B261" s="73">
        <v>531878</v>
      </c>
      <c r="C261" s="71" t="s">
        <v>170</v>
      </c>
      <c r="D261" s="71" t="s">
        <v>187</v>
      </c>
    </row>
    <row r="262" spans="1:4" ht="44" thickBot="1" x14ac:dyDescent="0.4">
      <c r="A262" s="71" t="s">
        <v>590</v>
      </c>
      <c r="B262" s="73">
        <v>511153</v>
      </c>
      <c r="C262" s="71" t="s">
        <v>170</v>
      </c>
      <c r="D262" s="71" t="s">
        <v>591</v>
      </c>
    </row>
    <row r="263" spans="1:4" ht="73" thickBot="1" x14ac:dyDescent="0.4">
      <c r="A263" s="71" t="s">
        <v>592</v>
      </c>
      <c r="B263" s="73">
        <v>518091</v>
      </c>
      <c r="C263" s="71" t="s">
        <v>593</v>
      </c>
      <c r="D263" s="71" t="s">
        <v>183</v>
      </c>
    </row>
    <row r="264" spans="1:4" ht="44" thickBot="1" x14ac:dyDescent="0.4">
      <c r="A264" s="71" t="s">
        <v>594</v>
      </c>
      <c r="B264" s="73">
        <v>531223</v>
      </c>
      <c r="C264" s="71" t="s">
        <v>170</v>
      </c>
      <c r="D264" s="71" t="s">
        <v>185</v>
      </c>
    </row>
    <row r="265" spans="1:4" ht="44" thickBot="1" x14ac:dyDescent="0.4">
      <c r="A265" s="71" t="s">
        <v>595</v>
      </c>
      <c r="B265" s="73">
        <v>531673</v>
      </c>
      <c r="C265" s="71" t="s">
        <v>170</v>
      </c>
      <c r="D265" s="71" t="s">
        <v>596</v>
      </c>
    </row>
    <row r="266" spans="1:4" ht="44" thickBot="1" x14ac:dyDescent="0.4">
      <c r="A266" s="71" t="s">
        <v>597</v>
      </c>
      <c r="B266" s="73">
        <v>531673</v>
      </c>
      <c r="C266" s="71" t="s">
        <v>170</v>
      </c>
      <c r="D266" s="71" t="s">
        <v>596</v>
      </c>
    </row>
    <row r="267" spans="1:4" ht="58.5" thickBot="1" x14ac:dyDescent="0.4">
      <c r="A267" s="71" t="s">
        <v>598</v>
      </c>
      <c r="B267" s="73">
        <v>532870</v>
      </c>
      <c r="C267" s="71" t="s">
        <v>599</v>
      </c>
      <c r="D267" s="71" t="s">
        <v>202</v>
      </c>
    </row>
    <row r="268" spans="1:4" ht="44" thickBot="1" x14ac:dyDescent="0.4">
      <c r="A268" s="71" t="s">
        <v>600</v>
      </c>
      <c r="B268" s="73">
        <v>531519</v>
      </c>
      <c r="C268" s="71" t="s">
        <v>170</v>
      </c>
      <c r="D268" s="71" t="s">
        <v>153</v>
      </c>
    </row>
    <row r="269" spans="1:4" ht="29.5" thickBot="1" x14ac:dyDescent="0.4">
      <c r="A269" s="71" t="s">
        <v>601</v>
      </c>
      <c r="B269" s="73">
        <v>542437</v>
      </c>
      <c r="C269" s="71" t="s">
        <v>602</v>
      </c>
      <c r="D269" s="71" t="s">
        <v>204</v>
      </c>
    </row>
    <row r="270" spans="1:4" ht="58.5" thickBot="1" x14ac:dyDescent="0.4">
      <c r="A270" s="71" t="s">
        <v>603</v>
      </c>
      <c r="B270" s="73">
        <v>530799</v>
      </c>
      <c r="C270" s="71" t="s">
        <v>170</v>
      </c>
      <c r="D270" s="71" t="s">
        <v>187</v>
      </c>
    </row>
    <row r="271" spans="1:4" ht="58.5" thickBot="1" x14ac:dyDescent="0.4">
      <c r="A271" s="71" t="s">
        <v>604</v>
      </c>
      <c r="B271" s="73">
        <v>531406</v>
      </c>
      <c r="C271" s="71" t="s">
        <v>170</v>
      </c>
      <c r="D271" s="71" t="s">
        <v>605</v>
      </c>
    </row>
    <row r="272" spans="1:4" ht="44" thickBot="1" x14ac:dyDescent="0.4">
      <c r="A272" s="71" t="s">
        <v>606</v>
      </c>
      <c r="B272" s="73">
        <v>523007</v>
      </c>
      <c r="C272" s="71" t="s">
        <v>170</v>
      </c>
      <c r="D272" s="71" t="s">
        <v>256</v>
      </c>
    </row>
    <row r="273" spans="1:4" ht="87.5" thickBot="1" x14ac:dyDescent="0.4">
      <c r="A273" s="71" t="s">
        <v>607</v>
      </c>
      <c r="B273" s="73">
        <v>507828</v>
      </c>
      <c r="C273" s="71" t="s">
        <v>608</v>
      </c>
      <c r="D273" s="71" t="s">
        <v>256</v>
      </c>
    </row>
    <row r="274" spans="1:4" ht="87.5" thickBot="1" x14ac:dyDescent="0.4">
      <c r="A274" s="71" t="s">
        <v>609</v>
      </c>
      <c r="B274" s="73">
        <v>500013</v>
      </c>
      <c r="C274" s="71" t="s">
        <v>610</v>
      </c>
      <c r="D274" s="71" t="s">
        <v>256</v>
      </c>
    </row>
    <row r="275" spans="1:4" ht="73" thickBot="1" x14ac:dyDescent="0.4">
      <c r="A275" s="71" t="s">
        <v>611</v>
      </c>
      <c r="B275" s="73">
        <v>512091</v>
      </c>
      <c r="C275" s="71" t="s">
        <v>170</v>
      </c>
      <c r="D275" s="71" t="s">
        <v>284</v>
      </c>
    </row>
    <row r="276" spans="1:4" ht="29.5" thickBot="1" x14ac:dyDescent="0.4">
      <c r="A276" s="71" t="s">
        <v>612</v>
      </c>
      <c r="B276" s="71" t="s">
        <v>170</v>
      </c>
      <c r="C276" s="71" t="s">
        <v>613</v>
      </c>
      <c r="D276" s="71" t="s">
        <v>261</v>
      </c>
    </row>
    <row r="277" spans="1:4" ht="58.5" thickBot="1" x14ac:dyDescent="0.4">
      <c r="A277" s="71" t="s">
        <v>614</v>
      </c>
      <c r="B277" s="73">
        <v>501270</v>
      </c>
      <c r="C277" s="71" t="s">
        <v>170</v>
      </c>
      <c r="D277" s="71" t="s">
        <v>256</v>
      </c>
    </row>
    <row r="278" spans="1:4" ht="87.5" thickBot="1" x14ac:dyDescent="0.4">
      <c r="A278" s="71" t="s">
        <v>615</v>
      </c>
      <c r="B278" s="73">
        <v>539697</v>
      </c>
      <c r="C278" s="71" t="s">
        <v>170</v>
      </c>
      <c r="D278" s="71" t="s">
        <v>616</v>
      </c>
    </row>
    <row r="279" spans="1:4" ht="73" thickBot="1" x14ac:dyDescent="0.4">
      <c r="A279" s="71" t="s">
        <v>617</v>
      </c>
      <c r="B279" s="73">
        <v>538833</v>
      </c>
      <c r="C279" s="71" t="s">
        <v>170</v>
      </c>
      <c r="D279" s="71" t="s">
        <v>568</v>
      </c>
    </row>
    <row r="280" spans="1:4" ht="44" thickBot="1" x14ac:dyDescent="0.4">
      <c r="A280" s="71" t="s">
        <v>618</v>
      </c>
      <c r="B280" s="73">
        <v>506260</v>
      </c>
      <c r="C280" s="71" t="s">
        <v>170</v>
      </c>
      <c r="D280" s="71" t="s">
        <v>208</v>
      </c>
    </row>
    <row r="281" spans="1:4" ht="44" thickBot="1" x14ac:dyDescent="0.4">
      <c r="A281" s="71" t="s">
        <v>619</v>
      </c>
      <c r="B281" s="73">
        <v>506087</v>
      </c>
      <c r="C281" s="71" t="s">
        <v>170</v>
      </c>
      <c r="D281" s="71" t="s">
        <v>493</v>
      </c>
    </row>
    <row r="282" spans="1:4" ht="44" thickBot="1" x14ac:dyDescent="0.4">
      <c r="A282" s="71" t="s">
        <v>620</v>
      </c>
      <c r="B282" s="73">
        <v>530109</v>
      </c>
      <c r="C282" s="71" t="s">
        <v>170</v>
      </c>
      <c r="D282" s="71" t="s">
        <v>187</v>
      </c>
    </row>
    <row r="283" spans="1:4" ht="44" thickBot="1" x14ac:dyDescent="0.4">
      <c r="A283" s="71" t="s">
        <v>621</v>
      </c>
      <c r="B283" s="73">
        <v>532259</v>
      </c>
      <c r="C283" s="71" t="s">
        <v>622</v>
      </c>
      <c r="D283" s="71" t="s">
        <v>468</v>
      </c>
    </row>
    <row r="284" spans="1:4" ht="44" thickBot="1" x14ac:dyDescent="0.4">
      <c r="A284" s="71" t="s">
        <v>623</v>
      </c>
      <c r="B284" s="73">
        <v>523694</v>
      </c>
      <c r="C284" s="71" t="s">
        <v>624</v>
      </c>
      <c r="D284" s="71" t="s">
        <v>355</v>
      </c>
    </row>
    <row r="285" spans="1:4" ht="58.5" thickBot="1" x14ac:dyDescent="0.4">
      <c r="A285" s="71" t="s">
        <v>625</v>
      </c>
      <c r="B285" s="73">
        <v>540692</v>
      </c>
      <c r="C285" s="71" t="s">
        <v>626</v>
      </c>
      <c r="D285" s="71" t="s">
        <v>230</v>
      </c>
    </row>
    <row r="286" spans="1:4" ht="58.5" thickBot="1" x14ac:dyDescent="0.4">
      <c r="A286" s="71" t="s">
        <v>627</v>
      </c>
      <c r="B286" s="73">
        <v>541133</v>
      </c>
      <c r="C286" s="71" t="s">
        <v>170</v>
      </c>
      <c r="D286" s="71" t="s">
        <v>187</v>
      </c>
    </row>
    <row r="287" spans="1:4" ht="44" thickBot="1" x14ac:dyDescent="0.4">
      <c r="A287" s="71" t="s">
        <v>628</v>
      </c>
      <c r="B287" s="73">
        <v>506166</v>
      </c>
      <c r="C287" s="71" t="s">
        <v>170</v>
      </c>
      <c r="D287" s="71" t="s">
        <v>250</v>
      </c>
    </row>
    <row r="288" spans="1:4" ht="44" thickBot="1" x14ac:dyDescent="0.4">
      <c r="A288" s="71" t="s">
        <v>629</v>
      </c>
      <c r="B288" s="73">
        <v>506166</v>
      </c>
      <c r="C288" s="71" t="s">
        <v>170</v>
      </c>
      <c r="D288" s="71" t="s">
        <v>250</v>
      </c>
    </row>
    <row r="289" spans="1:4" ht="58.5" thickBot="1" x14ac:dyDescent="0.4">
      <c r="A289" s="71" t="s">
        <v>630</v>
      </c>
      <c r="B289" s="73">
        <v>533758</v>
      </c>
      <c r="C289" s="71" t="s">
        <v>631</v>
      </c>
      <c r="D289" s="71" t="s">
        <v>493</v>
      </c>
    </row>
    <row r="290" spans="1:4" ht="44" thickBot="1" x14ac:dyDescent="0.4">
      <c r="A290" s="71" t="s">
        <v>632</v>
      </c>
      <c r="B290" s="73">
        <v>517096</v>
      </c>
      <c r="C290" s="71" t="s">
        <v>170</v>
      </c>
      <c r="D290" s="71" t="s">
        <v>468</v>
      </c>
    </row>
    <row r="291" spans="1:4" ht="44" thickBot="1" x14ac:dyDescent="0.4">
      <c r="A291" s="71" t="s">
        <v>633</v>
      </c>
      <c r="B291" s="73">
        <v>511064</v>
      </c>
      <c r="C291" s="71" t="s">
        <v>634</v>
      </c>
      <c r="D291" s="74" t="s">
        <v>536</v>
      </c>
    </row>
    <row r="292" spans="1:4" ht="44" thickBot="1" x14ac:dyDescent="0.4">
      <c r="A292" s="71" t="s">
        <v>635</v>
      </c>
      <c r="B292" s="73">
        <v>523537</v>
      </c>
      <c r="C292" s="71" t="s">
        <v>170</v>
      </c>
      <c r="D292" s="71" t="s">
        <v>185</v>
      </c>
    </row>
    <row r="293" spans="1:4" ht="58.5" thickBot="1" x14ac:dyDescent="0.4">
      <c r="A293" s="71" t="s">
        <v>636</v>
      </c>
      <c r="B293" s="73">
        <v>512437</v>
      </c>
      <c r="C293" s="71" t="s">
        <v>170</v>
      </c>
      <c r="D293" s="71" t="s">
        <v>153</v>
      </c>
    </row>
    <row r="294" spans="1:4" ht="58.5" thickBot="1" x14ac:dyDescent="0.4">
      <c r="A294" s="71" t="s">
        <v>637</v>
      </c>
      <c r="B294" s="73">
        <v>512437</v>
      </c>
      <c r="C294" s="71" t="s">
        <v>170</v>
      </c>
      <c r="D294" s="71" t="s">
        <v>153</v>
      </c>
    </row>
    <row r="295" spans="1:4" ht="73" thickBot="1" x14ac:dyDescent="0.4">
      <c r="A295" s="71" t="s">
        <v>638</v>
      </c>
      <c r="B295" s="73">
        <v>508869</v>
      </c>
      <c r="C295" s="71" t="s">
        <v>639</v>
      </c>
      <c r="D295" s="71" t="s">
        <v>640</v>
      </c>
    </row>
    <row r="296" spans="1:4" ht="58.5" thickBot="1" x14ac:dyDescent="0.4">
      <c r="A296" s="71" t="s">
        <v>641</v>
      </c>
      <c r="B296" s="73">
        <v>540879</v>
      </c>
      <c r="C296" s="71" t="s">
        <v>642</v>
      </c>
      <c r="D296" s="71" t="s">
        <v>643</v>
      </c>
    </row>
    <row r="297" spans="1:4" ht="44" thickBot="1" x14ac:dyDescent="0.4">
      <c r="A297" s="71" t="s">
        <v>644</v>
      </c>
      <c r="B297" s="73">
        <v>531761</v>
      </c>
      <c r="C297" s="71" t="s">
        <v>170</v>
      </c>
      <c r="D297" s="71" t="s">
        <v>290</v>
      </c>
    </row>
    <row r="298" spans="1:4" ht="58.5" thickBot="1" x14ac:dyDescent="0.4">
      <c r="A298" s="71" t="s">
        <v>645</v>
      </c>
      <c r="B298" s="71" t="s">
        <v>170</v>
      </c>
      <c r="C298" s="71" t="s">
        <v>646</v>
      </c>
      <c r="D298" s="71" t="s">
        <v>261</v>
      </c>
    </row>
    <row r="299" spans="1:4" ht="58.5" thickBot="1" x14ac:dyDescent="0.4">
      <c r="A299" s="71" t="s">
        <v>647</v>
      </c>
      <c r="B299" s="73">
        <v>538566</v>
      </c>
      <c r="C299" s="71" t="s">
        <v>170</v>
      </c>
      <c r="D299" s="71" t="s">
        <v>192</v>
      </c>
    </row>
    <row r="300" spans="1:4" ht="58.5" thickBot="1" x14ac:dyDescent="0.4">
      <c r="A300" s="71" t="s">
        <v>648</v>
      </c>
      <c r="B300" s="73">
        <v>500877</v>
      </c>
      <c r="C300" s="71" t="s">
        <v>649</v>
      </c>
      <c r="D300" s="71" t="s">
        <v>650</v>
      </c>
    </row>
    <row r="301" spans="1:4" ht="131" thickBot="1" x14ac:dyDescent="0.4">
      <c r="A301" s="71" t="s">
        <v>651</v>
      </c>
      <c r="B301" s="73">
        <v>539545</v>
      </c>
      <c r="C301" s="71" t="s">
        <v>170</v>
      </c>
      <c r="D301" s="71" t="s">
        <v>190</v>
      </c>
    </row>
    <row r="302" spans="1:4" ht="44" thickBot="1" x14ac:dyDescent="0.4">
      <c r="A302" s="71" t="s">
        <v>652</v>
      </c>
      <c r="B302" s="73">
        <v>500014</v>
      </c>
      <c r="C302" s="71" t="s">
        <v>170</v>
      </c>
      <c r="D302" s="71" t="s">
        <v>187</v>
      </c>
    </row>
    <row r="303" spans="1:4" ht="44" thickBot="1" x14ac:dyDescent="0.4">
      <c r="A303" s="71" t="s">
        <v>653</v>
      </c>
      <c r="B303" s="73">
        <v>532475</v>
      </c>
      <c r="C303" s="71" t="s">
        <v>654</v>
      </c>
      <c r="D303" s="71" t="s">
        <v>655</v>
      </c>
    </row>
    <row r="304" spans="1:4" ht="73" thickBot="1" x14ac:dyDescent="0.4">
      <c r="A304" s="71" t="s">
        <v>656</v>
      </c>
      <c r="B304" s="73">
        <v>539469</v>
      </c>
      <c r="C304" s="71" t="s">
        <v>170</v>
      </c>
      <c r="D304" s="71" t="s">
        <v>192</v>
      </c>
    </row>
    <row r="305" spans="1:4" ht="73" thickBot="1" x14ac:dyDescent="0.4">
      <c r="A305" s="71" t="s">
        <v>657</v>
      </c>
      <c r="B305" s="73">
        <v>531364</v>
      </c>
      <c r="C305" s="71" t="s">
        <v>170</v>
      </c>
      <c r="D305" s="71" t="s">
        <v>568</v>
      </c>
    </row>
    <row r="306" spans="1:4" ht="87.5" thickBot="1" x14ac:dyDescent="0.4">
      <c r="A306" s="71" t="s">
        <v>658</v>
      </c>
      <c r="B306" s="73">
        <v>539403</v>
      </c>
      <c r="C306" s="71" t="s">
        <v>170</v>
      </c>
      <c r="D306" s="71" t="s">
        <v>659</v>
      </c>
    </row>
    <row r="307" spans="1:4" ht="44" thickBot="1" x14ac:dyDescent="0.4">
      <c r="A307" s="71" t="s">
        <v>660</v>
      </c>
      <c r="B307" s="73">
        <v>540135</v>
      </c>
      <c r="C307" s="71" t="s">
        <v>170</v>
      </c>
      <c r="D307" s="71" t="s">
        <v>153</v>
      </c>
    </row>
    <row r="308" spans="1:4" ht="44" thickBot="1" x14ac:dyDescent="0.4">
      <c r="A308" s="71" t="s">
        <v>661</v>
      </c>
      <c r="B308" s="73">
        <v>520121</v>
      </c>
      <c r="C308" s="71" t="s">
        <v>170</v>
      </c>
      <c r="D308" s="71" t="s">
        <v>290</v>
      </c>
    </row>
    <row r="309" spans="1:4" ht="58.5" thickBot="1" x14ac:dyDescent="0.4">
      <c r="A309" s="71" t="s">
        <v>662</v>
      </c>
      <c r="B309" s="73">
        <v>530565</v>
      </c>
      <c r="C309" s="71" t="s">
        <v>170</v>
      </c>
      <c r="D309" s="71" t="s">
        <v>263</v>
      </c>
    </row>
    <row r="310" spans="1:4" ht="58.5" thickBot="1" x14ac:dyDescent="0.4">
      <c r="A310" s="71" t="s">
        <v>663</v>
      </c>
      <c r="B310" s="73">
        <v>532994</v>
      </c>
      <c r="C310" s="71" t="s">
        <v>664</v>
      </c>
      <c r="D310" s="71" t="s">
        <v>665</v>
      </c>
    </row>
    <row r="311" spans="1:4" ht="58.5" thickBot="1" x14ac:dyDescent="0.4">
      <c r="A311" s="71" t="s">
        <v>666</v>
      </c>
      <c r="B311" s="73">
        <v>532212</v>
      </c>
      <c r="C311" s="71" t="s">
        <v>667</v>
      </c>
      <c r="D311" s="71" t="s">
        <v>668</v>
      </c>
    </row>
    <row r="312" spans="1:4" ht="58.5" thickBot="1" x14ac:dyDescent="0.4">
      <c r="A312" s="71" t="s">
        <v>669</v>
      </c>
      <c r="B312" s="73">
        <v>524640</v>
      </c>
      <c r="C312" s="71" t="s">
        <v>170</v>
      </c>
      <c r="D312" s="71" t="s">
        <v>218</v>
      </c>
    </row>
    <row r="313" spans="1:4" ht="29.5" thickBot="1" x14ac:dyDescent="0.4">
      <c r="A313" s="71" t="s">
        <v>670</v>
      </c>
      <c r="B313" s="73">
        <v>532914</v>
      </c>
      <c r="C313" s="71" t="s">
        <v>671</v>
      </c>
      <c r="D313" s="71" t="s">
        <v>244</v>
      </c>
    </row>
    <row r="314" spans="1:4" ht="73" thickBot="1" x14ac:dyDescent="0.4">
      <c r="A314" s="71" t="s">
        <v>672</v>
      </c>
      <c r="B314" s="73">
        <v>504370</v>
      </c>
      <c r="C314" s="71" t="s">
        <v>170</v>
      </c>
      <c r="D314" s="71" t="s">
        <v>591</v>
      </c>
    </row>
    <row r="315" spans="1:4" ht="44" thickBot="1" x14ac:dyDescent="0.4">
      <c r="A315" s="71" t="s">
        <v>673</v>
      </c>
      <c r="B315" s="73">
        <v>526851</v>
      </c>
      <c r="C315" s="71" t="s">
        <v>170</v>
      </c>
      <c r="D315" s="71" t="s">
        <v>185</v>
      </c>
    </row>
    <row r="316" spans="1:4" ht="44" thickBot="1" x14ac:dyDescent="0.4">
      <c r="A316" s="71" t="s">
        <v>674</v>
      </c>
      <c r="B316" s="73">
        <v>539151</v>
      </c>
      <c r="C316" s="71" t="s">
        <v>170</v>
      </c>
      <c r="D316" s="71" t="s">
        <v>475</v>
      </c>
    </row>
    <row r="317" spans="1:4" ht="44" thickBot="1" x14ac:dyDescent="0.4">
      <c r="A317" s="71" t="s">
        <v>675</v>
      </c>
      <c r="B317" s="73">
        <v>539151</v>
      </c>
      <c r="C317" s="71" t="s">
        <v>170</v>
      </c>
      <c r="D317" s="71" t="s">
        <v>475</v>
      </c>
    </row>
    <row r="318" spans="1:4" ht="44" thickBot="1" x14ac:dyDescent="0.4">
      <c r="A318" s="71" t="s">
        <v>676</v>
      </c>
      <c r="B318" s="73">
        <v>532935</v>
      </c>
      <c r="C318" s="71" t="s">
        <v>677</v>
      </c>
      <c r="D318" s="71" t="s">
        <v>678</v>
      </c>
    </row>
    <row r="319" spans="1:4" ht="58.5" thickBot="1" x14ac:dyDescent="0.4">
      <c r="A319" s="71" t="s">
        <v>679</v>
      </c>
      <c r="B319" s="73">
        <v>511605</v>
      </c>
      <c r="C319" s="71" t="s">
        <v>170</v>
      </c>
      <c r="D319" s="71" t="s">
        <v>153</v>
      </c>
    </row>
    <row r="320" spans="1:4" ht="73" thickBot="1" x14ac:dyDescent="0.4">
      <c r="A320" s="71" t="s">
        <v>680</v>
      </c>
      <c r="B320" s="73">
        <v>531381</v>
      </c>
      <c r="C320" s="71" t="s">
        <v>681</v>
      </c>
      <c r="D320" s="71" t="s">
        <v>256</v>
      </c>
    </row>
    <row r="321" spans="1:4" ht="44" thickBot="1" x14ac:dyDescent="0.4">
      <c r="A321" s="71" t="s">
        <v>682</v>
      </c>
      <c r="B321" s="73">
        <v>541401</v>
      </c>
      <c r="C321" s="71" t="s">
        <v>170</v>
      </c>
      <c r="D321" s="71" t="s">
        <v>275</v>
      </c>
    </row>
    <row r="322" spans="1:4" ht="58.5" thickBot="1" x14ac:dyDescent="0.4">
      <c r="A322" s="71" t="s">
        <v>683</v>
      </c>
      <c r="B322" s="73">
        <v>506194</v>
      </c>
      <c r="C322" s="71" t="s">
        <v>684</v>
      </c>
      <c r="D322" s="71" t="s">
        <v>256</v>
      </c>
    </row>
    <row r="323" spans="1:4" ht="58.5" thickBot="1" x14ac:dyDescent="0.4">
      <c r="A323" s="71" t="s">
        <v>685</v>
      </c>
      <c r="B323" s="73">
        <v>526125</v>
      </c>
      <c r="C323" s="71" t="s">
        <v>170</v>
      </c>
      <c r="D323" s="71" t="s">
        <v>192</v>
      </c>
    </row>
    <row r="324" spans="1:4" ht="58.5" thickBot="1" x14ac:dyDescent="0.4">
      <c r="A324" s="71" t="s">
        <v>686</v>
      </c>
      <c r="B324" s="73">
        <v>531017</v>
      </c>
      <c r="C324" s="71" t="s">
        <v>170</v>
      </c>
      <c r="D324" s="71" t="s">
        <v>591</v>
      </c>
    </row>
    <row r="325" spans="1:4" ht="58.5" thickBot="1" x14ac:dyDescent="0.4">
      <c r="A325" s="71" t="s">
        <v>687</v>
      </c>
      <c r="B325" s="73">
        <v>531677</v>
      </c>
      <c r="C325" s="71" t="s">
        <v>170</v>
      </c>
      <c r="D325" s="71" t="s">
        <v>156</v>
      </c>
    </row>
    <row r="326" spans="1:4" ht="73" thickBot="1" x14ac:dyDescent="0.4">
      <c r="A326" s="71" t="s">
        <v>688</v>
      </c>
      <c r="B326" s="73">
        <v>531179</v>
      </c>
      <c r="C326" s="71" t="s">
        <v>689</v>
      </c>
      <c r="D326" s="71" t="s">
        <v>187</v>
      </c>
    </row>
    <row r="327" spans="1:4" ht="58.5" thickBot="1" x14ac:dyDescent="0.4">
      <c r="A327" s="71" t="s">
        <v>690</v>
      </c>
      <c r="B327" s="73">
        <v>538556</v>
      </c>
      <c r="C327" s="71" t="s">
        <v>691</v>
      </c>
      <c r="D327" s="71" t="s">
        <v>190</v>
      </c>
    </row>
    <row r="328" spans="1:4" ht="44" thickBot="1" x14ac:dyDescent="0.4">
      <c r="A328" s="71" t="s">
        <v>692</v>
      </c>
      <c r="B328" s="73">
        <v>532397</v>
      </c>
      <c r="C328" s="71" t="s">
        <v>170</v>
      </c>
      <c r="D328" s="71" t="s">
        <v>164</v>
      </c>
    </row>
    <row r="329" spans="1:4" ht="58.5" thickBot="1" x14ac:dyDescent="0.4">
      <c r="A329" s="71" t="s">
        <v>693</v>
      </c>
      <c r="B329" s="73">
        <v>531467</v>
      </c>
      <c r="C329" s="71" t="s">
        <v>170</v>
      </c>
      <c r="D329" s="71" t="s">
        <v>694</v>
      </c>
    </row>
    <row r="330" spans="1:4" ht="44" thickBot="1" x14ac:dyDescent="0.4">
      <c r="A330" s="71" t="s">
        <v>695</v>
      </c>
      <c r="B330" s="73">
        <v>537069</v>
      </c>
      <c r="C330" s="71" t="s">
        <v>170</v>
      </c>
      <c r="D330" s="71" t="s">
        <v>187</v>
      </c>
    </row>
    <row r="331" spans="1:4" ht="58.5" thickBot="1" x14ac:dyDescent="0.4">
      <c r="A331" s="71" t="s">
        <v>696</v>
      </c>
      <c r="B331" s="73">
        <v>513729</v>
      </c>
      <c r="C331" s="71" t="s">
        <v>697</v>
      </c>
      <c r="D331" s="71" t="s">
        <v>698</v>
      </c>
    </row>
    <row r="332" spans="1:4" ht="73" thickBot="1" x14ac:dyDescent="0.4">
      <c r="A332" s="71" t="s">
        <v>699</v>
      </c>
      <c r="B332" s="73">
        <v>531560</v>
      </c>
      <c r="C332" s="71" t="s">
        <v>170</v>
      </c>
      <c r="D332" s="71" t="s">
        <v>591</v>
      </c>
    </row>
    <row r="333" spans="1:4" ht="73" thickBot="1" x14ac:dyDescent="0.4">
      <c r="A333" s="71" t="s">
        <v>700</v>
      </c>
      <c r="B333" s="73">
        <v>531560</v>
      </c>
      <c r="C333" s="71" t="s">
        <v>170</v>
      </c>
      <c r="D333" s="71" t="s">
        <v>591</v>
      </c>
    </row>
    <row r="334" spans="1:4" ht="44" thickBot="1" x14ac:dyDescent="0.4">
      <c r="A334" s="71" t="s">
        <v>701</v>
      </c>
      <c r="B334" s="73">
        <v>516064</v>
      </c>
      <c r="C334" s="71" t="s">
        <v>702</v>
      </c>
      <c r="D334" s="71" t="s">
        <v>290</v>
      </c>
    </row>
    <row r="335" spans="1:4" ht="73" thickBot="1" x14ac:dyDescent="0.4">
      <c r="A335" s="71" t="s">
        <v>703</v>
      </c>
      <c r="B335" s="73">
        <v>533068</v>
      </c>
      <c r="C335" s="71" t="s">
        <v>704</v>
      </c>
      <c r="D335" s="71" t="s">
        <v>284</v>
      </c>
    </row>
    <row r="336" spans="1:4" ht="44" thickBot="1" x14ac:dyDescent="0.4">
      <c r="A336" s="71" t="s">
        <v>705</v>
      </c>
      <c r="B336" s="73">
        <v>506074</v>
      </c>
      <c r="C336" s="71" t="s">
        <v>706</v>
      </c>
      <c r="D336" s="71" t="s">
        <v>491</v>
      </c>
    </row>
    <row r="337" spans="1:4" ht="73" thickBot="1" x14ac:dyDescent="0.4">
      <c r="A337" s="71" t="s">
        <v>707</v>
      </c>
      <c r="B337" s="73">
        <v>533163</v>
      </c>
      <c r="C337" s="71" t="s">
        <v>708</v>
      </c>
      <c r="D337" s="71" t="s">
        <v>568</v>
      </c>
    </row>
    <row r="338" spans="1:4" ht="44" thickBot="1" x14ac:dyDescent="0.4">
      <c r="A338" s="71" t="s">
        <v>709</v>
      </c>
      <c r="B338" s="71" t="s">
        <v>170</v>
      </c>
      <c r="C338" s="71" t="s">
        <v>710</v>
      </c>
      <c r="D338" s="71" t="s">
        <v>181</v>
      </c>
    </row>
    <row r="339" spans="1:4" ht="73" thickBot="1" x14ac:dyDescent="0.4">
      <c r="A339" s="71" t="s">
        <v>711</v>
      </c>
      <c r="B339" s="73">
        <v>517481</v>
      </c>
      <c r="C339" s="71" t="s">
        <v>170</v>
      </c>
      <c r="D339" s="71" t="s">
        <v>712</v>
      </c>
    </row>
    <row r="340" spans="1:4" ht="58.5" thickBot="1" x14ac:dyDescent="0.4">
      <c r="A340" s="71" t="s">
        <v>713</v>
      </c>
      <c r="B340" s="73">
        <v>531297</v>
      </c>
      <c r="C340" s="71" t="s">
        <v>170</v>
      </c>
      <c r="D340" s="71" t="s">
        <v>254</v>
      </c>
    </row>
    <row r="341" spans="1:4" ht="58.5" thickBot="1" x14ac:dyDescent="0.4">
      <c r="A341" s="71" t="s">
        <v>714</v>
      </c>
      <c r="B341" s="73">
        <v>542670</v>
      </c>
      <c r="C341" s="71" t="s">
        <v>715</v>
      </c>
      <c r="D341" s="71" t="s">
        <v>716</v>
      </c>
    </row>
    <row r="342" spans="1:4" ht="73" thickBot="1" x14ac:dyDescent="0.4">
      <c r="A342" s="71" t="s">
        <v>717</v>
      </c>
      <c r="B342" s="73">
        <v>540616</v>
      </c>
      <c r="C342" s="71" t="s">
        <v>718</v>
      </c>
      <c r="D342" s="71" t="s">
        <v>640</v>
      </c>
    </row>
    <row r="343" spans="1:4" ht="44" thickBot="1" x14ac:dyDescent="0.4">
      <c r="A343" s="71" t="s">
        <v>719</v>
      </c>
      <c r="B343" s="73">
        <v>522134</v>
      </c>
      <c r="C343" s="71" t="s">
        <v>170</v>
      </c>
      <c r="D343" s="71" t="s">
        <v>178</v>
      </c>
    </row>
    <row r="344" spans="1:4" ht="44" thickBot="1" x14ac:dyDescent="0.4">
      <c r="A344" s="71" t="s">
        <v>720</v>
      </c>
      <c r="B344" s="73">
        <v>500016</v>
      </c>
      <c r="C344" s="71" t="s">
        <v>170</v>
      </c>
      <c r="D344" s="71" t="s">
        <v>371</v>
      </c>
    </row>
    <row r="345" spans="1:4" ht="73" thickBot="1" x14ac:dyDescent="0.4">
      <c r="A345" s="71" t="s">
        <v>721</v>
      </c>
      <c r="B345" s="71" t="s">
        <v>170</v>
      </c>
      <c r="C345" s="71" t="s">
        <v>722</v>
      </c>
      <c r="D345" s="71" t="s">
        <v>181</v>
      </c>
    </row>
    <row r="346" spans="1:4" ht="73" thickBot="1" x14ac:dyDescent="0.4">
      <c r="A346" s="71" t="s">
        <v>723</v>
      </c>
      <c r="B346" s="71" t="s">
        <v>170</v>
      </c>
      <c r="C346" s="71" t="s">
        <v>722</v>
      </c>
      <c r="D346" s="71" t="s">
        <v>181</v>
      </c>
    </row>
    <row r="347" spans="1:4" ht="44" thickBot="1" x14ac:dyDescent="0.4">
      <c r="A347" s="71" t="s">
        <v>724</v>
      </c>
      <c r="B347" s="73">
        <v>542484</v>
      </c>
      <c r="C347" s="71" t="s">
        <v>725</v>
      </c>
      <c r="D347" s="74" t="s">
        <v>726</v>
      </c>
    </row>
    <row r="348" spans="1:4" ht="29.5" thickBot="1" x14ac:dyDescent="0.4">
      <c r="A348" s="71" t="s">
        <v>727</v>
      </c>
      <c r="B348" s="73">
        <v>500101</v>
      </c>
      <c r="C348" s="71" t="s">
        <v>728</v>
      </c>
      <c r="D348" s="71" t="s">
        <v>185</v>
      </c>
    </row>
    <row r="349" spans="1:4" ht="44" thickBot="1" x14ac:dyDescent="0.4">
      <c r="A349" s="71" t="s">
        <v>729</v>
      </c>
      <c r="B349" s="73">
        <v>539301</v>
      </c>
      <c r="C349" s="71" t="s">
        <v>730</v>
      </c>
      <c r="D349" s="71" t="s">
        <v>256</v>
      </c>
    </row>
    <row r="350" spans="1:4" ht="73" thickBot="1" x14ac:dyDescent="0.4">
      <c r="A350" s="71" t="s">
        <v>731</v>
      </c>
      <c r="B350" s="73">
        <v>538716</v>
      </c>
      <c r="C350" s="71" t="s">
        <v>170</v>
      </c>
      <c r="D350" s="71" t="s">
        <v>153</v>
      </c>
    </row>
    <row r="351" spans="1:4" ht="87.5" thickBot="1" x14ac:dyDescent="0.4">
      <c r="A351" s="71" t="s">
        <v>732</v>
      </c>
      <c r="B351" s="73">
        <v>530245</v>
      </c>
      <c r="C351" s="71" t="s">
        <v>170</v>
      </c>
      <c r="D351" s="71" t="s">
        <v>187</v>
      </c>
    </row>
    <row r="352" spans="1:4" ht="87.5" thickBot="1" x14ac:dyDescent="0.4">
      <c r="A352" s="71" t="s">
        <v>733</v>
      </c>
      <c r="B352" s="73">
        <v>542176</v>
      </c>
      <c r="C352" s="71" t="s">
        <v>734</v>
      </c>
      <c r="D352" s="71" t="s">
        <v>153</v>
      </c>
    </row>
    <row r="353" spans="1:4" ht="58.5" thickBot="1" x14ac:dyDescent="0.4">
      <c r="A353" s="71" t="s">
        <v>735</v>
      </c>
      <c r="B353" s="73">
        <v>515030</v>
      </c>
      <c r="C353" s="71" t="s">
        <v>736</v>
      </c>
      <c r="D353" s="71" t="s">
        <v>525</v>
      </c>
    </row>
    <row r="354" spans="1:4" ht="44" thickBot="1" x14ac:dyDescent="0.4">
      <c r="A354" s="71" t="s">
        <v>737</v>
      </c>
      <c r="B354" s="73">
        <v>514482</v>
      </c>
      <c r="C354" s="71" t="s">
        <v>170</v>
      </c>
      <c r="D354" s="71" t="s">
        <v>185</v>
      </c>
    </row>
    <row r="355" spans="1:4" ht="73" thickBot="1" x14ac:dyDescent="0.4">
      <c r="A355" s="71" t="s">
        <v>738</v>
      </c>
      <c r="B355" s="73">
        <v>532853</v>
      </c>
      <c r="C355" s="71" t="s">
        <v>739</v>
      </c>
      <c r="D355" s="71" t="s">
        <v>330</v>
      </c>
    </row>
    <row r="356" spans="1:4" ht="87.5" thickBot="1" x14ac:dyDescent="0.4">
      <c r="A356" s="71" t="s">
        <v>740</v>
      </c>
      <c r="B356" s="73">
        <v>535467</v>
      </c>
      <c r="C356" s="71" t="s">
        <v>741</v>
      </c>
      <c r="D356" s="71" t="s">
        <v>284</v>
      </c>
    </row>
    <row r="357" spans="1:4" ht="58.5" thickBot="1" x14ac:dyDescent="0.4">
      <c r="A357" s="71" t="s">
        <v>742</v>
      </c>
      <c r="B357" s="73">
        <v>527001</v>
      </c>
      <c r="C357" s="71" t="s">
        <v>743</v>
      </c>
      <c r="D357" s="71" t="s">
        <v>150</v>
      </c>
    </row>
    <row r="358" spans="1:4" ht="58.5" thickBot="1" x14ac:dyDescent="0.4">
      <c r="A358" s="71" t="s">
        <v>744</v>
      </c>
      <c r="B358" s="73">
        <v>542579</v>
      </c>
      <c r="C358" s="71" t="s">
        <v>745</v>
      </c>
      <c r="D358" s="74" t="s">
        <v>726</v>
      </c>
    </row>
    <row r="359" spans="1:4" ht="44" thickBot="1" x14ac:dyDescent="0.4">
      <c r="A359" s="71" t="s">
        <v>746</v>
      </c>
      <c r="B359" s="73">
        <v>540024</v>
      </c>
      <c r="C359" s="71" t="s">
        <v>170</v>
      </c>
      <c r="D359" s="71" t="s">
        <v>153</v>
      </c>
    </row>
    <row r="360" spans="1:4" ht="58.5" thickBot="1" x14ac:dyDescent="0.4">
      <c r="A360" s="71" t="s">
        <v>747</v>
      </c>
      <c r="B360" s="73">
        <v>519174</v>
      </c>
      <c r="C360" s="71" t="s">
        <v>170</v>
      </c>
      <c r="D360" s="71" t="s">
        <v>419</v>
      </c>
    </row>
    <row r="361" spans="1:4" ht="44" thickBot="1" x14ac:dyDescent="0.4">
      <c r="A361" s="71" t="s">
        <v>748</v>
      </c>
      <c r="B361" s="73">
        <v>523716</v>
      </c>
      <c r="C361" s="71" t="s">
        <v>749</v>
      </c>
      <c r="D361" s="71" t="s">
        <v>256</v>
      </c>
    </row>
    <row r="362" spans="1:4" ht="58.5" thickBot="1" x14ac:dyDescent="0.4">
      <c r="A362" s="71" t="s">
        <v>750</v>
      </c>
      <c r="B362" s="73">
        <v>513401</v>
      </c>
      <c r="C362" s="71" t="s">
        <v>170</v>
      </c>
      <c r="D362" s="71" t="s">
        <v>202</v>
      </c>
    </row>
    <row r="363" spans="1:4" ht="58.5" thickBot="1" x14ac:dyDescent="0.4">
      <c r="A363" s="71" t="s">
        <v>751</v>
      </c>
      <c r="B363" s="73">
        <v>590122</v>
      </c>
      <c r="C363" s="71" t="s">
        <v>752</v>
      </c>
      <c r="D363" s="71" t="s">
        <v>187</v>
      </c>
    </row>
    <row r="364" spans="1:4" ht="29.5" thickBot="1" x14ac:dyDescent="0.4">
      <c r="A364" s="71" t="s">
        <v>753</v>
      </c>
      <c r="B364" s="73">
        <v>514286</v>
      </c>
      <c r="C364" s="71" t="s">
        <v>754</v>
      </c>
      <c r="D364" s="71" t="s">
        <v>185</v>
      </c>
    </row>
    <row r="365" spans="1:4" ht="58.5" thickBot="1" x14ac:dyDescent="0.4">
      <c r="A365" s="71" t="s">
        <v>755</v>
      </c>
      <c r="B365" s="73">
        <v>512247</v>
      </c>
      <c r="C365" s="71" t="s">
        <v>170</v>
      </c>
      <c r="D365" s="71" t="s">
        <v>153</v>
      </c>
    </row>
    <row r="366" spans="1:4" ht="73" thickBot="1" x14ac:dyDescent="0.4">
      <c r="A366" s="71" t="s">
        <v>756</v>
      </c>
      <c r="B366" s="73">
        <v>526847</v>
      </c>
      <c r="C366" s="71" t="s">
        <v>170</v>
      </c>
      <c r="D366" s="71" t="s">
        <v>202</v>
      </c>
    </row>
    <row r="367" spans="1:4" ht="44" thickBot="1" x14ac:dyDescent="0.4">
      <c r="A367" s="71" t="s">
        <v>757</v>
      </c>
      <c r="B367" s="73">
        <v>530429</v>
      </c>
      <c r="C367" s="71" t="s">
        <v>170</v>
      </c>
      <c r="D367" s="71" t="s">
        <v>290</v>
      </c>
    </row>
    <row r="368" spans="1:4" ht="58.5" thickBot="1" x14ac:dyDescent="0.4">
      <c r="A368" s="71" t="s">
        <v>758</v>
      </c>
      <c r="B368" s="73">
        <v>541702</v>
      </c>
      <c r="C368" s="71" t="s">
        <v>170</v>
      </c>
      <c r="D368" s="71" t="s">
        <v>192</v>
      </c>
    </row>
    <row r="369" spans="1:4" ht="58.5" thickBot="1" x14ac:dyDescent="0.4">
      <c r="A369" s="71" t="s">
        <v>759</v>
      </c>
      <c r="B369" s="73">
        <v>507872</v>
      </c>
      <c r="C369" s="71" t="s">
        <v>170</v>
      </c>
      <c r="D369" s="71" t="s">
        <v>185</v>
      </c>
    </row>
    <row r="370" spans="1:4" ht="58.5" thickBot="1" x14ac:dyDescent="0.4">
      <c r="A370" s="71" t="s">
        <v>760</v>
      </c>
      <c r="B370" s="73">
        <v>524594</v>
      </c>
      <c r="C370" s="71" t="s">
        <v>170</v>
      </c>
      <c r="D370" s="71" t="s">
        <v>218</v>
      </c>
    </row>
    <row r="371" spans="1:4" ht="44" thickBot="1" x14ac:dyDescent="0.4">
      <c r="A371" s="71" t="s">
        <v>761</v>
      </c>
      <c r="B371" s="73">
        <v>500477</v>
      </c>
      <c r="C371" s="71" t="s">
        <v>762</v>
      </c>
      <c r="D371" s="71" t="s">
        <v>248</v>
      </c>
    </row>
    <row r="372" spans="1:4" ht="44" thickBot="1" x14ac:dyDescent="0.4">
      <c r="A372" s="71" t="s">
        <v>763</v>
      </c>
      <c r="B372" s="73">
        <v>533271</v>
      </c>
      <c r="C372" s="71" t="s">
        <v>764</v>
      </c>
      <c r="D372" s="71" t="s">
        <v>765</v>
      </c>
    </row>
    <row r="373" spans="1:4" ht="58.5" thickBot="1" x14ac:dyDescent="0.4">
      <c r="A373" s="71" t="s">
        <v>766</v>
      </c>
      <c r="B373" s="73">
        <v>540923</v>
      </c>
      <c r="C373" s="71" t="s">
        <v>170</v>
      </c>
      <c r="D373" s="71" t="s">
        <v>568</v>
      </c>
    </row>
    <row r="374" spans="1:4" ht="58.5" thickBot="1" x14ac:dyDescent="0.4">
      <c r="A374" s="71" t="s">
        <v>767</v>
      </c>
      <c r="B374" s="73">
        <v>526983</v>
      </c>
      <c r="C374" s="71" t="s">
        <v>170</v>
      </c>
      <c r="D374" s="71" t="s">
        <v>368</v>
      </c>
    </row>
    <row r="375" spans="1:4" ht="44" thickBot="1" x14ac:dyDescent="0.4">
      <c r="A375" s="71" t="s">
        <v>768</v>
      </c>
      <c r="B375" s="73">
        <v>526187</v>
      </c>
      <c r="C375" s="71" t="s">
        <v>170</v>
      </c>
      <c r="D375" s="71" t="s">
        <v>359</v>
      </c>
    </row>
    <row r="376" spans="1:4" ht="58.5" thickBot="1" x14ac:dyDescent="0.4">
      <c r="A376" s="71" t="s">
        <v>769</v>
      </c>
      <c r="B376" s="73">
        <v>531568</v>
      </c>
      <c r="C376" s="71" t="s">
        <v>170</v>
      </c>
      <c r="D376" s="71" t="s">
        <v>164</v>
      </c>
    </row>
    <row r="377" spans="1:4" ht="44" thickBot="1" x14ac:dyDescent="0.4">
      <c r="A377" s="71" t="s">
        <v>770</v>
      </c>
      <c r="B377" s="73">
        <v>502015</v>
      </c>
      <c r="C377" s="71" t="s">
        <v>170</v>
      </c>
      <c r="D377" s="71" t="s">
        <v>150</v>
      </c>
    </row>
    <row r="378" spans="1:4" ht="44" thickBot="1" x14ac:dyDescent="0.4">
      <c r="A378" s="71" t="s">
        <v>771</v>
      </c>
      <c r="B378" s="73">
        <v>538777</v>
      </c>
      <c r="C378" s="71" t="s">
        <v>170</v>
      </c>
      <c r="D378" s="71" t="s">
        <v>187</v>
      </c>
    </row>
    <row r="379" spans="1:4" ht="29.5" thickBot="1" x14ac:dyDescent="0.4">
      <c r="A379" s="71" t="s">
        <v>772</v>
      </c>
      <c r="B379" s="73">
        <v>530899</v>
      </c>
      <c r="C379" s="71" t="s">
        <v>170</v>
      </c>
      <c r="D379" s="71" t="s">
        <v>185</v>
      </c>
    </row>
    <row r="380" spans="1:4" ht="58.5" thickBot="1" x14ac:dyDescent="0.4">
      <c r="A380" s="71" t="s">
        <v>773</v>
      </c>
      <c r="B380" s="73">
        <v>531392</v>
      </c>
      <c r="C380" s="71" t="s">
        <v>170</v>
      </c>
      <c r="D380" s="71" t="s">
        <v>368</v>
      </c>
    </row>
    <row r="381" spans="1:4" ht="58.5" thickBot="1" x14ac:dyDescent="0.4">
      <c r="A381" s="71" t="s">
        <v>774</v>
      </c>
      <c r="B381" s="73">
        <v>532888</v>
      </c>
      <c r="C381" s="71" t="s">
        <v>775</v>
      </c>
      <c r="D381" s="71" t="s">
        <v>447</v>
      </c>
    </row>
    <row r="382" spans="1:4" ht="58.5" thickBot="1" x14ac:dyDescent="0.4">
      <c r="A382" s="71" t="s">
        <v>776</v>
      </c>
      <c r="B382" s="73">
        <v>532888</v>
      </c>
      <c r="C382" s="71" t="s">
        <v>775</v>
      </c>
      <c r="D382" s="71" t="s">
        <v>447</v>
      </c>
    </row>
    <row r="383" spans="1:4" ht="44" thickBot="1" x14ac:dyDescent="0.4">
      <c r="A383" s="71" t="s">
        <v>777</v>
      </c>
      <c r="B383" s="73">
        <v>533227</v>
      </c>
      <c r="C383" s="71" t="s">
        <v>778</v>
      </c>
      <c r="D383" s="71" t="s">
        <v>371</v>
      </c>
    </row>
    <row r="384" spans="1:4" ht="58.5" thickBot="1" x14ac:dyDescent="0.4">
      <c r="A384" s="71" t="s">
        <v>779</v>
      </c>
      <c r="B384" s="73">
        <v>500023</v>
      </c>
      <c r="C384" s="71" t="s">
        <v>780</v>
      </c>
      <c r="D384" s="71" t="s">
        <v>371</v>
      </c>
    </row>
    <row r="385" spans="1:4" ht="58.5" thickBot="1" x14ac:dyDescent="0.4">
      <c r="A385" s="71" t="s">
        <v>781</v>
      </c>
      <c r="B385" s="73">
        <v>533221</v>
      </c>
      <c r="C385" s="71" t="s">
        <v>782</v>
      </c>
      <c r="D385" s="71" t="s">
        <v>371</v>
      </c>
    </row>
    <row r="386" spans="1:4" ht="58.5" thickBot="1" x14ac:dyDescent="0.4">
      <c r="A386" s="71" t="s">
        <v>783</v>
      </c>
      <c r="B386" s="73">
        <v>530355</v>
      </c>
      <c r="C386" s="71" t="s">
        <v>170</v>
      </c>
      <c r="D386" s="71" t="s">
        <v>511</v>
      </c>
    </row>
    <row r="387" spans="1:4" ht="44" thickBot="1" x14ac:dyDescent="0.4">
      <c r="A387" s="71" t="s">
        <v>784</v>
      </c>
      <c r="B387" s="73">
        <v>500820</v>
      </c>
      <c r="C387" s="71" t="s">
        <v>785</v>
      </c>
      <c r="D387" s="71" t="s">
        <v>447</v>
      </c>
    </row>
    <row r="388" spans="1:4" ht="87.5" thickBot="1" x14ac:dyDescent="0.4">
      <c r="A388" s="71" t="s">
        <v>786</v>
      </c>
      <c r="B388" s="73">
        <v>524434</v>
      </c>
      <c r="C388" s="71" t="s">
        <v>170</v>
      </c>
      <c r="D388" s="71" t="s">
        <v>218</v>
      </c>
    </row>
    <row r="389" spans="1:4" ht="73" thickBot="1" x14ac:dyDescent="0.4">
      <c r="A389" s="71" t="s">
        <v>787</v>
      </c>
      <c r="B389" s="73">
        <v>531847</v>
      </c>
      <c r="C389" s="71" t="s">
        <v>170</v>
      </c>
      <c r="D389" s="71" t="s">
        <v>284</v>
      </c>
    </row>
    <row r="390" spans="1:4" ht="58.5" thickBot="1" x14ac:dyDescent="0.4">
      <c r="A390" s="71" t="s">
        <v>788</v>
      </c>
      <c r="B390" s="73">
        <v>519532</v>
      </c>
      <c r="C390" s="71" t="s">
        <v>170</v>
      </c>
      <c r="D390" s="71" t="s">
        <v>192</v>
      </c>
    </row>
    <row r="391" spans="1:4" ht="44" thickBot="1" x14ac:dyDescent="0.4">
      <c r="A391" s="71" t="s">
        <v>789</v>
      </c>
      <c r="B391" s="73">
        <v>506159</v>
      </c>
      <c r="C391" s="71" t="s">
        <v>790</v>
      </c>
      <c r="D391" s="71" t="s">
        <v>491</v>
      </c>
    </row>
    <row r="392" spans="1:4" ht="87.5" thickBot="1" x14ac:dyDescent="0.4">
      <c r="A392" s="71" t="s">
        <v>791</v>
      </c>
      <c r="B392" s="73">
        <v>530723</v>
      </c>
      <c r="C392" s="71" t="s">
        <v>170</v>
      </c>
      <c r="D392" s="71" t="s">
        <v>153</v>
      </c>
    </row>
    <row r="393" spans="1:4" ht="44" thickBot="1" x14ac:dyDescent="0.4">
      <c r="A393" s="71" t="s">
        <v>792</v>
      </c>
      <c r="B393" s="71" t="s">
        <v>170</v>
      </c>
      <c r="C393" s="71" t="s">
        <v>793</v>
      </c>
      <c r="D393" s="71" t="s">
        <v>181</v>
      </c>
    </row>
    <row r="394" spans="1:4" ht="58.5" thickBot="1" x14ac:dyDescent="0.4">
      <c r="A394" s="71" t="s">
        <v>794</v>
      </c>
      <c r="B394" s="73">
        <v>526433</v>
      </c>
      <c r="C394" s="71" t="s">
        <v>170</v>
      </c>
      <c r="D394" s="71" t="s">
        <v>156</v>
      </c>
    </row>
    <row r="395" spans="1:4" ht="58.5" thickBot="1" x14ac:dyDescent="0.4">
      <c r="A395" s="71" t="s">
        <v>795</v>
      </c>
      <c r="B395" s="71" t="s">
        <v>170</v>
      </c>
      <c r="C395" s="71" t="s">
        <v>796</v>
      </c>
      <c r="D395" s="71" t="s">
        <v>261</v>
      </c>
    </row>
    <row r="396" spans="1:4" ht="73" thickBot="1" x14ac:dyDescent="0.4">
      <c r="A396" s="71" t="s">
        <v>797</v>
      </c>
      <c r="B396" s="73">
        <v>540788</v>
      </c>
      <c r="C396" s="71" t="s">
        <v>170</v>
      </c>
      <c r="D396" s="71" t="s">
        <v>359</v>
      </c>
    </row>
    <row r="397" spans="1:4" ht="58.5" thickBot="1" x14ac:dyDescent="0.4">
      <c r="A397" s="71" t="s">
        <v>798</v>
      </c>
      <c r="B397" s="73">
        <v>500024</v>
      </c>
      <c r="C397" s="71" t="s">
        <v>799</v>
      </c>
      <c r="D397" s="71" t="s">
        <v>577</v>
      </c>
    </row>
    <row r="398" spans="1:4" ht="58.5" thickBot="1" x14ac:dyDescent="0.4">
      <c r="A398" s="71" t="s">
        <v>800</v>
      </c>
      <c r="B398" s="73">
        <v>500024</v>
      </c>
      <c r="C398" s="71" t="s">
        <v>799</v>
      </c>
      <c r="D398" s="71" t="s">
        <v>577</v>
      </c>
    </row>
    <row r="399" spans="1:4" ht="87.5" thickBot="1" x14ac:dyDescent="0.4">
      <c r="A399" s="71" t="s">
        <v>801</v>
      </c>
      <c r="B399" s="73">
        <v>507526</v>
      </c>
      <c r="C399" s="71" t="s">
        <v>170</v>
      </c>
      <c r="D399" s="71" t="s">
        <v>802</v>
      </c>
    </row>
    <row r="400" spans="1:4" ht="44" thickBot="1" x14ac:dyDescent="0.4">
      <c r="A400" s="71" t="s">
        <v>803</v>
      </c>
      <c r="B400" s="73">
        <v>533138</v>
      </c>
      <c r="C400" s="71" t="s">
        <v>804</v>
      </c>
      <c r="D400" s="71" t="s">
        <v>314</v>
      </c>
    </row>
    <row r="401" spans="1:4" ht="58.5" thickBot="1" x14ac:dyDescent="0.4">
      <c r="A401" s="71" t="s">
        <v>805</v>
      </c>
      <c r="B401" s="73">
        <v>540975</v>
      </c>
      <c r="C401" s="71" t="s">
        <v>806</v>
      </c>
      <c r="D401" s="71" t="s">
        <v>359</v>
      </c>
    </row>
    <row r="402" spans="1:4" ht="73" thickBot="1" x14ac:dyDescent="0.4">
      <c r="A402" s="71" t="s">
        <v>807</v>
      </c>
      <c r="B402" s="73">
        <v>532493</v>
      </c>
      <c r="C402" s="71" t="s">
        <v>808</v>
      </c>
      <c r="D402" s="71" t="s">
        <v>643</v>
      </c>
    </row>
    <row r="403" spans="1:4" ht="58.5" thickBot="1" x14ac:dyDescent="0.4">
      <c r="A403" s="71" t="s">
        <v>809</v>
      </c>
      <c r="B403" s="73">
        <v>532830</v>
      </c>
      <c r="C403" s="71" t="s">
        <v>810</v>
      </c>
      <c r="D403" s="71" t="s">
        <v>290</v>
      </c>
    </row>
    <row r="404" spans="1:4" ht="73" thickBot="1" x14ac:dyDescent="0.4">
      <c r="A404" s="71" t="s">
        <v>811</v>
      </c>
      <c r="B404" s="73">
        <v>506820</v>
      </c>
      <c r="C404" s="71" t="s">
        <v>812</v>
      </c>
      <c r="D404" s="71" t="s">
        <v>208</v>
      </c>
    </row>
    <row r="405" spans="1:4" ht="73" thickBot="1" x14ac:dyDescent="0.4">
      <c r="A405" s="71" t="s">
        <v>813</v>
      </c>
      <c r="B405" s="73">
        <v>506820</v>
      </c>
      <c r="C405" s="71" t="s">
        <v>812</v>
      </c>
      <c r="D405" s="71" t="s">
        <v>208</v>
      </c>
    </row>
    <row r="406" spans="1:4" ht="58.5" thickBot="1" x14ac:dyDescent="0.4">
      <c r="A406" s="71" t="s">
        <v>814</v>
      </c>
      <c r="B406" s="73">
        <v>540824</v>
      </c>
      <c r="C406" s="71" t="s">
        <v>815</v>
      </c>
      <c r="D406" s="71" t="s">
        <v>164</v>
      </c>
    </row>
    <row r="407" spans="1:4" ht="58.5" thickBot="1" x14ac:dyDescent="0.4">
      <c r="A407" s="71" t="s">
        <v>816</v>
      </c>
      <c r="B407" s="73">
        <v>512433</v>
      </c>
      <c r="C407" s="71" t="s">
        <v>170</v>
      </c>
      <c r="D407" s="71" t="s">
        <v>192</v>
      </c>
    </row>
    <row r="408" spans="1:4" ht="58.5" thickBot="1" x14ac:dyDescent="0.4">
      <c r="A408" s="71" t="s">
        <v>817</v>
      </c>
      <c r="B408" s="73">
        <v>511144</v>
      </c>
      <c r="C408" s="71" t="s">
        <v>170</v>
      </c>
      <c r="D408" s="71" t="s">
        <v>156</v>
      </c>
    </row>
    <row r="409" spans="1:4" ht="44" thickBot="1" x14ac:dyDescent="0.4">
      <c r="A409" s="71" t="s">
        <v>818</v>
      </c>
      <c r="B409" s="73">
        <v>530187</v>
      </c>
      <c r="C409" s="71" t="s">
        <v>170</v>
      </c>
      <c r="D409" s="71" t="s">
        <v>187</v>
      </c>
    </row>
    <row r="410" spans="1:4" ht="58.5" thickBot="1" x14ac:dyDescent="0.4">
      <c r="A410" s="71" t="s">
        <v>819</v>
      </c>
      <c r="B410" s="73">
        <v>539099</v>
      </c>
      <c r="C410" s="71" t="s">
        <v>170</v>
      </c>
      <c r="D410" s="71" t="s">
        <v>256</v>
      </c>
    </row>
    <row r="411" spans="1:4" ht="58.5" thickBot="1" x14ac:dyDescent="0.4">
      <c r="A411" s="71" t="s">
        <v>820</v>
      </c>
      <c r="B411" s="73">
        <v>517429</v>
      </c>
      <c r="C411" s="71" t="s">
        <v>821</v>
      </c>
      <c r="D411" s="71" t="s">
        <v>263</v>
      </c>
    </row>
    <row r="412" spans="1:4" ht="44" thickBot="1" x14ac:dyDescent="0.4">
      <c r="A412" s="71" t="s">
        <v>822</v>
      </c>
      <c r="B412" s="73">
        <v>538713</v>
      </c>
      <c r="C412" s="71" t="s">
        <v>170</v>
      </c>
      <c r="D412" s="71" t="s">
        <v>263</v>
      </c>
    </row>
    <row r="413" spans="1:4" ht="58.5" thickBot="1" x14ac:dyDescent="0.4">
      <c r="A413" s="71" t="s">
        <v>823</v>
      </c>
      <c r="B413" s="73">
        <v>526843</v>
      </c>
      <c r="C413" s="71" t="s">
        <v>170</v>
      </c>
      <c r="D413" s="71" t="s">
        <v>192</v>
      </c>
    </row>
    <row r="414" spans="1:4" ht="58.5" thickBot="1" x14ac:dyDescent="0.4">
      <c r="A414" s="71" t="s">
        <v>824</v>
      </c>
      <c r="B414" s="73">
        <v>532759</v>
      </c>
      <c r="C414" s="71" t="s">
        <v>825</v>
      </c>
      <c r="D414" s="71" t="s">
        <v>568</v>
      </c>
    </row>
    <row r="415" spans="1:4" ht="58.5" thickBot="1" x14ac:dyDescent="0.4">
      <c r="A415" s="71" t="s">
        <v>826</v>
      </c>
      <c r="B415" s="73">
        <v>505029</v>
      </c>
      <c r="C415" s="71" t="s">
        <v>827</v>
      </c>
      <c r="D415" s="71" t="s">
        <v>828</v>
      </c>
    </row>
    <row r="416" spans="1:4" ht="73" thickBot="1" x14ac:dyDescent="0.4">
      <c r="A416" s="71" t="s">
        <v>829</v>
      </c>
      <c r="B416" s="73">
        <v>514394</v>
      </c>
      <c r="C416" s="71" t="s">
        <v>170</v>
      </c>
      <c r="D416" s="71" t="s">
        <v>284</v>
      </c>
    </row>
    <row r="417" spans="1:4" ht="73" thickBot="1" x14ac:dyDescent="0.4">
      <c r="A417" s="71" t="s">
        <v>830</v>
      </c>
      <c r="B417" s="73">
        <v>514394</v>
      </c>
      <c r="C417" s="71" t="s">
        <v>170</v>
      </c>
      <c r="D417" s="71" t="s">
        <v>284</v>
      </c>
    </row>
    <row r="418" spans="1:4" ht="44" thickBot="1" x14ac:dyDescent="0.4">
      <c r="A418" s="71" t="s">
        <v>831</v>
      </c>
      <c r="B418" s="73">
        <v>531795</v>
      </c>
      <c r="C418" s="71" t="s">
        <v>832</v>
      </c>
      <c r="D418" s="71" t="s">
        <v>828</v>
      </c>
    </row>
    <row r="419" spans="1:4" ht="29.5" thickBot="1" x14ac:dyDescent="0.4">
      <c r="A419" s="71" t="s">
        <v>833</v>
      </c>
      <c r="B419" s="73">
        <v>500027</v>
      </c>
      <c r="C419" s="71" t="s">
        <v>834</v>
      </c>
      <c r="D419" s="71" t="s">
        <v>314</v>
      </c>
    </row>
    <row r="420" spans="1:4" ht="58.5" thickBot="1" x14ac:dyDescent="0.4">
      <c r="A420" s="71" t="s">
        <v>835</v>
      </c>
      <c r="B420" s="73">
        <v>500028</v>
      </c>
      <c r="C420" s="71" t="s">
        <v>170</v>
      </c>
      <c r="D420" s="71" t="s">
        <v>568</v>
      </c>
    </row>
    <row r="421" spans="1:4" ht="58.5" thickBot="1" x14ac:dyDescent="0.4">
      <c r="A421" s="71" t="s">
        <v>836</v>
      </c>
      <c r="B421" s="73">
        <v>500028</v>
      </c>
      <c r="C421" s="71" t="s">
        <v>170</v>
      </c>
      <c r="D421" s="71" t="s">
        <v>568</v>
      </c>
    </row>
    <row r="422" spans="1:4" ht="73" thickBot="1" x14ac:dyDescent="0.4">
      <c r="A422" s="71" t="s">
        <v>837</v>
      </c>
      <c r="B422" s="73">
        <v>540611</v>
      </c>
      <c r="C422" s="71" t="s">
        <v>838</v>
      </c>
      <c r="D422" s="71" t="s">
        <v>488</v>
      </c>
    </row>
    <row r="423" spans="1:4" ht="73" thickBot="1" x14ac:dyDescent="0.4">
      <c r="A423" s="71" t="s">
        <v>839</v>
      </c>
      <c r="B423" s="73">
        <v>532459</v>
      </c>
      <c r="C423" s="71" t="s">
        <v>170</v>
      </c>
      <c r="D423" s="71" t="s">
        <v>185</v>
      </c>
    </row>
    <row r="424" spans="1:4" ht="58.5" thickBot="1" x14ac:dyDescent="0.4">
      <c r="A424" s="71" t="s">
        <v>840</v>
      </c>
      <c r="B424" s="71" t="s">
        <v>170</v>
      </c>
      <c r="C424" s="71" t="s">
        <v>841</v>
      </c>
      <c r="D424" s="71" t="s">
        <v>181</v>
      </c>
    </row>
    <row r="425" spans="1:4" ht="58.5" thickBot="1" x14ac:dyDescent="0.4">
      <c r="A425" s="71" t="s">
        <v>842</v>
      </c>
      <c r="B425" s="73">
        <v>532668</v>
      </c>
      <c r="C425" s="71" t="s">
        <v>843</v>
      </c>
      <c r="D425" s="71" t="s">
        <v>263</v>
      </c>
    </row>
    <row r="426" spans="1:4" ht="58.5" thickBot="1" x14ac:dyDescent="0.4">
      <c r="A426" s="71" t="s">
        <v>844</v>
      </c>
      <c r="B426" s="73">
        <v>530233</v>
      </c>
      <c r="C426" s="71" t="s">
        <v>170</v>
      </c>
      <c r="D426" s="71" t="s">
        <v>208</v>
      </c>
    </row>
    <row r="427" spans="1:4" ht="58.5" thickBot="1" x14ac:dyDescent="0.4">
      <c r="A427" s="71" t="s">
        <v>845</v>
      </c>
      <c r="B427" s="73">
        <v>524804</v>
      </c>
      <c r="C427" s="71" t="s">
        <v>846</v>
      </c>
      <c r="D427" s="71" t="s">
        <v>208</v>
      </c>
    </row>
    <row r="428" spans="1:4" ht="44" thickBot="1" x14ac:dyDescent="0.4">
      <c r="A428" s="71" t="s">
        <v>847</v>
      </c>
      <c r="B428" s="73">
        <v>531336</v>
      </c>
      <c r="C428" s="71" t="s">
        <v>170</v>
      </c>
      <c r="D428" s="71" t="s">
        <v>848</v>
      </c>
    </row>
    <row r="429" spans="1:4" ht="58.5" thickBot="1" x14ac:dyDescent="0.4">
      <c r="A429" s="71" t="s">
        <v>849</v>
      </c>
      <c r="B429" s="73">
        <v>509009</v>
      </c>
      <c r="C429" s="71" t="s">
        <v>850</v>
      </c>
      <c r="D429" s="71" t="s">
        <v>192</v>
      </c>
    </row>
    <row r="430" spans="1:4" ht="58.5" thickBot="1" x14ac:dyDescent="0.4">
      <c r="A430" s="71" t="s">
        <v>851</v>
      </c>
      <c r="B430" s="73">
        <v>522005</v>
      </c>
      <c r="C430" s="71" t="s">
        <v>170</v>
      </c>
      <c r="D430" s="71" t="s">
        <v>178</v>
      </c>
    </row>
    <row r="431" spans="1:4" ht="87.5" thickBot="1" x14ac:dyDescent="0.4">
      <c r="A431" s="71" t="s">
        <v>852</v>
      </c>
      <c r="B431" s="73">
        <v>539177</v>
      </c>
      <c r="C431" s="71" t="s">
        <v>170</v>
      </c>
      <c r="D431" s="71" t="s">
        <v>187</v>
      </c>
    </row>
    <row r="432" spans="1:4" ht="58.5" thickBot="1" x14ac:dyDescent="0.4">
      <c r="A432" s="71" t="s">
        <v>853</v>
      </c>
      <c r="B432" s="73">
        <v>531994</v>
      </c>
      <c r="C432" s="71" t="s">
        <v>170</v>
      </c>
      <c r="D432" s="71" t="s">
        <v>525</v>
      </c>
    </row>
    <row r="433" spans="1:4" ht="58.5" thickBot="1" x14ac:dyDescent="0.4">
      <c r="A433" s="71" t="s">
        <v>854</v>
      </c>
      <c r="B433" s="73">
        <v>531994</v>
      </c>
      <c r="C433" s="71" t="s">
        <v>170</v>
      </c>
      <c r="D433" s="71" t="s">
        <v>525</v>
      </c>
    </row>
    <row r="434" spans="1:4" ht="58.5" thickBot="1" x14ac:dyDescent="0.4">
      <c r="A434" s="71" t="s">
        <v>855</v>
      </c>
      <c r="B434" s="73">
        <v>532797</v>
      </c>
      <c r="C434" s="71" t="s">
        <v>856</v>
      </c>
      <c r="D434" s="71" t="s">
        <v>525</v>
      </c>
    </row>
    <row r="435" spans="1:4" ht="58.5" thickBot="1" x14ac:dyDescent="0.4">
      <c r="A435" s="71" t="s">
        <v>857</v>
      </c>
      <c r="B435" s="73">
        <v>500029</v>
      </c>
      <c r="C435" s="71" t="s">
        <v>858</v>
      </c>
      <c r="D435" s="71" t="s">
        <v>525</v>
      </c>
    </row>
    <row r="436" spans="1:4" ht="58.5" thickBot="1" x14ac:dyDescent="0.4">
      <c r="A436" s="71" t="s">
        <v>859</v>
      </c>
      <c r="B436" s="73">
        <v>500029</v>
      </c>
      <c r="C436" s="71" t="s">
        <v>858</v>
      </c>
      <c r="D436" s="71" t="s">
        <v>525</v>
      </c>
    </row>
    <row r="437" spans="1:4" ht="87.5" thickBot="1" x14ac:dyDescent="0.4">
      <c r="A437" s="71" t="s">
        <v>860</v>
      </c>
      <c r="B437" s="73">
        <v>505036</v>
      </c>
      <c r="C437" s="71" t="s">
        <v>170</v>
      </c>
      <c r="D437" s="71" t="s">
        <v>525</v>
      </c>
    </row>
    <row r="438" spans="1:4" ht="58.5" thickBot="1" x14ac:dyDescent="0.4">
      <c r="A438" s="71" t="s">
        <v>861</v>
      </c>
      <c r="B438" s="73">
        <v>505010</v>
      </c>
      <c r="C438" s="71" t="s">
        <v>862</v>
      </c>
      <c r="D438" s="71" t="s">
        <v>525</v>
      </c>
    </row>
    <row r="439" spans="1:4" ht="87.5" thickBot="1" x14ac:dyDescent="0.4">
      <c r="A439" s="71" t="s">
        <v>863</v>
      </c>
      <c r="B439" s="73">
        <v>520119</v>
      </c>
      <c r="C439" s="71" t="s">
        <v>864</v>
      </c>
      <c r="D439" s="71" t="s">
        <v>525</v>
      </c>
    </row>
    <row r="440" spans="1:4" ht="73" thickBot="1" x14ac:dyDescent="0.4">
      <c r="A440" s="71" t="s">
        <v>865</v>
      </c>
      <c r="B440" s="73">
        <v>512277</v>
      </c>
      <c r="C440" s="71" t="s">
        <v>170</v>
      </c>
      <c r="D440" s="71" t="s">
        <v>491</v>
      </c>
    </row>
    <row r="441" spans="1:4" ht="44" thickBot="1" x14ac:dyDescent="0.4">
      <c r="A441" s="71" t="s">
        <v>866</v>
      </c>
      <c r="B441" s="73">
        <v>780004</v>
      </c>
      <c r="C441" s="71" t="s">
        <v>170</v>
      </c>
      <c r="D441" s="71" t="s">
        <v>261</v>
      </c>
    </row>
    <row r="442" spans="1:4" ht="58.5" thickBot="1" x14ac:dyDescent="0.4">
      <c r="A442" s="71" t="s">
        <v>867</v>
      </c>
      <c r="B442" s="73">
        <v>540649</v>
      </c>
      <c r="C442" s="71" t="s">
        <v>868</v>
      </c>
      <c r="D442" s="71" t="s">
        <v>869</v>
      </c>
    </row>
    <row r="443" spans="1:4" ht="58.5" thickBot="1" x14ac:dyDescent="0.4">
      <c r="A443" s="71" t="s">
        <v>870</v>
      </c>
      <c r="B443" s="73">
        <v>531310</v>
      </c>
      <c r="C443" s="71" t="s">
        <v>170</v>
      </c>
      <c r="D443" s="71" t="s">
        <v>153</v>
      </c>
    </row>
    <row r="444" spans="1:4" ht="58.5" thickBot="1" x14ac:dyDescent="0.4">
      <c r="A444" s="71" t="s">
        <v>871</v>
      </c>
      <c r="B444" s="73">
        <v>512149</v>
      </c>
      <c r="C444" s="71" t="s">
        <v>170</v>
      </c>
      <c r="D444" s="71" t="s">
        <v>263</v>
      </c>
    </row>
    <row r="445" spans="1:4" ht="44" thickBot="1" x14ac:dyDescent="0.4">
      <c r="A445" s="71" t="s">
        <v>872</v>
      </c>
      <c r="B445" s="73">
        <v>532406</v>
      </c>
      <c r="C445" s="71" t="s">
        <v>170</v>
      </c>
      <c r="D445" s="71" t="s">
        <v>316</v>
      </c>
    </row>
    <row r="446" spans="1:4" ht="44" thickBot="1" x14ac:dyDescent="0.4">
      <c r="A446" s="71" t="s">
        <v>873</v>
      </c>
      <c r="B446" s="73">
        <v>512573</v>
      </c>
      <c r="C446" s="71" t="s">
        <v>874</v>
      </c>
      <c r="D446" s="71" t="s">
        <v>250</v>
      </c>
    </row>
    <row r="447" spans="1:4" ht="44" thickBot="1" x14ac:dyDescent="0.4">
      <c r="A447" s="71" t="s">
        <v>875</v>
      </c>
      <c r="B447" s="73">
        <v>540376</v>
      </c>
      <c r="C447" s="71" t="s">
        <v>876</v>
      </c>
      <c r="D447" s="71" t="s">
        <v>339</v>
      </c>
    </row>
    <row r="448" spans="1:4" ht="44" thickBot="1" x14ac:dyDescent="0.4">
      <c r="A448" s="71" t="s">
        <v>877</v>
      </c>
      <c r="B448" s="71" t="s">
        <v>170</v>
      </c>
      <c r="C448" s="71" t="s">
        <v>878</v>
      </c>
      <c r="D448" s="71" t="s">
        <v>181</v>
      </c>
    </row>
    <row r="449" spans="1:4" ht="44" thickBot="1" x14ac:dyDescent="0.4">
      <c r="A449" s="71" t="s">
        <v>879</v>
      </c>
      <c r="B449" s="73">
        <v>539288</v>
      </c>
      <c r="C449" s="71" t="s">
        <v>170</v>
      </c>
      <c r="D449" s="71" t="s">
        <v>330</v>
      </c>
    </row>
    <row r="450" spans="1:4" ht="73" thickBot="1" x14ac:dyDescent="0.4">
      <c r="A450" s="71" t="s">
        <v>880</v>
      </c>
      <c r="B450" s="73">
        <v>523896</v>
      </c>
      <c r="C450" s="71" t="s">
        <v>170</v>
      </c>
      <c r="D450" s="71" t="s">
        <v>192</v>
      </c>
    </row>
    <row r="451" spans="1:4" ht="58.5" thickBot="1" x14ac:dyDescent="0.4">
      <c r="A451" s="71" t="s">
        <v>881</v>
      </c>
      <c r="B451" s="73">
        <v>523896</v>
      </c>
      <c r="C451" s="71" t="s">
        <v>170</v>
      </c>
      <c r="D451" s="71" t="s">
        <v>192</v>
      </c>
    </row>
    <row r="452" spans="1:4" ht="58.5" thickBot="1" x14ac:dyDescent="0.4">
      <c r="A452" s="71" t="s">
        <v>882</v>
      </c>
      <c r="B452" s="73">
        <v>512109</v>
      </c>
      <c r="C452" s="71" t="s">
        <v>170</v>
      </c>
      <c r="D452" s="71" t="s">
        <v>192</v>
      </c>
    </row>
    <row r="453" spans="1:4" ht="58.5" thickBot="1" x14ac:dyDescent="0.4">
      <c r="A453" s="71" t="s">
        <v>883</v>
      </c>
      <c r="B453" s="73">
        <v>531541</v>
      </c>
      <c r="C453" s="71" t="s">
        <v>170</v>
      </c>
      <c r="D453" s="71" t="s">
        <v>218</v>
      </c>
    </row>
    <row r="454" spans="1:4" ht="44" thickBot="1" x14ac:dyDescent="0.4">
      <c r="A454" s="71" t="s">
        <v>884</v>
      </c>
      <c r="B454" s="71" t="s">
        <v>170</v>
      </c>
      <c r="C454" s="71" t="s">
        <v>885</v>
      </c>
      <c r="D454" s="71" t="s">
        <v>181</v>
      </c>
    </row>
    <row r="455" spans="1:4" ht="116.5" thickBot="1" x14ac:dyDescent="0.4">
      <c r="A455" s="71" t="s">
        <v>886</v>
      </c>
      <c r="B455" s="73">
        <v>511589</v>
      </c>
      <c r="C455" s="71" t="s">
        <v>170</v>
      </c>
      <c r="D455" s="71" t="s">
        <v>187</v>
      </c>
    </row>
    <row r="456" spans="1:4" ht="44" thickBot="1" x14ac:dyDescent="0.4">
      <c r="A456" s="71" t="s">
        <v>887</v>
      </c>
      <c r="B456" s="71" t="s">
        <v>170</v>
      </c>
      <c r="C456" s="71" t="s">
        <v>888</v>
      </c>
      <c r="D456" s="71" t="s">
        <v>181</v>
      </c>
    </row>
    <row r="457" spans="1:4" ht="58.5" thickBot="1" x14ac:dyDescent="0.4">
      <c r="A457" s="71" t="s">
        <v>889</v>
      </c>
      <c r="B457" s="73">
        <v>519105</v>
      </c>
      <c r="C457" s="71" t="s">
        <v>890</v>
      </c>
      <c r="D457" s="71" t="s">
        <v>368</v>
      </c>
    </row>
    <row r="458" spans="1:4" ht="44" thickBot="1" x14ac:dyDescent="0.4">
      <c r="A458" s="71" t="s">
        <v>891</v>
      </c>
      <c r="B458" s="73">
        <v>504390</v>
      </c>
      <c r="C458" s="71" t="s">
        <v>170</v>
      </c>
      <c r="D458" s="71" t="s">
        <v>153</v>
      </c>
    </row>
    <row r="459" spans="1:4" ht="44" thickBot="1" x14ac:dyDescent="0.4">
      <c r="A459" s="71" t="s">
        <v>892</v>
      </c>
      <c r="B459" s="73">
        <v>513642</v>
      </c>
      <c r="C459" s="71" t="s">
        <v>170</v>
      </c>
      <c r="D459" s="71" t="s">
        <v>290</v>
      </c>
    </row>
    <row r="460" spans="1:4" ht="44" thickBot="1" x14ac:dyDescent="0.4">
      <c r="A460" s="71" t="s">
        <v>893</v>
      </c>
      <c r="B460" s="73">
        <v>532215</v>
      </c>
      <c r="C460" s="71" t="s">
        <v>894</v>
      </c>
      <c r="D460" s="71" t="s">
        <v>488</v>
      </c>
    </row>
    <row r="461" spans="1:4" ht="102" thickBot="1" x14ac:dyDescent="0.4">
      <c r="A461" s="71" t="s">
        <v>895</v>
      </c>
      <c r="B461" s="73">
        <v>532395</v>
      </c>
      <c r="C461" s="71" t="s">
        <v>896</v>
      </c>
      <c r="D461" s="71" t="s">
        <v>500</v>
      </c>
    </row>
    <row r="462" spans="1:4" ht="44" thickBot="1" x14ac:dyDescent="0.4">
      <c r="A462" s="71" t="s">
        <v>897</v>
      </c>
      <c r="B462" s="73">
        <v>542285</v>
      </c>
      <c r="C462" s="71" t="s">
        <v>898</v>
      </c>
      <c r="D462" s="71" t="s">
        <v>185</v>
      </c>
    </row>
    <row r="463" spans="1:4" ht="44" thickBot="1" x14ac:dyDescent="0.4">
      <c r="A463" s="71" t="s">
        <v>899</v>
      </c>
      <c r="B463" s="73">
        <v>505506</v>
      </c>
      <c r="C463" s="71" t="s">
        <v>170</v>
      </c>
      <c r="D463" s="71" t="s">
        <v>263</v>
      </c>
    </row>
    <row r="464" spans="1:4" ht="44" thickBot="1" x14ac:dyDescent="0.4">
      <c r="A464" s="71" t="s">
        <v>900</v>
      </c>
      <c r="B464" s="73">
        <v>523850</v>
      </c>
      <c r="C464" s="71" t="s">
        <v>170</v>
      </c>
      <c r="D464" s="71" t="s">
        <v>178</v>
      </c>
    </row>
    <row r="465" spans="1:4" ht="44" thickBot="1" x14ac:dyDescent="0.4">
      <c r="A465" s="71" t="s">
        <v>901</v>
      </c>
      <c r="B465" s="73">
        <v>523168</v>
      </c>
      <c r="C465" s="71" t="s">
        <v>170</v>
      </c>
      <c r="D465" s="71" t="s">
        <v>384</v>
      </c>
    </row>
    <row r="466" spans="1:4" ht="44" thickBot="1" x14ac:dyDescent="0.4">
      <c r="A466" s="71" t="s">
        <v>902</v>
      </c>
      <c r="B466" s="73">
        <v>508933</v>
      </c>
      <c r="C466" s="71" t="s">
        <v>903</v>
      </c>
      <c r="D466" s="71" t="s">
        <v>185</v>
      </c>
    </row>
    <row r="467" spans="1:4" ht="58.5" thickBot="1" x14ac:dyDescent="0.4">
      <c r="A467" s="71" t="s">
        <v>904</v>
      </c>
      <c r="B467" s="73">
        <v>512063</v>
      </c>
      <c r="C467" s="71" t="s">
        <v>170</v>
      </c>
      <c r="D467" s="71" t="s">
        <v>192</v>
      </c>
    </row>
    <row r="468" spans="1:4" ht="44" thickBot="1" x14ac:dyDescent="0.4">
      <c r="A468" s="71" t="s">
        <v>905</v>
      </c>
      <c r="B468" s="73">
        <v>536965</v>
      </c>
      <c r="C468" s="71" t="s">
        <v>170</v>
      </c>
      <c r="D468" s="71" t="s">
        <v>187</v>
      </c>
    </row>
    <row r="469" spans="1:4" ht="29.5" thickBot="1" x14ac:dyDescent="0.4">
      <c r="A469" s="71" t="s">
        <v>906</v>
      </c>
      <c r="B469" s="73">
        <v>508136</v>
      </c>
      <c r="C469" s="71" t="s">
        <v>170</v>
      </c>
      <c r="D469" s="71" t="s">
        <v>577</v>
      </c>
    </row>
    <row r="470" spans="1:4" ht="73" thickBot="1" x14ac:dyDescent="0.4">
      <c r="A470" s="71" t="s">
        <v>907</v>
      </c>
      <c r="B470" s="73">
        <v>532507</v>
      </c>
      <c r="C470" s="71" t="s">
        <v>908</v>
      </c>
      <c r="D470" s="71" t="s">
        <v>909</v>
      </c>
    </row>
    <row r="471" spans="1:4" ht="58.5" thickBot="1" x14ac:dyDescent="0.4">
      <c r="A471" s="71" t="s">
        <v>910</v>
      </c>
      <c r="B471" s="73">
        <v>537766</v>
      </c>
      <c r="C471" s="71" t="s">
        <v>170</v>
      </c>
      <c r="D471" s="71" t="s">
        <v>468</v>
      </c>
    </row>
    <row r="472" spans="1:4" ht="73" thickBot="1" x14ac:dyDescent="0.4">
      <c r="A472" s="71" t="s">
        <v>911</v>
      </c>
      <c r="B472" s="73">
        <v>532719</v>
      </c>
      <c r="C472" s="71" t="s">
        <v>912</v>
      </c>
      <c r="D472" s="71" t="s">
        <v>256</v>
      </c>
    </row>
    <row r="473" spans="1:4" ht="58.5" thickBot="1" x14ac:dyDescent="0.4">
      <c r="A473" s="71" t="s">
        <v>913</v>
      </c>
      <c r="B473" s="73">
        <v>523019</v>
      </c>
      <c r="C473" s="71" t="s">
        <v>170</v>
      </c>
      <c r="D473" s="71" t="s">
        <v>153</v>
      </c>
    </row>
    <row r="474" spans="1:4" ht="73" thickBot="1" x14ac:dyDescent="0.4">
      <c r="A474" s="71" t="s">
        <v>914</v>
      </c>
      <c r="B474" s="73">
        <v>523186</v>
      </c>
      <c r="C474" s="71" t="s">
        <v>170</v>
      </c>
      <c r="D474" s="71" t="s">
        <v>164</v>
      </c>
    </row>
    <row r="475" spans="1:4" ht="58.5" thickBot="1" x14ac:dyDescent="0.4">
      <c r="A475" s="71" t="s">
        <v>915</v>
      </c>
      <c r="B475" s="73">
        <v>523186</v>
      </c>
      <c r="C475" s="71" t="s">
        <v>170</v>
      </c>
      <c r="D475" s="71" t="s">
        <v>164</v>
      </c>
    </row>
    <row r="476" spans="1:4" ht="73" thickBot="1" x14ac:dyDescent="0.4">
      <c r="A476" s="71" t="s">
        <v>916</v>
      </c>
      <c r="B476" s="71" t="s">
        <v>170</v>
      </c>
      <c r="C476" s="71" t="s">
        <v>917</v>
      </c>
      <c r="D476" s="71" t="s">
        <v>181</v>
      </c>
    </row>
    <row r="477" spans="1:4" ht="44" thickBot="1" x14ac:dyDescent="0.4">
      <c r="A477" s="71" t="s">
        <v>918</v>
      </c>
      <c r="B477" s="73">
        <v>542206</v>
      </c>
      <c r="C477" s="71" t="s">
        <v>919</v>
      </c>
      <c r="D477" s="74" t="s">
        <v>536</v>
      </c>
    </row>
    <row r="478" spans="1:4" ht="87.5" thickBot="1" x14ac:dyDescent="0.4">
      <c r="A478" s="71" t="s">
        <v>920</v>
      </c>
      <c r="B478" s="73">
        <v>531268</v>
      </c>
      <c r="C478" s="71" t="s">
        <v>170</v>
      </c>
      <c r="D478" s="71" t="s">
        <v>263</v>
      </c>
    </row>
    <row r="479" spans="1:4" ht="44" thickBot="1" x14ac:dyDescent="0.4">
      <c r="A479" s="71" t="s">
        <v>921</v>
      </c>
      <c r="B479" s="73">
        <v>532380</v>
      </c>
      <c r="C479" s="71" t="s">
        <v>170</v>
      </c>
      <c r="D479" s="71" t="s">
        <v>173</v>
      </c>
    </row>
    <row r="480" spans="1:4" ht="44" thickBot="1" x14ac:dyDescent="0.4">
      <c r="A480" s="71" t="s">
        <v>922</v>
      </c>
      <c r="B480" s="73">
        <v>524516</v>
      </c>
      <c r="C480" s="71" t="s">
        <v>170</v>
      </c>
      <c r="D480" s="71" t="s">
        <v>208</v>
      </c>
    </row>
    <row r="481" spans="1:4" ht="58.5" thickBot="1" x14ac:dyDescent="0.4">
      <c r="A481" s="71" t="s">
        <v>923</v>
      </c>
      <c r="B481" s="73">
        <v>532989</v>
      </c>
      <c r="C481" s="71" t="s">
        <v>924</v>
      </c>
      <c r="D481" s="71" t="s">
        <v>208</v>
      </c>
    </row>
    <row r="482" spans="1:4" ht="58.5" thickBot="1" x14ac:dyDescent="0.4">
      <c r="A482" s="71" t="s">
        <v>925</v>
      </c>
      <c r="B482" s="73">
        <v>530197</v>
      </c>
      <c r="C482" s="71" t="s">
        <v>170</v>
      </c>
      <c r="D482" s="71" t="s">
        <v>330</v>
      </c>
    </row>
    <row r="483" spans="1:4" ht="73" thickBot="1" x14ac:dyDescent="0.4">
      <c r="A483" s="71" t="s">
        <v>926</v>
      </c>
      <c r="B483" s="73">
        <v>511724</v>
      </c>
      <c r="C483" s="71" t="s">
        <v>170</v>
      </c>
      <c r="D483" s="71" t="s">
        <v>187</v>
      </c>
    </row>
    <row r="484" spans="1:4" ht="44" thickBot="1" x14ac:dyDescent="0.4">
      <c r="A484" s="71" t="s">
        <v>927</v>
      </c>
      <c r="B484" s="73">
        <v>532977</v>
      </c>
      <c r="C484" s="71" t="s">
        <v>928</v>
      </c>
      <c r="D484" s="71" t="s">
        <v>828</v>
      </c>
    </row>
    <row r="485" spans="1:4" ht="58.5" thickBot="1" x14ac:dyDescent="0.4">
      <c r="A485" s="71" t="s">
        <v>929</v>
      </c>
      <c r="B485" s="71" t="s">
        <v>170</v>
      </c>
      <c r="C485" s="71" t="s">
        <v>930</v>
      </c>
      <c r="D485" s="71" t="s">
        <v>352</v>
      </c>
    </row>
    <row r="486" spans="1:4" ht="44" thickBot="1" x14ac:dyDescent="0.4">
      <c r="A486" s="71" t="s">
        <v>931</v>
      </c>
      <c r="B486" s="73">
        <v>533229</v>
      </c>
      <c r="C486" s="71" t="s">
        <v>932</v>
      </c>
      <c r="D486" s="71" t="s">
        <v>352</v>
      </c>
    </row>
    <row r="487" spans="1:4" ht="58.5" thickBot="1" x14ac:dyDescent="0.4">
      <c r="A487" s="71" t="s">
        <v>933</v>
      </c>
      <c r="B487" s="73">
        <v>500031</v>
      </c>
      <c r="C487" s="71" t="s">
        <v>934</v>
      </c>
      <c r="D487" s="71" t="s">
        <v>935</v>
      </c>
    </row>
    <row r="488" spans="1:4" ht="44" thickBot="1" x14ac:dyDescent="0.4">
      <c r="A488" s="71" t="s">
        <v>936</v>
      </c>
      <c r="B488" s="73">
        <v>500034</v>
      </c>
      <c r="C488" s="71" t="s">
        <v>937</v>
      </c>
      <c r="D488" s="71" t="s">
        <v>187</v>
      </c>
    </row>
    <row r="489" spans="1:4" ht="44" thickBot="1" x14ac:dyDescent="0.4">
      <c r="A489" s="71" t="s">
        <v>938</v>
      </c>
      <c r="B489" s="73">
        <v>532978</v>
      </c>
      <c r="C489" s="71" t="s">
        <v>939</v>
      </c>
      <c r="D489" s="71" t="s">
        <v>336</v>
      </c>
    </row>
    <row r="490" spans="1:4" ht="58.5" thickBot="1" x14ac:dyDescent="0.4">
      <c r="A490" s="71" t="s">
        <v>940</v>
      </c>
      <c r="B490" s="73">
        <v>512261</v>
      </c>
      <c r="C490" s="71" t="s">
        <v>170</v>
      </c>
      <c r="D490" s="71" t="s">
        <v>192</v>
      </c>
    </row>
    <row r="491" spans="1:4" ht="44" thickBot="1" x14ac:dyDescent="0.4">
      <c r="A491" s="71" t="s">
        <v>941</v>
      </c>
      <c r="B491" s="73">
        <v>539872</v>
      </c>
      <c r="C491" s="71" t="s">
        <v>170</v>
      </c>
      <c r="D491" s="71" t="s">
        <v>208</v>
      </c>
    </row>
    <row r="492" spans="1:4" ht="73" thickBot="1" x14ac:dyDescent="0.4">
      <c r="A492" s="71" t="s">
        <v>942</v>
      </c>
      <c r="B492" s="73">
        <v>500032</v>
      </c>
      <c r="C492" s="71" t="s">
        <v>943</v>
      </c>
      <c r="D492" s="71" t="s">
        <v>869</v>
      </c>
    </row>
    <row r="493" spans="1:4" ht="73" thickBot="1" x14ac:dyDescent="0.4">
      <c r="A493" s="71" t="s">
        <v>944</v>
      </c>
      <c r="B493" s="73">
        <v>500490</v>
      </c>
      <c r="C493" s="71" t="s">
        <v>945</v>
      </c>
      <c r="D493" s="71" t="s">
        <v>336</v>
      </c>
    </row>
    <row r="494" spans="1:4" ht="58.5" thickBot="1" x14ac:dyDescent="0.4">
      <c r="A494" s="71" t="s">
        <v>946</v>
      </c>
      <c r="B494" s="73">
        <v>507944</v>
      </c>
      <c r="C494" s="71" t="s">
        <v>170</v>
      </c>
      <c r="D494" s="71" t="s">
        <v>178</v>
      </c>
    </row>
    <row r="495" spans="1:4" ht="44" thickBot="1" x14ac:dyDescent="0.4">
      <c r="A495" s="71" t="s">
        <v>947</v>
      </c>
      <c r="B495" s="73">
        <v>511139</v>
      </c>
      <c r="C495" s="71" t="s">
        <v>170</v>
      </c>
      <c r="D495" s="71" t="s">
        <v>591</v>
      </c>
    </row>
    <row r="496" spans="1:4" ht="44" thickBot="1" x14ac:dyDescent="0.4">
      <c r="A496" s="71" t="s">
        <v>948</v>
      </c>
      <c r="B496" s="73">
        <v>524824</v>
      </c>
      <c r="C496" s="71" t="s">
        <v>949</v>
      </c>
      <c r="D496" s="71" t="s">
        <v>208</v>
      </c>
    </row>
    <row r="497" spans="1:4" ht="58.5" thickBot="1" x14ac:dyDescent="0.4">
      <c r="A497" s="71" t="s">
        <v>950</v>
      </c>
      <c r="B497" s="73">
        <v>530999</v>
      </c>
      <c r="C497" s="71" t="s">
        <v>951</v>
      </c>
      <c r="D497" s="71" t="s">
        <v>218</v>
      </c>
    </row>
    <row r="498" spans="1:4" ht="44" thickBot="1" x14ac:dyDescent="0.4">
      <c r="A498" s="71" t="s">
        <v>952</v>
      </c>
      <c r="B498" s="73">
        <v>532382</v>
      </c>
      <c r="C498" s="71" t="s">
        <v>953</v>
      </c>
      <c r="D498" s="71" t="s">
        <v>909</v>
      </c>
    </row>
    <row r="499" spans="1:4" ht="58.5" thickBot="1" x14ac:dyDescent="0.4">
      <c r="A499" s="71" t="s">
        <v>954</v>
      </c>
      <c r="B499" s="73">
        <v>513142</v>
      </c>
      <c r="C499" s="71" t="s">
        <v>170</v>
      </c>
      <c r="D499" s="71" t="s">
        <v>202</v>
      </c>
    </row>
    <row r="500" spans="1:4" ht="44" thickBot="1" x14ac:dyDescent="0.4">
      <c r="A500" s="71" t="s">
        <v>955</v>
      </c>
      <c r="B500" s="71" t="s">
        <v>170</v>
      </c>
      <c r="C500" s="71" t="s">
        <v>956</v>
      </c>
      <c r="D500" s="71" t="s">
        <v>957</v>
      </c>
    </row>
    <row r="501" spans="1:4" ht="73" thickBot="1" x14ac:dyDescent="0.4">
      <c r="A501" s="71" t="s">
        <v>958</v>
      </c>
      <c r="B501" s="73">
        <v>539834</v>
      </c>
      <c r="C501" s="71" t="s">
        <v>170</v>
      </c>
      <c r="D501" s="71" t="s">
        <v>192</v>
      </c>
    </row>
    <row r="502" spans="1:4" ht="58.5" thickBot="1" x14ac:dyDescent="0.4">
      <c r="A502" s="71" t="s">
        <v>959</v>
      </c>
      <c r="B502" s="73">
        <v>502355</v>
      </c>
      <c r="C502" s="71" t="s">
        <v>960</v>
      </c>
      <c r="D502" s="71" t="s">
        <v>650</v>
      </c>
    </row>
    <row r="503" spans="1:4" ht="73" thickBot="1" x14ac:dyDescent="0.4">
      <c r="A503" s="71" t="s">
        <v>961</v>
      </c>
      <c r="B503" s="73">
        <v>539251</v>
      </c>
      <c r="C503" s="71" t="s">
        <v>962</v>
      </c>
      <c r="D503" s="71" t="s">
        <v>365</v>
      </c>
    </row>
    <row r="504" spans="1:4" ht="58.5" thickBot="1" x14ac:dyDescent="0.4">
      <c r="A504" s="71" t="s">
        <v>963</v>
      </c>
      <c r="B504" s="73">
        <v>500102</v>
      </c>
      <c r="C504" s="71" t="s">
        <v>964</v>
      </c>
      <c r="D504" s="71" t="s">
        <v>164</v>
      </c>
    </row>
    <row r="505" spans="1:4" ht="73" thickBot="1" x14ac:dyDescent="0.4">
      <c r="A505" s="71" t="s">
        <v>965</v>
      </c>
      <c r="B505" s="73">
        <v>523319</v>
      </c>
      <c r="C505" s="71" t="s">
        <v>966</v>
      </c>
      <c r="D505" s="71" t="s">
        <v>159</v>
      </c>
    </row>
    <row r="506" spans="1:4" ht="58.5" thickBot="1" x14ac:dyDescent="0.4">
      <c r="A506" s="71" t="s">
        <v>967</v>
      </c>
      <c r="B506" s="73">
        <v>532485</v>
      </c>
      <c r="C506" s="71" t="s">
        <v>170</v>
      </c>
      <c r="D506" s="71" t="s">
        <v>187</v>
      </c>
    </row>
    <row r="507" spans="1:4" ht="73" thickBot="1" x14ac:dyDescent="0.4">
      <c r="A507" s="71" t="s">
        <v>968</v>
      </c>
      <c r="B507" s="73">
        <v>500038</v>
      </c>
      <c r="C507" s="71" t="s">
        <v>969</v>
      </c>
      <c r="D507" s="71" t="s">
        <v>869</v>
      </c>
    </row>
    <row r="508" spans="1:4" ht="73" thickBot="1" x14ac:dyDescent="0.4">
      <c r="A508" s="71" t="s">
        <v>970</v>
      </c>
      <c r="B508" s="73">
        <v>520127</v>
      </c>
      <c r="C508" s="71" t="s">
        <v>170</v>
      </c>
      <c r="D508" s="71" t="s">
        <v>242</v>
      </c>
    </row>
    <row r="509" spans="1:4" ht="58.5" thickBot="1" x14ac:dyDescent="0.4">
      <c r="A509" s="71" t="s">
        <v>971</v>
      </c>
      <c r="B509" s="73">
        <v>519295</v>
      </c>
      <c r="C509" s="71" t="s">
        <v>170</v>
      </c>
      <c r="D509" s="71" t="s">
        <v>230</v>
      </c>
    </row>
    <row r="510" spans="1:4" ht="44" thickBot="1" x14ac:dyDescent="0.4">
      <c r="A510" s="71" t="s">
        <v>972</v>
      </c>
      <c r="B510" s="73">
        <v>531591</v>
      </c>
      <c r="C510" s="71" t="s">
        <v>170</v>
      </c>
      <c r="D510" s="71" t="s">
        <v>187</v>
      </c>
    </row>
    <row r="511" spans="1:4" ht="73" thickBot="1" x14ac:dyDescent="0.4">
      <c r="A511" s="71" t="s">
        <v>973</v>
      </c>
      <c r="B511" s="73">
        <v>526849</v>
      </c>
      <c r="C511" s="71" t="s">
        <v>974</v>
      </c>
      <c r="D511" s="71" t="s">
        <v>284</v>
      </c>
    </row>
    <row r="512" spans="1:4" ht="44" thickBot="1" x14ac:dyDescent="0.4">
      <c r="A512" s="71" t="s">
        <v>975</v>
      </c>
      <c r="B512" s="73">
        <v>509053</v>
      </c>
      <c r="C512" s="71" t="s">
        <v>170</v>
      </c>
      <c r="D512" s="71" t="s">
        <v>591</v>
      </c>
    </row>
    <row r="513" spans="1:4" ht="58.5" thickBot="1" x14ac:dyDescent="0.4">
      <c r="A513" s="71" t="s">
        <v>976</v>
      </c>
      <c r="B513" s="73">
        <v>500039</v>
      </c>
      <c r="C513" s="71" t="s">
        <v>977</v>
      </c>
      <c r="D513" s="71" t="s">
        <v>525</v>
      </c>
    </row>
    <row r="514" spans="1:4" ht="44" thickBot="1" x14ac:dyDescent="0.4">
      <c r="A514" s="71" t="s">
        <v>978</v>
      </c>
      <c r="B514" s="73">
        <v>541153</v>
      </c>
      <c r="C514" s="71" t="s">
        <v>979</v>
      </c>
      <c r="D514" s="71" t="s">
        <v>488</v>
      </c>
    </row>
    <row r="515" spans="1:4" ht="73" thickBot="1" x14ac:dyDescent="0.4">
      <c r="A515" s="71" t="s">
        <v>980</v>
      </c>
      <c r="B515" s="73">
        <v>532946</v>
      </c>
      <c r="C515" s="71" t="s">
        <v>981</v>
      </c>
      <c r="D515" s="71" t="s">
        <v>284</v>
      </c>
    </row>
    <row r="516" spans="1:4" ht="73" thickBot="1" x14ac:dyDescent="0.4">
      <c r="A516" s="71" t="s">
        <v>982</v>
      </c>
      <c r="B516" s="73">
        <v>539120</v>
      </c>
      <c r="C516" s="71" t="s">
        <v>170</v>
      </c>
      <c r="D516" s="71" t="s">
        <v>407</v>
      </c>
    </row>
    <row r="517" spans="1:4" ht="29.5" thickBot="1" x14ac:dyDescent="0.4">
      <c r="A517" s="71" t="s">
        <v>983</v>
      </c>
      <c r="B517" s="73">
        <v>532134</v>
      </c>
      <c r="C517" s="71" t="s">
        <v>984</v>
      </c>
      <c r="D517" s="71" t="s">
        <v>488</v>
      </c>
    </row>
    <row r="518" spans="1:4" ht="29.5" thickBot="1" x14ac:dyDescent="0.4">
      <c r="A518" s="71" t="s">
        <v>985</v>
      </c>
      <c r="B518" s="73">
        <v>532149</v>
      </c>
      <c r="C518" s="71" t="s">
        <v>986</v>
      </c>
      <c r="D518" s="71" t="s">
        <v>488</v>
      </c>
    </row>
    <row r="519" spans="1:4" ht="44" thickBot="1" x14ac:dyDescent="0.4">
      <c r="A519" s="71" t="s">
        <v>987</v>
      </c>
      <c r="B519" s="73">
        <v>532525</v>
      </c>
      <c r="C519" s="71" t="s">
        <v>988</v>
      </c>
      <c r="D519" s="71" t="s">
        <v>488</v>
      </c>
    </row>
    <row r="520" spans="1:4" ht="44" thickBot="1" x14ac:dyDescent="0.4">
      <c r="A520" s="71" t="s">
        <v>989</v>
      </c>
      <c r="B520" s="71" t="s">
        <v>170</v>
      </c>
      <c r="C520" s="71" t="s">
        <v>990</v>
      </c>
      <c r="D520" s="71" t="s">
        <v>181</v>
      </c>
    </row>
    <row r="521" spans="1:4" ht="73" thickBot="1" x14ac:dyDescent="0.4">
      <c r="A521" s="71" t="s">
        <v>991</v>
      </c>
      <c r="B521" s="73">
        <v>532674</v>
      </c>
      <c r="C521" s="71" t="s">
        <v>992</v>
      </c>
      <c r="D521" s="71" t="s">
        <v>185</v>
      </c>
    </row>
    <row r="522" spans="1:4" ht="58.5" thickBot="1" x14ac:dyDescent="0.4">
      <c r="A522" s="71" t="s">
        <v>993</v>
      </c>
      <c r="B522" s="73">
        <v>500041</v>
      </c>
      <c r="C522" s="71" t="s">
        <v>994</v>
      </c>
      <c r="D522" s="71" t="s">
        <v>869</v>
      </c>
    </row>
    <row r="523" spans="1:4" ht="44" thickBot="1" x14ac:dyDescent="0.4">
      <c r="A523" s="71" t="s">
        <v>995</v>
      </c>
      <c r="B523" s="71" t="s">
        <v>170</v>
      </c>
      <c r="C523" s="71" t="s">
        <v>996</v>
      </c>
      <c r="D523" s="71" t="s">
        <v>181</v>
      </c>
    </row>
    <row r="524" spans="1:4" ht="58.5" thickBot="1" x14ac:dyDescent="0.4">
      <c r="A524" s="71" t="s">
        <v>997</v>
      </c>
      <c r="B524" s="73">
        <v>538546</v>
      </c>
      <c r="C524" s="71" t="s">
        <v>170</v>
      </c>
      <c r="D524" s="71" t="s">
        <v>493</v>
      </c>
    </row>
    <row r="525" spans="1:4" ht="58.5" thickBot="1" x14ac:dyDescent="0.4">
      <c r="A525" s="71" t="s">
        <v>998</v>
      </c>
      <c r="B525" s="73">
        <v>519353</v>
      </c>
      <c r="C525" s="71" t="s">
        <v>170</v>
      </c>
      <c r="D525" s="71" t="s">
        <v>577</v>
      </c>
    </row>
    <row r="526" spans="1:4" ht="58.5" thickBot="1" x14ac:dyDescent="0.4">
      <c r="A526" s="71" t="s">
        <v>999</v>
      </c>
      <c r="B526" s="73">
        <v>503722</v>
      </c>
      <c r="C526" s="71" t="s">
        <v>1000</v>
      </c>
      <c r="D526" s="71" t="s">
        <v>185</v>
      </c>
    </row>
    <row r="527" spans="1:4" ht="58.5" thickBot="1" x14ac:dyDescent="0.4">
      <c r="A527" s="71" t="s">
        <v>1001</v>
      </c>
      <c r="B527" s="73">
        <v>532916</v>
      </c>
      <c r="C527" s="71" t="s">
        <v>1002</v>
      </c>
      <c r="D527" s="71" t="s">
        <v>183</v>
      </c>
    </row>
    <row r="528" spans="1:4" ht="44" thickBot="1" x14ac:dyDescent="0.4">
      <c r="A528" s="71" t="s">
        <v>1003</v>
      </c>
      <c r="B528" s="73">
        <v>513502</v>
      </c>
      <c r="C528" s="71" t="s">
        <v>170</v>
      </c>
      <c r="D528" s="71" t="s">
        <v>244</v>
      </c>
    </row>
    <row r="529" spans="1:4" ht="44" thickBot="1" x14ac:dyDescent="0.4">
      <c r="A529" s="71" t="s">
        <v>1004</v>
      </c>
      <c r="B529" s="73">
        <v>532336</v>
      </c>
      <c r="C529" s="71" t="s">
        <v>170</v>
      </c>
      <c r="D529" s="71" t="s">
        <v>263</v>
      </c>
    </row>
    <row r="530" spans="1:4" ht="58.5" thickBot="1" x14ac:dyDescent="0.4">
      <c r="A530" s="71" t="s">
        <v>1005</v>
      </c>
      <c r="B530" s="73">
        <v>532694</v>
      </c>
      <c r="C530" s="71" t="s">
        <v>1006</v>
      </c>
      <c r="D530" s="71" t="s">
        <v>591</v>
      </c>
    </row>
    <row r="531" spans="1:4" ht="58.5" thickBot="1" x14ac:dyDescent="0.4">
      <c r="A531" s="71" t="s">
        <v>1007</v>
      </c>
      <c r="B531" s="73">
        <v>532694</v>
      </c>
      <c r="C531" s="71" t="s">
        <v>1006</v>
      </c>
      <c r="D531" s="71" t="s">
        <v>591</v>
      </c>
    </row>
    <row r="532" spans="1:4" ht="73" thickBot="1" x14ac:dyDescent="0.4">
      <c r="A532" s="71" t="s">
        <v>1008</v>
      </c>
      <c r="B532" s="73">
        <v>524687</v>
      </c>
      <c r="C532" s="71" t="s">
        <v>170</v>
      </c>
      <c r="D532" s="71" t="s">
        <v>678</v>
      </c>
    </row>
    <row r="533" spans="1:4" ht="73" thickBot="1" x14ac:dyDescent="0.4">
      <c r="A533" s="71" t="s">
        <v>1009</v>
      </c>
      <c r="B533" s="73">
        <v>524687</v>
      </c>
      <c r="C533" s="71" t="s">
        <v>170</v>
      </c>
      <c r="D533" s="71" t="s">
        <v>678</v>
      </c>
    </row>
    <row r="534" spans="1:4" ht="44" thickBot="1" x14ac:dyDescent="0.4">
      <c r="A534" s="71" t="s">
        <v>1010</v>
      </c>
      <c r="B534" s="73">
        <v>500042</v>
      </c>
      <c r="C534" s="71" t="s">
        <v>1011</v>
      </c>
      <c r="D534" s="71" t="s">
        <v>330</v>
      </c>
    </row>
    <row r="535" spans="1:4" ht="44" thickBot="1" x14ac:dyDescent="0.4">
      <c r="A535" s="71" t="s">
        <v>1012</v>
      </c>
      <c r="B535" s="73">
        <v>500042</v>
      </c>
      <c r="C535" s="71" t="s">
        <v>1011</v>
      </c>
      <c r="D535" s="71" t="s">
        <v>330</v>
      </c>
    </row>
    <row r="536" spans="1:4" ht="44" thickBot="1" x14ac:dyDescent="0.4">
      <c r="A536" s="71" t="s">
        <v>1013</v>
      </c>
      <c r="B536" s="73">
        <v>500043</v>
      </c>
      <c r="C536" s="71" t="s">
        <v>1014</v>
      </c>
      <c r="D536" s="71" t="s">
        <v>596</v>
      </c>
    </row>
    <row r="537" spans="1:4" ht="44" thickBot="1" x14ac:dyDescent="0.4">
      <c r="A537" s="71" t="s">
        <v>1015</v>
      </c>
      <c r="B537" s="73">
        <v>500043</v>
      </c>
      <c r="C537" s="71" t="s">
        <v>1016</v>
      </c>
      <c r="D537" s="71" t="s">
        <v>596</v>
      </c>
    </row>
    <row r="538" spans="1:4" ht="44" thickBot="1" x14ac:dyDescent="0.4">
      <c r="A538" s="71" t="s">
        <v>1017</v>
      </c>
      <c r="B538" s="73">
        <v>522004</v>
      </c>
      <c r="C538" s="71" t="s">
        <v>170</v>
      </c>
      <c r="D538" s="71" t="s">
        <v>178</v>
      </c>
    </row>
    <row r="539" spans="1:4" ht="44" thickBot="1" x14ac:dyDescent="0.4">
      <c r="A539" s="71" t="s">
        <v>1018</v>
      </c>
      <c r="B539" s="73">
        <v>506285</v>
      </c>
      <c r="C539" s="71" t="s">
        <v>1019</v>
      </c>
      <c r="D539" s="71" t="s">
        <v>314</v>
      </c>
    </row>
    <row r="540" spans="1:4" ht="58.5" thickBot="1" x14ac:dyDescent="0.4">
      <c r="A540" s="71" t="s">
        <v>1020</v>
      </c>
      <c r="B540" s="73">
        <v>539946</v>
      </c>
      <c r="C540" s="71" t="s">
        <v>170</v>
      </c>
      <c r="D540" s="71" t="s">
        <v>187</v>
      </c>
    </row>
    <row r="541" spans="1:4" ht="58.5" thickBot="1" x14ac:dyDescent="0.4">
      <c r="A541" s="71" t="s">
        <v>1021</v>
      </c>
      <c r="B541" s="73">
        <v>517246</v>
      </c>
      <c r="C541" s="71" t="s">
        <v>170</v>
      </c>
      <c r="D541" s="71" t="s">
        <v>712</v>
      </c>
    </row>
    <row r="542" spans="1:4" ht="58.5" thickBot="1" x14ac:dyDescent="0.4">
      <c r="A542" s="71" t="s">
        <v>1022</v>
      </c>
      <c r="B542" s="73">
        <v>517246</v>
      </c>
      <c r="C542" s="71" t="s">
        <v>170</v>
      </c>
      <c r="D542" s="71" t="s">
        <v>712</v>
      </c>
    </row>
    <row r="543" spans="1:4" ht="44" thickBot="1" x14ac:dyDescent="0.4">
      <c r="A543" s="71" t="s">
        <v>1023</v>
      </c>
      <c r="B543" s="73">
        <v>539621</v>
      </c>
      <c r="C543" s="71" t="s">
        <v>170</v>
      </c>
      <c r="D543" s="71" t="s">
        <v>187</v>
      </c>
    </row>
    <row r="544" spans="1:4" ht="44" thickBot="1" x14ac:dyDescent="0.4">
      <c r="A544" s="71" t="s">
        <v>1024</v>
      </c>
      <c r="B544" s="73">
        <v>524332</v>
      </c>
      <c r="C544" s="71" t="s">
        <v>170</v>
      </c>
      <c r="D544" s="71" t="s">
        <v>419</v>
      </c>
    </row>
    <row r="545" spans="1:4" ht="73" thickBot="1" x14ac:dyDescent="0.4">
      <c r="A545" s="71" t="s">
        <v>1025</v>
      </c>
      <c r="B545" s="73">
        <v>542057</v>
      </c>
      <c r="C545" s="71" t="s">
        <v>170</v>
      </c>
      <c r="D545" s="71" t="s">
        <v>568</v>
      </c>
    </row>
    <row r="546" spans="1:4" ht="44" thickBot="1" x14ac:dyDescent="0.4">
      <c r="A546" s="71" t="s">
        <v>1026</v>
      </c>
      <c r="B546" s="73">
        <v>524828</v>
      </c>
      <c r="C546" s="71" t="s">
        <v>170</v>
      </c>
      <c r="D546" s="71" t="s">
        <v>208</v>
      </c>
    </row>
    <row r="547" spans="1:4" ht="58.5" thickBot="1" x14ac:dyDescent="0.4">
      <c r="A547" s="71" t="s">
        <v>1027</v>
      </c>
      <c r="B547" s="73">
        <v>539447</v>
      </c>
      <c r="C547" s="71" t="s">
        <v>1028</v>
      </c>
      <c r="D547" s="71" t="s">
        <v>365</v>
      </c>
    </row>
    <row r="548" spans="1:4" ht="58.5" thickBot="1" x14ac:dyDescent="0.4">
      <c r="A548" s="71" t="s">
        <v>1029</v>
      </c>
      <c r="B548" s="73">
        <v>533270</v>
      </c>
      <c r="C548" s="71" t="s">
        <v>1030</v>
      </c>
      <c r="D548" s="71" t="s">
        <v>493</v>
      </c>
    </row>
    <row r="549" spans="1:4" ht="58.5" thickBot="1" x14ac:dyDescent="0.4">
      <c r="A549" s="71" t="s">
        <v>1031</v>
      </c>
      <c r="B549" s="73">
        <v>539546</v>
      </c>
      <c r="C549" s="71" t="s">
        <v>170</v>
      </c>
      <c r="D549" s="71" t="s">
        <v>192</v>
      </c>
    </row>
    <row r="550" spans="1:4" ht="58.5" thickBot="1" x14ac:dyDescent="0.4">
      <c r="A550" s="71" t="s">
        <v>1032</v>
      </c>
      <c r="B550" s="73">
        <v>539018</v>
      </c>
      <c r="C550" s="71" t="s">
        <v>170</v>
      </c>
      <c r="D550" s="71" t="s">
        <v>202</v>
      </c>
    </row>
    <row r="551" spans="1:4" ht="58.5" thickBot="1" x14ac:dyDescent="0.4">
      <c r="A551" s="71" t="s">
        <v>1033</v>
      </c>
      <c r="B551" s="73">
        <v>532645</v>
      </c>
      <c r="C551" s="71" t="s">
        <v>170</v>
      </c>
      <c r="D551" s="71" t="s">
        <v>192</v>
      </c>
    </row>
    <row r="552" spans="1:4" ht="73" thickBot="1" x14ac:dyDescent="0.4">
      <c r="A552" s="71" t="s">
        <v>1034</v>
      </c>
      <c r="B552" s="73">
        <v>539399</v>
      </c>
      <c r="C552" s="71" t="s">
        <v>170</v>
      </c>
      <c r="D552" s="71" t="s">
        <v>185</v>
      </c>
    </row>
    <row r="553" spans="1:4" ht="44" thickBot="1" x14ac:dyDescent="0.4">
      <c r="A553" s="71" t="s">
        <v>1035</v>
      </c>
      <c r="B553" s="73">
        <v>522650</v>
      </c>
      <c r="C553" s="71" t="s">
        <v>170</v>
      </c>
      <c r="D553" s="71" t="s">
        <v>355</v>
      </c>
    </row>
    <row r="554" spans="1:4" ht="44" thickBot="1" x14ac:dyDescent="0.4">
      <c r="A554" s="71" t="s">
        <v>1036</v>
      </c>
      <c r="B554" s="73">
        <v>500048</v>
      </c>
      <c r="C554" s="71" t="s">
        <v>1037</v>
      </c>
      <c r="D554" s="71" t="s">
        <v>248</v>
      </c>
    </row>
    <row r="555" spans="1:4" ht="73" thickBot="1" x14ac:dyDescent="0.4">
      <c r="A555" s="71" t="s">
        <v>1038</v>
      </c>
      <c r="B555" s="73">
        <v>541178</v>
      </c>
      <c r="C555" s="71" t="s">
        <v>170</v>
      </c>
      <c r="D555" s="71" t="s">
        <v>355</v>
      </c>
    </row>
    <row r="556" spans="1:4" ht="44" thickBot="1" x14ac:dyDescent="0.4">
      <c r="A556" s="71" t="s">
        <v>1039</v>
      </c>
      <c r="B556" s="73">
        <v>509438</v>
      </c>
      <c r="C556" s="71" t="s">
        <v>170</v>
      </c>
      <c r="D556" s="71" t="s">
        <v>371</v>
      </c>
    </row>
    <row r="557" spans="1:4" ht="58.5" thickBot="1" x14ac:dyDescent="0.4">
      <c r="A557" s="71" t="s">
        <v>1040</v>
      </c>
      <c r="B557" s="73">
        <v>533095</v>
      </c>
      <c r="C557" s="71" t="s">
        <v>170</v>
      </c>
      <c r="D557" s="71" t="s">
        <v>187</v>
      </c>
    </row>
    <row r="558" spans="1:4" ht="58.5" thickBot="1" x14ac:dyDescent="0.4">
      <c r="A558" s="71" t="s">
        <v>1041</v>
      </c>
      <c r="B558" s="73">
        <v>512404</v>
      </c>
      <c r="C558" s="71" t="s">
        <v>170</v>
      </c>
      <c r="D558" s="71" t="s">
        <v>202</v>
      </c>
    </row>
    <row r="559" spans="1:4" ht="58.5" thickBot="1" x14ac:dyDescent="0.4">
      <c r="A559" s="71" t="s">
        <v>1042</v>
      </c>
      <c r="B559" s="73">
        <v>532230</v>
      </c>
      <c r="C559" s="71" t="s">
        <v>170</v>
      </c>
      <c r="D559" s="71" t="s">
        <v>185</v>
      </c>
    </row>
    <row r="560" spans="1:4" ht="73" thickBot="1" x14ac:dyDescent="0.4">
      <c r="A560" s="71" t="s">
        <v>1043</v>
      </c>
      <c r="B560" s="73">
        <v>512195</v>
      </c>
      <c r="C560" s="71" t="s">
        <v>170</v>
      </c>
      <c r="D560" s="71" t="s">
        <v>591</v>
      </c>
    </row>
    <row r="561" spans="1:4" ht="44" thickBot="1" x14ac:dyDescent="0.4">
      <c r="A561" s="71" t="s">
        <v>1044</v>
      </c>
      <c r="B561" s="73">
        <v>509480</v>
      </c>
      <c r="C561" s="71" t="s">
        <v>1045</v>
      </c>
      <c r="D561" s="71" t="s">
        <v>447</v>
      </c>
    </row>
    <row r="562" spans="1:4" ht="73" thickBot="1" x14ac:dyDescent="0.4">
      <c r="A562" s="71" t="s">
        <v>1046</v>
      </c>
      <c r="B562" s="73">
        <v>531340</v>
      </c>
      <c r="C562" s="71" t="s">
        <v>170</v>
      </c>
      <c r="D562" s="71" t="s">
        <v>153</v>
      </c>
    </row>
    <row r="563" spans="1:4" ht="44" thickBot="1" x14ac:dyDescent="0.4">
      <c r="A563" s="71" t="s">
        <v>1047</v>
      </c>
      <c r="B563" s="73">
        <v>524606</v>
      </c>
      <c r="C563" s="71" t="s">
        <v>170</v>
      </c>
      <c r="D563" s="71" t="s">
        <v>208</v>
      </c>
    </row>
    <row r="564" spans="1:4" ht="44" thickBot="1" x14ac:dyDescent="0.4">
      <c r="A564" s="71" t="s">
        <v>1048</v>
      </c>
      <c r="B564" s="73">
        <v>531582</v>
      </c>
      <c r="C564" s="71" t="s">
        <v>170</v>
      </c>
      <c r="D564" s="71" t="s">
        <v>187</v>
      </c>
    </row>
    <row r="565" spans="1:4" ht="58.5" thickBot="1" x14ac:dyDescent="0.4">
      <c r="A565" s="71" t="s">
        <v>1049</v>
      </c>
      <c r="B565" s="73">
        <v>508664</v>
      </c>
      <c r="C565" s="71" t="s">
        <v>170</v>
      </c>
      <c r="D565" s="71" t="s">
        <v>371</v>
      </c>
    </row>
    <row r="566" spans="1:4" ht="44" thickBot="1" x14ac:dyDescent="0.4">
      <c r="A566" s="71" t="s">
        <v>1050</v>
      </c>
      <c r="B566" s="71" t="s">
        <v>170</v>
      </c>
      <c r="C566" s="71" t="s">
        <v>1051</v>
      </c>
      <c r="D566" s="71" t="s">
        <v>181</v>
      </c>
    </row>
    <row r="567" spans="1:4" ht="44" thickBot="1" x14ac:dyDescent="0.4">
      <c r="A567" s="71" t="s">
        <v>1052</v>
      </c>
      <c r="B567" s="73">
        <v>512477</v>
      </c>
      <c r="C567" s="71" t="s">
        <v>170</v>
      </c>
      <c r="D567" s="71" t="s">
        <v>185</v>
      </c>
    </row>
    <row r="568" spans="1:4" ht="44" thickBot="1" x14ac:dyDescent="0.4">
      <c r="A568" s="71" t="s">
        <v>1053</v>
      </c>
      <c r="B568" s="73">
        <v>512477</v>
      </c>
      <c r="C568" s="71" t="s">
        <v>170</v>
      </c>
      <c r="D568" s="71" t="s">
        <v>185</v>
      </c>
    </row>
    <row r="569" spans="1:4" ht="44" thickBot="1" x14ac:dyDescent="0.4">
      <c r="A569" s="71" t="s">
        <v>1054</v>
      </c>
      <c r="B569" s="73">
        <v>533303</v>
      </c>
      <c r="C569" s="71" t="s">
        <v>1055</v>
      </c>
      <c r="D569" s="71" t="s">
        <v>336</v>
      </c>
    </row>
    <row r="570" spans="1:4" ht="44" thickBot="1" x14ac:dyDescent="0.4">
      <c r="A570" s="71" t="s">
        <v>1056</v>
      </c>
      <c r="B570" s="73">
        <v>532430</v>
      </c>
      <c r="C570" s="71" t="s">
        <v>1057</v>
      </c>
      <c r="D570" s="71" t="s">
        <v>309</v>
      </c>
    </row>
    <row r="571" spans="1:4" ht="58.5" thickBot="1" x14ac:dyDescent="0.4">
      <c r="A571" s="71" t="s">
        <v>1058</v>
      </c>
      <c r="B571" s="73">
        <v>539662</v>
      </c>
      <c r="C571" s="71" t="s">
        <v>170</v>
      </c>
      <c r="D571" s="71" t="s">
        <v>187</v>
      </c>
    </row>
    <row r="572" spans="1:4" ht="73" thickBot="1" x14ac:dyDescent="0.4">
      <c r="A572" s="71" t="s">
        <v>1059</v>
      </c>
      <c r="B572" s="73">
        <v>511664</v>
      </c>
      <c r="C572" s="71" t="s">
        <v>170</v>
      </c>
      <c r="D572" s="71" t="s">
        <v>173</v>
      </c>
    </row>
    <row r="573" spans="1:4" ht="58.5" thickBot="1" x14ac:dyDescent="0.4">
      <c r="A573" s="71" t="s">
        <v>1060</v>
      </c>
      <c r="B573" s="73">
        <v>532930</v>
      </c>
      <c r="C573" s="71" t="s">
        <v>1061</v>
      </c>
      <c r="D573" s="71" t="s">
        <v>213</v>
      </c>
    </row>
    <row r="574" spans="1:4" ht="58.5" thickBot="1" x14ac:dyDescent="0.4">
      <c r="A574" s="71" t="s">
        <v>1062</v>
      </c>
      <c r="B574" s="73">
        <v>530803</v>
      </c>
      <c r="C574" s="71" t="s">
        <v>1063</v>
      </c>
      <c r="D574" s="71" t="s">
        <v>218</v>
      </c>
    </row>
    <row r="575" spans="1:4" ht="87.5" thickBot="1" x14ac:dyDescent="0.4">
      <c r="A575" s="71" t="s">
        <v>1064</v>
      </c>
      <c r="B575" s="73">
        <v>531719</v>
      </c>
      <c r="C575" s="71" t="s">
        <v>170</v>
      </c>
      <c r="D575" s="71" t="s">
        <v>314</v>
      </c>
    </row>
    <row r="576" spans="1:4" ht="58.5" thickBot="1" x14ac:dyDescent="0.4">
      <c r="A576" s="71" t="s">
        <v>1065</v>
      </c>
      <c r="B576" s="73">
        <v>504646</v>
      </c>
      <c r="C576" s="71" t="s">
        <v>170</v>
      </c>
      <c r="D576" s="71" t="s">
        <v>525</v>
      </c>
    </row>
    <row r="577" spans="1:4" ht="58.5" thickBot="1" x14ac:dyDescent="0.4">
      <c r="A577" s="71" t="s">
        <v>1066</v>
      </c>
      <c r="B577" s="73">
        <v>509449</v>
      </c>
      <c r="C577" s="71" t="s">
        <v>170</v>
      </c>
      <c r="D577" s="71" t="s">
        <v>218</v>
      </c>
    </row>
    <row r="578" spans="1:4" ht="58.5" thickBot="1" x14ac:dyDescent="0.4">
      <c r="A578" s="71" t="s">
        <v>1067</v>
      </c>
      <c r="B578" s="73">
        <v>512296</v>
      </c>
      <c r="C578" s="71" t="s">
        <v>1068</v>
      </c>
      <c r="D578" s="71" t="s">
        <v>244</v>
      </c>
    </row>
    <row r="579" spans="1:4" ht="58.5" thickBot="1" x14ac:dyDescent="0.4">
      <c r="A579" s="71" t="s">
        <v>1069</v>
      </c>
      <c r="B579" s="73">
        <v>512296</v>
      </c>
      <c r="C579" s="71" t="s">
        <v>1068</v>
      </c>
      <c r="D579" s="71" t="s">
        <v>244</v>
      </c>
    </row>
    <row r="580" spans="1:4" ht="58.5" thickBot="1" x14ac:dyDescent="0.4">
      <c r="A580" s="71" t="s">
        <v>1070</v>
      </c>
      <c r="B580" s="73">
        <v>540621</v>
      </c>
      <c r="C580" s="71" t="s">
        <v>1071</v>
      </c>
      <c r="D580" s="71" t="s">
        <v>256</v>
      </c>
    </row>
    <row r="581" spans="1:4" ht="73" thickBot="1" x14ac:dyDescent="0.4">
      <c r="A581" s="71" t="s">
        <v>1072</v>
      </c>
      <c r="B581" s="73">
        <v>540545</v>
      </c>
      <c r="C581" s="71" t="s">
        <v>170</v>
      </c>
      <c r="D581" s="71" t="s">
        <v>284</v>
      </c>
    </row>
    <row r="582" spans="1:4" ht="73" thickBot="1" x14ac:dyDescent="0.4">
      <c r="A582" s="71" t="s">
        <v>1073</v>
      </c>
      <c r="B582" s="73">
        <v>512608</v>
      </c>
      <c r="C582" s="71" t="s">
        <v>1074</v>
      </c>
      <c r="D582" s="71" t="s">
        <v>284</v>
      </c>
    </row>
    <row r="583" spans="1:4" ht="58.5" thickBot="1" x14ac:dyDescent="0.4">
      <c r="A583" s="71" t="s">
        <v>1075</v>
      </c>
      <c r="B583" s="73">
        <v>538576</v>
      </c>
      <c r="C583" s="71" t="s">
        <v>170</v>
      </c>
      <c r="D583" s="71" t="s">
        <v>256</v>
      </c>
    </row>
    <row r="584" spans="1:4" ht="87.5" thickBot="1" x14ac:dyDescent="0.4">
      <c r="A584" s="71" t="s">
        <v>1076</v>
      </c>
      <c r="B584" s="73">
        <v>500052</v>
      </c>
      <c r="C584" s="71" t="s">
        <v>1077</v>
      </c>
      <c r="D584" s="71" t="s">
        <v>330</v>
      </c>
    </row>
    <row r="585" spans="1:4" ht="73" thickBot="1" x14ac:dyDescent="0.4">
      <c r="A585" s="71" t="s">
        <v>1078</v>
      </c>
      <c r="B585" s="73">
        <v>531862</v>
      </c>
      <c r="C585" s="71" t="s">
        <v>170</v>
      </c>
      <c r="D585" s="71" t="s">
        <v>678</v>
      </c>
    </row>
    <row r="586" spans="1:4" ht="116.5" thickBot="1" x14ac:dyDescent="0.4">
      <c r="A586" s="71" t="s">
        <v>1079</v>
      </c>
      <c r="B586" s="73">
        <v>511501</v>
      </c>
      <c r="C586" s="71" t="s">
        <v>170</v>
      </c>
      <c r="D586" s="71" t="s">
        <v>153</v>
      </c>
    </row>
    <row r="587" spans="1:4" ht="44" thickBot="1" x14ac:dyDescent="0.4">
      <c r="A587" s="71" t="s">
        <v>1080</v>
      </c>
      <c r="B587" s="73">
        <v>503960</v>
      </c>
      <c r="C587" s="71" t="s">
        <v>1081</v>
      </c>
      <c r="D587" s="71" t="s">
        <v>468</v>
      </c>
    </row>
    <row r="588" spans="1:4" ht="44" thickBot="1" x14ac:dyDescent="0.4">
      <c r="A588" s="71" t="s">
        <v>1082</v>
      </c>
      <c r="B588" s="73">
        <v>541143</v>
      </c>
      <c r="C588" s="71" t="s">
        <v>1083</v>
      </c>
      <c r="D588" s="71" t="s">
        <v>643</v>
      </c>
    </row>
    <row r="589" spans="1:4" ht="44" thickBot="1" x14ac:dyDescent="0.4">
      <c r="A589" s="71" t="s">
        <v>1084</v>
      </c>
      <c r="B589" s="73">
        <v>500049</v>
      </c>
      <c r="C589" s="71" t="s">
        <v>1085</v>
      </c>
      <c r="D589" s="71" t="s">
        <v>643</v>
      </c>
    </row>
    <row r="590" spans="1:4" ht="73" thickBot="1" x14ac:dyDescent="0.4">
      <c r="A590" s="71" t="s">
        <v>1086</v>
      </c>
      <c r="B590" s="73">
        <v>533228</v>
      </c>
      <c r="C590" s="71" t="s">
        <v>1087</v>
      </c>
      <c r="D590" s="71" t="s">
        <v>187</v>
      </c>
    </row>
    <row r="591" spans="1:4" ht="44" thickBot="1" x14ac:dyDescent="0.4">
      <c r="A591" s="71" t="s">
        <v>1088</v>
      </c>
      <c r="B591" s="73">
        <v>500493</v>
      </c>
      <c r="C591" s="71" t="s">
        <v>1089</v>
      </c>
      <c r="D591" s="71" t="s">
        <v>1090</v>
      </c>
    </row>
    <row r="592" spans="1:4" ht="58.5" thickBot="1" x14ac:dyDescent="0.4">
      <c r="A592" s="71" t="s">
        <v>1091</v>
      </c>
      <c r="B592" s="73">
        <v>505688</v>
      </c>
      <c r="C592" s="71" t="s">
        <v>1092</v>
      </c>
      <c r="D592" s="71" t="s">
        <v>525</v>
      </c>
    </row>
    <row r="593" spans="1:4" ht="58.5" thickBot="1" x14ac:dyDescent="0.4">
      <c r="A593" s="71" t="s">
        <v>1093</v>
      </c>
      <c r="B593" s="73">
        <v>500103</v>
      </c>
      <c r="C593" s="71" t="s">
        <v>1094</v>
      </c>
      <c r="D593" s="71" t="s">
        <v>213</v>
      </c>
    </row>
    <row r="594" spans="1:4" ht="131" thickBot="1" x14ac:dyDescent="0.4">
      <c r="A594" s="71" t="s">
        <v>1095</v>
      </c>
      <c r="B594" s="73">
        <v>524663</v>
      </c>
      <c r="C594" s="71" t="s">
        <v>170</v>
      </c>
      <c r="D594" s="71" t="s">
        <v>208</v>
      </c>
    </row>
    <row r="595" spans="1:4" ht="44" thickBot="1" x14ac:dyDescent="0.4">
      <c r="A595" s="71" t="s">
        <v>1096</v>
      </c>
      <c r="B595" s="73">
        <v>541096</v>
      </c>
      <c r="C595" s="71" t="s">
        <v>170</v>
      </c>
      <c r="D595" s="71" t="s">
        <v>208</v>
      </c>
    </row>
    <row r="596" spans="1:4" ht="87.5" thickBot="1" x14ac:dyDescent="0.4">
      <c r="A596" s="71" t="s">
        <v>1097</v>
      </c>
      <c r="B596" s="73">
        <v>500547</v>
      </c>
      <c r="C596" s="71" t="s">
        <v>1098</v>
      </c>
      <c r="D596" s="71" t="s">
        <v>1099</v>
      </c>
    </row>
    <row r="597" spans="1:4" ht="44" thickBot="1" x14ac:dyDescent="0.4">
      <c r="A597" s="71" t="s">
        <v>1100</v>
      </c>
      <c r="B597" s="73">
        <v>590021</v>
      </c>
      <c r="C597" s="71" t="s">
        <v>1101</v>
      </c>
      <c r="D597" s="71" t="s">
        <v>314</v>
      </c>
    </row>
    <row r="598" spans="1:4" ht="58.5" thickBot="1" x14ac:dyDescent="0.4">
      <c r="A598" s="71" t="s">
        <v>1102</v>
      </c>
      <c r="B598" s="73">
        <v>540700</v>
      </c>
      <c r="C598" s="71" t="s">
        <v>1103</v>
      </c>
      <c r="D598" s="71" t="s">
        <v>765</v>
      </c>
    </row>
    <row r="599" spans="1:4" ht="58.5" thickBot="1" x14ac:dyDescent="0.4">
      <c r="A599" s="71" t="s">
        <v>1104</v>
      </c>
      <c r="B599" s="73">
        <v>523229</v>
      </c>
      <c r="C599" s="71" t="s">
        <v>170</v>
      </c>
      <c r="D599" s="71" t="s">
        <v>525</v>
      </c>
    </row>
    <row r="600" spans="1:4" ht="102" thickBot="1" x14ac:dyDescent="0.4">
      <c r="A600" s="71" t="s">
        <v>1105</v>
      </c>
      <c r="B600" s="73">
        <v>531029</v>
      </c>
      <c r="C600" s="71" t="s">
        <v>170</v>
      </c>
      <c r="D600" s="71" t="s">
        <v>192</v>
      </c>
    </row>
    <row r="601" spans="1:4" ht="58.5" thickBot="1" x14ac:dyDescent="0.4">
      <c r="A601" s="71" t="s">
        <v>1106</v>
      </c>
      <c r="B601" s="73">
        <v>539799</v>
      </c>
      <c r="C601" s="71" t="s">
        <v>1107</v>
      </c>
      <c r="D601" s="71" t="s">
        <v>493</v>
      </c>
    </row>
    <row r="602" spans="1:4" ht="87.5" thickBot="1" x14ac:dyDescent="0.4">
      <c r="A602" s="71" t="s">
        <v>1108</v>
      </c>
      <c r="B602" s="73">
        <v>532609</v>
      </c>
      <c r="C602" s="71" t="s">
        <v>1109</v>
      </c>
      <c r="D602" s="71" t="s">
        <v>248</v>
      </c>
    </row>
    <row r="603" spans="1:4" ht="73" thickBot="1" x14ac:dyDescent="0.4">
      <c r="A603" s="71" t="s">
        <v>1110</v>
      </c>
      <c r="B603" s="73">
        <v>533499</v>
      </c>
      <c r="C603" s="71" t="s">
        <v>1111</v>
      </c>
      <c r="D603" s="71" t="s">
        <v>156</v>
      </c>
    </row>
    <row r="604" spans="1:4" ht="44" thickBot="1" x14ac:dyDescent="0.4">
      <c r="A604" s="71" t="s">
        <v>1112</v>
      </c>
      <c r="B604" s="73">
        <v>532454</v>
      </c>
      <c r="C604" s="71" t="s">
        <v>1113</v>
      </c>
      <c r="D604" s="71" t="s">
        <v>1114</v>
      </c>
    </row>
    <row r="605" spans="1:4" ht="44" thickBot="1" x14ac:dyDescent="0.4">
      <c r="A605" s="71" t="s">
        <v>1115</v>
      </c>
      <c r="B605" s="73">
        <v>534816</v>
      </c>
      <c r="C605" s="71" t="s">
        <v>1116</v>
      </c>
      <c r="D605" s="71" t="s">
        <v>1117</v>
      </c>
    </row>
    <row r="606" spans="1:4" ht="73" thickBot="1" x14ac:dyDescent="0.4">
      <c r="A606" s="71" t="s">
        <v>1118</v>
      </c>
      <c r="B606" s="73">
        <v>526666</v>
      </c>
      <c r="C606" s="71" t="s">
        <v>1119</v>
      </c>
      <c r="D606" s="71" t="s">
        <v>284</v>
      </c>
    </row>
    <row r="607" spans="1:4" ht="58.5" thickBot="1" x14ac:dyDescent="0.4">
      <c r="A607" s="71" t="s">
        <v>1120</v>
      </c>
      <c r="B607" s="73">
        <v>524534</v>
      </c>
      <c r="C607" s="71" t="s">
        <v>170</v>
      </c>
      <c r="D607" s="71" t="s">
        <v>314</v>
      </c>
    </row>
    <row r="608" spans="1:4" ht="102" thickBot="1" x14ac:dyDescent="0.4">
      <c r="A608" s="71" t="s">
        <v>1121</v>
      </c>
      <c r="B608" s="73">
        <v>540956</v>
      </c>
      <c r="C608" s="71" t="s">
        <v>170</v>
      </c>
      <c r="D608" s="71" t="s">
        <v>171</v>
      </c>
    </row>
    <row r="609" spans="1:4" ht="102" thickBot="1" x14ac:dyDescent="0.4">
      <c r="A609" s="71" t="s">
        <v>1122</v>
      </c>
      <c r="B609" s="73">
        <v>540956</v>
      </c>
      <c r="C609" s="71" t="s">
        <v>170</v>
      </c>
      <c r="D609" s="71" t="s">
        <v>171</v>
      </c>
    </row>
    <row r="610" spans="1:4" ht="58.5" thickBot="1" x14ac:dyDescent="0.4">
      <c r="A610" s="71" t="s">
        <v>1123</v>
      </c>
      <c r="B610" s="73">
        <v>514272</v>
      </c>
      <c r="C610" s="71" t="s">
        <v>170</v>
      </c>
      <c r="D610" s="71" t="s">
        <v>185</v>
      </c>
    </row>
    <row r="611" spans="1:4" ht="87.5" thickBot="1" x14ac:dyDescent="0.4">
      <c r="A611" s="71" t="s">
        <v>1124</v>
      </c>
      <c r="B611" s="73">
        <v>533108</v>
      </c>
      <c r="C611" s="71" t="s">
        <v>170</v>
      </c>
      <c r="D611" s="71" t="s">
        <v>185</v>
      </c>
    </row>
    <row r="612" spans="1:4" ht="58.5" thickBot="1" x14ac:dyDescent="0.4">
      <c r="A612" s="71" t="s">
        <v>1125</v>
      </c>
      <c r="B612" s="73">
        <v>506027</v>
      </c>
      <c r="C612" s="71" t="s">
        <v>170</v>
      </c>
      <c r="D612" s="71" t="s">
        <v>475</v>
      </c>
    </row>
    <row r="613" spans="1:4" ht="58.5" thickBot="1" x14ac:dyDescent="0.4">
      <c r="A613" s="71" t="s">
        <v>1126</v>
      </c>
      <c r="B613" s="73">
        <v>500055</v>
      </c>
      <c r="C613" s="71" t="s">
        <v>1127</v>
      </c>
      <c r="D613" s="71" t="s">
        <v>202</v>
      </c>
    </row>
    <row r="614" spans="1:4" ht="58.5" thickBot="1" x14ac:dyDescent="0.4">
      <c r="A614" s="71" t="s">
        <v>1128</v>
      </c>
      <c r="B614" s="73">
        <v>540061</v>
      </c>
      <c r="C614" s="71" t="s">
        <v>1129</v>
      </c>
      <c r="D614" s="71" t="s">
        <v>183</v>
      </c>
    </row>
    <row r="615" spans="1:4" ht="58.5" thickBot="1" x14ac:dyDescent="0.4">
      <c r="A615" s="71" t="s">
        <v>1130</v>
      </c>
      <c r="B615" s="73">
        <v>500058</v>
      </c>
      <c r="C615" s="71" t="s">
        <v>170</v>
      </c>
      <c r="D615" s="71" t="s">
        <v>202</v>
      </c>
    </row>
    <row r="616" spans="1:4" ht="58.5" thickBot="1" x14ac:dyDescent="0.4">
      <c r="A616" s="71" t="s">
        <v>1131</v>
      </c>
      <c r="B616" s="73">
        <v>524723</v>
      </c>
      <c r="C616" s="71" t="s">
        <v>170</v>
      </c>
      <c r="D616" s="71" t="s">
        <v>192</v>
      </c>
    </row>
    <row r="617" spans="1:4" ht="58.5" thickBot="1" x14ac:dyDescent="0.4">
      <c r="A617" s="71" t="s">
        <v>1132</v>
      </c>
      <c r="B617" s="73">
        <v>533321</v>
      </c>
      <c r="C617" s="71" t="s">
        <v>1133</v>
      </c>
      <c r="D617" s="71" t="s">
        <v>468</v>
      </c>
    </row>
    <row r="618" spans="1:4" ht="44" thickBot="1" x14ac:dyDescent="0.4">
      <c r="A618" s="71" t="s">
        <v>1134</v>
      </c>
      <c r="B618" s="73">
        <v>526853</v>
      </c>
      <c r="C618" s="71" t="s">
        <v>170</v>
      </c>
      <c r="D618" s="71" t="s">
        <v>1135</v>
      </c>
    </row>
    <row r="619" spans="1:4" ht="58.5" thickBot="1" x14ac:dyDescent="0.4">
      <c r="A619" s="71" t="s">
        <v>1136</v>
      </c>
      <c r="B619" s="73">
        <v>505681</v>
      </c>
      <c r="C619" s="71" t="s">
        <v>170</v>
      </c>
      <c r="D619" s="71" t="s">
        <v>525</v>
      </c>
    </row>
    <row r="620" spans="1:4" ht="44" thickBot="1" x14ac:dyDescent="0.4">
      <c r="A620" s="71" t="s">
        <v>1137</v>
      </c>
      <c r="B620" s="73">
        <v>500059</v>
      </c>
      <c r="C620" s="71" t="s">
        <v>1138</v>
      </c>
      <c r="D620" s="71" t="s">
        <v>336</v>
      </c>
    </row>
    <row r="621" spans="1:4" ht="58.5" thickBot="1" x14ac:dyDescent="0.4">
      <c r="A621" s="71" t="s">
        <v>1139</v>
      </c>
      <c r="B621" s="73">
        <v>523054</v>
      </c>
      <c r="C621" s="71" t="s">
        <v>170</v>
      </c>
      <c r="D621" s="71" t="s">
        <v>185</v>
      </c>
    </row>
    <row r="622" spans="1:4" ht="73" thickBot="1" x14ac:dyDescent="0.4">
      <c r="A622" s="71" t="s">
        <v>1140</v>
      </c>
      <c r="B622" s="73">
        <v>540148</v>
      </c>
      <c r="C622" s="71" t="s">
        <v>170</v>
      </c>
      <c r="D622" s="71" t="s">
        <v>284</v>
      </c>
    </row>
    <row r="623" spans="1:4" ht="29.5" thickBot="1" x14ac:dyDescent="0.4">
      <c r="A623" s="71" t="s">
        <v>1141</v>
      </c>
      <c r="B623" s="73">
        <v>514215</v>
      </c>
      <c r="C623" s="71" t="s">
        <v>170</v>
      </c>
      <c r="D623" s="71" t="s">
        <v>185</v>
      </c>
    </row>
    <row r="624" spans="1:4" ht="58.5" thickBot="1" x14ac:dyDescent="0.4">
      <c r="A624" s="71" t="s">
        <v>1142</v>
      </c>
      <c r="B624" s="73">
        <v>535620</v>
      </c>
      <c r="C624" s="71" t="s">
        <v>170</v>
      </c>
      <c r="D624" s="71" t="s">
        <v>192</v>
      </c>
    </row>
    <row r="625" spans="1:4" ht="58.5" thickBot="1" x14ac:dyDescent="0.4">
      <c r="A625" s="71" t="s">
        <v>1143</v>
      </c>
      <c r="B625" s="73">
        <v>534535</v>
      </c>
      <c r="C625" s="71" t="s">
        <v>170</v>
      </c>
      <c r="D625" s="71" t="s">
        <v>164</v>
      </c>
    </row>
    <row r="626" spans="1:4" ht="29.5" thickBot="1" x14ac:dyDescent="0.4">
      <c r="A626" s="71" t="s">
        <v>1144</v>
      </c>
      <c r="B626" s="73">
        <v>532523</v>
      </c>
      <c r="C626" s="71" t="s">
        <v>1145</v>
      </c>
      <c r="D626" s="71" t="s">
        <v>508</v>
      </c>
    </row>
    <row r="627" spans="1:4" ht="87.5" thickBot="1" x14ac:dyDescent="0.4">
      <c r="A627" s="71" t="s">
        <v>1146</v>
      </c>
      <c r="B627" s="73">
        <v>524396</v>
      </c>
      <c r="C627" s="71" t="s">
        <v>1147</v>
      </c>
      <c r="D627" s="71" t="s">
        <v>208</v>
      </c>
    </row>
    <row r="628" spans="1:4" ht="73" thickBot="1" x14ac:dyDescent="0.4">
      <c r="A628" s="71" t="s">
        <v>1148</v>
      </c>
      <c r="B628" s="73">
        <v>532330</v>
      </c>
      <c r="C628" s="71" t="s">
        <v>170</v>
      </c>
      <c r="D628" s="71" t="s">
        <v>290</v>
      </c>
    </row>
    <row r="629" spans="1:4" ht="87.5" thickBot="1" x14ac:dyDescent="0.4">
      <c r="A629" s="71" t="s">
        <v>1149</v>
      </c>
      <c r="B629" s="73">
        <v>538364</v>
      </c>
      <c r="C629" s="71" t="s">
        <v>170</v>
      </c>
      <c r="D629" s="71" t="s">
        <v>185</v>
      </c>
    </row>
    <row r="630" spans="1:4" ht="44" thickBot="1" x14ac:dyDescent="0.4">
      <c r="A630" s="71" t="s">
        <v>1150</v>
      </c>
      <c r="B630" s="73">
        <v>500060</v>
      </c>
      <c r="C630" s="71" t="s">
        <v>1151</v>
      </c>
      <c r="D630" s="71" t="s">
        <v>468</v>
      </c>
    </row>
    <row r="631" spans="1:4" ht="58.5" thickBot="1" x14ac:dyDescent="0.4">
      <c r="A631" s="71" t="s">
        <v>1152</v>
      </c>
      <c r="B631" s="73">
        <v>500335</v>
      </c>
      <c r="C631" s="71" t="s">
        <v>1153</v>
      </c>
      <c r="D631" s="71" t="s">
        <v>183</v>
      </c>
    </row>
    <row r="632" spans="1:4" ht="58.5" thickBot="1" x14ac:dyDescent="0.4">
      <c r="A632" s="71" t="s">
        <v>1154</v>
      </c>
      <c r="B632" s="73">
        <v>533006</v>
      </c>
      <c r="C632" s="71" t="s">
        <v>170</v>
      </c>
      <c r="D632" s="71" t="s">
        <v>185</v>
      </c>
    </row>
    <row r="633" spans="1:4" ht="58.5" thickBot="1" x14ac:dyDescent="0.4">
      <c r="A633" s="71" t="s">
        <v>1155</v>
      </c>
      <c r="B633" s="73">
        <v>533006</v>
      </c>
      <c r="C633" s="71" t="s">
        <v>170</v>
      </c>
      <c r="D633" s="71" t="s">
        <v>185</v>
      </c>
    </row>
    <row r="634" spans="1:4" ht="87.5" thickBot="1" x14ac:dyDescent="0.4">
      <c r="A634" s="71" t="s">
        <v>1156</v>
      </c>
      <c r="B634" s="73">
        <v>522105</v>
      </c>
      <c r="C634" s="71" t="s">
        <v>170</v>
      </c>
      <c r="D634" s="71" t="s">
        <v>178</v>
      </c>
    </row>
    <row r="635" spans="1:4" ht="102" thickBot="1" x14ac:dyDescent="0.4">
      <c r="A635" s="71" t="s">
        <v>1157</v>
      </c>
      <c r="B635" s="73">
        <v>533408</v>
      </c>
      <c r="C635" s="71" t="s">
        <v>1158</v>
      </c>
      <c r="D635" s="71" t="s">
        <v>153</v>
      </c>
    </row>
    <row r="636" spans="1:4" ht="58.5" thickBot="1" x14ac:dyDescent="0.4">
      <c r="A636" s="71" t="s">
        <v>1159</v>
      </c>
      <c r="B636" s="71" t="s">
        <v>170</v>
      </c>
      <c r="C636" s="71" t="s">
        <v>1160</v>
      </c>
      <c r="D636" s="71" t="s">
        <v>156</v>
      </c>
    </row>
    <row r="637" spans="1:4" ht="58.5" thickBot="1" x14ac:dyDescent="0.4">
      <c r="A637" s="71" t="s">
        <v>1161</v>
      </c>
      <c r="B637" s="73">
        <v>539043</v>
      </c>
      <c r="C637" s="71" t="s">
        <v>1162</v>
      </c>
      <c r="D637" s="71" t="s">
        <v>365</v>
      </c>
    </row>
    <row r="638" spans="1:4" ht="58.5" thickBot="1" x14ac:dyDescent="0.4">
      <c r="A638" s="71" t="s">
        <v>1163</v>
      </c>
      <c r="B638" s="73">
        <v>514183</v>
      </c>
      <c r="C638" s="71" t="s">
        <v>170</v>
      </c>
      <c r="D638" s="71" t="s">
        <v>330</v>
      </c>
    </row>
    <row r="639" spans="1:4" ht="44" thickBot="1" x14ac:dyDescent="0.4">
      <c r="A639" s="71" t="s">
        <v>1164</v>
      </c>
      <c r="B639" s="73">
        <v>532290</v>
      </c>
      <c r="C639" s="71" t="s">
        <v>1165</v>
      </c>
      <c r="D639" s="71" t="s">
        <v>153</v>
      </c>
    </row>
    <row r="640" spans="1:4" ht="58.5" thickBot="1" x14ac:dyDescent="0.4">
      <c r="A640" s="71" t="s">
        <v>1166</v>
      </c>
      <c r="B640" s="73">
        <v>506197</v>
      </c>
      <c r="C640" s="71" t="s">
        <v>1167</v>
      </c>
      <c r="D640" s="71" t="s">
        <v>208</v>
      </c>
    </row>
    <row r="641" spans="1:4" ht="44" thickBot="1" x14ac:dyDescent="0.4">
      <c r="A641" s="71" t="s">
        <v>1168</v>
      </c>
      <c r="B641" s="73">
        <v>526225</v>
      </c>
      <c r="C641" s="71" t="s">
        <v>170</v>
      </c>
      <c r="D641" s="71" t="s">
        <v>290</v>
      </c>
    </row>
    <row r="642" spans="1:4" ht="58.5" thickBot="1" x14ac:dyDescent="0.4">
      <c r="A642" s="71" t="s">
        <v>1169</v>
      </c>
      <c r="B642" s="73">
        <v>513422</v>
      </c>
      <c r="C642" s="71" t="s">
        <v>170</v>
      </c>
      <c r="D642" s="71" t="s">
        <v>202</v>
      </c>
    </row>
    <row r="643" spans="1:4" ht="44" thickBot="1" x14ac:dyDescent="0.4">
      <c r="A643" s="71" t="s">
        <v>1170</v>
      </c>
      <c r="B643" s="73">
        <v>531175</v>
      </c>
      <c r="C643" s="71" t="s">
        <v>170</v>
      </c>
      <c r="D643" s="71" t="s">
        <v>263</v>
      </c>
    </row>
    <row r="644" spans="1:4" ht="73" thickBot="1" x14ac:dyDescent="0.4">
      <c r="A644" s="71" t="s">
        <v>1171</v>
      </c>
      <c r="B644" s="73">
        <v>540073</v>
      </c>
      <c r="C644" s="71" t="s">
        <v>1172</v>
      </c>
      <c r="D644" s="71" t="s">
        <v>1173</v>
      </c>
    </row>
    <row r="645" spans="1:4" ht="58.5" thickBot="1" x14ac:dyDescent="0.4">
      <c r="A645" s="71" t="s">
        <v>1174</v>
      </c>
      <c r="B645" s="73">
        <v>502761</v>
      </c>
      <c r="C645" s="71" t="s">
        <v>170</v>
      </c>
      <c r="D645" s="71" t="s">
        <v>185</v>
      </c>
    </row>
    <row r="646" spans="1:4" ht="44" thickBot="1" x14ac:dyDescent="0.4">
      <c r="A646" s="71" t="s">
        <v>1175</v>
      </c>
      <c r="B646" s="71" t="s">
        <v>170</v>
      </c>
      <c r="C646" s="71" t="s">
        <v>1176</v>
      </c>
      <c r="D646" s="71" t="s">
        <v>261</v>
      </c>
    </row>
    <row r="647" spans="1:4" ht="58.5" thickBot="1" x14ac:dyDescent="0.4">
      <c r="A647" s="71" t="s">
        <v>1177</v>
      </c>
      <c r="B647" s="73">
        <v>502761</v>
      </c>
      <c r="C647" s="71" t="s">
        <v>170</v>
      </c>
      <c r="D647" s="71" t="s">
        <v>185</v>
      </c>
    </row>
    <row r="648" spans="1:4" ht="58.5" thickBot="1" x14ac:dyDescent="0.4">
      <c r="A648" s="71" t="s">
        <v>1178</v>
      </c>
      <c r="B648" s="73">
        <v>506981</v>
      </c>
      <c r="C648" s="71" t="s">
        <v>170</v>
      </c>
      <c r="D648" s="71" t="s">
        <v>185</v>
      </c>
    </row>
    <row r="649" spans="1:4" ht="58.5" thickBot="1" x14ac:dyDescent="0.4">
      <c r="A649" s="71" t="s">
        <v>1179</v>
      </c>
      <c r="B649" s="73">
        <v>508939</v>
      </c>
      <c r="C649" s="71" t="s">
        <v>170</v>
      </c>
      <c r="D649" s="71" t="s">
        <v>187</v>
      </c>
    </row>
    <row r="650" spans="1:4" ht="73" thickBot="1" x14ac:dyDescent="0.4">
      <c r="A650" s="71" t="s">
        <v>1180</v>
      </c>
      <c r="B650" s="73">
        <v>539607</v>
      </c>
      <c r="C650" s="71" t="s">
        <v>170</v>
      </c>
      <c r="D650" s="71" t="s">
        <v>263</v>
      </c>
    </row>
    <row r="651" spans="1:4" ht="58.5" thickBot="1" x14ac:dyDescent="0.4">
      <c r="A651" s="71" t="s">
        <v>1181</v>
      </c>
      <c r="B651" s="73">
        <v>531495</v>
      </c>
      <c r="C651" s="71" t="s">
        <v>1182</v>
      </c>
      <c r="D651" s="71" t="s">
        <v>371</v>
      </c>
    </row>
    <row r="652" spans="1:4" ht="58.5" thickBot="1" x14ac:dyDescent="0.4">
      <c r="A652" s="71" t="s">
        <v>1183</v>
      </c>
      <c r="B652" s="73">
        <v>526612</v>
      </c>
      <c r="C652" s="71" t="s">
        <v>1184</v>
      </c>
      <c r="D652" s="71" t="s">
        <v>491</v>
      </c>
    </row>
    <row r="653" spans="1:4" ht="58.5" thickBot="1" x14ac:dyDescent="0.4">
      <c r="A653" s="71" t="s">
        <v>1185</v>
      </c>
      <c r="B653" s="73">
        <v>514440</v>
      </c>
      <c r="C653" s="71" t="s">
        <v>170</v>
      </c>
      <c r="D653" s="71" t="s">
        <v>218</v>
      </c>
    </row>
    <row r="654" spans="1:4" ht="58.5" thickBot="1" x14ac:dyDescent="0.4">
      <c r="A654" s="71" t="s">
        <v>1186</v>
      </c>
      <c r="B654" s="73">
        <v>500067</v>
      </c>
      <c r="C654" s="71" t="s">
        <v>1187</v>
      </c>
      <c r="D654" s="71" t="s">
        <v>539</v>
      </c>
    </row>
    <row r="655" spans="1:4" ht="58.5" thickBot="1" x14ac:dyDescent="0.4">
      <c r="A655" s="71" t="s">
        <v>1188</v>
      </c>
      <c r="B655" s="73">
        <v>539637</v>
      </c>
      <c r="C655" s="71" t="s">
        <v>170</v>
      </c>
      <c r="D655" s="71" t="s">
        <v>153</v>
      </c>
    </row>
    <row r="656" spans="1:4" ht="58.5" thickBot="1" x14ac:dyDescent="0.4">
      <c r="A656" s="71" t="s">
        <v>1189</v>
      </c>
      <c r="B656" s="73">
        <v>531713</v>
      </c>
      <c r="C656" s="71" t="s">
        <v>170</v>
      </c>
      <c r="D656" s="71" t="s">
        <v>591</v>
      </c>
    </row>
    <row r="657" spans="1:4" ht="58.5" thickBot="1" x14ac:dyDescent="0.4">
      <c r="A657" s="71" t="s">
        <v>1190</v>
      </c>
      <c r="B657" s="73">
        <v>531420</v>
      </c>
      <c r="C657" s="71" t="s">
        <v>170</v>
      </c>
      <c r="D657" s="71" t="s">
        <v>173</v>
      </c>
    </row>
    <row r="658" spans="1:4" ht="58.5" thickBot="1" x14ac:dyDescent="0.4">
      <c r="A658" s="71" t="s">
        <v>1191</v>
      </c>
      <c r="B658" s="73">
        <v>542669</v>
      </c>
      <c r="C658" s="71" t="s">
        <v>1192</v>
      </c>
      <c r="D658" s="71" t="s">
        <v>288</v>
      </c>
    </row>
    <row r="659" spans="1:4" ht="58.5" thickBot="1" x14ac:dyDescent="0.4">
      <c r="A659" s="71" t="s">
        <v>1193</v>
      </c>
      <c r="B659" s="73">
        <v>500069</v>
      </c>
      <c r="C659" s="71" t="s">
        <v>170</v>
      </c>
      <c r="D659" s="71" t="s">
        <v>153</v>
      </c>
    </row>
    <row r="660" spans="1:4" ht="44" thickBot="1" x14ac:dyDescent="0.4">
      <c r="A660" s="71" t="s">
        <v>1194</v>
      </c>
      <c r="B660" s="73">
        <v>530809</v>
      </c>
      <c r="C660" s="71" t="s">
        <v>170</v>
      </c>
      <c r="D660" s="71" t="s">
        <v>500</v>
      </c>
    </row>
    <row r="661" spans="1:4" ht="44" thickBot="1" x14ac:dyDescent="0.4">
      <c r="A661" s="71" t="s">
        <v>1195</v>
      </c>
      <c r="B661" s="73">
        <v>524370</v>
      </c>
      <c r="C661" s="71" t="s">
        <v>1196</v>
      </c>
      <c r="D661" s="71" t="s">
        <v>330</v>
      </c>
    </row>
    <row r="662" spans="1:4" ht="58.5" thickBot="1" x14ac:dyDescent="0.4">
      <c r="A662" s="71" t="s">
        <v>1197</v>
      </c>
      <c r="B662" s="73">
        <v>539122</v>
      </c>
      <c r="C662" s="71" t="s">
        <v>170</v>
      </c>
      <c r="D662" s="71" t="s">
        <v>156</v>
      </c>
    </row>
    <row r="663" spans="1:4" ht="44" thickBot="1" x14ac:dyDescent="0.4">
      <c r="A663" s="71" t="s">
        <v>1198</v>
      </c>
      <c r="B663" s="71" t="s">
        <v>170</v>
      </c>
      <c r="C663" s="71" t="s">
        <v>1199</v>
      </c>
      <c r="D663" s="71" t="s">
        <v>181</v>
      </c>
    </row>
    <row r="664" spans="1:4" ht="87.5" thickBot="1" x14ac:dyDescent="0.4">
      <c r="A664" s="71" t="s">
        <v>1200</v>
      </c>
      <c r="B664" s="73">
        <v>501425</v>
      </c>
      <c r="C664" s="71" t="s">
        <v>1201</v>
      </c>
      <c r="D664" s="71" t="s">
        <v>577</v>
      </c>
    </row>
    <row r="665" spans="1:4" ht="73" thickBot="1" x14ac:dyDescent="0.4">
      <c r="A665" s="71" t="s">
        <v>1202</v>
      </c>
      <c r="B665" s="73">
        <v>501430</v>
      </c>
      <c r="C665" s="71" t="s">
        <v>170</v>
      </c>
      <c r="D665" s="71" t="s">
        <v>192</v>
      </c>
    </row>
    <row r="666" spans="1:4" ht="73" thickBot="1" x14ac:dyDescent="0.4">
      <c r="A666" s="71" t="s">
        <v>1203</v>
      </c>
      <c r="B666" s="73">
        <v>500020</v>
      </c>
      <c r="C666" s="71" t="s">
        <v>1204</v>
      </c>
      <c r="D666" s="71" t="s">
        <v>185</v>
      </c>
    </row>
    <row r="667" spans="1:4" ht="58.5" thickBot="1" x14ac:dyDescent="0.4">
      <c r="A667" s="71" t="s">
        <v>1205</v>
      </c>
      <c r="B667" s="73">
        <v>509470</v>
      </c>
      <c r="C667" s="71" t="s">
        <v>170</v>
      </c>
      <c r="D667" s="71" t="s">
        <v>1206</v>
      </c>
    </row>
    <row r="668" spans="1:4" ht="58.5" thickBot="1" x14ac:dyDescent="0.4">
      <c r="A668" s="71" t="s">
        <v>1207</v>
      </c>
      <c r="B668" s="73">
        <v>502216</v>
      </c>
      <c r="C668" s="71" t="s">
        <v>170</v>
      </c>
      <c r="D668" s="71" t="s">
        <v>256</v>
      </c>
    </row>
    <row r="669" spans="1:4" ht="58.5" thickBot="1" x14ac:dyDescent="0.4">
      <c r="A669" s="71" t="s">
        <v>1208</v>
      </c>
      <c r="B669" s="73">
        <v>532678</v>
      </c>
      <c r="C669" s="71" t="s">
        <v>1209</v>
      </c>
      <c r="D669" s="71" t="s">
        <v>185</v>
      </c>
    </row>
    <row r="670" spans="1:4" ht="73" thickBot="1" x14ac:dyDescent="0.4">
      <c r="A670" s="71" t="s">
        <v>1210</v>
      </c>
      <c r="B670" s="71" t="s">
        <v>170</v>
      </c>
      <c r="C670" s="71" t="s">
        <v>1211</v>
      </c>
      <c r="D670" s="71" t="s">
        <v>181</v>
      </c>
    </row>
    <row r="671" spans="1:4" ht="58.5" thickBot="1" x14ac:dyDescent="0.4">
      <c r="A671" s="71" t="s">
        <v>1212</v>
      </c>
      <c r="B671" s="73">
        <v>504648</v>
      </c>
      <c r="C671" s="71" t="s">
        <v>170</v>
      </c>
      <c r="D671" s="71" t="s">
        <v>493</v>
      </c>
    </row>
    <row r="672" spans="1:4" ht="58.5" thickBot="1" x14ac:dyDescent="0.4">
      <c r="A672" s="71" t="s">
        <v>1213</v>
      </c>
      <c r="B672" s="73">
        <v>523133</v>
      </c>
      <c r="C672" s="71" t="s">
        <v>170</v>
      </c>
      <c r="D672" s="71" t="s">
        <v>185</v>
      </c>
    </row>
    <row r="673" spans="1:4" ht="58.5" thickBot="1" x14ac:dyDescent="0.4">
      <c r="A673" s="71" t="s">
        <v>1214</v>
      </c>
      <c r="B673" s="73">
        <v>502219</v>
      </c>
      <c r="C673" s="71" t="s">
        <v>1215</v>
      </c>
      <c r="D673" s="71" t="s">
        <v>1216</v>
      </c>
    </row>
    <row r="674" spans="1:4" ht="58.5" thickBot="1" x14ac:dyDescent="0.4">
      <c r="A674" s="71" t="s">
        <v>1217</v>
      </c>
      <c r="B674" s="73">
        <v>500530</v>
      </c>
      <c r="C674" s="71" t="s">
        <v>1218</v>
      </c>
      <c r="D674" s="71" t="s">
        <v>525</v>
      </c>
    </row>
    <row r="675" spans="1:4" ht="73" thickBot="1" x14ac:dyDescent="0.4">
      <c r="A675" s="71" t="s">
        <v>1219</v>
      </c>
      <c r="B675" s="73">
        <v>536820</v>
      </c>
      <c r="C675" s="71" t="s">
        <v>170</v>
      </c>
      <c r="D675" s="71" t="s">
        <v>263</v>
      </c>
    </row>
    <row r="676" spans="1:4" ht="73" thickBot="1" x14ac:dyDescent="0.4">
      <c r="A676" s="71" t="s">
        <v>1220</v>
      </c>
      <c r="B676" s="73">
        <v>536820</v>
      </c>
      <c r="C676" s="71" t="s">
        <v>170</v>
      </c>
      <c r="D676" s="71" t="s">
        <v>263</v>
      </c>
    </row>
    <row r="677" spans="1:4" ht="58.5" thickBot="1" x14ac:dyDescent="0.4">
      <c r="A677" s="71" t="s">
        <v>1221</v>
      </c>
      <c r="B677" s="73">
        <v>535279</v>
      </c>
      <c r="C677" s="71" t="s">
        <v>170</v>
      </c>
      <c r="D677" s="71" t="s">
        <v>475</v>
      </c>
    </row>
    <row r="678" spans="1:4" ht="58.5" thickBot="1" x14ac:dyDescent="0.4">
      <c r="A678" s="71" t="s">
        <v>1222</v>
      </c>
      <c r="B678" s="73">
        <v>500074</v>
      </c>
      <c r="C678" s="71" t="s">
        <v>1223</v>
      </c>
      <c r="D678" s="71" t="s">
        <v>539</v>
      </c>
    </row>
    <row r="679" spans="1:4" ht="73" thickBot="1" x14ac:dyDescent="0.4">
      <c r="A679" s="71" t="s">
        <v>1224</v>
      </c>
      <c r="B679" s="73">
        <v>505690</v>
      </c>
      <c r="C679" s="71" t="s">
        <v>170</v>
      </c>
      <c r="D679" s="71" t="s">
        <v>248</v>
      </c>
    </row>
    <row r="680" spans="1:4" ht="73" thickBot="1" x14ac:dyDescent="0.4">
      <c r="A680" s="71" t="s">
        <v>1225</v>
      </c>
      <c r="B680" s="73">
        <v>535693</v>
      </c>
      <c r="C680" s="71" t="s">
        <v>170</v>
      </c>
      <c r="D680" s="71" t="s">
        <v>568</v>
      </c>
    </row>
    <row r="681" spans="1:4" ht="44" thickBot="1" x14ac:dyDescent="0.4">
      <c r="A681" s="71" t="s">
        <v>1226</v>
      </c>
      <c r="B681" s="71" t="s">
        <v>170</v>
      </c>
      <c r="C681" s="71" t="s">
        <v>1227</v>
      </c>
      <c r="D681" s="71" t="s">
        <v>181</v>
      </c>
    </row>
    <row r="682" spans="1:4" ht="58.5" thickBot="1" x14ac:dyDescent="0.4">
      <c r="A682" s="71" t="s">
        <v>1228</v>
      </c>
      <c r="B682" s="73">
        <v>531203</v>
      </c>
      <c r="C682" s="71" t="s">
        <v>170</v>
      </c>
      <c r="D682" s="71" t="s">
        <v>254</v>
      </c>
    </row>
    <row r="683" spans="1:4" ht="44" thickBot="1" x14ac:dyDescent="0.4">
      <c r="A683" s="71" t="s">
        <v>1229</v>
      </c>
      <c r="B683" s="73">
        <v>530207</v>
      </c>
      <c r="C683" s="71" t="s">
        <v>170</v>
      </c>
      <c r="D683" s="71" t="s">
        <v>208</v>
      </c>
    </row>
    <row r="684" spans="1:4" ht="44" thickBot="1" x14ac:dyDescent="0.4">
      <c r="A684" s="71" t="s">
        <v>1230</v>
      </c>
      <c r="B684" s="73">
        <v>530249</v>
      </c>
      <c r="C684" s="71" t="s">
        <v>170</v>
      </c>
      <c r="D684" s="71" t="s">
        <v>153</v>
      </c>
    </row>
    <row r="685" spans="1:4" ht="44" thickBot="1" x14ac:dyDescent="0.4">
      <c r="A685" s="71" t="s">
        <v>1231</v>
      </c>
      <c r="B685" s="73">
        <v>532929</v>
      </c>
      <c r="C685" s="71" t="s">
        <v>1232</v>
      </c>
      <c r="D685" s="71" t="s">
        <v>256</v>
      </c>
    </row>
    <row r="686" spans="1:4" ht="58.5" thickBot="1" x14ac:dyDescent="0.4">
      <c r="A686" s="71" t="s">
        <v>1233</v>
      </c>
      <c r="B686" s="73">
        <v>526731</v>
      </c>
      <c r="C686" s="71" t="s">
        <v>170</v>
      </c>
      <c r="D686" s="71" t="s">
        <v>365</v>
      </c>
    </row>
    <row r="687" spans="1:4" ht="44" thickBot="1" x14ac:dyDescent="0.4">
      <c r="A687" s="71" t="s">
        <v>1234</v>
      </c>
      <c r="B687" s="71" t="s">
        <v>170</v>
      </c>
      <c r="C687" s="71" t="s">
        <v>1235</v>
      </c>
      <c r="D687" s="71" t="s">
        <v>181</v>
      </c>
    </row>
    <row r="688" spans="1:4" ht="58.5" thickBot="1" x14ac:dyDescent="0.4">
      <c r="A688" s="71" t="s">
        <v>1236</v>
      </c>
      <c r="B688" s="73">
        <v>532368</v>
      </c>
      <c r="C688" s="71" t="s">
        <v>1237</v>
      </c>
      <c r="D688" s="71" t="s">
        <v>263</v>
      </c>
    </row>
    <row r="689" spans="1:4" ht="87.5" thickBot="1" x14ac:dyDescent="0.4">
      <c r="A689" s="71" t="s">
        <v>1238</v>
      </c>
      <c r="B689" s="73">
        <v>532113</v>
      </c>
      <c r="C689" s="71" t="s">
        <v>1239</v>
      </c>
      <c r="D689" s="71" t="s">
        <v>187</v>
      </c>
    </row>
    <row r="690" spans="1:4" ht="58.5" thickBot="1" x14ac:dyDescent="0.4">
      <c r="A690" s="71" t="s">
        <v>1240</v>
      </c>
      <c r="B690" s="73">
        <v>539434</v>
      </c>
      <c r="C690" s="71" t="s">
        <v>170</v>
      </c>
      <c r="D690" s="71" t="s">
        <v>187</v>
      </c>
    </row>
    <row r="691" spans="1:4" ht="58.5" thickBot="1" x14ac:dyDescent="0.4">
      <c r="A691" s="71" t="s">
        <v>1241</v>
      </c>
      <c r="B691" s="73">
        <v>500825</v>
      </c>
      <c r="C691" s="71" t="s">
        <v>1242</v>
      </c>
      <c r="D691" s="71" t="s">
        <v>230</v>
      </c>
    </row>
    <row r="692" spans="1:4" ht="58.5" thickBot="1" x14ac:dyDescent="0.4">
      <c r="A692" s="71" t="s">
        <v>1243</v>
      </c>
      <c r="B692" s="73">
        <v>534731</v>
      </c>
      <c r="C692" s="71" t="s">
        <v>170</v>
      </c>
      <c r="D692" s="71" t="s">
        <v>568</v>
      </c>
    </row>
    <row r="693" spans="1:4" ht="58.5" thickBot="1" x14ac:dyDescent="0.4">
      <c r="A693" s="71" t="s">
        <v>1244</v>
      </c>
      <c r="B693" s="73">
        <v>533543</v>
      </c>
      <c r="C693" s="71" t="s">
        <v>1245</v>
      </c>
      <c r="D693" s="71" t="s">
        <v>208</v>
      </c>
    </row>
    <row r="694" spans="1:4" ht="29.5" thickBot="1" x14ac:dyDescent="0.4">
      <c r="A694" s="71" t="s">
        <v>1246</v>
      </c>
      <c r="B694" s="71" t="s">
        <v>170</v>
      </c>
      <c r="C694" s="71" t="s">
        <v>145</v>
      </c>
      <c r="D694" s="71" t="s">
        <v>261</v>
      </c>
    </row>
    <row r="695" spans="1:4" ht="73" thickBot="1" x14ac:dyDescent="0.4">
      <c r="A695" s="71" t="s">
        <v>1247</v>
      </c>
      <c r="B695" s="73">
        <v>532123</v>
      </c>
      <c r="C695" s="71" t="s">
        <v>1248</v>
      </c>
      <c r="D695" s="71" t="s">
        <v>256</v>
      </c>
    </row>
    <row r="696" spans="1:4" ht="15" thickBot="1" x14ac:dyDescent="0.4">
      <c r="A696" s="71" t="s">
        <v>1249</v>
      </c>
      <c r="B696" s="73">
        <v>514045</v>
      </c>
      <c r="C696" s="71" t="s">
        <v>1250</v>
      </c>
      <c r="D696" s="71" t="s">
        <v>185</v>
      </c>
    </row>
    <row r="697" spans="1:4" ht="58.5" thickBot="1" x14ac:dyDescent="0.4">
      <c r="A697" s="71" t="s">
        <v>1251</v>
      </c>
      <c r="B697" s="73">
        <v>538789</v>
      </c>
      <c r="C697" s="71" t="s">
        <v>170</v>
      </c>
      <c r="D697" s="71" t="s">
        <v>407</v>
      </c>
    </row>
    <row r="698" spans="1:4" ht="58.5" thickBot="1" x14ac:dyDescent="0.4">
      <c r="A698" s="71" t="s">
        <v>1252</v>
      </c>
      <c r="B698" s="73">
        <v>540006</v>
      </c>
      <c r="C698" s="71" t="s">
        <v>170</v>
      </c>
      <c r="D698" s="71" t="s">
        <v>153</v>
      </c>
    </row>
    <row r="699" spans="1:4" ht="58.5" thickBot="1" x14ac:dyDescent="0.4">
      <c r="A699" s="71" t="s">
        <v>1253</v>
      </c>
      <c r="B699" s="73">
        <v>532931</v>
      </c>
      <c r="C699" s="71" t="s">
        <v>1254</v>
      </c>
      <c r="D699" s="71" t="s">
        <v>183</v>
      </c>
    </row>
    <row r="700" spans="1:4" ht="87.5" thickBot="1" x14ac:dyDescent="0.4">
      <c r="A700" s="71" t="s">
        <v>1255</v>
      </c>
      <c r="B700" s="73">
        <v>517421</v>
      </c>
      <c r="C700" s="71" t="s">
        <v>1256</v>
      </c>
      <c r="D700" s="71" t="s">
        <v>935</v>
      </c>
    </row>
    <row r="701" spans="1:4" ht="44" thickBot="1" x14ac:dyDescent="0.4">
      <c r="A701" s="71" t="s">
        <v>1257</v>
      </c>
      <c r="B701" s="73">
        <v>504643</v>
      </c>
      <c r="C701" s="71" t="s">
        <v>170</v>
      </c>
      <c r="D701" s="71" t="s">
        <v>493</v>
      </c>
    </row>
    <row r="702" spans="1:4" ht="58.5" thickBot="1" x14ac:dyDescent="0.4">
      <c r="A702" s="71" t="s">
        <v>1258</v>
      </c>
      <c r="B702" s="73">
        <v>532813</v>
      </c>
      <c r="C702" s="71" t="s">
        <v>1259</v>
      </c>
      <c r="D702" s="71" t="s">
        <v>568</v>
      </c>
    </row>
    <row r="703" spans="1:4" ht="73" thickBot="1" x14ac:dyDescent="0.4">
      <c r="A703" s="71" t="s">
        <v>1260</v>
      </c>
      <c r="B703" s="73">
        <v>507515</v>
      </c>
      <c r="C703" s="71" t="s">
        <v>170</v>
      </c>
      <c r="D703" s="71" t="s">
        <v>330</v>
      </c>
    </row>
    <row r="704" spans="1:4" ht="44" thickBot="1" x14ac:dyDescent="0.4">
      <c r="A704" s="71" t="s">
        <v>1261</v>
      </c>
      <c r="B704" s="73">
        <v>532321</v>
      </c>
      <c r="C704" s="71" t="s">
        <v>1262</v>
      </c>
      <c r="D704" s="71" t="s">
        <v>208</v>
      </c>
    </row>
    <row r="705" spans="1:4" ht="44" thickBot="1" x14ac:dyDescent="0.4">
      <c r="A705" s="71" t="s">
        <v>1263</v>
      </c>
      <c r="B705" s="71" t="s">
        <v>170</v>
      </c>
      <c r="C705" s="71" t="s">
        <v>1264</v>
      </c>
      <c r="D705" s="71" t="s">
        <v>181</v>
      </c>
    </row>
    <row r="706" spans="1:4" ht="44" thickBot="1" x14ac:dyDescent="0.4">
      <c r="A706" s="71" t="s">
        <v>1265</v>
      </c>
      <c r="B706" s="71" t="s">
        <v>170</v>
      </c>
      <c r="C706" s="71" t="s">
        <v>1264</v>
      </c>
      <c r="D706" s="71" t="s">
        <v>181</v>
      </c>
    </row>
    <row r="707" spans="1:4" ht="58.5" thickBot="1" x14ac:dyDescent="0.4">
      <c r="A707" s="71" t="s">
        <v>1266</v>
      </c>
      <c r="B707" s="73">
        <v>517236</v>
      </c>
      <c r="C707" s="71" t="s">
        <v>170</v>
      </c>
      <c r="D707" s="71" t="s">
        <v>539</v>
      </c>
    </row>
    <row r="708" spans="1:4" ht="87.5" thickBot="1" x14ac:dyDescent="0.4">
      <c r="A708" s="71" t="s">
        <v>1267</v>
      </c>
      <c r="B708" s="73">
        <v>532386</v>
      </c>
      <c r="C708" s="71" t="s">
        <v>1268</v>
      </c>
      <c r="D708" s="71" t="s">
        <v>263</v>
      </c>
    </row>
    <row r="709" spans="1:4" ht="87.5" thickBot="1" x14ac:dyDescent="0.4">
      <c r="A709" s="71" t="s">
        <v>1269</v>
      </c>
      <c r="B709" s="73">
        <v>532801</v>
      </c>
      <c r="C709" s="71" t="s">
        <v>1270</v>
      </c>
      <c r="D709" s="71" t="s">
        <v>263</v>
      </c>
    </row>
    <row r="710" spans="1:4" ht="58.5" thickBot="1" x14ac:dyDescent="0.4">
      <c r="A710" s="71" t="s">
        <v>1271</v>
      </c>
      <c r="B710" s="73">
        <v>524440</v>
      </c>
      <c r="C710" s="71" t="s">
        <v>170</v>
      </c>
      <c r="D710" s="71" t="s">
        <v>218</v>
      </c>
    </row>
    <row r="711" spans="1:4" ht="58.5" thickBot="1" x14ac:dyDescent="0.4">
      <c r="A711" s="71" t="s">
        <v>1272</v>
      </c>
      <c r="B711" s="73">
        <v>532834</v>
      </c>
      <c r="C711" s="71" t="s">
        <v>1273</v>
      </c>
      <c r="D711" s="71" t="s">
        <v>330</v>
      </c>
    </row>
    <row r="712" spans="1:4" ht="73" thickBot="1" x14ac:dyDescent="0.4">
      <c r="A712" s="71" t="s">
        <v>1274</v>
      </c>
      <c r="B712" s="73">
        <v>538858</v>
      </c>
      <c r="C712" s="71" t="s">
        <v>170</v>
      </c>
      <c r="D712" s="71" t="s">
        <v>508</v>
      </c>
    </row>
    <row r="713" spans="1:4" ht="58.5" thickBot="1" x14ac:dyDescent="0.4">
      <c r="A713" s="71" t="s">
        <v>1275</v>
      </c>
      <c r="B713" s="73">
        <v>540071</v>
      </c>
      <c r="C713" s="71" t="s">
        <v>170</v>
      </c>
      <c r="D713" s="71" t="s">
        <v>368</v>
      </c>
    </row>
    <row r="714" spans="1:4" ht="44" thickBot="1" x14ac:dyDescent="0.4">
      <c r="A714" s="71" t="s">
        <v>1276</v>
      </c>
      <c r="B714" s="73">
        <v>511196</v>
      </c>
      <c r="C714" s="71" t="s">
        <v>1277</v>
      </c>
      <c r="D714" s="71" t="s">
        <v>228</v>
      </c>
    </row>
    <row r="715" spans="1:4" ht="29.5" thickBot="1" x14ac:dyDescent="0.4">
      <c r="A715" s="71" t="s">
        <v>1278</v>
      </c>
      <c r="B715" s="73">
        <v>532483</v>
      </c>
      <c r="C715" s="71" t="s">
        <v>1279</v>
      </c>
      <c r="D715" s="71" t="s">
        <v>488</v>
      </c>
    </row>
    <row r="716" spans="1:4" ht="44" thickBot="1" x14ac:dyDescent="0.4">
      <c r="A716" s="71" t="s">
        <v>1280</v>
      </c>
      <c r="B716" s="73">
        <v>539304</v>
      </c>
      <c r="C716" s="71" t="s">
        <v>170</v>
      </c>
      <c r="D716" s="71" t="s">
        <v>153</v>
      </c>
    </row>
    <row r="717" spans="1:4" ht="73" thickBot="1" x14ac:dyDescent="0.4">
      <c r="A717" s="71" t="s">
        <v>1281</v>
      </c>
      <c r="B717" s="73">
        <v>533267</v>
      </c>
      <c r="C717" s="71" t="s">
        <v>1282</v>
      </c>
      <c r="D717" s="71" t="s">
        <v>284</v>
      </c>
    </row>
    <row r="718" spans="1:4" ht="73" thickBot="1" x14ac:dyDescent="0.4">
      <c r="A718" s="71" t="s">
        <v>1283</v>
      </c>
      <c r="B718" s="73">
        <v>533267</v>
      </c>
      <c r="C718" s="71" t="s">
        <v>1282</v>
      </c>
      <c r="D718" s="71" t="s">
        <v>284</v>
      </c>
    </row>
    <row r="719" spans="1:4" ht="73" thickBot="1" x14ac:dyDescent="0.4">
      <c r="A719" s="71" t="s">
        <v>1284</v>
      </c>
      <c r="B719" s="73">
        <v>540710</v>
      </c>
      <c r="C719" s="71" t="s">
        <v>1285</v>
      </c>
      <c r="D719" s="71" t="s">
        <v>256</v>
      </c>
    </row>
    <row r="720" spans="1:4" ht="44" thickBot="1" x14ac:dyDescent="0.4">
      <c r="A720" s="71" t="s">
        <v>1286</v>
      </c>
      <c r="B720" s="73">
        <v>539198</v>
      </c>
      <c r="C720" s="71" t="s">
        <v>170</v>
      </c>
      <c r="D720" s="71" t="s">
        <v>153</v>
      </c>
    </row>
    <row r="721" spans="1:4" ht="44" thickBot="1" x14ac:dyDescent="0.4">
      <c r="A721" s="71" t="s">
        <v>1287</v>
      </c>
      <c r="B721" s="73">
        <v>539198</v>
      </c>
      <c r="C721" s="71" t="s">
        <v>170</v>
      </c>
      <c r="D721" s="71" t="s">
        <v>153</v>
      </c>
    </row>
    <row r="722" spans="1:4" ht="44" thickBot="1" x14ac:dyDescent="0.4">
      <c r="A722" s="71" t="s">
        <v>1288</v>
      </c>
      <c r="B722" s="73">
        <v>532938</v>
      </c>
      <c r="C722" s="71" t="s">
        <v>1289</v>
      </c>
      <c r="D722" s="71" t="s">
        <v>153</v>
      </c>
    </row>
    <row r="723" spans="1:4" ht="58.5" thickBot="1" x14ac:dyDescent="0.4">
      <c r="A723" s="71" t="s">
        <v>1290</v>
      </c>
      <c r="B723" s="73">
        <v>530879</v>
      </c>
      <c r="C723" s="71" t="s">
        <v>170</v>
      </c>
      <c r="D723" s="71" t="s">
        <v>153</v>
      </c>
    </row>
    <row r="724" spans="1:4" ht="58.5" thickBot="1" x14ac:dyDescent="0.4">
      <c r="A724" s="71" t="s">
        <v>1291</v>
      </c>
      <c r="B724" s="73">
        <v>538476</v>
      </c>
      <c r="C724" s="71" t="s">
        <v>170</v>
      </c>
      <c r="D724" s="71" t="s">
        <v>187</v>
      </c>
    </row>
    <row r="725" spans="1:4" ht="44" thickBot="1" x14ac:dyDescent="0.4">
      <c r="A725" s="71" t="s">
        <v>1292</v>
      </c>
      <c r="B725" s="73">
        <v>511505</v>
      </c>
      <c r="C725" s="71" t="s">
        <v>1293</v>
      </c>
      <c r="D725" s="71" t="s">
        <v>187</v>
      </c>
    </row>
    <row r="726" spans="1:4" ht="73" thickBot="1" x14ac:dyDescent="0.4">
      <c r="A726" s="71" t="s">
        <v>1294</v>
      </c>
      <c r="B726" s="73">
        <v>524742</v>
      </c>
      <c r="C726" s="71" t="s">
        <v>1295</v>
      </c>
      <c r="D726" s="71" t="s">
        <v>208</v>
      </c>
    </row>
    <row r="727" spans="1:4" ht="58.5" thickBot="1" x14ac:dyDescent="0.4">
      <c r="A727" s="71" t="s">
        <v>1296</v>
      </c>
      <c r="B727" s="73">
        <v>531595</v>
      </c>
      <c r="C727" s="71" t="s">
        <v>1297</v>
      </c>
      <c r="D727" s="71" t="s">
        <v>187</v>
      </c>
    </row>
    <row r="728" spans="1:4" ht="87.5" thickBot="1" x14ac:dyDescent="0.4">
      <c r="A728" s="71" t="s">
        <v>1298</v>
      </c>
      <c r="B728" s="73">
        <v>512169</v>
      </c>
      <c r="C728" s="71" t="s">
        <v>170</v>
      </c>
      <c r="D728" s="71" t="s">
        <v>591</v>
      </c>
    </row>
    <row r="729" spans="1:4" ht="58.5" thickBot="1" x14ac:dyDescent="0.4">
      <c r="A729" s="71" t="s">
        <v>1299</v>
      </c>
      <c r="B729" s="73">
        <v>509486</v>
      </c>
      <c r="C729" s="71" t="s">
        <v>170</v>
      </c>
      <c r="D729" s="71" t="s">
        <v>290</v>
      </c>
    </row>
    <row r="730" spans="1:4" ht="44" thickBot="1" x14ac:dyDescent="0.4">
      <c r="A730" s="71" t="s">
        <v>1300</v>
      </c>
      <c r="B730" s="73">
        <v>509486</v>
      </c>
      <c r="C730" s="71" t="s">
        <v>170</v>
      </c>
      <c r="D730" s="71" t="s">
        <v>290</v>
      </c>
    </row>
    <row r="731" spans="1:4" ht="58.5" thickBot="1" x14ac:dyDescent="0.4">
      <c r="A731" s="71" t="s">
        <v>1301</v>
      </c>
      <c r="B731" s="73">
        <v>507486</v>
      </c>
      <c r="C731" s="71" t="s">
        <v>170</v>
      </c>
      <c r="D731" s="71" t="s">
        <v>218</v>
      </c>
    </row>
    <row r="732" spans="1:4" ht="44" thickBot="1" x14ac:dyDescent="0.4">
      <c r="A732" s="71" t="s">
        <v>1302</v>
      </c>
      <c r="B732" s="73">
        <v>538817</v>
      </c>
      <c r="C732" s="71" t="s">
        <v>170</v>
      </c>
      <c r="D732" s="71" t="s">
        <v>290</v>
      </c>
    </row>
    <row r="733" spans="1:4" ht="44" thickBot="1" x14ac:dyDescent="0.4">
      <c r="A733" s="71" t="s">
        <v>1303</v>
      </c>
      <c r="B733" s="73">
        <v>536974</v>
      </c>
      <c r="C733" s="71" t="s">
        <v>170</v>
      </c>
      <c r="D733" s="71" t="s">
        <v>290</v>
      </c>
    </row>
    <row r="734" spans="1:4" ht="44" thickBot="1" x14ac:dyDescent="0.4">
      <c r="A734" s="71" t="s">
        <v>1304</v>
      </c>
      <c r="B734" s="73">
        <v>540652</v>
      </c>
      <c r="C734" s="71" t="s">
        <v>170</v>
      </c>
      <c r="D734" s="71" t="s">
        <v>355</v>
      </c>
    </row>
    <row r="735" spans="1:4" ht="58.5" thickBot="1" x14ac:dyDescent="0.4">
      <c r="A735" s="71" t="s">
        <v>1305</v>
      </c>
      <c r="B735" s="73">
        <v>513375</v>
      </c>
      <c r="C735" s="71" t="s">
        <v>1306</v>
      </c>
      <c r="D735" s="71" t="s">
        <v>1090</v>
      </c>
    </row>
    <row r="736" spans="1:4" ht="44" thickBot="1" x14ac:dyDescent="0.4">
      <c r="A736" s="71" t="s">
        <v>1307</v>
      </c>
      <c r="B736" s="73">
        <v>534804</v>
      </c>
      <c r="C736" s="71" t="s">
        <v>1308</v>
      </c>
      <c r="D736" s="71" t="s">
        <v>153</v>
      </c>
    </row>
    <row r="737" spans="1:4" ht="44" thickBot="1" x14ac:dyDescent="0.4">
      <c r="A737" s="71" t="s">
        <v>1309</v>
      </c>
      <c r="B737" s="73">
        <v>533260</v>
      </c>
      <c r="C737" s="71" t="s">
        <v>1310</v>
      </c>
      <c r="D737" s="71" t="s">
        <v>275</v>
      </c>
    </row>
    <row r="738" spans="1:4" ht="58.5" thickBot="1" x14ac:dyDescent="0.4">
      <c r="A738" s="71" t="s">
        <v>1311</v>
      </c>
      <c r="B738" s="73">
        <v>530609</v>
      </c>
      <c r="C738" s="71" t="s">
        <v>170</v>
      </c>
      <c r="D738" s="71" t="s">
        <v>1090</v>
      </c>
    </row>
    <row r="739" spans="1:4" ht="58.5" thickBot="1" x14ac:dyDescent="0.4">
      <c r="A739" s="71" t="s">
        <v>1312</v>
      </c>
      <c r="B739" s="73">
        <v>532282</v>
      </c>
      <c r="C739" s="71" t="s">
        <v>1313</v>
      </c>
      <c r="D739" s="71" t="s">
        <v>525</v>
      </c>
    </row>
    <row r="740" spans="1:4" ht="73" thickBot="1" x14ac:dyDescent="0.4">
      <c r="A740" s="71" t="s">
        <v>1314</v>
      </c>
      <c r="B740" s="73">
        <v>500870</v>
      </c>
      <c r="C740" s="71" t="s">
        <v>1315</v>
      </c>
      <c r="D740" s="71" t="s">
        <v>380</v>
      </c>
    </row>
    <row r="741" spans="1:4" ht="73" thickBot="1" x14ac:dyDescent="0.4">
      <c r="A741" s="71" t="s">
        <v>1316</v>
      </c>
      <c r="B741" s="73">
        <v>500870</v>
      </c>
      <c r="C741" s="71" t="s">
        <v>1315</v>
      </c>
      <c r="D741" s="71" t="s">
        <v>380</v>
      </c>
    </row>
    <row r="742" spans="1:4" ht="58.5" thickBot="1" x14ac:dyDescent="0.4">
      <c r="A742" s="71" t="s">
        <v>1317</v>
      </c>
      <c r="B742" s="73">
        <v>531682</v>
      </c>
      <c r="C742" s="71" t="s">
        <v>170</v>
      </c>
      <c r="D742" s="71" t="s">
        <v>156</v>
      </c>
    </row>
    <row r="743" spans="1:4" ht="58.5" thickBot="1" x14ac:dyDescent="0.4">
      <c r="A743" s="71" t="s">
        <v>1318</v>
      </c>
      <c r="B743" s="73">
        <v>531158</v>
      </c>
      <c r="C743" s="71" t="s">
        <v>170</v>
      </c>
      <c r="D743" s="71" t="s">
        <v>192</v>
      </c>
    </row>
    <row r="744" spans="1:4" ht="58.5" thickBot="1" x14ac:dyDescent="0.4">
      <c r="A744" s="71" t="s">
        <v>1319</v>
      </c>
      <c r="B744" s="73">
        <v>531900</v>
      </c>
      <c r="C744" s="71" t="s">
        <v>170</v>
      </c>
      <c r="D744" s="71" t="s">
        <v>192</v>
      </c>
    </row>
    <row r="745" spans="1:4" ht="73" thickBot="1" x14ac:dyDescent="0.4">
      <c r="A745" s="71" t="s">
        <v>1320</v>
      </c>
      <c r="B745" s="73">
        <v>519600</v>
      </c>
      <c r="C745" s="71" t="s">
        <v>1321</v>
      </c>
      <c r="D745" s="71" t="s">
        <v>577</v>
      </c>
    </row>
    <row r="746" spans="1:4" ht="58.5" thickBot="1" x14ac:dyDescent="0.4">
      <c r="A746" s="71" t="s">
        <v>1322</v>
      </c>
      <c r="B746" s="73">
        <v>519600</v>
      </c>
      <c r="C746" s="71" t="s">
        <v>1321</v>
      </c>
      <c r="D746" s="71" t="s">
        <v>577</v>
      </c>
    </row>
    <row r="747" spans="1:4" ht="58.5" thickBot="1" x14ac:dyDescent="0.4">
      <c r="A747" s="71" t="s">
        <v>1323</v>
      </c>
      <c r="B747" s="73">
        <v>500878</v>
      </c>
      <c r="C747" s="71" t="s">
        <v>1324</v>
      </c>
      <c r="D747" s="71" t="s">
        <v>650</v>
      </c>
    </row>
    <row r="748" spans="1:4" ht="44" thickBot="1" x14ac:dyDescent="0.4">
      <c r="A748" s="71" t="s">
        <v>1325</v>
      </c>
      <c r="B748" s="73">
        <v>530789</v>
      </c>
      <c r="C748" s="71" t="s">
        <v>170</v>
      </c>
      <c r="D748" s="71" t="s">
        <v>290</v>
      </c>
    </row>
    <row r="749" spans="1:4" ht="73" thickBot="1" x14ac:dyDescent="0.4">
      <c r="A749" s="71" t="s">
        <v>1326</v>
      </c>
      <c r="B749" s="73">
        <v>531119</v>
      </c>
      <c r="C749" s="71" t="s">
        <v>170</v>
      </c>
      <c r="D749" s="71" t="s">
        <v>284</v>
      </c>
    </row>
    <row r="750" spans="1:4" ht="73" thickBot="1" x14ac:dyDescent="0.4">
      <c r="A750" s="71" t="s">
        <v>1327</v>
      </c>
      <c r="B750" s="73">
        <v>531119</v>
      </c>
      <c r="C750" s="71" t="s">
        <v>170</v>
      </c>
      <c r="D750" s="71" t="s">
        <v>284</v>
      </c>
    </row>
    <row r="751" spans="1:4" ht="44" thickBot="1" x14ac:dyDescent="0.4">
      <c r="A751" s="71" t="s">
        <v>1328</v>
      </c>
      <c r="B751" s="73">
        <v>514171</v>
      </c>
      <c r="C751" s="71" t="s">
        <v>170</v>
      </c>
      <c r="D751" s="71" t="s">
        <v>698</v>
      </c>
    </row>
    <row r="752" spans="1:4" ht="58.5" thickBot="1" x14ac:dyDescent="0.4">
      <c r="A752" s="71" t="s">
        <v>1329</v>
      </c>
      <c r="B752" s="73">
        <v>538734</v>
      </c>
      <c r="C752" s="71" t="s">
        <v>170</v>
      </c>
      <c r="D752" s="71" t="s">
        <v>156</v>
      </c>
    </row>
    <row r="753" spans="1:4" ht="73" thickBot="1" x14ac:dyDescent="0.4">
      <c r="A753" s="71" t="s">
        <v>1330</v>
      </c>
      <c r="B753" s="73">
        <v>532695</v>
      </c>
      <c r="C753" s="71" t="s">
        <v>1331</v>
      </c>
      <c r="D753" s="71" t="s">
        <v>284</v>
      </c>
    </row>
    <row r="754" spans="1:4" ht="58.5" thickBot="1" x14ac:dyDescent="0.4">
      <c r="A754" s="71" t="s">
        <v>1332</v>
      </c>
      <c r="B754" s="73">
        <v>532871</v>
      </c>
      <c r="C754" s="71" t="s">
        <v>1333</v>
      </c>
      <c r="D754" s="71" t="s">
        <v>508</v>
      </c>
    </row>
    <row r="755" spans="1:4" ht="44" thickBot="1" x14ac:dyDescent="0.4">
      <c r="A755" s="71" t="s">
        <v>1334</v>
      </c>
      <c r="B755" s="73">
        <v>532701</v>
      </c>
      <c r="C755" s="71" t="s">
        <v>170</v>
      </c>
      <c r="D755" s="71" t="s">
        <v>164</v>
      </c>
    </row>
    <row r="756" spans="1:4" ht="44" thickBot="1" x14ac:dyDescent="0.4">
      <c r="A756" s="71" t="s">
        <v>1335</v>
      </c>
      <c r="B756" s="73">
        <v>522251</v>
      </c>
      <c r="C756" s="71" t="s">
        <v>170</v>
      </c>
      <c r="D756" s="71" t="s">
        <v>178</v>
      </c>
    </row>
    <row r="757" spans="1:4" ht="73" thickBot="1" x14ac:dyDescent="0.4">
      <c r="A757" s="71" t="s">
        <v>1336</v>
      </c>
      <c r="B757" s="73">
        <v>531380</v>
      </c>
      <c r="C757" s="71" t="s">
        <v>170</v>
      </c>
      <c r="D757" s="71" t="s">
        <v>1337</v>
      </c>
    </row>
    <row r="758" spans="1:4" ht="44" thickBot="1" x14ac:dyDescent="0.4">
      <c r="A758" s="71" t="s">
        <v>1338</v>
      </c>
      <c r="B758" s="73">
        <v>532885</v>
      </c>
      <c r="C758" s="71" t="s">
        <v>1339</v>
      </c>
      <c r="D758" s="71" t="s">
        <v>488</v>
      </c>
    </row>
    <row r="759" spans="1:4" ht="87.5" thickBot="1" x14ac:dyDescent="0.4">
      <c r="A759" s="71" t="s">
        <v>1340</v>
      </c>
      <c r="B759" s="71" t="s">
        <v>170</v>
      </c>
      <c r="C759" s="71" t="s">
        <v>1341</v>
      </c>
      <c r="D759" s="71" t="s">
        <v>261</v>
      </c>
    </row>
    <row r="760" spans="1:4" ht="87.5" thickBot="1" x14ac:dyDescent="0.4">
      <c r="A760" s="71" t="s">
        <v>1342</v>
      </c>
      <c r="B760" s="71" t="s">
        <v>170</v>
      </c>
      <c r="C760" s="71" t="s">
        <v>1341</v>
      </c>
      <c r="D760" s="71" t="s">
        <v>261</v>
      </c>
    </row>
    <row r="761" spans="1:4" ht="73" thickBot="1" x14ac:dyDescent="0.4">
      <c r="A761" s="71" t="s">
        <v>1343</v>
      </c>
      <c r="B761" s="73">
        <v>501827</v>
      </c>
      <c r="C761" s="71" t="s">
        <v>170</v>
      </c>
      <c r="D761" s="71" t="s">
        <v>242</v>
      </c>
    </row>
    <row r="762" spans="1:4" ht="58.5" thickBot="1" x14ac:dyDescent="0.4">
      <c r="A762" s="71" t="s">
        <v>1344</v>
      </c>
      <c r="B762" s="73">
        <v>501150</v>
      </c>
      <c r="C762" s="71" t="s">
        <v>1345</v>
      </c>
      <c r="D762" s="71" t="s">
        <v>153</v>
      </c>
    </row>
    <row r="763" spans="1:4" ht="44" thickBot="1" x14ac:dyDescent="0.4">
      <c r="A763" s="71" t="s">
        <v>1346</v>
      </c>
      <c r="B763" s="73">
        <v>517544</v>
      </c>
      <c r="C763" s="71" t="s">
        <v>1347</v>
      </c>
      <c r="D763" s="71" t="s">
        <v>591</v>
      </c>
    </row>
    <row r="764" spans="1:4" ht="44" thickBot="1" x14ac:dyDescent="0.4">
      <c r="A764" s="71" t="s">
        <v>1348</v>
      </c>
      <c r="B764" s="73">
        <v>500280</v>
      </c>
      <c r="C764" s="71" t="s">
        <v>1349</v>
      </c>
      <c r="D764" s="71" t="s">
        <v>185</v>
      </c>
    </row>
    <row r="765" spans="1:4" ht="44" thickBot="1" x14ac:dyDescent="0.4">
      <c r="A765" s="71" t="s">
        <v>1350</v>
      </c>
      <c r="B765" s="73">
        <v>500083</v>
      </c>
      <c r="C765" s="71" t="s">
        <v>1351</v>
      </c>
      <c r="D765" s="71" t="s">
        <v>475</v>
      </c>
    </row>
    <row r="766" spans="1:4" ht="73" thickBot="1" x14ac:dyDescent="0.4">
      <c r="A766" s="71" t="s">
        <v>1352</v>
      </c>
      <c r="B766" s="73">
        <v>532548</v>
      </c>
      <c r="C766" s="71" t="s">
        <v>1353</v>
      </c>
      <c r="D766" s="71" t="s">
        <v>665</v>
      </c>
    </row>
    <row r="767" spans="1:4" ht="58.5" thickBot="1" x14ac:dyDescent="0.4">
      <c r="A767" s="71" t="s">
        <v>1354</v>
      </c>
      <c r="B767" s="73">
        <v>532548</v>
      </c>
      <c r="C767" s="71" t="s">
        <v>1353</v>
      </c>
      <c r="D767" s="71" t="s">
        <v>665</v>
      </c>
    </row>
    <row r="768" spans="1:4" ht="73" thickBot="1" x14ac:dyDescent="0.4">
      <c r="A768" s="71" t="s">
        <v>1355</v>
      </c>
      <c r="B768" s="73">
        <v>500040</v>
      </c>
      <c r="C768" s="71" t="s">
        <v>1356</v>
      </c>
      <c r="D768" s="71" t="s">
        <v>183</v>
      </c>
    </row>
    <row r="769" spans="1:4" ht="73" thickBot="1" x14ac:dyDescent="0.4">
      <c r="A769" s="71" t="s">
        <v>1357</v>
      </c>
      <c r="B769" s="73">
        <v>530881</v>
      </c>
      <c r="C769" s="71" t="s">
        <v>170</v>
      </c>
      <c r="D769" s="71" t="s">
        <v>153</v>
      </c>
    </row>
    <row r="770" spans="1:4" ht="58.5" thickBot="1" x14ac:dyDescent="0.4">
      <c r="A770" s="71" t="s">
        <v>1358</v>
      </c>
      <c r="B770" s="73">
        <v>532443</v>
      </c>
      <c r="C770" s="71" t="s">
        <v>1359</v>
      </c>
      <c r="D770" s="71" t="s">
        <v>447</v>
      </c>
    </row>
    <row r="771" spans="1:4" ht="87.5" thickBot="1" x14ac:dyDescent="0.4">
      <c r="A771" s="71" t="s">
        <v>1360</v>
      </c>
      <c r="B771" s="73">
        <v>532413</v>
      </c>
      <c r="C771" s="71" t="s">
        <v>1361</v>
      </c>
      <c r="D771" s="71" t="s">
        <v>495</v>
      </c>
    </row>
    <row r="772" spans="1:4" ht="29.5" thickBot="1" x14ac:dyDescent="0.4">
      <c r="A772" s="71" t="s">
        <v>1362</v>
      </c>
      <c r="B772" s="73">
        <v>512341</v>
      </c>
      <c r="C772" s="71" t="s">
        <v>170</v>
      </c>
      <c r="D772" s="71" t="s">
        <v>500</v>
      </c>
    </row>
    <row r="773" spans="1:4" ht="29.5" thickBot="1" x14ac:dyDescent="0.4">
      <c r="A773" s="71" t="s">
        <v>1363</v>
      </c>
      <c r="B773" s="73">
        <v>500084</v>
      </c>
      <c r="C773" s="71" t="s">
        <v>1364</v>
      </c>
      <c r="D773" s="71" t="s">
        <v>309</v>
      </c>
    </row>
    <row r="774" spans="1:4" ht="58.5" thickBot="1" x14ac:dyDescent="0.4">
      <c r="A774" s="71" t="s">
        <v>1365</v>
      </c>
      <c r="B774" s="71" t="s">
        <v>170</v>
      </c>
      <c r="C774" s="71" t="s">
        <v>1366</v>
      </c>
      <c r="D774" s="71" t="s">
        <v>1367</v>
      </c>
    </row>
    <row r="775" spans="1:4" ht="58.5" thickBot="1" x14ac:dyDescent="0.4">
      <c r="A775" s="71" t="s">
        <v>1368</v>
      </c>
      <c r="B775" s="73">
        <v>542333</v>
      </c>
      <c r="C775" s="71" t="s">
        <v>1369</v>
      </c>
      <c r="D775" s="71" t="s">
        <v>1367</v>
      </c>
    </row>
    <row r="776" spans="1:4" ht="102" thickBot="1" x14ac:dyDescent="0.4">
      <c r="A776" s="71" t="s">
        <v>1370</v>
      </c>
      <c r="B776" s="73">
        <v>500093</v>
      </c>
      <c r="C776" s="71" t="s">
        <v>1371</v>
      </c>
      <c r="D776" s="71" t="s">
        <v>213</v>
      </c>
    </row>
    <row r="777" spans="1:4" ht="73" thickBot="1" x14ac:dyDescent="0.4">
      <c r="A777" s="71" t="s">
        <v>1372</v>
      </c>
      <c r="B777" s="73">
        <v>531489</v>
      </c>
      <c r="C777" s="71" t="s">
        <v>170</v>
      </c>
      <c r="D777" s="71" t="s">
        <v>263</v>
      </c>
    </row>
    <row r="778" spans="1:4" ht="44" thickBot="1" x14ac:dyDescent="0.4">
      <c r="A778" s="71" t="s">
        <v>1373</v>
      </c>
      <c r="B778" s="73">
        <v>531946</v>
      </c>
      <c r="C778" s="71" t="s">
        <v>170</v>
      </c>
      <c r="D778" s="71" t="s">
        <v>164</v>
      </c>
    </row>
    <row r="779" spans="1:4" ht="44" thickBot="1" x14ac:dyDescent="0.4">
      <c r="A779" s="71" t="s">
        <v>1374</v>
      </c>
      <c r="B779" s="73">
        <v>542399</v>
      </c>
      <c r="C779" s="71" t="s">
        <v>1375</v>
      </c>
      <c r="D779" s="71" t="s">
        <v>371</v>
      </c>
    </row>
    <row r="780" spans="1:4" ht="58.5" thickBot="1" x14ac:dyDescent="0.4">
      <c r="A780" s="71" t="s">
        <v>1376</v>
      </c>
      <c r="B780" s="73">
        <v>539600</v>
      </c>
      <c r="C780" s="71" t="s">
        <v>170</v>
      </c>
      <c r="D780" s="71" t="s">
        <v>192</v>
      </c>
    </row>
    <row r="781" spans="1:4" ht="58.5" thickBot="1" x14ac:dyDescent="0.4">
      <c r="A781" s="71" t="s">
        <v>1377</v>
      </c>
      <c r="B781" s="73">
        <v>530307</v>
      </c>
      <c r="C781" s="71" t="s">
        <v>170</v>
      </c>
      <c r="D781" s="71" t="s">
        <v>368</v>
      </c>
    </row>
    <row r="782" spans="1:4" ht="87.5" thickBot="1" x14ac:dyDescent="0.4">
      <c r="A782" s="71" t="s">
        <v>1378</v>
      </c>
      <c r="B782" s="73">
        <v>512301</v>
      </c>
      <c r="C782" s="71" t="s">
        <v>170</v>
      </c>
      <c r="D782" s="71" t="s">
        <v>192</v>
      </c>
    </row>
    <row r="783" spans="1:4" ht="87.5" thickBot="1" x14ac:dyDescent="0.4">
      <c r="A783" s="71" t="s">
        <v>1379</v>
      </c>
      <c r="B783" s="73">
        <v>500085</v>
      </c>
      <c r="C783" s="71" t="s">
        <v>1380</v>
      </c>
      <c r="D783" s="71" t="s">
        <v>678</v>
      </c>
    </row>
    <row r="784" spans="1:4" ht="44" thickBot="1" x14ac:dyDescent="0.4">
      <c r="A784" s="71" t="s">
        <v>1381</v>
      </c>
      <c r="B784" s="73">
        <v>542627</v>
      </c>
      <c r="C784" s="71" t="s">
        <v>1382</v>
      </c>
      <c r="D784" s="74" t="s">
        <v>536</v>
      </c>
    </row>
    <row r="785" spans="1:4" ht="73" thickBot="1" x14ac:dyDescent="0.4">
      <c r="A785" s="71" t="s">
        <v>1383</v>
      </c>
      <c r="B785" s="73">
        <v>522292</v>
      </c>
      <c r="C785" s="71" t="s">
        <v>170</v>
      </c>
      <c r="D785" s="71" t="s">
        <v>185</v>
      </c>
    </row>
    <row r="786" spans="1:4" ht="87.5" thickBot="1" x14ac:dyDescent="0.4">
      <c r="A786" s="71" t="s">
        <v>1384</v>
      </c>
      <c r="B786" s="73">
        <v>530309</v>
      </c>
      <c r="C786" s="71" t="s">
        <v>170</v>
      </c>
      <c r="D786" s="71" t="s">
        <v>192</v>
      </c>
    </row>
    <row r="787" spans="1:4" ht="58.5" thickBot="1" x14ac:dyDescent="0.4">
      <c r="A787" s="71" t="s">
        <v>1385</v>
      </c>
      <c r="B787" s="73">
        <v>540829</v>
      </c>
      <c r="C787" s="71" t="s">
        <v>170</v>
      </c>
      <c r="D787" s="71" t="s">
        <v>192</v>
      </c>
    </row>
    <row r="788" spans="1:4" ht="73" thickBot="1" x14ac:dyDescent="0.4">
      <c r="A788" s="71" t="s">
        <v>1386</v>
      </c>
      <c r="B788" s="73">
        <v>535142</v>
      </c>
      <c r="C788" s="71" t="s">
        <v>170</v>
      </c>
      <c r="D788" s="71" t="s">
        <v>173</v>
      </c>
    </row>
    <row r="789" spans="1:4" ht="44" thickBot="1" x14ac:dyDescent="0.4">
      <c r="A789" s="71" t="s">
        <v>1387</v>
      </c>
      <c r="B789" s="73">
        <v>531327</v>
      </c>
      <c r="C789" s="71" t="s">
        <v>170</v>
      </c>
      <c r="D789" s="71" t="s">
        <v>153</v>
      </c>
    </row>
    <row r="790" spans="1:4" ht="87.5" thickBot="1" x14ac:dyDescent="0.4">
      <c r="A790" s="71" t="s">
        <v>1388</v>
      </c>
      <c r="B790" s="73">
        <v>511696</v>
      </c>
      <c r="C790" s="71" t="s">
        <v>170</v>
      </c>
      <c r="D790" s="71" t="s">
        <v>153</v>
      </c>
    </row>
    <row r="791" spans="1:4" ht="58.5" thickBot="1" x14ac:dyDescent="0.4">
      <c r="A791" s="71" t="s">
        <v>1389</v>
      </c>
      <c r="B791" s="73">
        <v>531977</v>
      </c>
      <c r="C791" s="71" t="s">
        <v>170</v>
      </c>
      <c r="D791" s="71" t="s">
        <v>242</v>
      </c>
    </row>
    <row r="792" spans="1:4" ht="58.5" thickBot="1" x14ac:dyDescent="0.4">
      <c r="A792" s="71" t="s">
        <v>1390</v>
      </c>
      <c r="B792" s="73">
        <v>504671</v>
      </c>
      <c r="C792" s="71" t="s">
        <v>170</v>
      </c>
      <c r="D792" s="71" t="s">
        <v>202</v>
      </c>
    </row>
    <row r="793" spans="1:4" ht="58.5" thickBot="1" x14ac:dyDescent="0.4">
      <c r="A793" s="71" t="s">
        <v>1391</v>
      </c>
      <c r="B793" s="73">
        <v>539800</v>
      </c>
      <c r="C793" s="71" t="s">
        <v>170</v>
      </c>
      <c r="D793" s="71" t="s">
        <v>192</v>
      </c>
    </row>
    <row r="794" spans="1:4" ht="44" thickBot="1" x14ac:dyDescent="0.4">
      <c r="A794" s="71" t="s">
        <v>1392</v>
      </c>
      <c r="B794" s="73">
        <v>526917</v>
      </c>
      <c r="C794" s="71" t="s">
        <v>170</v>
      </c>
      <c r="D794" s="71" t="s">
        <v>256</v>
      </c>
    </row>
    <row r="795" spans="1:4" ht="58.5" thickBot="1" x14ac:dyDescent="0.4">
      <c r="A795" s="71" t="s">
        <v>1393</v>
      </c>
      <c r="B795" s="73">
        <v>530871</v>
      </c>
      <c r="C795" s="71" t="s">
        <v>170</v>
      </c>
      <c r="D795" s="71" t="s">
        <v>330</v>
      </c>
    </row>
    <row r="796" spans="1:4" ht="58.5" thickBot="1" x14ac:dyDescent="0.4">
      <c r="A796" s="71" t="s">
        <v>1394</v>
      </c>
      <c r="B796" s="73">
        <v>540395</v>
      </c>
      <c r="C796" s="71" t="s">
        <v>170</v>
      </c>
      <c r="D796" s="71" t="s">
        <v>330</v>
      </c>
    </row>
    <row r="797" spans="1:4" ht="58.5" thickBot="1" x14ac:dyDescent="0.4">
      <c r="A797" s="71" t="s">
        <v>1395</v>
      </c>
      <c r="B797" s="73">
        <v>541269</v>
      </c>
      <c r="C797" s="71" t="s">
        <v>1396</v>
      </c>
      <c r="D797" s="71" t="s">
        <v>218</v>
      </c>
    </row>
    <row r="798" spans="1:4" ht="44" thickBot="1" x14ac:dyDescent="0.4">
      <c r="A798" s="71" t="s">
        <v>1397</v>
      </c>
      <c r="B798" s="73">
        <v>539230</v>
      </c>
      <c r="C798" s="71" t="s">
        <v>170</v>
      </c>
      <c r="D798" s="71" t="s">
        <v>330</v>
      </c>
    </row>
    <row r="799" spans="1:4" ht="73" thickBot="1" x14ac:dyDescent="0.4">
      <c r="A799" s="71" t="s">
        <v>1398</v>
      </c>
      <c r="B799" s="73">
        <v>506365</v>
      </c>
      <c r="C799" s="71" t="s">
        <v>170</v>
      </c>
      <c r="D799" s="71" t="s">
        <v>208</v>
      </c>
    </row>
    <row r="800" spans="1:4" ht="87.5" thickBot="1" x14ac:dyDescent="0.4">
      <c r="A800" s="71" t="s">
        <v>1399</v>
      </c>
      <c r="B800" s="73">
        <v>537326</v>
      </c>
      <c r="C800" s="71" t="s">
        <v>170</v>
      </c>
      <c r="D800" s="71" t="s">
        <v>178</v>
      </c>
    </row>
    <row r="801" spans="1:4" ht="58.5" thickBot="1" x14ac:dyDescent="0.4">
      <c r="A801" s="71" t="s">
        <v>1400</v>
      </c>
      <c r="B801" s="73">
        <v>539011</v>
      </c>
      <c r="C801" s="71" t="s">
        <v>170</v>
      </c>
      <c r="D801" s="71" t="s">
        <v>202</v>
      </c>
    </row>
    <row r="802" spans="1:4" ht="102" thickBot="1" x14ac:dyDescent="0.4">
      <c r="A802" s="71" t="s">
        <v>1401</v>
      </c>
      <c r="B802" s="73">
        <v>523489</v>
      </c>
      <c r="C802" s="71" t="s">
        <v>170</v>
      </c>
      <c r="D802" s="71" t="s">
        <v>359</v>
      </c>
    </row>
    <row r="803" spans="1:4" ht="87.5" thickBot="1" x14ac:dyDescent="0.4">
      <c r="A803" s="71" t="s">
        <v>1402</v>
      </c>
      <c r="B803" s="73">
        <v>500110</v>
      </c>
      <c r="C803" s="71" t="s">
        <v>1403</v>
      </c>
      <c r="D803" s="71" t="s">
        <v>1099</v>
      </c>
    </row>
    <row r="804" spans="1:4" ht="44" thickBot="1" x14ac:dyDescent="0.4">
      <c r="A804" s="71" t="s">
        <v>1404</v>
      </c>
      <c r="B804" s="73">
        <v>526817</v>
      </c>
      <c r="C804" s="71" t="s">
        <v>170</v>
      </c>
      <c r="D804" s="71" t="s">
        <v>407</v>
      </c>
    </row>
    <row r="805" spans="1:4" ht="58.5" thickBot="1" x14ac:dyDescent="0.4">
      <c r="A805" s="71" t="s">
        <v>1405</v>
      </c>
      <c r="B805" s="73">
        <v>521244</v>
      </c>
      <c r="C805" s="71" t="s">
        <v>170</v>
      </c>
      <c r="D805" s="71" t="s">
        <v>185</v>
      </c>
    </row>
    <row r="806" spans="1:4" ht="29.5" thickBot="1" x14ac:dyDescent="0.4">
      <c r="A806" s="71" t="s">
        <v>1406</v>
      </c>
      <c r="B806" s="73">
        <v>532992</v>
      </c>
      <c r="C806" s="71" t="s">
        <v>170</v>
      </c>
      <c r="D806" s="71" t="s">
        <v>371</v>
      </c>
    </row>
    <row r="807" spans="1:4" ht="58.5" thickBot="1" x14ac:dyDescent="0.4">
      <c r="A807" s="71" t="s">
        <v>1407</v>
      </c>
      <c r="B807" s="73">
        <v>531358</v>
      </c>
      <c r="C807" s="71" t="s">
        <v>170</v>
      </c>
      <c r="D807" s="71" t="s">
        <v>187</v>
      </c>
    </row>
    <row r="808" spans="1:4" ht="44" thickBot="1" x14ac:dyDescent="0.4">
      <c r="A808" s="71" t="s">
        <v>1408</v>
      </c>
      <c r="B808" s="73">
        <v>530427</v>
      </c>
      <c r="C808" s="71" t="s">
        <v>170</v>
      </c>
      <c r="D808" s="71" t="s">
        <v>1409</v>
      </c>
    </row>
    <row r="809" spans="1:4" ht="58.5" thickBot="1" x14ac:dyDescent="0.4">
      <c r="A809" s="71" t="s">
        <v>1410</v>
      </c>
      <c r="B809" s="73">
        <v>526546</v>
      </c>
      <c r="C809" s="71" t="s">
        <v>170</v>
      </c>
      <c r="D809" s="71" t="s">
        <v>359</v>
      </c>
    </row>
    <row r="810" spans="1:4" ht="73" thickBot="1" x14ac:dyDescent="0.4">
      <c r="A810" s="71" t="s">
        <v>1411</v>
      </c>
      <c r="B810" s="73">
        <v>511243</v>
      </c>
      <c r="C810" s="71" t="s">
        <v>1412</v>
      </c>
      <c r="D810" s="71" t="s">
        <v>187</v>
      </c>
    </row>
    <row r="811" spans="1:4" ht="116.5" thickBot="1" x14ac:dyDescent="0.4">
      <c r="A811" s="71" t="s">
        <v>1413</v>
      </c>
      <c r="B811" s="73">
        <v>511243</v>
      </c>
      <c r="C811" s="71" t="s">
        <v>1414</v>
      </c>
      <c r="D811" s="71" t="s">
        <v>187</v>
      </c>
    </row>
    <row r="812" spans="1:4" ht="58.5" thickBot="1" x14ac:dyDescent="0.4">
      <c r="A812" s="71" t="s">
        <v>1415</v>
      </c>
      <c r="B812" s="73">
        <v>519475</v>
      </c>
      <c r="C812" s="71" t="s">
        <v>170</v>
      </c>
      <c r="D812" s="71" t="s">
        <v>250</v>
      </c>
    </row>
    <row r="813" spans="1:4" ht="58.5" thickBot="1" x14ac:dyDescent="0.4">
      <c r="A813" s="71" t="s">
        <v>1416</v>
      </c>
      <c r="B813" s="73">
        <v>540681</v>
      </c>
      <c r="C813" s="71" t="s">
        <v>170</v>
      </c>
      <c r="D813" s="71" t="s">
        <v>230</v>
      </c>
    </row>
    <row r="814" spans="1:4" ht="58.5" thickBot="1" x14ac:dyDescent="0.4">
      <c r="A814" s="71" t="s">
        <v>1417</v>
      </c>
      <c r="B814" s="73">
        <v>501833</v>
      </c>
      <c r="C814" s="71" t="s">
        <v>170</v>
      </c>
      <c r="D814" s="71" t="s">
        <v>1418</v>
      </c>
    </row>
    <row r="815" spans="1:4" ht="58.5" thickBot="1" x14ac:dyDescent="0.4">
      <c r="A815" s="71" t="s">
        <v>1419</v>
      </c>
      <c r="B815" s="73">
        <v>539335</v>
      </c>
      <c r="C815" s="71" t="s">
        <v>170</v>
      </c>
      <c r="D815" s="71" t="s">
        <v>192</v>
      </c>
    </row>
    <row r="816" spans="1:4" ht="58.5" thickBot="1" x14ac:dyDescent="0.4">
      <c r="A816" s="71" t="s">
        <v>1420</v>
      </c>
      <c r="B816" s="73">
        <v>530191</v>
      </c>
      <c r="C816" s="71" t="s">
        <v>1421</v>
      </c>
      <c r="D816" s="71" t="s">
        <v>330</v>
      </c>
    </row>
    <row r="817" spans="1:4" ht="44" thickBot="1" x14ac:dyDescent="0.4">
      <c r="A817" s="71" t="s">
        <v>1422</v>
      </c>
      <c r="B817" s="73">
        <v>530191</v>
      </c>
      <c r="C817" s="71" t="s">
        <v>1421</v>
      </c>
      <c r="D817" s="71" t="s">
        <v>330</v>
      </c>
    </row>
    <row r="818" spans="1:4" ht="102" thickBot="1" x14ac:dyDescent="0.4">
      <c r="A818" s="71" t="s">
        <v>1423</v>
      </c>
      <c r="B818" s="73">
        <v>519477</v>
      </c>
      <c r="C818" s="71" t="s">
        <v>170</v>
      </c>
      <c r="D818" s="71" t="s">
        <v>419</v>
      </c>
    </row>
    <row r="819" spans="1:4" ht="44" thickBot="1" x14ac:dyDescent="0.4">
      <c r="A819" s="71" t="s">
        <v>1424</v>
      </c>
      <c r="B819" s="73">
        <v>542678</v>
      </c>
      <c r="C819" s="71" t="s">
        <v>1425</v>
      </c>
      <c r="D819" s="71" t="s">
        <v>208</v>
      </c>
    </row>
    <row r="820" spans="1:4" ht="58.5" thickBot="1" x14ac:dyDescent="0.4">
      <c r="A820" s="71" t="s">
        <v>1426</v>
      </c>
      <c r="B820" s="73">
        <v>534758</v>
      </c>
      <c r="C820" s="71" t="s">
        <v>1427</v>
      </c>
      <c r="D820" s="71" t="s">
        <v>156</v>
      </c>
    </row>
    <row r="821" spans="1:4" ht="58.5" thickBot="1" x14ac:dyDescent="0.4">
      <c r="A821" s="71" t="s">
        <v>1428</v>
      </c>
      <c r="B821" s="73">
        <v>533407</v>
      </c>
      <c r="C821" s="71" t="s">
        <v>1429</v>
      </c>
      <c r="D821" s="71" t="s">
        <v>185</v>
      </c>
    </row>
    <row r="822" spans="1:4" ht="44" thickBot="1" x14ac:dyDescent="0.4">
      <c r="A822" s="71" t="s">
        <v>1430</v>
      </c>
      <c r="B822" s="73">
        <v>530829</v>
      </c>
      <c r="C822" s="71" t="s">
        <v>170</v>
      </c>
      <c r="D822" s="71" t="s">
        <v>187</v>
      </c>
    </row>
    <row r="823" spans="1:4" ht="29.5" thickBot="1" x14ac:dyDescent="0.4">
      <c r="A823" s="71" t="s">
        <v>1431</v>
      </c>
      <c r="B823" s="73">
        <v>505230</v>
      </c>
      <c r="C823" s="71" t="s">
        <v>1432</v>
      </c>
      <c r="D823" s="71" t="s">
        <v>159</v>
      </c>
    </row>
    <row r="824" spans="1:4" ht="87.5" thickBot="1" x14ac:dyDescent="0.4">
      <c r="A824" s="71" t="s">
        <v>1433</v>
      </c>
      <c r="B824" s="73">
        <v>531283</v>
      </c>
      <c r="C824" s="71" t="s">
        <v>170</v>
      </c>
      <c r="D824" s="71" t="s">
        <v>187</v>
      </c>
    </row>
    <row r="825" spans="1:4" ht="58.5" thickBot="1" x14ac:dyDescent="0.4">
      <c r="A825" s="71" t="s">
        <v>1434</v>
      </c>
      <c r="B825" s="73">
        <v>526373</v>
      </c>
      <c r="C825" s="71" t="s">
        <v>170</v>
      </c>
      <c r="D825" s="71" t="s">
        <v>371</v>
      </c>
    </row>
    <row r="826" spans="1:4" ht="44" thickBot="1" x14ac:dyDescent="0.4">
      <c r="A826" s="71" t="s">
        <v>1435</v>
      </c>
      <c r="B826" s="73">
        <v>532807</v>
      </c>
      <c r="C826" s="71" t="s">
        <v>1436</v>
      </c>
      <c r="D826" s="71" t="s">
        <v>171</v>
      </c>
    </row>
    <row r="827" spans="1:4" ht="44" thickBot="1" x14ac:dyDescent="0.4">
      <c r="A827" s="71" t="s">
        <v>1437</v>
      </c>
      <c r="B827" s="73">
        <v>532807</v>
      </c>
      <c r="C827" s="71" t="s">
        <v>1436</v>
      </c>
      <c r="D827" s="71" t="s">
        <v>171</v>
      </c>
    </row>
    <row r="828" spans="1:4" ht="58.5" thickBot="1" x14ac:dyDescent="0.4">
      <c r="A828" s="71" t="s">
        <v>1438</v>
      </c>
      <c r="B828" s="73">
        <v>530457</v>
      </c>
      <c r="C828" s="71" t="s">
        <v>170</v>
      </c>
      <c r="D828" s="71" t="s">
        <v>173</v>
      </c>
    </row>
    <row r="829" spans="1:4" ht="44" thickBot="1" x14ac:dyDescent="0.4">
      <c r="A829" s="71" t="s">
        <v>1439</v>
      </c>
      <c r="B829" s="73">
        <v>532324</v>
      </c>
      <c r="C829" s="71" t="s">
        <v>1440</v>
      </c>
      <c r="D829" s="71" t="s">
        <v>173</v>
      </c>
    </row>
    <row r="830" spans="1:4" ht="29.5" thickBot="1" x14ac:dyDescent="0.4">
      <c r="A830" s="71" t="s">
        <v>1441</v>
      </c>
      <c r="B830" s="73">
        <v>500087</v>
      </c>
      <c r="C830" s="71" t="s">
        <v>1442</v>
      </c>
      <c r="D830" s="71" t="s">
        <v>208</v>
      </c>
    </row>
    <row r="831" spans="1:4" ht="58.5" thickBot="1" x14ac:dyDescent="0.4">
      <c r="A831" s="71" t="s">
        <v>1443</v>
      </c>
      <c r="B831" s="73">
        <v>531775</v>
      </c>
      <c r="C831" s="71" t="s">
        <v>170</v>
      </c>
      <c r="D831" s="71" t="s">
        <v>192</v>
      </c>
    </row>
    <row r="832" spans="1:4" ht="73" thickBot="1" x14ac:dyDescent="0.4">
      <c r="A832" s="71" t="s">
        <v>1444</v>
      </c>
      <c r="B832" s="73">
        <v>502445</v>
      </c>
      <c r="C832" s="71" t="s">
        <v>170</v>
      </c>
      <c r="D832" s="71" t="s">
        <v>256</v>
      </c>
    </row>
    <row r="833" spans="1:4" ht="73" thickBot="1" x14ac:dyDescent="0.4">
      <c r="A833" s="71" t="s">
        <v>1445</v>
      </c>
      <c r="B833" s="73">
        <v>531235</v>
      </c>
      <c r="C833" s="71" t="s">
        <v>170</v>
      </c>
      <c r="D833" s="71" t="s">
        <v>187</v>
      </c>
    </row>
    <row r="834" spans="1:4" ht="44" thickBot="1" x14ac:dyDescent="0.4">
      <c r="A834" s="71" t="s">
        <v>1446</v>
      </c>
      <c r="B834" s="73">
        <v>538786</v>
      </c>
      <c r="C834" s="71" t="s">
        <v>170</v>
      </c>
      <c r="D834" s="71" t="s">
        <v>694</v>
      </c>
    </row>
    <row r="835" spans="1:4" ht="58.5" thickBot="1" x14ac:dyDescent="0.4">
      <c r="A835" s="71" t="s">
        <v>1447</v>
      </c>
      <c r="B835" s="73">
        <v>538674</v>
      </c>
      <c r="C835" s="71" t="s">
        <v>170</v>
      </c>
      <c r="D835" s="71" t="s">
        <v>1114</v>
      </c>
    </row>
    <row r="836" spans="1:4" ht="58.5" thickBot="1" x14ac:dyDescent="0.4">
      <c r="A836" s="71" t="s">
        <v>1448</v>
      </c>
      <c r="B836" s="73">
        <v>532210</v>
      </c>
      <c r="C836" s="71" t="s">
        <v>1449</v>
      </c>
      <c r="D836" s="71" t="s">
        <v>488</v>
      </c>
    </row>
    <row r="837" spans="1:4" ht="73" thickBot="1" x14ac:dyDescent="0.4">
      <c r="A837" s="71" t="s">
        <v>1450</v>
      </c>
      <c r="B837" s="73">
        <v>521210</v>
      </c>
      <c r="C837" s="71" t="s">
        <v>170</v>
      </c>
      <c r="D837" s="71" t="s">
        <v>284</v>
      </c>
    </row>
    <row r="838" spans="1:4" ht="58.5" thickBot="1" x14ac:dyDescent="0.4">
      <c r="A838" s="71" t="s">
        <v>1451</v>
      </c>
      <c r="B838" s="73">
        <v>780013</v>
      </c>
      <c r="C838" s="71" t="s">
        <v>170</v>
      </c>
      <c r="D838" s="71" t="s">
        <v>261</v>
      </c>
    </row>
    <row r="839" spans="1:4" ht="58.5" thickBot="1" x14ac:dyDescent="0.4">
      <c r="A839" s="71" t="s">
        <v>1452</v>
      </c>
      <c r="B839" s="73">
        <v>780013</v>
      </c>
      <c r="C839" s="71" t="s">
        <v>170</v>
      </c>
      <c r="D839" s="71" t="s">
        <v>261</v>
      </c>
    </row>
    <row r="840" spans="1:4" ht="44" thickBot="1" x14ac:dyDescent="0.4">
      <c r="A840" s="71" t="s">
        <v>1453</v>
      </c>
      <c r="B840" s="71" t="s">
        <v>170</v>
      </c>
      <c r="C840" s="71" t="s">
        <v>1454</v>
      </c>
      <c r="D840" s="71" t="s">
        <v>181</v>
      </c>
    </row>
    <row r="841" spans="1:4" ht="44" thickBot="1" x14ac:dyDescent="0.4">
      <c r="A841" s="71" t="s">
        <v>1455</v>
      </c>
      <c r="B841" s="71" t="s">
        <v>170</v>
      </c>
      <c r="C841" s="71" t="s">
        <v>1456</v>
      </c>
      <c r="D841" s="71" t="s">
        <v>181</v>
      </c>
    </row>
    <row r="842" spans="1:4" ht="44" thickBot="1" x14ac:dyDescent="0.4">
      <c r="A842" s="71" t="s">
        <v>1457</v>
      </c>
      <c r="B842" s="73">
        <v>540403</v>
      </c>
      <c r="C842" s="71" t="s">
        <v>1458</v>
      </c>
      <c r="D842" s="71" t="s">
        <v>275</v>
      </c>
    </row>
    <row r="843" spans="1:4" ht="87.5" thickBot="1" x14ac:dyDescent="0.4">
      <c r="A843" s="71" t="s">
        <v>1459</v>
      </c>
      <c r="B843" s="73">
        <v>506390</v>
      </c>
      <c r="C843" s="71" t="s">
        <v>1460</v>
      </c>
      <c r="D843" s="71" t="s">
        <v>330</v>
      </c>
    </row>
    <row r="844" spans="1:4" ht="73" thickBot="1" x14ac:dyDescent="0.4">
      <c r="A844" s="71" t="s">
        <v>1461</v>
      </c>
      <c r="B844" s="73">
        <v>506390</v>
      </c>
      <c r="C844" s="71" t="s">
        <v>1462</v>
      </c>
      <c r="D844" s="71" t="s">
        <v>330</v>
      </c>
    </row>
    <row r="845" spans="1:4" ht="58.5" thickBot="1" x14ac:dyDescent="0.4">
      <c r="A845" s="71" t="s">
        <v>1463</v>
      </c>
      <c r="B845" s="73">
        <v>512213</v>
      </c>
      <c r="C845" s="71" t="s">
        <v>170</v>
      </c>
      <c r="D845" s="71" t="s">
        <v>192</v>
      </c>
    </row>
    <row r="846" spans="1:4" ht="44" thickBot="1" x14ac:dyDescent="0.4">
      <c r="A846" s="71" t="s">
        <v>1464</v>
      </c>
      <c r="B846" s="73">
        <v>540310</v>
      </c>
      <c r="C846" s="71" t="s">
        <v>170</v>
      </c>
      <c r="D846" s="71" t="s">
        <v>185</v>
      </c>
    </row>
    <row r="847" spans="1:4" ht="87.5" thickBot="1" x14ac:dyDescent="0.4">
      <c r="A847" s="71" t="s">
        <v>1465</v>
      </c>
      <c r="B847" s="73">
        <v>538433</v>
      </c>
      <c r="C847" s="71" t="s">
        <v>170</v>
      </c>
      <c r="D847" s="71" t="s">
        <v>153</v>
      </c>
    </row>
    <row r="848" spans="1:4" ht="73" thickBot="1" x14ac:dyDescent="0.4">
      <c r="A848" s="71" t="s">
        <v>1466</v>
      </c>
      <c r="B848" s="73">
        <v>540481</v>
      </c>
      <c r="C848" s="71" t="s">
        <v>170</v>
      </c>
      <c r="D848" s="71" t="s">
        <v>153</v>
      </c>
    </row>
    <row r="849" spans="1:4" ht="44" thickBot="1" x14ac:dyDescent="0.4">
      <c r="A849" s="71" t="s">
        <v>1467</v>
      </c>
      <c r="B849" s="73">
        <v>530839</v>
      </c>
      <c r="C849" s="71" t="s">
        <v>170</v>
      </c>
      <c r="D849" s="71" t="s">
        <v>263</v>
      </c>
    </row>
    <row r="850" spans="1:4" ht="44" thickBot="1" x14ac:dyDescent="0.4">
      <c r="A850" s="71" t="s">
        <v>1468</v>
      </c>
      <c r="B850" s="73">
        <v>500147</v>
      </c>
      <c r="C850" s="71" t="s">
        <v>170</v>
      </c>
      <c r="D850" s="71" t="s">
        <v>178</v>
      </c>
    </row>
    <row r="851" spans="1:4" ht="44" thickBot="1" x14ac:dyDescent="0.4">
      <c r="A851" s="71" t="s">
        <v>1469</v>
      </c>
      <c r="B851" s="73">
        <v>517330</v>
      </c>
      <c r="C851" s="71" t="s">
        <v>1470</v>
      </c>
      <c r="D851" s="71" t="s">
        <v>468</v>
      </c>
    </row>
    <row r="852" spans="1:4" ht="58.5" thickBot="1" x14ac:dyDescent="0.4">
      <c r="A852" s="71" t="s">
        <v>1471</v>
      </c>
      <c r="B852" s="71" t="s">
        <v>170</v>
      </c>
      <c r="C852" s="71" t="s">
        <v>1472</v>
      </c>
      <c r="D852" s="71" t="s">
        <v>181</v>
      </c>
    </row>
    <row r="853" spans="1:4" ht="58.5" thickBot="1" x14ac:dyDescent="0.4">
      <c r="A853" s="71" t="s">
        <v>1473</v>
      </c>
      <c r="B853" s="73">
        <v>512018</v>
      </c>
      <c r="C853" s="71" t="s">
        <v>170</v>
      </c>
      <c r="D853" s="71" t="s">
        <v>176</v>
      </c>
    </row>
    <row r="854" spans="1:4" ht="44" thickBot="1" x14ac:dyDescent="0.4">
      <c r="A854" s="71" t="s">
        <v>1474</v>
      </c>
      <c r="B854" s="73">
        <v>533278</v>
      </c>
      <c r="C854" s="71" t="s">
        <v>1475</v>
      </c>
      <c r="D854" s="71" t="s">
        <v>848</v>
      </c>
    </row>
    <row r="855" spans="1:4" ht="44" thickBot="1" x14ac:dyDescent="0.4">
      <c r="A855" s="71" t="s">
        <v>1476</v>
      </c>
      <c r="B855" s="73">
        <v>533278</v>
      </c>
      <c r="C855" s="71" t="s">
        <v>1477</v>
      </c>
      <c r="D855" s="71" t="s">
        <v>848</v>
      </c>
    </row>
    <row r="856" spans="1:4" ht="58.5" thickBot="1" x14ac:dyDescent="0.4">
      <c r="A856" s="71" t="s">
        <v>1478</v>
      </c>
      <c r="B856" s="73">
        <v>501831</v>
      </c>
      <c r="C856" s="71" t="s">
        <v>170</v>
      </c>
      <c r="D856" s="71" t="s">
        <v>230</v>
      </c>
    </row>
    <row r="857" spans="1:4" ht="44" thickBot="1" x14ac:dyDescent="0.4">
      <c r="A857" s="71" t="s">
        <v>1479</v>
      </c>
      <c r="B857" s="73">
        <v>520131</v>
      </c>
      <c r="C857" s="71" t="s">
        <v>170</v>
      </c>
      <c r="D857" s="71" t="s">
        <v>242</v>
      </c>
    </row>
    <row r="858" spans="1:4" ht="102" thickBot="1" x14ac:dyDescent="0.4">
      <c r="A858" s="71" t="s">
        <v>1480</v>
      </c>
      <c r="B858" s="73">
        <v>508571</v>
      </c>
      <c r="C858" s="71" t="s">
        <v>170</v>
      </c>
      <c r="D858" s="71" t="s">
        <v>650</v>
      </c>
    </row>
    <row r="859" spans="1:4" ht="73" thickBot="1" x14ac:dyDescent="0.4">
      <c r="A859" s="71" t="s">
        <v>1481</v>
      </c>
      <c r="B859" s="73">
        <v>513353</v>
      </c>
      <c r="C859" s="71" t="s">
        <v>170</v>
      </c>
      <c r="D859" s="71" t="s">
        <v>330</v>
      </c>
    </row>
    <row r="860" spans="1:4" ht="44" thickBot="1" x14ac:dyDescent="0.4">
      <c r="A860" s="71" t="s">
        <v>1482</v>
      </c>
      <c r="B860" s="73">
        <v>540678</v>
      </c>
      <c r="C860" s="71" t="s">
        <v>1483</v>
      </c>
      <c r="D860" s="71" t="s">
        <v>1418</v>
      </c>
    </row>
    <row r="861" spans="1:4" ht="58.5" thickBot="1" x14ac:dyDescent="0.4">
      <c r="A861" s="71" t="s">
        <v>1484</v>
      </c>
      <c r="B861" s="73">
        <v>539436</v>
      </c>
      <c r="C861" s="71" t="s">
        <v>1485</v>
      </c>
      <c r="D861" s="71" t="s">
        <v>659</v>
      </c>
    </row>
    <row r="862" spans="1:4" ht="73" thickBot="1" x14ac:dyDescent="0.4">
      <c r="A862" s="71" t="s">
        <v>1486</v>
      </c>
      <c r="B862" s="73">
        <v>500830</v>
      </c>
      <c r="C862" s="71" t="s">
        <v>1487</v>
      </c>
      <c r="D862" s="71" t="s">
        <v>352</v>
      </c>
    </row>
    <row r="863" spans="1:4" ht="58.5" thickBot="1" x14ac:dyDescent="0.4">
      <c r="A863" s="71" t="s">
        <v>1488</v>
      </c>
      <c r="B863" s="73">
        <v>500830</v>
      </c>
      <c r="C863" s="71" t="s">
        <v>1487</v>
      </c>
      <c r="D863" s="71" t="s">
        <v>352</v>
      </c>
    </row>
    <row r="864" spans="1:4" ht="58.5" thickBot="1" x14ac:dyDescent="0.4">
      <c r="A864" s="71" t="s">
        <v>1489</v>
      </c>
      <c r="B864" s="73">
        <v>531210</v>
      </c>
      <c r="C864" s="71" t="s">
        <v>170</v>
      </c>
      <c r="D864" s="71" t="s">
        <v>208</v>
      </c>
    </row>
    <row r="865" spans="1:4" ht="73" thickBot="1" x14ac:dyDescent="0.4">
      <c r="A865" s="71" t="s">
        <v>1490</v>
      </c>
      <c r="B865" s="73">
        <v>540023</v>
      </c>
      <c r="C865" s="71" t="s">
        <v>170</v>
      </c>
      <c r="D865" s="71" t="s">
        <v>909</v>
      </c>
    </row>
    <row r="866" spans="1:4" ht="44" thickBot="1" x14ac:dyDescent="0.4">
      <c r="A866" s="71" t="s">
        <v>1491</v>
      </c>
      <c r="B866" s="73">
        <v>524752</v>
      </c>
      <c r="C866" s="71" t="s">
        <v>170</v>
      </c>
      <c r="D866" s="71" t="s">
        <v>208</v>
      </c>
    </row>
    <row r="867" spans="1:4" ht="73" thickBot="1" x14ac:dyDescent="0.4">
      <c r="A867" s="71" t="s">
        <v>1492</v>
      </c>
      <c r="B867" s="73">
        <v>534691</v>
      </c>
      <c r="C867" s="71" t="s">
        <v>170</v>
      </c>
      <c r="D867" s="71" t="s">
        <v>153</v>
      </c>
    </row>
    <row r="868" spans="1:4" ht="44" thickBot="1" x14ac:dyDescent="0.4">
      <c r="A868" s="71" t="s">
        <v>1493</v>
      </c>
      <c r="B868" s="73">
        <v>535267</v>
      </c>
      <c r="C868" s="71" t="s">
        <v>170</v>
      </c>
      <c r="D868" s="71" t="s">
        <v>187</v>
      </c>
    </row>
    <row r="869" spans="1:4" ht="44" thickBot="1" x14ac:dyDescent="0.4">
      <c r="A869" s="71" t="s">
        <v>1494</v>
      </c>
      <c r="B869" s="73">
        <v>531216</v>
      </c>
      <c r="C869" s="71" t="s">
        <v>170</v>
      </c>
      <c r="D869" s="71" t="s">
        <v>187</v>
      </c>
    </row>
    <row r="870" spans="1:4" ht="102" thickBot="1" x14ac:dyDescent="0.4">
      <c r="A870" s="71" t="s">
        <v>1495</v>
      </c>
      <c r="B870" s="73">
        <v>533272</v>
      </c>
      <c r="C870" s="71" t="s">
        <v>1496</v>
      </c>
      <c r="D870" s="71" t="s">
        <v>248</v>
      </c>
    </row>
    <row r="871" spans="1:4" ht="73" thickBot="1" x14ac:dyDescent="0.4">
      <c r="A871" s="71" t="s">
        <v>1497</v>
      </c>
      <c r="B871" s="73">
        <v>539986</v>
      </c>
      <c r="C871" s="71" t="s">
        <v>170</v>
      </c>
      <c r="D871" s="71" t="s">
        <v>365</v>
      </c>
    </row>
    <row r="872" spans="1:4" ht="58.5" thickBot="1" x14ac:dyDescent="0.4">
      <c r="A872" s="71" t="s">
        <v>1498</v>
      </c>
      <c r="B872" s="73">
        <v>532342</v>
      </c>
      <c r="C872" s="71" t="s">
        <v>170</v>
      </c>
      <c r="D872" s="71" t="s">
        <v>156</v>
      </c>
    </row>
    <row r="873" spans="1:4" ht="73" thickBot="1" x14ac:dyDescent="0.4">
      <c r="A873" s="71" t="s">
        <v>1499</v>
      </c>
      <c r="B873" s="73">
        <v>531041</v>
      </c>
      <c r="C873" s="71" t="s">
        <v>170</v>
      </c>
      <c r="D873" s="71" t="s">
        <v>192</v>
      </c>
    </row>
    <row r="874" spans="1:4" ht="58.5" thickBot="1" x14ac:dyDescent="0.4">
      <c r="A874" s="71" t="s">
        <v>1500</v>
      </c>
      <c r="B874" s="73">
        <v>532456</v>
      </c>
      <c r="C874" s="71" t="s">
        <v>1501</v>
      </c>
      <c r="D874" s="71" t="s">
        <v>267</v>
      </c>
    </row>
    <row r="875" spans="1:4" ht="58.5" thickBot="1" x14ac:dyDescent="0.4">
      <c r="A875" s="71" t="s">
        <v>1502</v>
      </c>
      <c r="B875" s="73">
        <v>532339</v>
      </c>
      <c r="C875" s="71" t="s">
        <v>1503</v>
      </c>
      <c r="D875" s="71" t="s">
        <v>655</v>
      </c>
    </row>
    <row r="876" spans="1:4" ht="58.5" thickBot="1" x14ac:dyDescent="0.4">
      <c r="A876" s="71" t="s">
        <v>1504</v>
      </c>
      <c r="B876" s="73">
        <v>507833</v>
      </c>
      <c r="C876" s="71" t="s">
        <v>170</v>
      </c>
      <c r="D876" s="71" t="s">
        <v>495</v>
      </c>
    </row>
    <row r="877" spans="1:4" ht="58.5" thickBot="1" x14ac:dyDescent="0.4">
      <c r="A877" s="71" t="s">
        <v>1505</v>
      </c>
      <c r="B877" s="73">
        <v>522231</v>
      </c>
      <c r="C877" s="71" t="s">
        <v>170</v>
      </c>
      <c r="D877" s="71" t="s">
        <v>568</v>
      </c>
    </row>
    <row r="878" spans="1:4" ht="44" thickBot="1" x14ac:dyDescent="0.4">
      <c r="A878" s="71" t="s">
        <v>1506</v>
      </c>
      <c r="B878" s="73">
        <v>538965</v>
      </c>
      <c r="C878" s="71" t="s">
        <v>170</v>
      </c>
      <c r="D878" s="71" t="s">
        <v>208</v>
      </c>
    </row>
    <row r="879" spans="1:4" ht="58.5" thickBot="1" x14ac:dyDescent="0.4">
      <c r="A879" s="71" t="s">
        <v>1507</v>
      </c>
      <c r="B879" s="73">
        <v>539266</v>
      </c>
      <c r="C879" s="71" t="s">
        <v>170</v>
      </c>
      <c r="D879" s="71" t="s">
        <v>190</v>
      </c>
    </row>
    <row r="880" spans="1:4" ht="87.5" thickBot="1" x14ac:dyDescent="0.4">
      <c r="A880" s="71" t="s">
        <v>1508</v>
      </c>
      <c r="B880" s="73">
        <v>504340</v>
      </c>
      <c r="C880" s="71" t="s">
        <v>170</v>
      </c>
      <c r="D880" s="71" t="s">
        <v>153</v>
      </c>
    </row>
    <row r="881" spans="1:4" ht="73" thickBot="1" x14ac:dyDescent="0.4">
      <c r="A881" s="71" t="s">
        <v>1509</v>
      </c>
      <c r="B881" s="73">
        <v>539991</v>
      </c>
      <c r="C881" s="71" t="s">
        <v>1510</v>
      </c>
      <c r="D881" s="74" t="s">
        <v>536</v>
      </c>
    </row>
    <row r="882" spans="1:4" ht="87.5" thickBot="1" x14ac:dyDescent="0.4">
      <c r="A882" s="71" t="s">
        <v>1511</v>
      </c>
      <c r="B882" s="73">
        <v>526829</v>
      </c>
      <c r="C882" s="71" t="s">
        <v>170</v>
      </c>
      <c r="D882" s="71" t="s">
        <v>380</v>
      </c>
    </row>
    <row r="883" spans="1:4" ht="73" thickBot="1" x14ac:dyDescent="0.4">
      <c r="A883" s="71" t="s">
        <v>1512</v>
      </c>
      <c r="B883" s="73">
        <v>526829</v>
      </c>
      <c r="C883" s="71" t="s">
        <v>1513</v>
      </c>
      <c r="D883" s="71" t="s">
        <v>380</v>
      </c>
    </row>
    <row r="884" spans="1:4" ht="87.5" thickBot="1" x14ac:dyDescent="0.4">
      <c r="A884" s="71" t="s">
        <v>1514</v>
      </c>
      <c r="B884" s="73">
        <v>526829</v>
      </c>
      <c r="C884" s="71" t="s">
        <v>170</v>
      </c>
      <c r="D884" s="71" t="s">
        <v>380</v>
      </c>
    </row>
    <row r="885" spans="1:4" ht="102" thickBot="1" x14ac:dyDescent="0.4">
      <c r="A885" s="71" t="s">
        <v>1515</v>
      </c>
      <c r="B885" s="73">
        <v>539091</v>
      </c>
      <c r="C885" s="71" t="s">
        <v>170</v>
      </c>
      <c r="D885" s="71" t="s">
        <v>190</v>
      </c>
    </row>
    <row r="886" spans="1:4" ht="102" thickBot="1" x14ac:dyDescent="0.4">
      <c r="A886" s="71" t="s">
        <v>1516</v>
      </c>
      <c r="B886" s="73">
        <v>532902</v>
      </c>
      <c r="C886" s="71" t="s">
        <v>1517</v>
      </c>
      <c r="D886" s="71" t="s">
        <v>256</v>
      </c>
    </row>
    <row r="887" spans="1:4" ht="87.5" thickBot="1" x14ac:dyDescent="0.4">
      <c r="A887" s="71" t="s">
        <v>1518</v>
      </c>
      <c r="B887" s="71" t="s">
        <v>170</v>
      </c>
      <c r="C887" s="71" t="s">
        <v>1519</v>
      </c>
      <c r="D887" s="71" t="s">
        <v>261</v>
      </c>
    </row>
    <row r="888" spans="1:4" ht="102" thickBot="1" x14ac:dyDescent="0.4">
      <c r="A888" s="71" t="s">
        <v>1520</v>
      </c>
      <c r="B888" s="73">
        <v>531344</v>
      </c>
      <c r="C888" s="71" t="s">
        <v>1521</v>
      </c>
      <c r="D888" s="71" t="s">
        <v>293</v>
      </c>
    </row>
    <row r="889" spans="1:4" ht="87.5" thickBot="1" x14ac:dyDescent="0.4">
      <c r="A889" s="71" t="s">
        <v>1522</v>
      </c>
      <c r="B889" s="73">
        <v>531344</v>
      </c>
      <c r="C889" s="71" t="s">
        <v>1521</v>
      </c>
      <c r="D889" s="71" t="s">
        <v>293</v>
      </c>
    </row>
    <row r="890" spans="1:4" ht="73" thickBot="1" x14ac:dyDescent="0.4">
      <c r="A890" s="71" t="s">
        <v>1523</v>
      </c>
      <c r="B890" s="73">
        <v>540597</v>
      </c>
      <c r="C890" s="71" t="s">
        <v>170</v>
      </c>
      <c r="D890" s="71" t="s">
        <v>491</v>
      </c>
    </row>
    <row r="891" spans="1:4" ht="44" thickBot="1" x14ac:dyDescent="0.4">
      <c r="A891" s="71" t="s">
        <v>1524</v>
      </c>
      <c r="B891" s="73">
        <v>531067</v>
      </c>
      <c r="C891" s="71" t="s">
        <v>170</v>
      </c>
      <c r="D891" s="71" t="s">
        <v>187</v>
      </c>
    </row>
    <row r="892" spans="1:4" ht="44" thickBot="1" x14ac:dyDescent="0.4">
      <c r="A892" s="71" t="s">
        <v>1525</v>
      </c>
      <c r="B892" s="73">
        <v>531067</v>
      </c>
      <c r="C892" s="71" t="s">
        <v>170</v>
      </c>
      <c r="D892" s="71" t="s">
        <v>187</v>
      </c>
    </row>
    <row r="893" spans="1:4" ht="58.5" thickBot="1" x14ac:dyDescent="0.4">
      <c r="A893" s="71" t="s">
        <v>1526</v>
      </c>
      <c r="B893" s="73">
        <v>506935</v>
      </c>
      <c r="C893" s="71" t="s">
        <v>170</v>
      </c>
      <c r="D893" s="71" t="s">
        <v>263</v>
      </c>
    </row>
    <row r="894" spans="1:4" ht="58.5" thickBot="1" x14ac:dyDescent="0.4">
      <c r="A894" s="71" t="s">
        <v>1527</v>
      </c>
      <c r="B894" s="73">
        <v>531460</v>
      </c>
      <c r="C894" s="71" t="s">
        <v>170</v>
      </c>
      <c r="D894" s="71" t="s">
        <v>468</v>
      </c>
    </row>
    <row r="895" spans="1:4" ht="73" thickBot="1" x14ac:dyDescent="0.4">
      <c r="A895" s="71" t="s">
        <v>1528</v>
      </c>
      <c r="B895" s="73">
        <v>523232</v>
      </c>
      <c r="C895" s="71" t="s">
        <v>170</v>
      </c>
      <c r="D895" s="71" t="s">
        <v>380</v>
      </c>
    </row>
    <row r="896" spans="1:4" ht="58.5" thickBot="1" x14ac:dyDescent="0.4">
      <c r="A896" s="71" t="s">
        <v>1529</v>
      </c>
      <c r="B896" s="73">
        <v>538868</v>
      </c>
      <c r="C896" s="71" t="s">
        <v>170</v>
      </c>
      <c r="D896" s="71" t="s">
        <v>187</v>
      </c>
    </row>
    <row r="897" spans="1:4" ht="87.5" thickBot="1" x14ac:dyDescent="0.4">
      <c r="A897" s="71" t="s">
        <v>1530</v>
      </c>
      <c r="B897" s="71" t="s">
        <v>170</v>
      </c>
      <c r="C897" s="71" t="s">
        <v>1531</v>
      </c>
      <c r="D897" s="71" t="s">
        <v>181</v>
      </c>
    </row>
    <row r="898" spans="1:4" ht="58.5" thickBot="1" x14ac:dyDescent="0.4">
      <c r="A898" s="71" t="s">
        <v>1532</v>
      </c>
      <c r="B898" s="73">
        <v>522295</v>
      </c>
      <c r="C898" s="71" t="s">
        <v>1533</v>
      </c>
      <c r="D898" s="71" t="s">
        <v>365</v>
      </c>
    </row>
    <row r="899" spans="1:4" ht="87.5" thickBot="1" x14ac:dyDescent="0.4">
      <c r="A899" s="71" t="s">
        <v>1534</v>
      </c>
      <c r="B899" s="73">
        <v>531556</v>
      </c>
      <c r="C899" s="71" t="s">
        <v>1535</v>
      </c>
      <c r="D899" s="71" t="s">
        <v>228</v>
      </c>
    </row>
    <row r="900" spans="1:4" ht="58.5" thickBot="1" x14ac:dyDescent="0.4">
      <c r="A900" s="71" t="s">
        <v>1536</v>
      </c>
      <c r="B900" s="73">
        <v>524506</v>
      </c>
      <c r="C900" s="71" t="s">
        <v>170</v>
      </c>
      <c r="D900" s="71" t="s">
        <v>208</v>
      </c>
    </row>
    <row r="901" spans="1:4" ht="58.5" thickBot="1" x14ac:dyDescent="0.4">
      <c r="A901" s="71" t="s">
        <v>1537</v>
      </c>
      <c r="B901" s="73">
        <v>530755</v>
      </c>
      <c r="C901" s="71" t="s">
        <v>1538</v>
      </c>
      <c r="D901" s="71" t="s">
        <v>1539</v>
      </c>
    </row>
    <row r="902" spans="1:4" ht="58.5" thickBot="1" x14ac:dyDescent="0.4">
      <c r="A902" s="71" t="s">
        <v>1540</v>
      </c>
      <c r="B902" s="73">
        <v>532941</v>
      </c>
      <c r="C902" s="71" t="s">
        <v>1541</v>
      </c>
      <c r="D902" s="71" t="s">
        <v>468</v>
      </c>
    </row>
    <row r="903" spans="1:4" ht="87.5" thickBot="1" x14ac:dyDescent="0.4">
      <c r="A903" s="71" t="s">
        <v>1542</v>
      </c>
      <c r="B903" s="73">
        <v>507543</v>
      </c>
      <c r="C903" s="71" t="s">
        <v>170</v>
      </c>
      <c r="D903" s="71" t="s">
        <v>419</v>
      </c>
    </row>
    <row r="904" spans="1:4" ht="87.5" thickBot="1" x14ac:dyDescent="0.4">
      <c r="A904" s="71" t="s">
        <v>1543</v>
      </c>
      <c r="B904" s="73">
        <v>533167</v>
      </c>
      <c r="C904" s="71" t="s">
        <v>170</v>
      </c>
      <c r="D904" s="71" t="s">
        <v>568</v>
      </c>
    </row>
    <row r="905" spans="1:4" ht="73" thickBot="1" x14ac:dyDescent="0.4">
      <c r="A905" s="71" t="s">
        <v>1544</v>
      </c>
      <c r="B905" s="73">
        <v>506395</v>
      </c>
      <c r="C905" s="71" t="s">
        <v>1545</v>
      </c>
      <c r="D905" s="71" t="s">
        <v>678</v>
      </c>
    </row>
    <row r="906" spans="1:4" ht="87.5" thickBot="1" x14ac:dyDescent="0.4">
      <c r="A906" s="71" t="s">
        <v>1546</v>
      </c>
      <c r="B906" s="73">
        <v>526737</v>
      </c>
      <c r="C906" s="71" t="s">
        <v>170</v>
      </c>
      <c r="D906" s="71" t="s">
        <v>491</v>
      </c>
    </row>
    <row r="907" spans="1:4" ht="87.5" thickBot="1" x14ac:dyDescent="0.4">
      <c r="A907" s="71" t="s">
        <v>1547</v>
      </c>
      <c r="B907" s="73">
        <v>540199</v>
      </c>
      <c r="C907" s="71" t="s">
        <v>170</v>
      </c>
      <c r="D907" s="71" t="s">
        <v>153</v>
      </c>
    </row>
    <row r="908" spans="1:4" ht="44" thickBot="1" x14ac:dyDescent="0.4">
      <c r="A908" s="71" t="s">
        <v>1548</v>
      </c>
      <c r="B908" s="73">
        <v>532179</v>
      </c>
      <c r="C908" s="71" t="s">
        <v>1549</v>
      </c>
      <c r="D908" s="71" t="s">
        <v>488</v>
      </c>
    </row>
    <row r="909" spans="1:4" ht="58.5" thickBot="1" x14ac:dyDescent="0.4">
      <c r="A909" s="71" t="s">
        <v>1550</v>
      </c>
      <c r="B909" s="73">
        <v>530859</v>
      </c>
      <c r="C909" s="71" t="s">
        <v>170</v>
      </c>
      <c r="D909" s="71" t="s">
        <v>164</v>
      </c>
    </row>
    <row r="910" spans="1:4" ht="44" thickBot="1" x14ac:dyDescent="0.4">
      <c r="A910" s="71" t="s">
        <v>1551</v>
      </c>
      <c r="B910" s="73">
        <v>530545</v>
      </c>
      <c r="C910" s="71" t="s">
        <v>170</v>
      </c>
      <c r="D910" s="71" t="s">
        <v>159</v>
      </c>
    </row>
    <row r="911" spans="1:4" ht="44" thickBot="1" x14ac:dyDescent="0.4">
      <c r="A911" s="71" t="s">
        <v>1552</v>
      </c>
      <c r="B911" s="73">
        <v>530545</v>
      </c>
      <c r="C911" s="71" t="s">
        <v>170</v>
      </c>
      <c r="D911" s="71" t="s">
        <v>159</v>
      </c>
    </row>
    <row r="912" spans="1:4" ht="58.5" thickBot="1" x14ac:dyDescent="0.4">
      <c r="A912" s="71" t="s">
        <v>1553</v>
      </c>
      <c r="B912" s="73">
        <v>523100</v>
      </c>
      <c r="C912" s="71" t="s">
        <v>170</v>
      </c>
      <c r="D912" s="71" t="s">
        <v>202</v>
      </c>
    </row>
    <row r="913" spans="1:4" ht="58.5" thickBot="1" x14ac:dyDescent="0.4">
      <c r="A913" s="71" t="s">
        <v>1554</v>
      </c>
      <c r="B913" s="73">
        <v>508814</v>
      </c>
      <c r="C913" s="71" t="s">
        <v>1555</v>
      </c>
      <c r="D913" s="71" t="s">
        <v>218</v>
      </c>
    </row>
    <row r="914" spans="1:4" ht="44" thickBot="1" x14ac:dyDescent="0.4">
      <c r="A914" s="71" t="s">
        <v>1556</v>
      </c>
      <c r="B914" s="73">
        <v>538922</v>
      </c>
      <c r="C914" s="71" t="s">
        <v>170</v>
      </c>
      <c r="D914" s="71" t="s">
        <v>263</v>
      </c>
    </row>
    <row r="915" spans="1:4" ht="87.5" thickBot="1" x14ac:dyDescent="0.4">
      <c r="A915" s="71" t="s">
        <v>1557</v>
      </c>
      <c r="B915" s="73">
        <v>526550</v>
      </c>
      <c r="C915" s="71" t="s">
        <v>1558</v>
      </c>
      <c r="D915" s="71" t="s">
        <v>371</v>
      </c>
    </row>
    <row r="916" spans="1:4" ht="58.5" thickBot="1" x14ac:dyDescent="0.4">
      <c r="A916" s="71" t="s">
        <v>1559</v>
      </c>
      <c r="B916" s="73">
        <v>531624</v>
      </c>
      <c r="C916" s="71" t="s">
        <v>1560</v>
      </c>
      <c r="D916" s="71" t="s">
        <v>256</v>
      </c>
    </row>
    <row r="917" spans="1:4" ht="73" thickBot="1" x14ac:dyDescent="0.4">
      <c r="A917" s="71" t="s">
        <v>1561</v>
      </c>
      <c r="B917" s="73">
        <v>523415</v>
      </c>
      <c r="C917" s="71" t="s">
        <v>170</v>
      </c>
      <c r="D917" s="71" t="s">
        <v>202</v>
      </c>
    </row>
    <row r="918" spans="1:4" ht="58.5" thickBot="1" x14ac:dyDescent="0.4">
      <c r="A918" s="71" t="s">
        <v>1562</v>
      </c>
      <c r="B918" s="73">
        <v>534920</v>
      </c>
      <c r="C918" s="71" t="s">
        <v>170</v>
      </c>
      <c r="D918" s="71" t="s">
        <v>156</v>
      </c>
    </row>
    <row r="919" spans="1:4" ht="44" thickBot="1" x14ac:dyDescent="0.4">
      <c r="A919" s="71" t="s">
        <v>1563</v>
      </c>
      <c r="B919" s="73">
        <v>533144</v>
      </c>
      <c r="C919" s="71" t="s">
        <v>1564</v>
      </c>
      <c r="D919" s="71" t="s">
        <v>1173</v>
      </c>
    </row>
    <row r="920" spans="1:4" ht="87.5" thickBot="1" x14ac:dyDescent="0.4">
      <c r="A920" s="71" t="s">
        <v>1565</v>
      </c>
      <c r="B920" s="73">
        <v>542641</v>
      </c>
      <c r="C920" s="71" t="s">
        <v>1566</v>
      </c>
      <c r="D920" s="71" t="s">
        <v>187</v>
      </c>
    </row>
    <row r="921" spans="1:4" ht="58.5" thickBot="1" x14ac:dyDescent="0.4">
      <c r="A921" s="71" t="s">
        <v>1567</v>
      </c>
      <c r="B921" s="73">
        <v>538770</v>
      </c>
      <c r="C921" s="71" t="s">
        <v>170</v>
      </c>
      <c r="D921" s="71" t="s">
        <v>256</v>
      </c>
    </row>
    <row r="922" spans="1:4" ht="87.5" thickBot="1" x14ac:dyDescent="0.4">
      <c r="A922" s="71" t="s">
        <v>1568</v>
      </c>
      <c r="B922" s="73">
        <v>512093</v>
      </c>
      <c r="C922" s="71" t="s">
        <v>170</v>
      </c>
      <c r="D922" s="71" t="s">
        <v>263</v>
      </c>
    </row>
    <row r="923" spans="1:4" ht="44" thickBot="1" x14ac:dyDescent="0.4">
      <c r="A923" s="71" t="s">
        <v>1569</v>
      </c>
      <c r="B923" s="73">
        <v>522001</v>
      </c>
      <c r="C923" s="71" t="s">
        <v>170</v>
      </c>
      <c r="D923" s="71" t="s">
        <v>248</v>
      </c>
    </row>
    <row r="924" spans="1:4" ht="58.5" thickBot="1" x14ac:dyDescent="0.4">
      <c r="A924" s="71" t="s">
        <v>1570</v>
      </c>
      <c r="B924" s="73">
        <v>509472</v>
      </c>
      <c r="C924" s="71" t="s">
        <v>170</v>
      </c>
      <c r="D924" s="71" t="s">
        <v>192</v>
      </c>
    </row>
    <row r="925" spans="1:4" ht="58.5" thickBot="1" x14ac:dyDescent="0.4">
      <c r="A925" s="71" t="s">
        <v>1571</v>
      </c>
      <c r="B925" s="73">
        <v>524388</v>
      </c>
      <c r="C925" s="71" t="s">
        <v>170</v>
      </c>
      <c r="D925" s="71" t="s">
        <v>495</v>
      </c>
    </row>
    <row r="926" spans="1:4" ht="58.5" thickBot="1" x14ac:dyDescent="0.4">
      <c r="A926" s="71" t="s">
        <v>1572</v>
      </c>
      <c r="B926" s="73">
        <v>539527</v>
      </c>
      <c r="C926" s="71" t="s">
        <v>170</v>
      </c>
      <c r="D926" s="71" t="s">
        <v>1090</v>
      </c>
    </row>
    <row r="927" spans="1:4" ht="44" thickBot="1" x14ac:dyDescent="0.4">
      <c r="A927" s="71" t="s">
        <v>1573</v>
      </c>
      <c r="B927" s="73">
        <v>532392</v>
      </c>
      <c r="C927" s="71" t="s">
        <v>1574</v>
      </c>
      <c r="D927" s="71" t="s">
        <v>173</v>
      </c>
    </row>
    <row r="928" spans="1:4" ht="102" thickBot="1" x14ac:dyDescent="0.4">
      <c r="A928" s="71" t="s">
        <v>1575</v>
      </c>
      <c r="B928" s="71" t="s">
        <v>170</v>
      </c>
      <c r="C928" s="71" t="s">
        <v>1576</v>
      </c>
      <c r="D928" s="71" t="s">
        <v>181</v>
      </c>
    </row>
    <row r="929" spans="1:4" ht="58.5" thickBot="1" x14ac:dyDescent="0.4">
      <c r="A929" s="71" t="s">
        <v>1577</v>
      </c>
      <c r="B929" s="73">
        <v>541770</v>
      </c>
      <c r="C929" s="71" t="s">
        <v>1578</v>
      </c>
      <c r="D929" s="71" t="s">
        <v>187</v>
      </c>
    </row>
    <row r="930" spans="1:4" ht="58.5" thickBot="1" x14ac:dyDescent="0.4">
      <c r="A930" s="71" t="s">
        <v>1579</v>
      </c>
      <c r="B930" s="73">
        <v>539131</v>
      </c>
      <c r="C930" s="71" t="s">
        <v>170</v>
      </c>
      <c r="D930" s="71" t="s">
        <v>190</v>
      </c>
    </row>
    <row r="931" spans="1:4" ht="58.5" thickBot="1" x14ac:dyDescent="0.4">
      <c r="A931" s="71" t="s">
        <v>1580</v>
      </c>
      <c r="B931" s="73">
        <v>512379</v>
      </c>
      <c r="C931" s="71" t="s">
        <v>170</v>
      </c>
      <c r="D931" s="71" t="s">
        <v>263</v>
      </c>
    </row>
    <row r="932" spans="1:4" ht="44" thickBot="1" x14ac:dyDescent="0.4">
      <c r="A932" s="71" t="s">
        <v>1581</v>
      </c>
      <c r="B932" s="73">
        <v>511413</v>
      </c>
      <c r="C932" s="71" t="s">
        <v>1582</v>
      </c>
      <c r="D932" s="71" t="s">
        <v>187</v>
      </c>
    </row>
    <row r="933" spans="1:4" ht="44" thickBot="1" x14ac:dyDescent="0.4">
      <c r="A933" s="71" t="s">
        <v>1583</v>
      </c>
      <c r="B933" s="73">
        <v>526269</v>
      </c>
      <c r="C933" s="71" t="s">
        <v>170</v>
      </c>
      <c r="D933" s="71" t="s">
        <v>330</v>
      </c>
    </row>
    <row r="934" spans="1:4" ht="87.5" thickBot="1" x14ac:dyDescent="0.4">
      <c r="A934" s="71" t="s">
        <v>1584</v>
      </c>
      <c r="B934" s="73">
        <v>526977</v>
      </c>
      <c r="C934" s="71" t="s">
        <v>170</v>
      </c>
      <c r="D934" s="71" t="s">
        <v>493</v>
      </c>
    </row>
    <row r="935" spans="1:4" ht="44" thickBot="1" x14ac:dyDescent="0.4">
      <c r="A935" s="71" t="s">
        <v>1585</v>
      </c>
      <c r="B935" s="73">
        <v>500092</v>
      </c>
      <c r="C935" s="71" t="s">
        <v>1586</v>
      </c>
      <c r="D935" s="71" t="s">
        <v>153</v>
      </c>
    </row>
    <row r="936" spans="1:4" ht="102" thickBot="1" x14ac:dyDescent="0.4">
      <c r="A936" s="71" t="s">
        <v>1587</v>
      </c>
      <c r="B936" s="73">
        <v>539876</v>
      </c>
      <c r="C936" s="71" t="s">
        <v>1588</v>
      </c>
      <c r="D936" s="71" t="s">
        <v>935</v>
      </c>
    </row>
    <row r="937" spans="1:4" ht="44" thickBot="1" x14ac:dyDescent="0.4">
      <c r="A937" s="71" t="s">
        <v>1589</v>
      </c>
      <c r="B937" s="71" t="s">
        <v>170</v>
      </c>
      <c r="C937" s="71" t="s">
        <v>1590</v>
      </c>
      <c r="D937" s="71" t="s">
        <v>181</v>
      </c>
    </row>
    <row r="938" spans="1:4" ht="44" thickBot="1" x14ac:dyDescent="0.4">
      <c r="A938" s="71" t="s">
        <v>1591</v>
      </c>
      <c r="B938" s="73">
        <v>538521</v>
      </c>
      <c r="C938" s="71" t="s">
        <v>170</v>
      </c>
      <c r="D938" s="71" t="s">
        <v>1173</v>
      </c>
    </row>
    <row r="939" spans="1:4" ht="58.5" thickBot="1" x14ac:dyDescent="0.4">
      <c r="A939" s="71" t="s">
        <v>1592</v>
      </c>
      <c r="B939" s="73">
        <v>540903</v>
      </c>
      <c r="C939" s="71" t="s">
        <v>170</v>
      </c>
      <c r="D939" s="71" t="s">
        <v>254</v>
      </c>
    </row>
    <row r="940" spans="1:4" ht="44" thickBot="1" x14ac:dyDescent="0.4">
      <c r="A940" s="71" t="s">
        <v>1593</v>
      </c>
      <c r="B940" s="73">
        <v>530067</v>
      </c>
      <c r="C940" s="71" t="s">
        <v>170</v>
      </c>
      <c r="D940" s="71" t="s">
        <v>187</v>
      </c>
    </row>
    <row r="941" spans="1:4" ht="44" thickBot="1" x14ac:dyDescent="0.4">
      <c r="A941" s="71" t="s">
        <v>1594</v>
      </c>
      <c r="B941" s="73">
        <v>526027</v>
      </c>
      <c r="C941" s="71" t="s">
        <v>1595</v>
      </c>
      <c r="D941" s="71" t="s">
        <v>244</v>
      </c>
    </row>
    <row r="942" spans="1:4" ht="73" thickBot="1" x14ac:dyDescent="0.4">
      <c r="A942" s="71" t="s">
        <v>1596</v>
      </c>
      <c r="B942" s="73">
        <v>511710</v>
      </c>
      <c r="C942" s="71" t="s">
        <v>170</v>
      </c>
      <c r="D942" s="71" t="s">
        <v>187</v>
      </c>
    </row>
    <row r="943" spans="1:4" ht="44" thickBot="1" x14ac:dyDescent="0.4">
      <c r="A943" s="71" t="s">
        <v>1597</v>
      </c>
      <c r="B943" s="73">
        <v>500480</v>
      </c>
      <c r="C943" s="71" t="s">
        <v>1598</v>
      </c>
      <c r="D943" s="71" t="s">
        <v>178</v>
      </c>
    </row>
    <row r="944" spans="1:4" ht="44" thickBot="1" x14ac:dyDescent="0.4">
      <c r="A944" s="71" t="s">
        <v>1599</v>
      </c>
      <c r="B944" s="73">
        <v>500480</v>
      </c>
      <c r="C944" s="71" t="s">
        <v>1598</v>
      </c>
      <c r="D944" s="71" t="s">
        <v>178</v>
      </c>
    </row>
    <row r="945" spans="1:4" ht="29.5" thickBot="1" x14ac:dyDescent="0.4">
      <c r="A945" s="71" t="s">
        <v>1600</v>
      </c>
      <c r="B945" s="73">
        <v>530843</v>
      </c>
      <c r="C945" s="71" t="s">
        <v>1601</v>
      </c>
      <c r="D945" s="71" t="s">
        <v>352</v>
      </c>
    </row>
    <row r="946" spans="1:4" ht="58.5" thickBot="1" x14ac:dyDescent="0.4">
      <c r="A946" s="71" t="s">
        <v>1602</v>
      </c>
      <c r="B946" s="73">
        <v>532332</v>
      </c>
      <c r="C946" s="71" t="s">
        <v>1603</v>
      </c>
      <c r="D946" s="71" t="s">
        <v>263</v>
      </c>
    </row>
    <row r="947" spans="1:4" ht="44" thickBot="1" x14ac:dyDescent="0.4">
      <c r="A947" s="71" t="s">
        <v>1604</v>
      </c>
      <c r="B947" s="73">
        <v>531472</v>
      </c>
      <c r="C947" s="71" t="s">
        <v>170</v>
      </c>
      <c r="D947" s="71" t="s">
        <v>468</v>
      </c>
    </row>
    <row r="948" spans="1:4" ht="58.5" thickBot="1" x14ac:dyDescent="0.4">
      <c r="A948" s="71" t="s">
        <v>1605</v>
      </c>
      <c r="B948" s="73">
        <v>532640</v>
      </c>
      <c r="C948" s="71" t="s">
        <v>1606</v>
      </c>
      <c r="D948" s="71" t="s">
        <v>694</v>
      </c>
    </row>
    <row r="949" spans="1:4" ht="58.5" thickBot="1" x14ac:dyDescent="0.4">
      <c r="A949" s="71" t="s">
        <v>1607</v>
      </c>
      <c r="B949" s="73">
        <v>532640</v>
      </c>
      <c r="C949" s="71" t="s">
        <v>1606</v>
      </c>
      <c r="D949" s="71" t="s">
        <v>694</v>
      </c>
    </row>
    <row r="950" spans="1:4" ht="58.5" thickBot="1" x14ac:dyDescent="0.4">
      <c r="A950" s="71" t="s">
        <v>1608</v>
      </c>
      <c r="B950" s="73">
        <v>532271</v>
      </c>
      <c r="C950" s="71" t="s">
        <v>170</v>
      </c>
      <c r="D950" s="71" t="s">
        <v>263</v>
      </c>
    </row>
    <row r="951" spans="1:4" ht="87.5" thickBot="1" x14ac:dyDescent="0.4">
      <c r="A951" s="71" t="s">
        <v>1609</v>
      </c>
      <c r="B951" s="73">
        <v>532173</v>
      </c>
      <c r="C951" s="71" t="s">
        <v>1610</v>
      </c>
      <c r="D951" s="71" t="s">
        <v>263</v>
      </c>
    </row>
    <row r="952" spans="1:4" ht="58.5" thickBot="1" x14ac:dyDescent="0.4">
      <c r="A952" s="71" t="s">
        <v>1611</v>
      </c>
      <c r="B952" s="73">
        <v>532175</v>
      </c>
      <c r="C952" s="71" t="s">
        <v>1612</v>
      </c>
      <c r="D952" s="71" t="s">
        <v>156</v>
      </c>
    </row>
    <row r="953" spans="1:4" ht="29.5" thickBot="1" x14ac:dyDescent="0.4">
      <c r="A953" s="71" t="s">
        <v>1613</v>
      </c>
      <c r="B953" s="73">
        <v>533151</v>
      </c>
      <c r="C953" s="71" t="s">
        <v>1614</v>
      </c>
      <c r="D953" s="71" t="s">
        <v>694</v>
      </c>
    </row>
    <row r="954" spans="1:4" ht="44" thickBot="1" x14ac:dyDescent="0.4">
      <c r="A954" s="71" t="s">
        <v>1615</v>
      </c>
      <c r="B954" s="73">
        <v>533160</v>
      </c>
      <c r="C954" s="71" t="s">
        <v>1616</v>
      </c>
      <c r="D954" s="71" t="s">
        <v>256</v>
      </c>
    </row>
    <row r="955" spans="1:4" ht="44" thickBot="1" x14ac:dyDescent="0.4">
      <c r="A955" s="71" t="s">
        <v>1617</v>
      </c>
      <c r="B955" s="71" t="s">
        <v>170</v>
      </c>
      <c r="C955" s="71" t="s">
        <v>1618</v>
      </c>
      <c r="D955" s="71" t="s">
        <v>181</v>
      </c>
    </row>
    <row r="956" spans="1:4" ht="44" thickBot="1" x14ac:dyDescent="0.4">
      <c r="A956" s="71" t="s">
        <v>1619</v>
      </c>
      <c r="B956" s="71" t="s">
        <v>170</v>
      </c>
      <c r="C956" s="71" t="s">
        <v>1620</v>
      </c>
      <c r="D956" s="71" t="s">
        <v>181</v>
      </c>
    </row>
    <row r="957" spans="1:4" ht="44" thickBot="1" x14ac:dyDescent="0.4">
      <c r="A957" s="71" t="s">
        <v>1621</v>
      </c>
      <c r="B957" s="73">
        <v>517514</v>
      </c>
      <c r="C957" s="71" t="s">
        <v>170</v>
      </c>
      <c r="D957" s="71" t="s">
        <v>355</v>
      </c>
    </row>
    <row r="958" spans="1:4" ht="44" thickBot="1" x14ac:dyDescent="0.4">
      <c r="A958" s="71" t="s">
        <v>1622</v>
      </c>
      <c r="B958" s="73">
        <v>517514</v>
      </c>
      <c r="C958" s="71" t="s">
        <v>170</v>
      </c>
      <c r="D958" s="71" t="s">
        <v>355</v>
      </c>
    </row>
    <row r="959" spans="1:4" ht="44" thickBot="1" x14ac:dyDescent="0.4">
      <c r="A959" s="71" t="s">
        <v>1623</v>
      </c>
      <c r="B959" s="73">
        <v>500096</v>
      </c>
      <c r="C959" s="71" t="s">
        <v>1624</v>
      </c>
      <c r="D959" s="71" t="s">
        <v>352</v>
      </c>
    </row>
    <row r="960" spans="1:4" ht="44" thickBot="1" x14ac:dyDescent="0.4">
      <c r="A960" s="71" t="s">
        <v>91</v>
      </c>
      <c r="B960" s="73">
        <v>500096</v>
      </c>
      <c r="C960" s="71" t="s">
        <v>1624</v>
      </c>
      <c r="D960" s="71" t="s">
        <v>352</v>
      </c>
    </row>
    <row r="961" spans="1:4" ht="44" thickBot="1" x14ac:dyDescent="0.4">
      <c r="A961" s="71" t="s">
        <v>1625</v>
      </c>
      <c r="B961" s="73">
        <v>526821</v>
      </c>
      <c r="C961" s="71" t="s">
        <v>170</v>
      </c>
      <c r="D961" s="71" t="s">
        <v>330</v>
      </c>
    </row>
    <row r="962" spans="1:4" ht="87.5" thickBot="1" x14ac:dyDescent="0.4">
      <c r="A962" s="71" t="s">
        <v>1626</v>
      </c>
      <c r="B962" s="73">
        <v>530825</v>
      </c>
      <c r="C962" s="71" t="s">
        <v>170</v>
      </c>
      <c r="D962" s="71" t="s">
        <v>330</v>
      </c>
    </row>
    <row r="963" spans="1:4" ht="73" thickBot="1" x14ac:dyDescent="0.4">
      <c r="A963" s="71" t="s">
        <v>1627</v>
      </c>
      <c r="B963" s="73">
        <v>530825</v>
      </c>
      <c r="C963" s="71" t="s">
        <v>170</v>
      </c>
      <c r="D963" s="71" t="s">
        <v>330</v>
      </c>
    </row>
    <row r="964" spans="1:4" ht="58.5" thickBot="1" x14ac:dyDescent="0.4">
      <c r="A964" s="71" t="s">
        <v>1628</v>
      </c>
      <c r="B964" s="73">
        <v>501148</v>
      </c>
      <c r="C964" s="71" t="s">
        <v>170</v>
      </c>
      <c r="D964" s="71" t="s">
        <v>190</v>
      </c>
    </row>
    <row r="965" spans="1:4" ht="44" thickBot="1" x14ac:dyDescent="0.4">
      <c r="A965" s="71" t="s">
        <v>1629</v>
      </c>
      <c r="B965" s="73">
        <v>542216</v>
      </c>
      <c r="C965" s="71" t="s">
        <v>1630</v>
      </c>
      <c r="D965" s="74" t="s">
        <v>1631</v>
      </c>
    </row>
    <row r="966" spans="1:4" ht="87.5" thickBot="1" x14ac:dyDescent="0.4">
      <c r="A966" s="71" t="s">
        <v>1632</v>
      </c>
      <c r="B966" s="73">
        <v>500097</v>
      </c>
      <c r="C966" s="71" t="s">
        <v>1633</v>
      </c>
      <c r="D966" s="71" t="s">
        <v>869</v>
      </c>
    </row>
    <row r="967" spans="1:4" ht="87.5" thickBot="1" x14ac:dyDescent="0.4">
      <c r="A967" s="71" t="s">
        <v>1634</v>
      </c>
      <c r="B967" s="73">
        <v>539900</v>
      </c>
      <c r="C967" s="71" t="s">
        <v>170</v>
      </c>
      <c r="D967" s="71" t="s">
        <v>192</v>
      </c>
    </row>
    <row r="968" spans="1:4" ht="58.5" thickBot="1" x14ac:dyDescent="0.4">
      <c r="A968" s="71" t="s">
        <v>1635</v>
      </c>
      <c r="B968" s="73">
        <v>521220</v>
      </c>
      <c r="C968" s="71" t="s">
        <v>1636</v>
      </c>
      <c r="D968" s="71" t="s">
        <v>185</v>
      </c>
    </row>
    <row r="969" spans="1:4" ht="44" thickBot="1" x14ac:dyDescent="0.4">
      <c r="A969" s="71" t="s">
        <v>1637</v>
      </c>
      <c r="B969" s="71" t="s">
        <v>170</v>
      </c>
      <c r="C969" s="71" t="s">
        <v>1638</v>
      </c>
      <c r="D969" s="71" t="s">
        <v>181</v>
      </c>
    </row>
    <row r="970" spans="1:4" ht="73" thickBot="1" x14ac:dyDescent="0.4">
      <c r="A970" s="71" t="s">
        <v>1639</v>
      </c>
      <c r="B970" s="73">
        <v>532329</v>
      </c>
      <c r="C970" s="71" t="s">
        <v>170</v>
      </c>
      <c r="D970" s="71" t="s">
        <v>263</v>
      </c>
    </row>
    <row r="971" spans="1:4" ht="73" thickBot="1" x14ac:dyDescent="0.4">
      <c r="A971" s="71" t="s">
        <v>1640</v>
      </c>
      <c r="B971" s="73">
        <v>532329</v>
      </c>
      <c r="C971" s="71" t="s">
        <v>170</v>
      </c>
      <c r="D971" s="71" t="s">
        <v>263</v>
      </c>
    </row>
    <row r="972" spans="1:4" ht="58.5" thickBot="1" x14ac:dyDescent="0.4">
      <c r="A972" s="71" t="s">
        <v>1641</v>
      </c>
      <c r="B972" s="73">
        <v>540361</v>
      </c>
      <c r="C972" s="71" t="s">
        <v>170</v>
      </c>
      <c r="D972" s="71" t="s">
        <v>192</v>
      </c>
    </row>
    <row r="973" spans="1:4" ht="87.5" thickBot="1" x14ac:dyDescent="0.4">
      <c r="A973" s="71" t="s">
        <v>1642</v>
      </c>
      <c r="B973" s="73">
        <v>539770</v>
      </c>
      <c r="C973" s="71" t="s">
        <v>170</v>
      </c>
      <c r="D973" s="71" t="s">
        <v>153</v>
      </c>
    </row>
    <row r="974" spans="1:4" ht="73" thickBot="1" x14ac:dyDescent="0.4">
      <c r="A974" s="71" t="s">
        <v>1643</v>
      </c>
      <c r="B974" s="73">
        <v>539884</v>
      </c>
      <c r="C974" s="71" t="s">
        <v>170</v>
      </c>
      <c r="D974" s="71" t="s">
        <v>284</v>
      </c>
    </row>
    <row r="975" spans="1:4" ht="73" thickBot="1" x14ac:dyDescent="0.4">
      <c r="A975" s="71" t="s">
        <v>1644</v>
      </c>
      <c r="B975" s="73">
        <v>532528</v>
      </c>
      <c r="C975" s="71" t="s">
        <v>1645</v>
      </c>
      <c r="D975" s="71" t="s">
        <v>263</v>
      </c>
    </row>
    <row r="976" spans="1:4" ht="44" thickBot="1" x14ac:dyDescent="0.4">
      <c r="A976" s="71" t="s">
        <v>1646</v>
      </c>
      <c r="B976" s="73">
        <v>530171</v>
      </c>
      <c r="C976" s="71" t="s">
        <v>170</v>
      </c>
      <c r="D976" s="71" t="s">
        <v>153</v>
      </c>
    </row>
    <row r="977" spans="1:4" ht="87.5" thickBot="1" x14ac:dyDescent="0.4">
      <c r="A977" s="71" t="s">
        <v>1647</v>
      </c>
      <c r="B977" s="73">
        <v>530393</v>
      </c>
      <c r="C977" s="71" t="s">
        <v>1648</v>
      </c>
      <c r="D977" s="71" t="s">
        <v>153</v>
      </c>
    </row>
    <row r="978" spans="1:4" ht="44" thickBot="1" x14ac:dyDescent="0.4">
      <c r="A978" s="71" t="s">
        <v>1649</v>
      </c>
      <c r="B978" s="73">
        <v>532772</v>
      </c>
      <c r="C978" s="71" t="s">
        <v>1650</v>
      </c>
      <c r="D978" s="71" t="s">
        <v>488</v>
      </c>
    </row>
    <row r="979" spans="1:4" ht="73" thickBot="1" x14ac:dyDescent="0.4">
      <c r="A979" s="71" t="s">
        <v>1651</v>
      </c>
      <c r="B979" s="73">
        <v>511611</v>
      </c>
      <c r="C979" s="71" t="s">
        <v>1652</v>
      </c>
      <c r="D979" s="71" t="s">
        <v>187</v>
      </c>
    </row>
    <row r="980" spans="1:4" ht="15" thickBot="1" x14ac:dyDescent="0.4">
      <c r="A980" s="71" t="s">
        <v>1653</v>
      </c>
      <c r="B980" s="73">
        <v>502820</v>
      </c>
      <c r="C980" s="71" t="s">
        <v>1654</v>
      </c>
      <c r="D980" s="71" t="s">
        <v>185</v>
      </c>
    </row>
    <row r="981" spans="1:4" ht="58.5" thickBot="1" x14ac:dyDescent="0.4">
      <c r="A981" s="71" t="s">
        <v>1655</v>
      </c>
      <c r="B981" s="73">
        <v>523369</v>
      </c>
      <c r="C981" s="71" t="s">
        <v>170</v>
      </c>
      <c r="D981" s="71" t="s">
        <v>869</v>
      </c>
    </row>
    <row r="982" spans="1:4" ht="44" thickBot="1" x14ac:dyDescent="0.4">
      <c r="A982" s="71" t="s">
        <v>1656</v>
      </c>
      <c r="B982" s="73">
        <v>523367</v>
      </c>
      <c r="C982" s="71" t="s">
        <v>1657</v>
      </c>
      <c r="D982" s="71" t="s">
        <v>159</v>
      </c>
    </row>
    <row r="983" spans="1:4" ht="29.5" thickBot="1" x14ac:dyDescent="0.4">
      <c r="A983" s="71" t="s">
        <v>1658</v>
      </c>
      <c r="B983" s="73">
        <v>500117</v>
      </c>
      <c r="C983" s="71" t="s">
        <v>1659</v>
      </c>
      <c r="D983" s="71" t="s">
        <v>384</v>
      </c>
    </row>
    <row r="984" spans="1:4" ht="44" thickBot="1" x14ac:dyDescent="0.4">
      <c r="A984" s="71" t="s">
        <v>1660</v>
      </c>
      <c r="B984" s="73">
        <v>590031</v>
      </c>
      <c r="C984" s="71" t="s">
        <v>1661</v>
      </c>
      <c r="D984" s="71" t="s">
        <v>355</v>
      </c>
    </row>
    <row r="985" spans="1:4" ht="44" thickBot="1" x14ac:dyDescent="0.4">
      <c r="A985" s="71" t="s">
        <v>1662</v>
      </c>
      <c r="B985" s="73">
        <v>590031</v>
      </c>
      <c r="C985" s="71" t="s">
        <v>1661</v>
      </c>
      <c r="D985" s="71" t="s">
        <v>355</v>
      </c>
    </row>
    <row r="986" spans="1:4" ht="73" thickBot="1" x14ac:dyDescent="0.4">
      <c r="A986" s="71" t="s">
        <v>1663</v>
      </c>
      <c r="B986" s="71" t="s">
        <v>170</v>
      </c>
      <c r="C986" s="71" t="s">
        <v>1664</v>
      </c>
      <c r="D986" s="71" t="s">
        <v>181</v>
      </c>
    </row>
    <row r="987" spans="1:4" ht="44" thickBot="1" x14ac:dyDescent="0.4">
      <c r="A987" s="71" t="s">
        <v>1665</v>
      </c>
      <c r="B987" s="73">
        <v>505703</v>
      </c>
      <c r="C987" s="71" t="s">
        <v>170</v>
      </c>
      <c r="D987" s="71" t="s">
        <v>178</v>
      </c>
    </row>
    <row r="988" spans="1:4" ht="58.5" thickBot="1" x14ac:dyDescent="0.4">
      <c r="A988" s="71" t="s">
        <v>1666</v>
      </c>
      <c r="B988" s="73">
        <v>502137</v>
      </c>
      <c r="C988" s="71" t="s">
        <v>1667</v>
      </c>
      <c r="D988" s="71" t="s">
        <v>183</v>
      </c>
    </row>
    <row r="989" spans="1:4" ht="58.5" thickBot="1" x14ac:dyDescent="0.4">
      <c r="A989" s="71" t="s">
        <v>1668</v>
      </c>
      <c r="B989" s="73">
        <v>512068</v>
      </c>
      <c r="C989" s="71" t="s">
        <v>170</v>
      </c>
      <c r="D989" s="71" t="s">
        <v>150</v>
      </c>
    </row>
    <row r="990" spans="1:4" ht="44" thickBot="1" x14ac:dyDescent="0.4">
      <c r="A990" s="71" t="s">
        <v>1669</v>
      </c>
      <c r="B990" s="73">
        <v>542248</v>
      </c>
      <c r="C990" s="71" t="s">
        <v>1670</v>
      </c>
      <c r="D990" s="71" t="s">
        <v>359</v>
      </c>
    </row>
    <row r="991" spans="1:4" ht="58.5" thickBot="1" x14ac:dyDescent="0.4">
      <c r="A991" s="71" t="s">
        <v>1671</v>
      </c>
      <c r="B991" s="73">
        <v>531989</v>
      </c>
      <c r="C991" s="71" t="s">
        <v>170</v>
      </c>
      <c r="D991" s="71" t="s">
        <v>365</v>
      </c>
    </row>
    <row r="992" spans="1:4" ht="58.5" thickBot="1" x14ac:dyDescent="0.4">
      <c r="A992" s="71" t="s">
        <v>1672</v>
      </c>
      <c r="B992" s="73">
        <v>539190</v>
      </c>
      <c r="C992" s="71" t="s">
        <v>170</v>
      </c>
      <c r="D992" s="71" t="s">
        <v>187</v>
      </c>
    </row>
    <row r="993" spans="1:4" ht="58.5" thickBot="1" x14ac:dyDescent="0.4">
      <c r="A993" s="71" t="s">
        <v>1673</v>
      </c>
      <c r="B993" s="73">
        <v>531227</v>
      </c>
      <c r="C993" s="71" t="s">
        <v>170</v>
      </c>
      <c r="D993" s="71" t="s">
        <v>218</v>
      </c>
    </row>
    <row r="994" spans="1:4" ht="87.5" thickBot="1" x14ac:dyDescent="0.4">
      <c r="A994" s="71" t="s">
        <v>1674</v>
      </c>
      <c r="B994" s="73">
        <v>539405</v>
      </c>
      <c r="C994" s="71" t="s">
        <v>170</v>
      </c>
      <c r="D994" s="71" t="s">
        <v>284</v>
      </c>
    </row>
    <row r="995" spans="1:4" ht="73" thickBot="1" x14ac:dyDescent="0.4">
      <c r="A995" s="71" t="s">
        <v>1675</v>
      </c>
      <c r="B995" s="73">
        <v>539559</v>
      </c>
      <c r="C995" s="71" t="s">
        <v>170</v>
      </c>
      <c r="D995" s="71" t="s">
        <v>284</v>
      </c>
    </row>
    <row r="996" spans="1:4" ht="73" thickBot="1" x14ac:dyDescent="0.4">
      <c r="A996" s="71" t="s">
        <v>1676</v>
      </c>
      <c r="B996" s="73">
        <v>539559</v>
      </c>
      <c r="C996" s="71" t="s">
        <v>170</v>
      </c>
      <c r="D996" s="71" t="s">
        <v>284</v>
      </c>
    </row>
    <row r="997" spans="1:4" ht="44" thickBot="1" x14ac:dyDescent="0.4">
      <c r="A997" s="71" t="s">
        <v>1677</v>
      </c>
      <c r="B997" s="73">
        <v>532760</v>
      </c>
      <c r="C997" s="71" t="s">
        <v>1678</v>
      </c>
      <c r="D997" s="71" t="s">
        <v>301</v>
      </c>
    </row>
    <row r="998" spans="1:4" ht="44" thickBot="1" x14ac:dyDescent="0.4">
      <c r="A998" s="71" t="s">
        <v>1679</v>
      </c>
      <c r="B998" s="73">
        <v>541778</v>
      </c>
      <c r="C998" s="71" t="s">
        <v>170</v>
      </c>
      <c r="D998" s="71" t="s">
        <v>330</v>
      </c>
    </row>
    <row r="999" spans="1:4" ht="116.5" thickBot="1" x14ac:dyDescent="0.4">
      <c r="A999" s="71" t="s">
        <v>1680</v>
      </c>
      <c r="B999" s="73">
        <v>500645</v>
      </c>
      <c r="C999" s="71" t="s">
        <v>1681</v>
      </c>
      <c r="D999" s="71" t="s">
        <v>218</v>
      </c>
    </row>
    <row r="1000" spans="1:4" ht="58.5" thickBot="1" x14ac:dyDescent="0.4">
      <c r="A1000" s="71" t="s">
        <v>1682</v>
      </c>
      <c r="B1000" s="73">
        <v>506401</v>
      </c>
      <c r="C1000" s="71" t="s">
        <v>1683</v>
      </c>
      <c r="D1000" s="71" t="s">
        <v>218</v>
      </c>
    </row>
    <row r="1001" spans="1:4" ht="44" thickBot="1" x14ac:dyDescent="0.4">
      <c r="A1001" s="71" t="s">
        <v>1684</v>
      </c>
      <c r="B1001" s="73">
        <v>514030</v>
      </c>
      <c r="C1001" s="71" t="s">
        <v>170</v>
      </c>
      <c r="D1001" s="71" t="s">
        <v>185</v>
      </c>
    </row>
    <row r="1002" spans="1:4" ht="58.5" thickBot="1" x14ac:dyDescent="0.4">
      <c r="A1002" s="71" t="s">
        <v>1685</v>
      </c>
      <c r="B1002" s="73">
        <v>539455</v>
      </c>
      <c r="C1002" s="71" t="s">
        <v>170</v>
      </c>
      <c r="D1002" s="71" t="s">
        <v>202</v>
      </c>
    </row>
    <row r="1003" spans="1:4" ht="44" thickBot="1" x14ac:dyDescent="0.4">
      <c r="A1003" s="71" t="s">
        <v>1686</v>
      </c>
      <c r="B1003" s="73">
        <v>780006</v>
      </c>
      <c r="C1003" s="71" t="s">
        <v>170</v>
      </c>
      <c r="D1003" s="71" t="s">
        <v>261</v>
      </c>
    </row>
    <row r="1004" spans="1:4" ht="44" thickBot="1" x14ac:dyDescent="0.4">
      <c r="A1004" s="71" t="s">
        <v>1687</v>
      </c>
      <c r="B1004" s="73">
        <v>532848</v>
      </c>
      <c r="C1004" s="71" t="s">
        <v>1688</v>
      </c>
      <c r="D1004" s="71" t="s">
        <v>591</v>
      </c>
    </row>
    <row r="1005" spans="1:4" ht="73" thickBot="1" x14ac:dyDescent="0.4">
      <c r="A1005" s="71" t="s">
        <v>1689</v>
      </c>
      <c r="B1005" s="73">
        <v>539596</v>
      </c>
      <c r="C1005" s="71" t="s">
        <v>170</v>
      </c>
      <c r="D1005" s="71" t="s">
        <v>153</v>
      </c>
    </row>
    <row r="1006" spans="1:4" ht="44" thickBot="1" x14ac:dyDescent="0.4">
      <c r="A1006" s="71" t="s">
        <v>1690</v>
      </c>
      <c r="B1006" s="73">
        <v>504286</v>
      </c>
      <c r="C1006" s="71" t="s">
        <v>1691</v>
      </c>
      <c r="D1006" s="71" t="s">
        <v>468</v>
      </c>
    </row>
    <row r="1007" spans="1:4" ht="44" thickBot="1" x14ac:dyDescent="0.4">
      <c r="A1007" s="71" t="s">
        <v>1692</v>
      </c>
      <c r="B1007" s="73">
        <v>504240</v>
      </c>
      <c r="C1007" s="71" t="s">
        <v>170</v>
      </c>
      <c r="D1007" s="71" t="s">
        <v>468</v>
      </c>
    </row>
    <row r="1008" spans="1:4" ht="58.5" thickBot="1" x14ac:dyDescent="0.4">
      <c r="A1008" s="71" t="s">
        <v>1693</v>
      </c>
      <c r="B1008" s="73">
        <v>504256</v>
      </c>
      <c r="C1008" s="71" t="s">
        <v>170</v>
      </c>
      <c r="D1008" s="71" t="s">
        <v>712</v>
      </c>
    </row>
    <row r="1009" spans="1:4" ht="44" thickBot="1" x14ac:dyDescent="0.4">
      <c r="A1009" s="71" t="s">
        <v>1694</v>
      </c>
      <c r="B1009" s="73">
        <v>533137</v>
      </c>
      <c r="C1009" s="71" t="s">
        <v>1695</v>
      </c>
      <c r="D1009" s="71" t="s">
        <v>909</v>
      </c>
    </row>
    <row r="1010" spans="1:4" ht="29.5" thickBot="1" x14ac:dyDescent="0.4">
      <c r="A1010" s="71" t="s">
        <v>1696</v>
      </c>
      <c r="B1010" s="73">
        <v>532121</v>
      </c>
      <c r="C1010" s="71" t="s">
        <v>1697</v>
      </c>
      <c r="D1010" s="71" t="s">
        <v>488</v>
      </c>
    </row>
    <row r="1011" spans="1:4" ht="44" thickBot="1" x14ac:dyDescent="0.4">
      <c r="A1011" s="71" t="s">
        <v>1698</v>
      </c>
      <c r="B1011" s="73">
        <v>537536</v>
      </c>
      <c r="C1011" s="71" t="s">
        <v>170</v>
      </c>
      <c r="D1011" s="71" t="s">
        <v>208</v>
      </c>
    </row>
    <row r="1012" spans="1:4" ht="73" thickBot="1" x14ac:dyDescent="0.4">
      <c r="A1012" s="71" t="s">
        <v>1699</v>
      </c>
      <c r="B1012" s="73">
        <v>531521</v>
      </c>
      <c r="C1012" s="71" t="s">
        <v>170</v>
      </c>
      <c r="D1012" s="71" t="s">
        <v>208</v>
      </c>
    </row>
    <row r="1013" spans="1:4" ht="73" thickBot="1" x14ac:dyDescent="0.4">
      <c r="A1013" s="71" t="s">
        <v>1700</v>
      </c>
      <c r="B1013" s="71" t="s">
        <v>170</v>
      </c>
      <c r="C1013" s="71" t="s">
        <v>1701</v>
      </c>
      <c r="D1013" s="71" t="s">
        <v>181</v>
      </c>
    </row>
    <row r="1014" spans="1:4" ht="58.5" thickBot="1" x14ac:dyDescent="0.4">
      <c r="A1014" s="71" t="s">
        <v>1702</v>
      </c>
      <c r="B1014" s="73">
        <v>539197</v>
      </c>
      <c r="C1014" s="71" t="s">
        <v>170</v>
      </c>
      <c r="D1014" s="71" t="s">
        <v>192</v>
      </c>
    </row>
    <row r="1015" spans="1:4" ht="58.5" thickBot="1" x14ac:dyDescent="0.4">
      <c r="A1015" s="71" t="s">
        <v>1703</v>
      </c>
      <c r="B1015" s="73">
        <v>539197</v>
      </c>
      <c r="C1015" s="71" t="s">
        <v>170</v>
      </c>
      <c r="D1015" s="71" t="s">
        <v>192</v>
      </c>
    </row>
    <row r="1016" spans="1:4" ht="58.5" thickBot="1" x14ac:dyDescent="0.4">
      <c r="A1016" s="71" t="s">
        <v>1704</v>
      </c>
      <c r="B1016" s="73">
        <v>531585</v>
      </c>
      <c r="C1016" s="71" t="s">
        <v>170</v>
      </c>
      <c r="D1016" s="71" t="s">
        <v>192</v>
      </c>
    </row>
    <row r="1017" spans="1:4" ht="44" thickBot="1" x14ac:dyDescent="0.4">
      <c r="A1017" s="71" t="s">
        <v>1705</v>
      </c>
      <c r="B1017" s="73">
        <v>512445</v>
      </c>
      <c r="C1017" s="71" t="s">
        <v>170</v>
      </c>
      <c r="D1017" s="71" t="s">
        <v>153</v>
      </c>
    </row>
    <row r="1018" spans="1:4" ht="73" thickBot="1" x14ac:dyDescent="0.4">
      <c r="A1018" s="71" t="s">
        <v>1706</v>
      </c>
      <c r="B1018" s="73">
        <v>530765</v>
      </c>
      <c r="C1018" s="71" t="s">
        <v>170</v>
      </c>
      <c r="D1018" s="71" t="s">
        <v>187</v>
      </c>
    </row>
    <row r="1019" spans="1:4" ht="73" thickBot="1" x14ac:dyDescent="0.4">
      <c r="A1019" s="71" t="s">
        <v>1707</v>
      </c>
      <c r="B1019" s="73">
        <v>542002</v>
      </c>
      <c r="C1019" s="71" t="s">
        <v>170</v>
      </c>
      <c r="D1019" s="71" t="s">
        <v>256</v>
      </c>
    </row>
    <row r="1020" spans="1:4" ht="87.5" thickBot="1" x14ac:dyDescent="0.4">
      <c r="A1020" s="71" t="s">
        <v>1708</v>
      </c>
      <c r="B1020" s="73">
        <v>511072</v>
      </c>
      <c r="C1020" s="71" t="s">
        <v>1709</v>
      </c>
      <c r="D1020" s="71" t="s">
        <v>228</v>
      </c>
    </row>
    <row r="1021" spans="1:4" ht="44" thickBot="1" x14ac:dyDescent="0.4">
      <c r="A1021" s="71" t="s">
        <v>1710</v>
      </c>
      <c r="B1021" s="73">
        <v>519588</v>
      </c>
      <c r="C1021" s="71" t="s">
        <v>1711</v>
      </c>
      <c r="D1021" s="71" t="s">
        <v>230</v>
      </c>
    </row>
    <row r="1022" spans="1:4" ht="58.5" thickBot="1" x14ac:dyDescent="0.4">
      <c r="A1022" s="71" t="s">
        <v>1712</v>
      </c>
      <c r="B1022" s="73">
        <v>538715</v>
      </c>
      <c r="C1022" s="71" t="s">
        <v>170</v>
      </c>
      <c r="D1022" s="71" t="s">
        <v>290</v>
      </c>
    </row>
    <row r="1023" spans="1:4" ht="58.5" thickBot="1" x14ac:dyDescent="0.4">
      <c r="A1023" s="71" t="s">
        <v>1713</v>
      </c>
      <c r="B1023" s="73">
        <v>500119</v>
      </c>
      <c r="C1023" s="71" t="s">
        <v>1714</v>
      </c>
      <c r="D1023" s="71" t="s">
        <v>869</v>
      </c>
    </row>
    <row r="1024" spans="1:4" ht="87.5" thickBot="1" x14ac:dyDescent="0.4">
      <c r="A1024" s="71" t="s">
        <v>1715</v>
      </c>
      <c r="B1024" s="73">
        <v>531923</v>
      </c>
      <c r="C1024" s="71" t="s">
        <v>170</v>
      </c>
      <c r="D1024" s="71" t="s">
        <v>869</v>
      </c>
    </row>
    <row r="1025" spans="1:4" ht="73" thickBot="1" x14ac:dyDescent="0.4">
      <c r="A1025" s="71" t="s">
        <v>1716</v>
      </c>
      <c r="B1025" s="73">
        <v>531198</v>
      </c>
      <c r="C1025" s="71" t="s">
        <v>170</v>
      </c>
      <c r="D1025" s="71" t="s">
        <v>371</v>
      </c>
    </row>
    <row r="1026" spans="1:4" ht="73" thickBot="1" x14ac:dyDescent="0.4">
      <c r="A1026" s="71" t="s">
        <v>1717</v>
      </c>
      <c r="B1026" s="73">
        <v>521216</v>
      </c>
      <c r="C1026" s="71" t="s">
        <v>170</v>
      </c>
      <c r="D1026" s="71" t="s">
        <v>185</v>
      </c>
    </row>
    <row r="1027" spans="1:4" ht="58.5" thickBot="1" x14ac:dyDescent="0.4">
      <c r="A1027" s="71" t="s">
        <v>1718</v>
      </c>
      <c r="B1027" s="73">
        <v>542679</v>
      </c>
      <c r="C1027" s="71" t="s">
        <v>1719</v>
      </c>
      <c r="D1027" s="71" t="s">
        <v>468</v>
      </c>
    </row>
    <row r="1028" spans="1:4" ht="58.5" thickBot="1" x14ac:dyDescent="0.4">
      <c r="A1028" s="71" t="s">
        <v>1720</v>
      </c>
      <c r="B1028" s="73">
        <v>532180</v>
      </c>
      <c r="C1028" s="71" t="s">
        <v>1721</v>
      </c>
      <c r="D1028" s="71" t="s">
        <v>488</v>
      </c>
    </row>
    <row r="1029" spans="1:4" ht="58.5" thickBot="1" x14ac:dyDescent="0.4">
      <c r="A1029" s="71" t="s">
        <v>1722</v>
      </c>
      <c r="B1029" s="73">
        <v>512485</v>
      </c>
      <c r="C1029" s="71" t="s">
        <v>170</v>
      </c>
      <c r="D1029" s="71" t="s">
        <v>192</v>
      </c>
    </row>
    <row r="1030" spans="1:4" ht="58.5" thickBot="1" x14ac:dyDescent="0.4">
      <c r="A1030" s="71" t="s">
        <v>1723</v>
      </c>
      <c r="B1030" s="73">
        <v>521151</v>
      </c>
      <c r="C1030" s="71" t="s">
        <v>170</v>
      </c>
      <c r="D1030" s="71" t="s">
        <v>185</v>
      </c>
    </row>
    <row r="1031" spans="1:4" ht="102" thickBot="1" x14ac:dyDescent="0.4">
      <c r="A1031" s="71" t="s">
        <v>1724</v>
      </c>
      <c r="B1031" s="73">
        <v>503637</v>
      </c>
      <c r="C1031" s="71" t="s">
        <v>170</v>
      </c>
      <c r="D1031" s="71" t="s">
        <v>153</v>
      </c>
    </row>
    <row r="1032" spans="1:4" ht="58.5" thickBot="1" x14ac:dyDescent="0.4">
      <c r="A1032" s="71" t="s">
        <v>1725</v>
      </c>
      <c r="B1032" s="73">
        <v>507717</v>
      </c>
      <c r="C1032" s="71" t="s">
        <v>1726</v>
      </c>
      <c r="D1032" s="71" t="s">
        <v>314</v>
      </c>
    </row>
    <row r="1033" spans="1:4" ht="73" thickBot="1" x14ac:dyDescent="0.4">
      <c r="A1033" s="71" t="s">
        <v>1727</v>
      </c>
      <c r="B1033" s="73">
        <v>538446</v>
      </c>
      <c r="C1033" s="71" t="s">
        <v>170</v>
      </c>
      <c r="D1033" s="71" t="s">
        <v>153</v>
      </c>
    </row>
    <row r="1034" spans="1:4" ht="44" thickBot="1" x14ac:dyDescent="0.4">
      <c r="A1034" s="71" t="s">
        <v>1728</v>
      </c>
      <c r="B1034" s="71" t="s">
        <v>170</v>
      </c>
      <c r="C1034" s="71" t="s">
        <v>1729</v>
      </c>
      <c r="D1034" s="71" t="s">
        <v>181</v>
      </c>
    </row>
    <row r="1035" spans="1:4" ht="73" thickBot="1" x14ac:dyDescent="0.4">
      <c r="A1035" s="71" t="s">
        <v>1730</v>
      </c>
      <c r="B1035" s="73">
        <v>531043</v>
      </c>
      <c r="C1035" s="71" t="s">
        <v>170</v>
      </c>
      <c r="D1035" s="71" t="s">
        <v>359</v>
      </c>
    </row>
    <row r="1036" spans="1:4" ht="58.5" thickBot="1" x14ac:dyDescent="0.4">
      <c r="A1036" s="71" t="s">
        <v>1731</v>
      </c>
      <c r="B1036" s="73">
        <v>540268</v>
      </c>
      <c r="C1036" s="71" t="s">
        <v>170</v>
      </c>
      <c r="D1036" s="71" t="s">
        <v>153</v>
      </c>
    </row>
    <row r="1037" spans="1:4" ht="73" thickBot="1" x14ac:dyDescent="0.4">
      <c r="A1037" s="71" t="s">
        <v>1732</v>
      </c>
      <c r="B1037" s="73">
        <v>506405</v>
      </c>
      <c r="C1037" s="71" t="s">
        <v>170</v>
      </c>
      <c r="D1037" s="71" t="s">
        <v>330</v>
      </c>
    </row>
    <row r="1038" spans="1:4" ht="44" thickBot="1" x14ac:dyDescent="0.4">
      <c r="A1038" s="71" t="s">
        <v>1733</v>
      </c>
      <c r="B1038" s="73">
        <v>511451</v>
      </c>
      <c r="C1038" s="71" t="s">
        <v>170</v>
      </c>
      <c r="D1038" s="71" t="s">
        <v>187</v>
      </c>
    </row>
    <row r="1039" spans="1:4" ht="73" thickBot="1" x14ac:dyDescent="0.4">
      <c r="A1039" s="71" t="s">
        <v>1734</v>
      </c>
      <c r="B1039" s="73">
        <v>507442</v>
      </c>
      <c r="C1039" s="71" t="s">
        <v>1735</v>
      </c>
      <c r="D1039" s="71" t="s">
        <v>869</v>
      </c>
    </row>
    <row r="1040" spans="1:4" ht="58.5" thickBot="1" x14ac:dyDescent="0.4">
      <c r="A1040" s="71" t="s">
        <v>1736</v>
      </c>
      <c r="B1040" s="73">
        <v>501945</v>
      </c>
      <c r="C1040" s="71" t="s">
        <v>170</v>
      </c>
      <c r="D1040" s="71" t="s">
        <v>187</v>
      </c>
    </row>
    <row r="1041" spans="1:4" ht="73" thickBot="1" x14ac:dyDescent="0.4">
      <c r="A1041" s="71" t="s">
        <v>1737</v>
      </c>
      <c r="B1041" s="73">
        <v>526971</v>
      </c>
      <c r="C1041" s="71" t="s">
        <v>170</v>
      </c>
      <c r="D1041" s="71" t="s">
        <v>192</v>
      </c>
    </row>
    <row r="1042" spans="1:4" ht="44" thickBot="1" x14ac:dyDescent="0.4">
      <c r="A1042" s="71" t="s">
        <v>1738</v>
      </c>
      <c r="B1042" s="73">
        <v>531306</v>
      </c>
      <c r="C1042" s="71" t="s">
        <v>170</v>
      </c>
      <c r="D1042" s="71" t="s">
        <v>178</v>
      </c>
    </row>
    <row r="1043" spans="1:4" ht="44" thickBot="1" x14ac:dyDescent="0.4">
      <c r="A1043" s="71" t="s">
        <v>1739</v>
      </c>
      <c r="B1043" s="73">
        <v>531306</v>
      </c>
      <c r="C1043" s="71" t="s">
        <v>170</v>
      </c>
      <c r="D1043" s="71" t="s">
        <v>178</v>
      </c>
    </row>
    <row r="1044" spans="1:4" ht="73" thickBot="1" x14ac:dyDescent="0.4">
      <c r="A1044" s="71" t="s">
        <v>1740</v>
      </c>
      <c r="B1044" s="73">
        <v>541302</v>
      </c>
      <c r="C1044" s="71" t="s">
        <v>170</v>
      </c>
      <c r="D1044" s="71" t="s">
        <v>568</v>
      </c>
    </row>
    <row r="1045" spans="1:4" ht="44" thickBot="1" x14ac:dyDescent="0.4">
      <c r="A1045" s="71" t="s">
        <v>1741</v>
      </c>
      <c r="B1045" s="73">
        <v>507886</v>
      </c>
      <c r="C1045" s="71" t="s">
        <v>170</v>
      </c>
      <c r="D1045" s="71" t="s">
        <v>256</v>
      </c>
    </row>
    <row r="1046" spans="1:4" ht="58.5" thickBot="1" x14ac:dyDescent="0.4">
      <c r="A1046" s="71" t="s">
        <v>1742</v>
      </c>
      <c r="B1046" s="73">
        <v>540695</v>
      </c>
      <c r="C1046" s="71" t="s">
        <v>170</v>
      </c>
      <c r="D1046" s="71" t="s">
        <v>192</v>
      </c>
    </row>
    <row r="1047" spans="1:4" ht="58.5" thickBot="1" x14ac:dyDescent="0.4">
      <c r="A1047" s="71" t="s">
        <v>1743</v>
      </c>
      <c r="B1047" s="73">
        <v>531237</v>
      </c>
      <c r="C1047" s="71" t="s">
        <v>170</v>
      </c>
      <c r="D1047" s="71" t="s">
        <v>187</v>
      </c>
    </row>
    <row r="1048" spans="1:4" ht="58.5" thickBot="1" x14ac:dyDescent="0.4">
      <c r="A1048" s="71" t="s">
        <v>1744</v>
      </c>
      <c r="B1048" s="73">
        <v>533336</v>
      </c>
      <c r="C1048" s="71" t="s">
        <v>1745</v>
      </c>
      <c r="D1048" s="71" t="s">
        <v>190</v>
      </c>
    </row>
    <row r="1049" spans="1:4" ht="58.5" thickBot="1" x14ac:dyDescent="0.4">
      <c r="A1049" s="71" t="s">
        <v>1746</v>
      </c>
      <c r="B1049" s="73">
        <v>523736</v>
      </c>
      <c r="C1049" s="71" t="s">
        <v>1747</v>
      </c>
      <c r="D1049" s="71" t="s">
        <v>547</v>
      </c>
    </row>
    <row r="1050" spans="1:4" ht="58.5" thickBot="1" x14ac:dyDescent="0.4">
      <c r="A1050" s="71" t="s">
        <v>1748</v>
      </c>
      <c r="B1050" s="73">
        <v>538902</v>
      </c>
      <c r="C1050" s="71" t="s">
        <v>1749</v>
      </c>
      <c r="D1050" s="71" t="s">
        <v>577</v>
      </c>
    </row>
    <row r="1051" spans="1:4" ht="44" thickBot="1" x14ac:dyDescent="0.4">
      <c r="A1051" s="71" t="s">
        <v>1750</v>
      </c>
      <c r="B1051" s="71" t="s">
        <v>170</v>
      </c>
      <c r="C1051" s="71" t="s">
        <v>1751</v>
      </c>
      <c r="D1051" s="71" t="s">
        <v>577</v>
      </c>
    </row>
    <row r="1052" spans="1:4" ht="73" thickBot="1" x14ac:dyDescent="0.4">
      <c r="A1052" s="71" t="s">
        <v>1752</v>
      </c>
      <c r="B1052" s="73">
        <v>508860</v>
      </c>
      <c r="C1052" s="71" t="s">
        <v>170</v>
      </c>
      <c r="D1052" s="71" t="s">
        <v>568</v>
      </c>
    </row>
    <row r="1053" spans="1:4" ht="58.5" thickBot="1" x14ac:dyDescent="0.4">
      <c r="A1053" s="71" t="s">
        <v>1753</v>
      </c>
      <c r="B1053" s="73">
        <v>500120</v>
      </c>
      <c r="C1053" s="71" t="s">
        <v>170</v>
      </c>
      <c r="D1053" s="71" t="s">
        <v>218</v>
      </c>
    </row>
    <row r="1054" spans="1:4" ht="73" thickBot="1" x14ac:dyDescent="0.4">
      <c r="A1054" s="71" t="s">
        <v>1754</v>
      </c>
      <c r="B1054" s="73">
        <v>522163</v>
      </c>
      <c r="C1054" s="71" t="s">
        <v>1755</v>
      </c>
      <c r="D1054" s="71" t="s">
        <v>468</v>
      </c>
    </row>
    <row r="1055" spans="1:4" ht="44" thickBot="1" x14ac:dyDescent="0.4">
      <c r="A1055" s="71" t="s">
        <v>1756</v>
      </c>
      <c r="B1055" s="73">
        <v>530959</v>
      </c>
      <c r="C1055" s="71" t="s">
        <v>170</v>
      </c>
      <c r="D1055" s="71" t="s">
        <v>577</v>
      </c>
    </row>
    <row r="1056" spans="1:4" ht="44" thickBot="1" x14ac:dyDescent="0.4">
      <c r="A1056" s="71" t="s">
        <v>1757</v>
      </c>
      <c r="B1056" s="73">
        <v>500089</v>
      </c>
      <c r="C1056" s="71" t="s">
        <v>1758</v>
      </c>
      <c r="D1056" s="71" t="s">
        <v>330</v>
      </c>
    </row>
    <row r="1057" spans="1:4" ht="44" thickBot="1" x14ac:dyDescent="0.4">
      <c r="A1057" s="71" t="s">
        <v>1759</v>
      </c>
      <c r="B1057" s="73">
        <v>500089</v>
      </c>
      <c r="C1057" s="71" t="s">
        <v>1758</v>
      </c>
      <c r="D1057" s="71" t="s">
        <v>330</v>
      </c>
    </row>
    <row r="1058" spans="1:4" ht="58.5" thickBot="1" x14ac:dyDescent="0.4">
      <c r="A1058" s="71" t="s">
        <v>1760</v>
      </c>
      <c r="B1058" s="73">
        <v>540811</v>
      </c>
      <c r="C1058" s="71" t="s">
        <v>170</v>
      </c>
      <c r="D1058" s="71" t="s">
        <v>192</v>
      </c>
    </row>
    <row r="1059" spans="1:4" ht="29.5" thickBot="1" x14ac:dyDescent="0.4">
      <c r="A1059" s="71" t="s">
        <v>1761</v>
      </c>
      <c r="B1059" s="73">
        <v>542685</v>
      </c>
      <c r="C1059" s="71" t="s">
        <v>1762</v>
      </c>
      <c r="D1059" s="71" t="s">
        <v>694</v>
      </c>
    </row>
    <row r="1060" spans="1:4" ht="29.5" thickBot="1" x14ac:dyDescent="0.4">
      <c r="A1060" s="71" t="s">
        <v>1763</v>
      </c>
      <c r="B1060" s="73">
        <v>539979</v>
      </c>
      <c r="C1060" s="71" t="s">
        <v>1764</v>
      </c>
      <c r="D1060" s="71" t="s">
        <v>185</v>
      </c>
    </row>
    <row r="1061" spans="1:4" ht="58.5" thickBot="1" x14ac:dyDescent="0.4">
      <c r="A1061" s="71" t="s">
        <v>1765</v>
      </c>
      <c r="B1061" s="73">
        <v>540151</v>
      </c>
      <c r="C1061" s="71" t="s">
        <v>170</v>
      </c>
      <c r="D1061" s="71" t="s">
        <v>173</v>
      </c>
    </row>
    <row r="1062" spans="1:4" ht="44" thickBot="1" x14ac:dyDescent="0.4">
      <c r="A1062" s="71" t="s">
        <v>1766</v>
      </c>
      <c r="B1062" s="73">
        <v>542155</v>
      </c>
      <c r="C1062" s="71" t="s">
        <v>1767</v>
      </c>
      <c r="D1062" s="74" t="s">
        <v>536</v>
      </c>
    </row>
    <row r="1063" spans="1:4" ht="29.5" thickBot="1" x14ac:dyDescent="0.4">
      <c r="A1063" s="71" t="s">
        <v>1768</v>
      </c>
      <c r="B1063" s="73">
        <v>506414</v>
      </c>
      <c r="C1063" s="71" t="s">
        <v>170</v>
      </c>
      <c r="D1063" s="71" t="s">
        <v>208</v>
      </c>
    </row>
    <row r="1064" spans="1:4" ht="44" thickBot="1" x14ac:dyDescent="0.4">
      <c r="A1064" s="71" t="s">
        <v>1769</v>
      </c>
      <c r="B1064" s="73">
        <v>531153</v>
      </c>
      <c r="C1064" s="71" t="s">
        <v>170</v>
      </c>
      <c r="D1064" s="71" t="s">
        <v>419</v>
      </c>
    </row>
    <row r="1065" spans="1:4" ht="73" thickBot="1" x14ac:dyDescent="0.4">
      <c r="A1065" s="71" t="s">
        <v>1770</v>
      </c>
      <c r="B1065" s="73">
        <v>540789</v>
      </c>
      <c r="C1065" s="71" t="s">
        <v>1771</v>
      </c>
      <c r="D1065" s="71" t="s">
        <v>1772</v>
      </c>
    </row>
    <row r="1066" spans="1:4" ht="44" thickBot="1" x14ac:dyDescent="0.4">
      <c r="A1066" s="71" t="s">
        <v>1773</v>
      </c>
      <c r="B1066" s="73">
        <v>540047</v>
      </c>
      <c r="C1066" s="71" t="s">
        <v>1774</v>
      </c>
      <c r="D1066" s="71" t="s">
        <v>765</v>
      </c>
    </row>
    <row r="1067" spans="1:4" ht="58.5" thickBot="1" x14ac:dyDescent="0.4">
      <c r="A1067" s="71" t="s">
        <v>1775</v>
      </c>
      <c r="B1067" s="73">
        <v>526927</v>
      </c>
      <c r="C1067" s="71" t="s">
        <v>170</v>
      </c>
      <c r="D1067" s="71" t="s">
        <v>263</v>
      </c>
    </row>
    <row r="1068" spans="1:4" ht="44" thickBot="1" x14ac:dyDescent="0.4">
      <c r="A1068" s="71" t="s">
        <v>1776</v>
      </c>
      <c r="B1068" s="73">
        <v>500068</v>
      </c>
      <c r="C1068" s="71" t="s">
        <v>170</v>
      </c>
      <c r="D1068" s="71" t="s">
        <v>178</v>
      </c>
    </row>
    <row r="1069" spans="1:4" ht="44" thickBot="1" x14ac:dyDescent="0.4">
      <c r="A1069" s="71" t="s">
        <v>1777</v>
      </c>
      <c r="B1069" s="73">
        <v>500068</v>
      </c>
      <c r="C1069" s="71" t="s">
        <v>170</v>
      </c>
      <c r="D1069" s="71" t="s">
        <v>178</v>
      </c>
    </row>
    <row r="1070" spans="1:4" ht="44" thickBot="1" x14ac:dyDescent="0.4">
      <c r="A1070" s="71" t="s">
        <v>1778</v>
      </c>
      <c r="B1070" s="73">
        <v>532839</v>
      </c>
      <c r="C1070" s="71" t="s">
        <v>1779</v>
      </c>
      <c r="D1070" s="71" t="s">
        <v>909</v>
      </c>
    </row>
    <row r="1071" spans="1:4" ht="44" thickBot="1" x14ac:dyDescent="0.4">
      <c r="A1071" s="71" t="s">
        <v>1780</v>
      </c>
      <c r="B1071" s="73">
        <v>532839</v>
      </c>
      <c r="C1071" s="71" t="s">
        <v>1779</v>
      </c>
      <c r="D1071" s="71" t="s">
        <v>909</v>
      </c>
    </row>
    <row r="1072" spans="1:4" ht="44" thickBot="1" x14ac:dyDescent="0.4">
      <c r="A1072" s="71" t="s">
        <v>1781</v>
      </c>
      <c r="B1072" s="73">
        <v>531553</v>
      </c>
      <c r="C1072" s="71" t="s">
        <v>170</v>
      </c>
      <c r="D1072" s="71" t="s">
        <v>591</v>
      </c>
    </row>
    <row r="1073" spans="1:4" ht="87.5" thickBot="1" x14ac:dyDescent="0.4">
      <c r="A1073" s="71" t="s">
        <v>1782</v>
      </c>
      <c r="B1073" s="73">
        <v>540701</v>
      </c>
      <c r="C1073" s="71" t="s">
        <v>1783</v>
      </c>
      <c r="D1073" s="71" t="s">
        <v>208</v>
      </c>
    </row>
    <row r="1074" spans="1:4" ht="58.5" thickBot="1" x14ac:dyDescent="0.4">
      <c r="A1074" s="71" t="s">
        <v>1784</v>
      </c>
      <c r="B1074" s="73">
        <v>538432</v>
      </c>
      <c r="C1074" s="71" t="s">
        <v>170</v>
      </c>
      <c r="D1074" s="71" t="s">
        <v>192</v>
      </c>
    </row>
    <row r="1075" spans="1:4" ht="58.5" thickBot="1" x14ac:dyDescent="0.4">
      <c r="A1075" s="71" t="s">
        <v>1785</v>
      </c>
      <c r="B1075" s="73">
        <v>532488</v>
      </c>
      <c r="C1075" s="71" t="s">
        <v>1786</v>
      </c>
      <c r="D1075" s="71" t="s">
        <v>208</v>
      </c>
    </row>
    <row r="1076" spans="1:4" ht="58.5" thickBot="1" x14ac:dyDescent="0.4">
      <c r="A1076" s="71" t="s">
        <v>1787</v>
      </c>
      <c r="B1076" s="73">
        <v>526285</v>
      </c>
      <c r="C1076" s="71" t="s">
        <v>170</v>
      </c>
      <c r="D1076" s="71" t="s">
        <v>419</v>
      </c>
    </row>
    <row r="1077" spans="1:4" ht="58.5" thickBot="1" x14ac:dyDescent="0.4">
      <c r="A1077" s="71" t="s">
        <v>1788</v>
      </c>
      <c r="B1077" s="73">
        <v>526315</v>
      </c>
      <c r="C1077" s="71" t="s">
        <v>170</v>
      </c>
      <c r="D1077" s="71" t="s">
        <v>698</v>
      </c>
    </row>
    <row r="1078" spans="1:4" ht="73" thickBot="1" x14ac:dyDescent="0.4">
      <c r="A1078" s="71" t="s">
        <v>1789</v>
      </c>
      <c r="B1078" s="73">
        <v>540699</v>
      </c>
      <c r="C1078" s="71" t="s">
        <v>1790</v>
      </c>
      <c r="D1078" s="71" t="s">
        <v>539</v>
      </c>
    </row>
    <row r="1079" spans="1:4" ht="73" thickBot="1" x14ac:dyDescent="0.4">
      <c r="A1079" s="71" t="s">
        <v>1791</v>
      </c>
      <c r="B1079" s="73">
        <v>540699</v>
      </c>
      <c r="C1079" s="71" t="s">
        <v>1790</v>
      </c>
      <c r="D1079" s="71" t="s">
        <v>539</v>
      </c>
    </row>
    <row r="1080" spans="1:4" ht="15" thickBot="1" x14ac:dyDescent="0.4">
      <c r="A1080" s="71" t="s">
        <v>1792</v>
      </c>
      <c r="B1080" s="73">
        <v>532868</v>
      </c>
      <c r="C1080" s="71" t="s">
        <v>1793</v>
      </c>
      <c r="D1080" s="71" t="s">
        <v>256</v>
      </c>
    </row>
    <row r="1081" spans="1:4" ht="73" thickBot="1" x14ac:dyDescent="0.4">
      <c r="A1081" s="71" t="s">
        <v>1794</v>
      </c>
      <c r="B1081" s="73">
        <v>533146</v>
      </c>
      <c r="C1081" s="71" t="s">
        <v>1795</v>
      </c>
      <c r="D1081" s="71" t="s">
        <v>1796</v>
      </c>
    </row>
    <row r="1082" spans="1:4" ht="73" thickBot="1" x14ac:dyDescent="0.4">
      <c r="A1082" s="71" t="s">
        <v>1797</v>
      </c>
      <c r="B1082" s="73">
        <v>533146</v>
      </c>
      <c r="C1082" s="71" t="s">
        <v>1798</v>
      </c>
      <c r="D1082" s="71" t="s">
        <v>1796</v>
      </c>
    </row>
    <row r="1083" spans="1:4" ht="58.5" thickBot="1" x14ac:dyDescent="0.4">
      <c r="A1083" s="71" t="s">
        <v>1799</v>
      </c>
      <c r="B1083" s="73">
        <v>505526</v>
      </c>
      <c r="C1083" s="71" t="s">
        <v>170</v>
      </c>
      <c r="D1083" s="71" t="s">
        <v>190</v>
      </c>
    </row>
    <row r="1084" spans="1:4" ht="58.5" thickBot="1" x14ac:dyDescent="0.4">
      <c r="A1084" s="71" t="s">
        <v>1800</v>
      </c>
      <c r="B1084" s="73">
        <v>542013</v>
      </c>
      <c r="C1084" s="71" t="s">
        <v>170</v>
      </c>
      <c r="D1084" s="71" t="s">
        <v>650</v>
      </c>
    </row>
    <row r="1085" spans="1:4" ht="73" thickBot="1" x14ac:dyDescent="0.4">
      <c r="A1085" s="71" t="s">
        <v>1801</v>
      </c>
      <c r="B1085" s="73">
        <v>541403</v>
      </c>
      <c r="C1085" s="71" t="s">
        <v>1802</v>
      </c>
      <c r="D1085" s="71" t="s">
        <v>284</v>
      </c>
    </row>
    <row r="1086" spans="1:4" ht="58.5" thickBot="1" x14ac:dyDescent="0.4">
      <c r="A1086" s="71" t="s">
        <v>1803</v>
      </c>
      <c r="B1086" s="73">
        <v>526504</v>
      </c>
      <c r="C1086" s="71" t="s">
        <v>170</v>
      </c>
      <c r="D1086" s="71" t="s">
        <v>359</v>
      </c>
    </row>
    <row r="1087" spans="1:4" ht="102" thickBot="1" x14ac:dyDescent="0.4">
      <c r="A1087" s="71" t="s">
        <v>1804</v>
      </c>
      <c r="B1087" s="73">
        <v>522261</v>
      </c>
      <c r="C1087" s="71" t="s">
        <v>1805</v>
      </c>
      <c r="D1087" s="71" t="s">
        <v>511</v>
      </c>
    </row>
    <row r="1088" spans="1:4" ht="102" thickBot="1" x14ac:dyDescent="0.4">
      <c r="A1088" s="71" t="s">
        <v>1806</v>
      </c>
      <c r="B1088" s="73">
        <v>522261</v>
      </c>
      <c r="C1088" s="71" t="s">
        <v>1805</v>
      </c>
      <c r="D1088" s="71" t="s">
        <v>511</v>
      </c>
    </row>
    <row r="1089" spans="1:4" ht="44" thickBot="1" x14ac:dyDescent="0.4">
      <c r="A1089" s="71" t="s">
        <v>1807</v>
      </c>
      <c r="B1089" s="73">
        <v>512519</v>
      </c>
      <c r="C1089" s="71" t="s">
        <v>1808</v>
      </c>
      <c r="D1089" s="71" t="s">
        <v>185</v>
      </c>
    </row>
    <row r="1090" spans="1:4" ht="29.5" thickBot="1" x14ac:dyDescent="0.4">
      <c r="A1090" s="71" t="s">
        <v>1809</v>
      </c>
      <c r="B1090" s="71" t="s">
        <v>170</v>
      </c>
      <c r="C1090" s="71" t="s">
        <v>1810</v>
      </c>
      <c r="D1090" s="71" t="s">
        <v>261</v>
      </c>
    </row>
    <row r="1091" spans="1:4" ht="87.5" thickBot="1" x14ac:dyDescent="0.4">
      <c r="A1091" s="71" t="s">
        <v>1811</v>
      </c>
      <c r="B1091" s="73">
        <v>533176</v>
      </c>
      <c r="C1091" s="71" t="s">
        <v>1812</v>
      </c>
      <c r="D1091" s="71" t="s">
        <v>173</v>
      </c>
    </row>
    <row r="1092" spans="1:4" ht="73" thickBot="1" x14ac:dyDescent="0.4">
      <c r="A1092" s="71" t="s">
        <v>1813</v>
      </c>
      <c r="B1092" s="73">
        <v>526783</v>
      </c>
      <c r="C1092" s="71" t="s">
        <v>170</v>
      </c>
      <c r="D1092" s="71" t="s">
        <v>359</v>
      </c>
    </row>
    <row r="1093" spans="1:4" ht="73" thickBot="1" x14ac:dyDescent="0.4">
      <c r="A1093" s="71" t="s">
        <v>1814</v>
      </c>
      <c r="B1093" s="73">
        <v>539267</v>
      </c>
      <c r="C1093" s="71" t="s">
        <v>170</v>
      </c>
      <c r="D1093" s="71" t="s">
        <v>192</v>
      </c>
    </row>
    <row r="1094" spans="1:4" ht="44" thickBot="1" x14ac:dyDescent="0.4">
      <c r="A1094" s="71" t="s">
        <v>1815</v>
      </c>
      <c r="B1094" s="73">
        <v>539524</v>
      </c>
      <c r="C1094" s="71" t="s">
        <v>1816</v>
      </c>
      <c r="D1094" s="71" t="s">
        <v>359</v>
      </c>
    </row>
    <row r="1095" spans="1:4" ht="58.5" thickBot="1" x14ac:dyDescent="0.4">
      <c r="A1095" s="71" t="s">
        <v>1817</v>
      </c>
      <c r="B1095" s="73">
        <v>541299</v>
      </c>
      <c r="C1095" s="71" t="s">
        <v>170</v>
      </c>
      <c r="D1095" s="71" t="s">
        <v>359</v>
      </c>
    </row>
    <row r="1096" spans="1:4" ht="73" thickBot="1" x14ac:dyDescent="0.4">
      <c r="A1096" s="71" t="s">
        <v>1818</v>
      </c>
      <c r="B1096" s="73">
        <v>500124</v>
      </c>
      <c r="C1096" s="71" t="s">
        <v>1819</v>
      </c>
      <c r="D1096" s="71" t="s">
        <v>208</v>
      </c>
    </row>
    <row r="1097" spans="1:4" ht="44" thickBot="1" x14ac:dyDescent="0.4">
      <c r="A1097" s="71" t="s">
        <v>1820</v>
      </c>
      <c r="B1097" s="73">
        <v>540144</v>
      </c>
      <c r="C1097" s="71" t="s">
        <v>170</v>
      </c>
      <c r="D1097" s="71" t="s">
        <v>254</v>
      </c>
    </row>
    <row r="1098" spans="1:4" ht="102" thickBot="1" x14ac:dyDescent="0.4">
      <c r="A1098" s="71" t="s">
        <v>1821</v>
      </c>
      <c r="B1098" s="73">
        <v>523618</v>
      </c>
      <c r="C1098" s="71" t="s">
        <v>1822</v>
      </c>
      <c r="D1098" s="71" t="s">
        <v>1418</v>
      </c>
    </row>
    <row r="1099" spans="1:4" ht="87.5" thickBot="1" x14ac:dyDescent="0.4">
      <c r="A1099" s="71" t="s">
        <v>1823</v>
      </c>
      <c r="B1099" s="73">
        <v>523618</v>
      </c>
      <c r="C1099" s="71" t="s">
        <v>1822</v>
      </c>
      <c r="D1099" s="71" t="s">
        <v>1418</v>
      </c>
    </row>
    <row r="1100" spans="1:4" ht="58.5" thickBot="1" x14ac:dyDescent="0.4">
      <c r="A1100" s="71" t="s">
        <v>1824</v>
      </c>
      <c r="B1100" s="73">
        <v>534674</v>
      </c>
      <c r="C1100" s="71" t="s">
        <v>1825</v>
      </c>
      <c r="D1100" s="71" t="s">
        <v>192</v>
      </c>
    </row>
    <row r="1101" spans="1:4" ht="73" thickBot="1" x14ac:dyDescent="0.4">
      <c r="A1101" s="71" t="s">
        <v>1826</v>
      </c>
      <c r="B1101" s="73">
        <v>511634</v>
      </c>
      <c r="C1101" s="71" t="s">
        <v>170</v>
      </c>
      <c r="D1101" s="71" t="s">
        <v>568</v>
      </c>
    </row>
    <row r="1102" spans="1:4" ht="58.5" thickBot="1" x14ac:dyDescent="0.4">
      <c r="A1102" s="71" t="s">
        <v>1827</v>
      </c>
      <c r="B1102" s="73">
        <v>531471</v>
      </c>
      <c r="C1102" s="71" t="s">
        <v>170</v>
      </c>
      <c r="D1102" s="71" t="s">
        <v>511</v>
      </c>
    </row>
    <row r="1103" spans="1:4" ht="58.5" thickBot="1" x14ac:dyDescent="0.4">
      <c r="A1103" s="71" t="s">
        <v>1828</v>
      </c>
      <c r="B1103" s="73">
        <v>504908</v>
      </c>
      <c r="C1103" s="71" t="s">
        <v>170</v>
      </c>
      <c r="D1103" s="71" t="s">
        <v>525</v>
      </c>
    </row>
    <row r="1104" spans="1:4" ht="29.5" thickBot="1" x14ac:dyDescent="0.4">
      <c r="A1104" s="71" t="s">
        <v>1829</v>
      </c>
      <c r="B1104" s="73">
        <v>526355</v>
      </c>
      <c r="C1104" s="71" t="s">
        <v>170</v>
      </c>
      <c r="D1104" s="71" t="s">
        <v>290</v>
      </c>
    </row>
    <row r="1105" spans="1:4" ht="44" thickBot="1" x14ac:dyDescent="0.4">
      <c r="A1105" s="71" t="s">
        <v>1830</v>
      </c>
      <c r="B1105" s="73">
        <v>517437</v>
      </c>
      <c r="C1105" s="71" t="s">
        <v>170</v>
      </c>
      <c r="D1105" s="71" t="s">
        <v>290</v>
      </c>
    </row>
    <row r="1106" spans="1:4" ht="73" thickBot="1" x14ac:dyDescent="0.4">
      <c r="A1106" s="71" t="s">
        <v>1831</v>
      </c>
      <c r="B1106" s="73">
        <v>532610</v>
      </c>
      <c r="C1106" s="71" t="s">
        <v>1832</v>
      </c>
      <c r="D1106" s="71" t="s">
        <v>869</v>
      </c>
    </row>
    <row r="1107" spans="1:4" ht="44" thickBot="1" x14ac:dyDescent="0.4">
      <c r="A1107" s="71" t="s">
        <v>1833</v>
      </c>
      <c r="B1107" s="73">
        <v>538608</v>
      </c>
      <c r="C1107" s="71" t="s">
        <v>1834</v>
      </c>
      <c r="D1107" s="74" t="s">
        <v>536</v>
      </c>
    </row>
    <row r="1108" spans="1:4" ht="87.5" thickBot="1" x14ac:dyDescent="0.4">
      <c r="A1108" s="71" t="s">
        <v>1835</v>
      </c>
      <c r="B1108" s="73">
        <v>532365</v>
      </c>
      <c r="C1108" s="71" t="s">
        <v>1836</v>
      </c>
      <c r="D1108" s="71" t="s">
        <v>156</v>
      </c>
    </row>
    <row r="1109" spans="1:4" ht="73" thickBot="1" x14ac:dyDescent="0.4">
      <c r="A1109" s="71" t="s">
        <v>1837</v>
      </c>
      <c r="B1109" s="73">
        <v>505242</v>
      </c>
      <c r="C1109" s="71" t="s">
        <v>1838</v>
      </c>
      <c r="D1109" s="71" t="s">
        <v>178</v>
      </c>
    </row>
    <row r="1110" spans="1:4" ht="73" thickBot="1" x14ac:dyDescent="0.4">
      <c r="A1110" s="71" t="s">
        <v>1839</v>
      </c>
      <c r="B1110" s="73">
        <v>539681</v>
      </c>
      <c r="C1110" s="71" t="s">
        <v>170</v>
      </c>
      <c r="D1110" s="71" t="s">
        <v>187</v>
      </c>
    </row>
    <row r="1111" spans="1:4" ht="44" thickBot="1" x14ac:dyDescent="0.4">
      <c r="A1111" s="71" t="s">
        <v>1840</v>
      </c>
      <c r="B1111" s="73">
        <v>540795</v>
      </c>
      <c r="C1111" s="71" t="s">
        <v>170</v>
      </c>
      <c r="D1111" s="71" t="s">
        <v>468</v>
      </c>
    </row>
    <row r="1112" spans="1:4" ht="58.5" thickBot="1" x14ac:dyDescent="0.4">
      <c r="A1112" s="71" t="s">
        <v>1841</v>
      </c>
      <c r="B1112" s="73">
        <v>524818</v>
      </c>
      <c r="C1112" s="71" t="s">
        <v>170</v>
      </c>
      <c r="D1112" s="71" t="s">
        <v>330</v>
      </c>
    </row>
    <row r="1113" spans="1:4" ht="116.5" thickBot="1" x14ac:dyDescent="0.4">
      <c r="A1113" s="71" t="s">
        <v>1842</v>
      </c>
      <c r="B1113" s="73">
        <v>530779</v>
      </c>
      <c r="C1113" s="71" t="s">
        <v>170</v>
      </c>
      <c r="D1113" s="71" t="s">
        <v>187</v>
      </c>
    </row>
    <row r="1114" spans="1:4" ht="58.5" thickBot="1" x14ac:dyDescent="0.4">
      <c r="A1114" s="71" t="s">
        <v>1843</v>
      </c>
      <c r="B1114" s="73">
        <v>517238</v>
      </c>
      <c r="C1114" s="71" t="s">
        <v>170</v>
      </c>
      <c r="D1114" s="71" t="s">
        <v>712</v>
      </c>
    </row>
    <row r="1115" spans="1:4" ht="44" thickBot="1" x14ac:dyDescent="0.4">
      <c r="A1115" s="71" t="s">
        <v>1844</v>
      </c>
      <c r="B1115" s="73">
        <v>532707</v>
      </c>
      <c r="C1115" s="71" t="s">
        <v>1845</v>
      </c>
      <c r="D1115" s="71" t="s">
        <v>330</v>
      </c>
    </row>
    <row r="1116" spans="1:4" ht="58.5" thickBot="1" x14ac:dyDescent="0.4">
      <c r="A1116" s="71" t="s">
        <v>1846</v>
      </c>
      <c r="B1116" s="73">
        <v>531533</v>
      </c>
      <c r="C1116" s="71" t="s">
        <v>170</v>
      </c>
      <c r="D1116" s="71" t="s">
        <v>156</v>
      </c>
    </row>
    <row r="1117" spans="1:4" ht="44" thickBot="1" x14ac:dyDescent="0.4">
      <c r="A1117" s="71" t="s">
        <v>1847</v>
      </c>
      <c r="B1117" s="71" t="s">
        <v>170</v>
      </c>
      <c r="C1117" s="71" t="s">
        <v>1848</v>
      </c>
      <c r="D1117" s="71" t="s">
        <v>181</v>
      </c>
    </row>
    <row r="1118" spans="1:4" ht="44" thickBot="1" x14ac:dyDescent="0.4">
      <c r="A1118" s="71" t="s">
        <v>1849</v>
      </c>
      <c r="B1118" s="73">
        <v>507917</v>
      </c>
      <c r="C1118" s="71" t="s">
        <v>170</v>
      </c>
      <c r="D1118" s="71" t="s">
        <v>256</v>
      </c>
    </row>
    <row r="1119" spans="1:4" ht="58.5" thickBot="1" x14ac:dyDescent="0.4">
      <c r="A1119" s="71" t="s">
        <v>1850</v>
      </c>
      <c r="B1119" s="73">
        <v>520081</v>
      </c>
      <c r="C1119" s="71" t="s">
        <v>170</v>
      </c>
      <c r="D1119" s="71" t="s">
        <v>202</v>
      </c>
    </row>
    <row r="1120" spans="1:4" ht="58.5" thickBot="1" x14ac:dyDescent="0.4">
      <c r="A1120" s="71" t="s">
        <v>1851</v>
      </c>
      <c r="B1120" s="73">
        <v>541053</v>
      </c>
      <c r="C1120" s="71" t="s">
        <v>170</v>
      </c>
      <c r="D1120" s="71" t="s">
        <v>153</v>
      </c>
    </row>
    <row r="1121" spans="1:4" ht="58.5" thickBot="1" x14ac:dyDescent="0.4">
      <c r="A1121" s="71" t="s">
        <v>1852</v>
      </c>
      <c r="B1121" s="73">
        <v>590022</v>
      </c>
      <c r="C1121" s="71" t="s">
        <v>1853</v>
      </c>
      <c r="D1121" s="71" t="s">
        <v>185</v>
      </c>
    </row>
    <row r="1122" spans="1:4" ht="58.5" thickBot="1" x14ac:dyDescent="0.4">
      <c r="A1122" s="71" t="s">
        <v>1854</v>
      </c>
      <c r="B1122" s="73">
        <v>531346</v>
      </c>
      <c r="C1122" s="71" t="s">
        <v>170</v>
      </c>
      <c r="D1122" s="71" t="s">
        <v>650</v>
      </c>
    </row>
    <row r="1123" spans="1:4" ht="44" thickBot="1" x14ac:dyDescent="0.4">
      <c r="A1123" s="71" t="s">
        <v>1855</v>
      </c>
      <c r="B1123" s="73">
        <v>532751</v>
      </c>
      <c r="C1123" s="71" t="s">
        <v>1856</v>
      </c>
      <c r="D1123" s="71" t="s">
        <v>468</v>
      </c>
    </row>
    <row r="1124" spans="1:4" ht="44" thickBot="1" x14ac:dyDescent="0.4">
      <c r="A1124" s="71" t="s">
        <v>1857</v>
      </c>
      <c r="B1124" s="71" t="s">
        <v>170</v>
      </c>
      <c r="C1124" s="71" t="s">
        <v>1858</v>
      </c>
      <c r="D1124" s="71" t="s">
        <v>261</v>
      </c>
    </row>
    <row r="1125" spans="1:4" ht="44" thickBot="1" x14ac:dyDescent="0.4">
      <c r="A1125" s="71" t="s">
        <v>1859</v>
      </c>
      <c r="B1125" s="73">
        <v>532927</v>
      </c>
      <c r="C1125" s="71" t="s">
        <v>1860</v>
      </c>
      <c r="D1125" s="71" t="s">
        <v>500</v>
      </c>
    </row>
    <row r="1126" spans="1:4" ht="87.5" thickBot="1" x14ac:dyDescent="0.4">
      <c r="A1126" s="71" t="s">
        <v>1861</v>
      </c>
      <c r="B1126" s="73">
        <v>534839</v>
      </c>
      <c r="C1126" s="71" t="s">
        <v>170</v>
      </c>
      <c r="D1126" s="71" t="s">
        <v>368</v>
      </c>
    </row>
    <row r="1127" spans="1:4" ht="58.5" thickBot="1" x14ac:dyDescent="0.4">
      <c r="A1127" s="71" t="s">
        <v>1862</v>
      </c>
      <c r="B1127" s="73">
        <v>530643</v>
      </c>
      <c r="C1127" s="71" t="s">
        <v>170</v>
      </c>
      <c r="D1127" s="71" t="s">
        <v>712</v>
      </c>
    </row>
    <row r="1128" spans="1:4" ht="58.5" thickBot="1" x14ac:dyDescent="0.4">
      <c r="A1128" s="71" t="s">
        <v>1863</v>
      </c>
      <c r="B1128" s="73">
        <v>523732</v>
      </c>
      <c r="C1128" s="71" t="s">
        <v>170</v>
      </c>
      <c r="D1128" s="71" t="s">
        <v>665</v>
      </c>
    </row>
    <row r="1129" spans="1:4" ht="58.5" thickBot="1" x14ac:dyDescent="0.4">
      <c r="A1129" s="71" t="s">
        <v>1864</v>
      </c>
      <c r="B1129" s="73">
        <v>538708</v>
      </c>
      <c r="C1129" s="71" t="s">
        <v>170</v>
      </c>
      <c r="D1129" s="71" t="s">
        <v>187</v>
      </c>
    </row>
    <row r="1130" spans="1:4" ht="58.5" thickBot="1" x14ac:dyDescent="0.4">
      <c r="A1130" s="71" t="s">
        <v>1865</v>
      </c>
      <c r="B1130" s="73">
        <v>538708</v>
      </c>
      <c r="C1130" s="71" t="s">
        <v>170</v>
      </c>
      <c r="D1130" s="71" t="s">
        <v>187</v>
      </c>
    </row>
    <row r="1131" spans="1:4" ht="29.5" thickBot="1" x14ac:dyDescent="0.4">
      <c r="A1131" s="71" t="s">
        <v>1866</v>
      </c>
      <c r="B1131" s="73">
        <v>526703</v>
      </c>
      <c r="C1131" s="71" t="s">
        <v>170</v>
      </c>
      <c r="D1131" s="71" t="s">
        <v>290</v>
      </c>
    </row>
    <row r="1132" spans="1:4" ht="58.5" thickBot="1" x14ac:dyDescent="0.4">
      <c r="A1132" s="71" t="s">
        <v>1867</v>
      </c>
      <c r="B1132" s="73">
        <v>540063</v>
      </c>
      <c r="C1132" s="71" t="s">
        <v>170</v>
      </c>
      <c r="D1132" s="71" t="s">
        <v>156</v>
      </c>
    </row>
    <row r="1133" spans="1:4" ht="87.5" thickBot="1" x14ac:dyDescent="0.4">
      <c r="A1133" s="71" t="s">
        <v>1868</v>
      </c>
      <c r="B1133" s="73">
        <v>532922</v>
      </c>
      <c r="C1133" s="71" t="s">
        <v>1869</v>
      </c>
      <c r="D1133" s="71" t="s">
        <v>153</v>
      </c>
    </row>
    <row r="1134" spans="1:4" ht="58.5" thickBot="1" x14ac:dyDescent="0.4">
      <c r="A1134" s="71" t="s">
        <v>1870</v>
      </c>
      <c r="B1134" s="73">
        <v>532696</v>
      </c>
      <c r="C1134" s="71" t="s">
        <v>1871</v>
      </c>
      <c r="D1134" s="71" t="s">
        <v>275</v>
      </c>
    </row>
    <row r="1135" spans="1:4" ht="58.5" thickBot="1" x14ac:dyDescent="0.4">
      <c r="A1135" s="71" t="s">
        <v>1872</v>
      </c>
      <c r="B1135" s="73">
        <v>526483</v>
      </c>
      <c r="C1135" s="71" t="s">
        <v>170</v>
      </c>
      <c r="D1135" s="71" t="s">
        <v>1409</v>
      </c>
    </row>
    <row r="1136" spans="1:4" ht="58.5" thickBot="1" x14ac:dyDescent="0.4">
      <c r="A1136" s="71" t="s">
        <v>1873</v>
      </c>
      <c r="B1136" s="73">
        <v>535694</v>
      </c>
      <c r="C1136" s="71" t="s">
        <v>170</v>
      </c>
      <c r="D1136" s="71" t="s">
        <v>192</v>
      </c>
    </row>
    <row r="1137" spans="1:4" ht="44" thickBot="1" x14ac:dyDescent="0.4">
      <c r="A1137" s="71" t="s">
        <v>1874</v>
      </c>
      <c r="B1137" s="73">
        <v>505200</v>
      </c>
      <c r="C1137" s="71" t="s">
        <v>1875</v>
      </c>
      <c r="D1137" s="71" t="s">
        <v>828</v>
      </c>
    </row>
    <row r="1138" spans="1:4" ht="58.5" thickBot="1" x14ac:dyDescent="0.4">
      <c r="A1138" s="71" t="s">
        <v>1876</v>
      </c>
      <c r="B1138" s="73">
        <v>500125</v>
      </c>
      <c r="C1138" s="71" t="s">
        <v>1877</v>
      </c>
      <c r="D1138" s="71" t="s">
        <v>869</v>
      </c>
    </row>
    <row r="1139" spans="1:4" ht="58.5" thickBot="1" x14ac:dyDescent="0.4">
      <c r="A1139" s="71" t="s">
        <v>1878</v>
      </c>
      <c r="B1139" s="73">
        <v>500125</v>
      </c>
      <c r="C1139" s="71" t="s">
        <v>1877</v>
      </c>
      <c r="D1139" s="71" t="s">
        <v>869</v>
      </c>
    </row>
    <row r="1140" spans="1:4" ht="73" thickBot="1" x14ac:dyDescent="0.4">
      <c r="A1140" s="71" t="s">
        <v>1879</v>
      </c>
      <c r="B1140" s="73">
        <v>523127</v>
      </c>
      <c r="C1140" s="71" t="s">
        <v>1880</v>
      </c>
      <c r="D1140" s="71" t="s">
        <v>371</v>
      </c>
    </row>
    <row r="1141" spans="1:4" ht="15" thickBot="1" x14ac:dyDescent="0.4">
      <c r="A1141" s="71" t="s">
        <v>1881</v>
      </c>
      <c r="B1141" s="73">
        <v>500840</v>
      </c>
      <c r="C1141" s="71" t="s">
        <v>1882</v>
      </c>
      <c r="D1141" s="71" t="s">
        <v>371</v>
      </c>
    </row>
    <row r="1142" spans="1:4" ht="58.5" thickBot="1" x14ac:dyDescent="0.4">
      <c r="A1142" s="71" t="s">
        <v>1883</v>
      </c>
      <c r="B1142" s="73">
        <v>523708</v>
      </c>
      <c r="C1142" s="71" t="s">
        <v>1884</v>
      </c>
      <c r="D1142" s="71" t="s">
        <v>178</v>
      </c>
    </row>
    <row r="1143" spans="1:4" ht="58.5" thickBot="1" x14ac:dyDescent="0.4">
      <c r="A1143" s="71" t="s">
        <v>1885</v>
      </c>
      <c r="B1143" s="73">
        <v>523708</v>
      </c>
      <c r="C1143" s="71" t="s">
        <v>1884</v>
      </c>
      <c r="D1143" s="71" t="s">
        <v>178</v>
      </c>
    </row>
    <row r="1144" spans="1:4" ht="44" thickBot="1" x14ac:dyDescent="0.4">
      <c r="A1144" s="71" t="s">
        <v>1886</v>
      </c>
      <c r="B1144" s="73">
        <v>538653</v>
      </c>
      <c r="C1144" s="71" t="s">
        <v>1887</v>
      </c>
      <c r="D1144" s="74" t="s">
        <v>536</v>
      </c>
    </row>
    <row r="1145" spans="1:4" ht="73" thickBot="1" x14ac:dyDescent="0.4">
      <c r="A1145" s="71" t="s">
        <v>1888</v>
      </c>
      <c r="B1145" s="73">
        <v>530581</v>
      </c>
      <c r="C1145" s="71" t="s">
        <v>170</v>
      </c>
      <c r="D1145" s="71" t="s">
        <v>591</v>
      </c>
    </row>
    <row r="1146" spans="1:4" ht="44" thickBot="1" x14ac:dyDescent="0.4">
      <c r="A1146" s="71" t="s">
        <v>1889</v>
      </c>
      <c r="B1146" s="73">
        <v>532820</v>
      </c>
      <c r="C1146" s="71" t="s">
        <v>1890</v>
      </c>
      <c r="D1146" s="71" t="s">
        <v>185</v>
      </c>
    </row>
    <row r="1147" spans="1:4" ht="58.5" thickBot="1" x14ac:dyDescent="0.4">
      <c r="A1147" s="71" t="s">
        <v>1891</v>
      </c>
      <c r="B1147" s="73">
        <v>513452</v>
      </c>
      <c r="C1147" s="71" t="s">
        <v>170</v>
      </c>
      <c r="D1147" s="71" t="s">
        <v>202</v>
      </c>
    </row>
    <row r="1148" spans="1:4" ht="58.5" thickBot="1" x14ac:dyDescent="0.4">
      <c r="A1148" s="71" t="s">
        <v>1892</v>
      </c>
      <c r="B1148" s="73">
        <v>500123</v>
      </c>
      <c r="C1148" s="71" t="s">
        <v>170</v>
      </c>
      <c r="D1148" s="71" t="s">
        <v>218</v>
      </c>
    </row>
    <row r="1149" spans="1:4" ht="58.5" thickBot="1" x14ac:dyDescent="0.4">
      <c r="A1149" s="71" t="s">
        <v>1893</v>
      </c>
      <c r="B1149" s="73">
        <v>500123</v>
      </c>
      <c r="C1149" s="71" t="s">
        <v>170</v>
      </c>
      <c r="D1149" s="71" t="s">
        <v>218</v>
      </c>
    </row>
    <row r="1150" spans="1:4" ht="44" thickBot="1" x14ac:dyDescent="0.4">
      <c r="A1150" s="71" t="s">
        <v>1894</v>
      </c>
      <c r="B1150" s="73">
        <v>503681</v>
      </c>
      <c r="C1150" s="71" t="s">
        <v>170</v>
      </c>
      <c r="D1150" s="71" t="s">
        <v>591</v>
      </c>
    </row>
    <row r="1151" spans="1:4" ht="73" thickBot="1" x14ac:dyDescent="0.4">
      <c r="A1151" s="71" t="s">
        <v>1895</v>
      </c>
      <c r="B1151" s="73">
        <v>523329</v>
      </c>
      <c r="C1151" s="71" t="s">
        <v>170</v>
      </c>
      <c r="D1151" s="71" t="s">
        <v>256</v>
      </c>
    </row>
    <row r="1152" spans="1:4" ht="73" thickBot="1" x14ac:dyDescent="0.4">
      <c r="A1152" s="71" t="s">
        <v>1896</v>
      </c>
      <c r="B1152" s="73">
        <v>505700</v>
      </c>
      <c r="C1152" s="71" t="s">
        <v>1897</v>
      </c>
      <c r="D1152" s="71" t="s">
        <v>178</v>
      </c>
    </row>
    <row r="1153" spans="1:4" ht="58.5" thickBot="1" x14ac:dyDescent="0.4">
      <c r="A1153" s="71" t="s">
        <v>1898</v>
      </c>
      <c r="B1153" s="73">
        <v>500128</v>
      </c>
      <c r="C1153" s="71" t="s">
        <v>1899</v>
      </c>
      <c r="D1153" s="71" t="s">
        <v>568</v>
      </c>
    </row>
    <row r="1154" spans="1:4" ht="58.5" thickBot="1" x14ac:dyDescent="0.4">
      <c r="A1154" s="71" t="s">
        <v>1900</v>
      </c>
      <c r="B1154" s="73">
        <v>533264</v>
      </c>
      <c r="C1154" s="71" t="s">
        <v>1901</v>
      </c>
      <c r="D1154" s="71" t="s">
        <v>568</v>
      </c>
    </row>
    <row r="1155" spans="1:4" ht="58.5" thickBot="1" x14ac:dyDescent="0.4">
      <c r="A1155" s="71" t="s">
        <v>1902</v>
      </c>
      <c r="B1155" s="73">
        <v>526608</v>
      </c>
      <c r="C1155" s="71" t="s">
        <v>1903</v>
      </c>
      <c r="D1155" s="71" t="s">
        <v>493</v>
      </c>
    </row>
    <row r="1156" spans="1:4" ht="58.5" thickBot="1" x14ac:dyDescent="0.4">
      <c r="A1156" s="71" t="s">
        <v>1904</v>
      </c>
      <c r="B1156" s="73">
        <v>526608</v>
      </c>
      <c r="C1156" s="71" t="s">
        <v>1903</v>
      </c>
      <c r="D1156" s="71" t="s">
        <v>493</v>
      </c>
    </row>
    <row r="1157" spans="1:4" ht="102" thickBot="1" x14ac:dyDescent="0.4">
      <c r="A1157" s="71" t="s">
        <v>1905</v>
      </c>
      <c r="B1157" s="73">
        <v>526473</v>
      </c>
      <c r="C1157" s="71" t="s">
        <v>170</v>
      </c>
      <c r="D1157" s="71" t="s">
        <v>368</v>
      </c>
    </row>
    <row r="1158" spans="1:4" ht="87.5" thickBot="1" x14ac:dyDescent="0.4">
      <c r="A1158" s="71" t="s">
        <v>1906</v>
      </c>
      <c r="B1158" s="73">
        <v>526473</v>
      </c>
      <c r="C1158" s="71" t="s">
        <v>170</v>
      </c>
      <c r="D1158" s="71" t="s">
        <v>368</v>
      </c>
    </row>
    <row r="1159" spans="1:4" ht="73" thickBot="1" x14ac:dyDescent="0.4">
      <c r="A1159" s="71" t="s">
        <v>1907</v>
      </c>
      <c r="B1159" s="73">
        <v>526705</v>
      </c>
      <c r="C1159" s="71" t="s">
        <v>170</v>
      </c>
      <c r="D1159" s="71" t="s">
        <v>192</v>
      </c>
    </row>
    <row r="1160" spans="1:4" ht="44" thickBot="1" x14ac:dyDescent="0.4">
      <c r="A1160" s="71" t="s">
        <v>1908</v>
      </c>
      <c r="B1160" s="73">
        <v>522074</v>
      </c>
      <c r="C1160" s="71" t="s">
        <v>1909</v>
      </c>
      <c r="D1160" s="71" t="s">
        <v>178</v>
      </c>
    </row>
    <row r="1161" spans="1:4" ht="58.5" thickBot="1" x14ac:dyDescent="0.4">
      <c r="A1161" s="71" t="s">
        <v>1910</v>
      </c>
      <c r="B1161" s="71" t="s">
        <v>170</v>
      </c>
      <c r="C1161" s="71" t="s">
        <v>1911</v>
      </c>
      <c r="D1161" s="71" t="s">
        <v>261</v>
      </c>
    </row>
    <row r="1162" spans="1:4" ht="44" thickBot="1" x14ac:dyDescent="0.4">
      <c r="A1162" s="71" t="s">
        <v>1912</v>
      </c>
      <c r="B1162" s="73">
        <v>531278</v>
      </c>
      <c r="C1162" s="71" t="s">
        <v>170</v>
      </c>
      <c r="D1162" s="71" t="s">
        <v>153</v>
      </c>
    </row>
    <row r="1163" spans="1:4" ht="58.5" thickBot="1" x14ac:dyDescent="0.4">
      <c r="A1163" s="71" t="s">
        <v>1913</v>
      </c>
      <c r="B1163" s="73">
        <v>517477</v>
      </c>
      <c r="C1163" s="71" t="s">
        <v>170</v>
      </c>
      <c r="D1163" s="71" t="s">
        <v>263</v>
      </c>
    </row>
    <row r="1164" spans="1:4" ht="58.5" thickBot="1" x14ac:dyDescent="0.4">
      <c r="A1164" s="71" t="s">
        <v>1914</v>
      </c>
      <c r="B1164" s="73">
        <v>504000</v>
      </c>
      <c r="C1164" s="71" t="s">
        <v>170</v>
      </c>
      <c r="D1164" s="71" t="s">
        <v>468</v>
      </c>
    </row>
    <row r="1165" spans="1:4" ht="44" thickBot="1" x14ac:dyDescent="0.4">
      <c r="A1165" s="71" t="s">
        <v>1915</v>
      </c>
      <c r="B1165" s="73">
        <v>522027</v>
      </c>
      <c r="C1165" s="71" t="s">
        <v>170</v>
      </c>
      <c r="D1165" s="71" t="s">
        <v>178</v>
      </c>
    </row>
    <row r="1166" spans="1:4" ht="44" thickBot="1" x14ac:dyDescent="0.4">
      <c r="A1166" s="71" t="s">
        <v>1916</v>
      </c>
      <c r="B1166" s="73">
        <v>522027</v>
      </c>
      <c r="C1166" s="71" t="s">
        <v>170</v>
      </c>
      <c r="D1166" s="71" t="s">
        <v>178</v>
      </c>
    </row>
    <row r="1167" spans="1:4" ht="29.5" thickBot="1" x14ac:dyDescent="0.4">
      <c r="A1167" s="71" t="s">
        <v>1917</v>
      </c>
      <c r="B1167" s="73">
        <v>531162</v>
      </c>
      <c r="C1167" s="71" t="s">
        <v>1918</v>
      </c>
      <c r="D1167" s="71" t="s">
        <v>352</v>
      </c>
    </row>
    <row r="1168" spans="1:4" ht="44" thickBot="1" x14ac:dyDescent="0.4">
      <c r="A1168" s="71" t="s">
        <v>1919</v>
      </c>
      <c r="B1168" s="71" t="s">
        <v>170</v>
      </c>
      <c r="C1168" s="71" t="s">
        <v>1920</v>
      </c>
      <c r="D1168" s="71" t="s">
        <v>352</v>
      </c>
    </row>
    <row r="1169" spans="1:4" ht="58.5" thickBot="1" x14ac:dyDescent="0.4">
      <c r="A1169" s="71" t="s">
        <v>1921</v>
      </c>
      <c r="B1169" s="73">
        <v>533208</v>
      </c>
      <c r="C1169" s="71" t="s">
        <v>170</v>
      </c>
      <c r="D1169" s="71" t="s">
        <v>164</v>
      </c>
    </row>
    <row r="1170" spans="1:4" ht="44" thickBot="1" x14ac:dyDescent="0.4">
      <c r="A1170" s="71" t="s">
        <v>1922</v>
      </c>
      <c r="B1170" s="73">
        <v>533218</v>
      </c>
      <c r="C1170" s="71" t="s">
        <v>1923</v>
      </c>
      <c r="D1170" s="71" t="s">
        <v>256</v>
      </c>
    </row>
    <row r="1171" spans="1:4" ht="58.5" thickBot="1" x14ac:dyDescent="0.4">
      <c r="A1171" s="71" t="s">
        <v>1924</v>
      </c>
      <c r="B1171" s="73">
        <v>542602</v>
      </c>
      <c r="C1171" s="71" t="s">
        <v>1925</v>
      </c>
      <c r="D1171" s="71" t="s">
        <v>190</v>
      </c>
    </row>
    <row r="1172" spans="1:4" ht="58.5" thickBot="1" x14ac:dyDescent="0.4">
      <c r="A1172" s="71" t="s">
        <v>1926</v>
      </c>
      <c r="B1172" s="73">
        <v>504008</v>
      </c>
      <c r="C1172" s="71" t="s">
        <v>1927</v>
      </c>
      <c r="D1172" s="71" t="s">
        <v>213</v>
      </c>
    </row>
    <row r="1173" spans="1:4" ht="131" thickBot="1" x14ac:dyDescent="0.4">
      <c r="A1173" s="71" t="s">
        <v>1928</v>
      </c>
      <c r="B1173" s="73">
        <v>538882</v>
      </c>
      <c r="C1173" s="71" t="s">
        <v>170</v>
      </c>
      <c r="D1173" s="71" t="s">
        <v>153</v>
      </c>
    </row>
    <row r="1174" spans="1:4" ht="58.5" thickBot="1" x14ac:dyDescent="0.4">
      <c r="A1174" s="71" t="s">
        <v>1929</v>
      </c>
      <c r="B1174" s="73">
        <v>507265</v>
      </c>
      <c r="C1174" s="71" t="s">
        <v>170</v>
      </c>
      <c r="D1174" s="71" t="s">
        <v>348</v>
      </c>
    </row>
    <row r="1175" spans="1:4" ht="73" thickBot="1" x14ac:dyDescent="0.4">
      <c r="A1175" s="71" t="s">
        <v>1930</v>
      </c>
      <c r="B1175" s="73">
        <v>530333</v>
      </c>
      <c r="C1175" s="71" t="s">
        <v>170</v>
      </c>
      <c r="D1175" s="71" t="s">
        <v>468</v>
      </c>
    </row>
    <row r="1176" spans="1:4" ht="87.5" thickBot="1" x14ac:dyDescent="0.4">
      <c r="A1176" s="71" t="s">
        <v>1931</v>
      </c>
      <c r="B1176" s="73">
        <v>532737</v>
      </c>
      <c r="C1176" s="71" t="s">
        <v>1932</v>
      </c>
      <c r="D1176" s="71" t="s">
        <v>153</v>
      </c>
    </row>
    <row r="1177" spans="1:4" ht="87.5" thickBot="1" x14ac:dyDescent="0.4">
      <c r="A1177" s="71" t="s">
        <v>1933</v>
      </c>
      <c r="B1177" s="71" t="s">
        <v>170</v>
      </c>
      <c r="C1177" s="71" t="s">
        <v>1934</v>
      </c>
      <c r="D1177" s="71" t="s">
        <v>181</v>
      </c>
    </row>
    <row r="1178" spans="1:4" ht="58.5" thickBot="1" x14ac:dyDescent="0.4">
      <c r="A1178" s="71" t="s">
        <v>1935</v>
      </c>
      <c r="B1178" s="73">
        <v>533161</v>
      </c>
      <c r="C1178" s="71" t="s">
        <v>1936</v>
      </c>
      <c r="D1178" s="71" t="s">
        <v>365</v>
      </c>
    </row>
    <row r="1179" spans="1:4" ht="87.5" thickBot="1" x14ac:dyDescent="0.4">
      <c r="A1179" s="71" t="s">
        <v>1937</v>
      </c>
      <c r="B1179" s="73">
        <v>524768</v>
      </c>
      <c r="C1179" s="71" t="s">
        <v>170</v>
      </c>
      <c r="D1179" s="71" t="s">
        <v>218</v>
      </c>
    </row>
    <row r="1180" spans="1:4" ht="73" thickBot="1" x14ac:dyDescent="0.4">
      <c r="A1180" s="71" t="s">
        <v>1938</v>
      </c>
      <c r="B1180" s="73">
        <v>532038</v>
      </c>
      <c r="C1180" s="71" t="s">
        <v>170</v>
      </c>
      <c r="D1180" s="71" t="s">
        <v>192</v>
      </c>
    </row>
    <row r="1181" spans="1:4" ht="58.5" thickBot="1" x14ac:dyDescent="0.4">
      <c r="A1181" s="71" t="s">
        <v>1939</v>
      </c>
      <c r="B1181" s="73">
        <v>532920</v>
      </c>
      <c r="C1181" s="71" t="s">
        <v>1940</v>
      </c>
      <c r="D1181" s="71" t="s">
        <v>802</v>
      </c>
    </row>
    <row r="1182" spans="1:4" ht="73" thickBot="1" x14ac:dyDescent="0.4">
      <c r="A1182" s="71" t="s">
        <v>1941</v>
      </c>
      <c r="B1182" s="73">
        <v>500132</v>
      </c>
      <c r="C1182" s="71" t="s">
        <v>170</v>
      </c>
      <c r="D1182" s="71" t="s">
        <v>869</v>
      </c>
    </row>
    <row r="1183" spans="1:4" ht="44" thickBot="1" x14ac:dyDescent="0.4">
      <c r="A1183" s="71" t="s">
        <v>1942</v>
      </c>
      <c r="B1183" s="73">
        <v>509525</v>
      </c>
      <c r="C1183" s="71" t="s">
        <v>170</v>
      </c>
      <c r="D1183" s="71" t="s">
        <v>159</v>
      </c>
    </row>
    <row r="1184" spans="1:4" ht="58.5" thickBot="1" x14ac:dyDescent="0.4">
      <c r="A1184" s="71" t="s">
        <v>1943</v>
      </c>
      <c r="B1184" s="73">
        <v>504351</v>
      </c>
      <c r="C1184" s="71" t="s">
        <v>170</v>
      </c>
      <c r="D1184" s="71" t="s">
        <v>156</v>
      </c>
    </row>
    <row r="1185" spans="1:4" ht="58.5" thickBot="1" x14ac:dyDescent="0.4">
      <c r="A1185" s="71" t="s">
        <v>1944</v>
      </c>
      <c r="B1185" s="73">
        <v>504351</v>
      </c>
      <c r="C1185" s="71" t="s">
        <v>170</v>
      </c>
      <c r="D1185" s="71" t="s">
        <v>156</v>
      </c>
    </row>
    <row r="1186" spans="1:4" ht="58.5" thickBot="1" x14ac:dyDescent="0.4">
      <c r="A1186" s="71" t="s">
        <v>1945</v>
      </c>
      <c r="B1186" s="73">
        <v>512441</v>
      </c>
      <c r="C1186" s="71" t="s">
        <v>170</v>
      </c>
      <c r="D1186" s="71" t="s">
        <v>591</v>
      </c>
    </row>
    <row r="1187" spans="1:4" ht="58.5" thickBot="1" x14ac:dyDescent="0.4">
      <c r="A1187" s="71" t="s">
        <v>1946</v>
      </c>
      <c r="B1187" s="73">
        <v>538684</v>
      </c>
      <c r="C1187" s="71" t="s">
        <v>170</v>
      </c>
      <c r="D1187" s="71" t="s">
        <v>173</v>
      </c>
    </row>
    <row r="1188" spans="1:4" ht="73" thickBot="1" x14ac:dyDescent="0.4">
      <c r="A1188" s="71" t="s">
        <v>1947</v>
      </c>
      <c r="B1188" s="73">
        <v>540153</v>
      </c>
      <c r="C1188" s="71" t="s">
        <v>1948</v>
      </c>
      <c r="D1188" s="71" t="s">
        <v>828</v>
      </c>
    </row>
    <row r="1189" spans="1:4" ht="73" thickBot="1" x14ac:dyDescent="0.4">
      <c r="A1189" s="71" t="s">
        <v>1949</v>
      </c>
      <c r="B1189" s="73">
        <v>532219</v>
      </c>
      <c r="C1189" s="71" t="s">
        <v>1950</v>
      </c>
      <c r="D1189" s="71" t="s">
        <v>309</v>
      </c>
    </row>
    <row r="1190" spans="1:4" ht="58.5" thickBot="1" x14ac:dyDescent="0.4">
      <c r="A1190" s="71" t="s">
        <v>1951</v>
      </c>
      <c r="B1190" s="73">
        <v>532178</v>
      </c>
      <c r="C1190" s="71" t="s">
        <v>1952</v>
      </c>
      <c r="D1190" s="71" t="s">
        <v>254</v>
      </c>
    </row>
    <row r="1191" spans="1:4" ht="44" thickBot="1" x14ac:dyDescent="0.4">
      <c r="A1191" s="71" t="s">
        <v>1953</v>
      </c>
      <c r="B1191" s="73">
        <v>532178</v>
      </c>
      <c r="C1191" s="71" t="s">
        <v>1952</v>
      </c>
      <c r="D1191" s="71" t="s">
        <v>254</v>
      </c>
    </row>
    <row r="1192" spans="1:4" ht="58.5" thickBot="1" x14ac:dyDescent="0.4">
      <c r="A1192" s="71" t="s">
        <v>1954</v>
      </c>
      <c r="B1192" s="73">
        <v>533477</v>
      </c>
      <c r="C1192" s="71" t="s">
        <v>170</v>
      </c>
      <c r="D1192" s="71" t="s">
        <v>525</v>
      </c>
    </row>
    <row r="1193" spans="1:4" ht="58.5" thickBot="1" x14ac:dyDescent="0.4">
      <c r="A1193" s="71" t="s">
        <v>1955</v>
      </c>
      <c r="B1193" s="73">
        <v>533477</v>
      </c>
      <c r="C1193" s="71" t="s">
        <v>170</v>
      </c>
      <c r="D1193" s="71" t="s">
        <v>525</v>
      </c>
    </row>
    <row r="1194" spans="1:4" ht="73" thickBot="1" x14ac:dyDescent="0.4">
      <c r="A1194" s="71" t="s">
        <v>1956</v>
      </c>
      <c r="B1194" s="73">
        <v>526574</v>
      </c>
      <c r="C1194" s="71" t="s">
        <v>170</v>
      </c>
      <c r="D1194" s="71" t="s">
        <v>192</v>
      </c>
    </row>
    <row r="1195" spans="1:4" ht="73" thickBot="1" x14ac:dyDescent="0.4">
      <c r="A1195" s="71" t="s">
        <v>1957</v>
      </c>
      <c r="B1195" s="73">
        <v>532700</v>
      </c>
      <c r="C1195" s="71" t="s">
        <v>1958</v>
      </c>
      <c r="D1195" s="71" t="s">
        <v>909</v>
      </c>
    </row>
    <row r="1196" spans="1:4" ht="73" thickBot="1" x14ac:dyDescent="0.4">
      <c r="A1196" s="71" t="s">
        <v>1959</v>
      </c>
      <c r="B1196" s="73">
        <v>532700</v>
      </c>
      <c r="C1196" s="71" t="s">
        <v>1958</v>
      </c>
      <c r="D1196" s="71" t="s">
        <v>909</v>
      </c>
    </row>
    <row r="1197" spans="1:4" ht="58.5" thickBot="1" x14ac:dyDescent="0.4">
      <c r="A1197" s="71" t="s">
        <v>1960</v>
      </c>
      <c r="B1197" s="73">
        <v>500246</v>
      </c>
      <c r="C1197" s="71" t="s">
        <v>170</v>
      </c>
      <c r="D1197" s="71" t="s">
        <v>178</v>
      </c>
    </row>
    <row r="1198" spans="1:4" ht="44" thickBot="1" x14ac:dyDescent="0.4">
      <c r="A1198" s="71" t="s">
        <v>1961</v>
      </c>
      <c r="B1198" s="73">
        <v>532658</v>
      </c>
      <c r="C1198" s="71" t="s">
        <v>1962</v>
      </c>
      <c r="D1198" s="71" t="s">
        <v>468</v>
      </c>
    </row>
    <row r="1199" spans="1:4" ht="44" thickBot="1" x14ac:dyDescent="0.4">
      <c r="A1199" s="71" t="s">
        <v>1963</v>
      </c>
      <c r="B1199" s="73">
        <v>523754</v>
      </c>
      <c r="C1199" s="71" t="s">
        <v>170</v>
      </c>
      <c r="D1199" s="71" t="s">
        <v>290</v>
      </c>
    </row>
    <row r="1200" spans="1:4" ht="44" thickBot="1" x14ac:dyDescent="0.4">
      <c r="A1200" s="71" t="s">
        <v>1964</v>
      </c>
      <c r="B1200" s="73">
        <v>530407</v>
      </c>
      <c r="C1200" s="71" t="s">
        <v>170</v>
      </c>
      <c r="D1200" s="71" t="s">
        <v>187</v>
      </c>
    </row>
    <row r="1201" spans="1:4" ht="44" thickBot="1" x14ac:dyDescent="0.4">
      <c r="A1201" s="71" t="s">
        <v>1965</v>
      </c>
      <c r="B1201" s="73">
        <v>531155</v>
      </c>
      <c r="C1201" s="71" t="s">
        <v>170</v>
      </c>
      <c r="D1201" s="71" t="s">
        <v>208</v>
      </c>
    </row>
    <row r="1202" spans="1:4" ht="44" thickBot="1" x14ac:dyDescent="0.4">
      <c r="A1202" s="71" t="s">
        <v>1966</v>
      </c>
      <c r="B1202" s="73">
        <v>539844</v>
      </c>
      <c r="C1202" s="71" t="s">
        <v>1967</v>
      </c>
      <c r="D1202" s="71" t="s">
        <v>336</v>
      </c>
    </row>
    <row r="1203" spans="1:4" ht="44" thickBot="1" x14ac:dyDescent="0.4">
      <c r="A1203" s="71" t="s">
        <v>1968</v>
      </c>
      <c r="B1203" s="73">
        <v>540596</v>
      </c>
      <c r="C1203" s="71" t="s">
        <v>1969</v>
      </c>
      <c r="D1203" s="71" t="s">
        <v>208</v>
      </c>
    </row>
    <row r="1204" spans="1:4" ht="73" thickBot="1" x14ac:dyDescent="0.4">
      <c r="A1204" s="71" t="s">
        <v>1970</v>
      </c>
      <c r="B1204" s="73">
        <v>533261</v>
      </c>
      <c r="C1204" s="71" t="s">
        <v>1971</v>
      </c>
      <c r="D1204" s="71" t="s">
        <v>173</v>
      </c>
    </row>
    <row r="1205" spans="1:4" ht="44" thickBot="1" x14ac:dyDescent="0.4">
      <c r="A1205" s="71" t="s">
        <v>1972</v>
      </c>
      <c r="B1205" s="73">
        <v>530909</v>
      </c>
      <c r="C1205" s="71" t="s">
        <v>170</v>
      </c>
      <c r="D1205" s="71" t="s">
        <v>591</v>
      </c>
    </row>
    <row r="1206" spans="1:4" ht="44" thickBot="1" x14ac:dyDescent="0.4">
      <c r="A1206" s="71" t="s">
        <v>1973</v>
      </c>
      <c r="B1206" s="73">
        <v>531502</v>
      </c>
      <c r="C1206" s="71" t="s">
        <v>170</v>
      </c>
      <c r="D1206" s="71" t="s">
        <v>591</v>
      </c>
    </row>
    <row r="1207" spans="1:4" ht="44" thickBot="1" x14ac:dyDescent="0.4">
      <c r="A1207" s="71" t="s">
        <v>1974</v>
      </c>
      <c r="B1207" s="73">
        <v>531502</v>
      </c>
      <c r="C1207" s="71" t="s">
        <v>170</v>
      </c>
      <c r="D1207" s="71" t="s">
        <v>591</v>
      </c>
    </row>
    <row r="1208" spans="1:4" ht="44" thickBot="1" x14ac:dyDescent="0.4">
      <c r="A1208" s="71" t="s">
        <v>1975</v>
      </c>
      <c r="B1208" s="73">
        <v>500133</v>
      </c>
      <c r="C1208" s="71" t="s">
        <v>1976</v>
      </c>
      <c r="D1208" s="71" t="s">
        <v>355</v>
      </c>
    </row>
    <row r="1209" spans="1:4" ht="44" thickBot="1" x14ac:dyDescent="0.4">
      <c r="A1209" s="71" t="s">
        <v>1977</v>
      </c>
      <c r="B1209" s="73">
        <v>500133</v>
      </c>
      <c r="C1209" s="71" t="s">
        <v>1978</v>
      </c>
      <c r="D1209" s="71" t="s">
        <v>355</v>
      </c>
    </row>
    <row r="1210" spans="1:4" ht="73" thickBot="1" x14ac:dyDescent="0.4">
      <c r="A1210" s="71" t="s">
        <v>1979</v>
      </c>
      <c r="B1210" s="73">
        <v>540455</v>
      </c>
      <c r="C1210" s="71" t="s">
        <v>170</v>
      </c>
      <c r="D1210" s="71" t="s">
        <v>153</v>
      </c>
    </row>
    <row r="1211" spans="1:4" ht="44" thickBot="1" x14ac:dyDescent="0.4">
      <c r="A1211" s="71" t="s">
        <v>1980</v>
      </c>
      <c r="B1211" s="73">
        <v>511716</v>
      </c>
      <c r="C1211" s="71" t="s">
        <v>170</v>
      </c>
      <c r="D1211" s="71" t="s">
        <v>187</v>
      </c>
    </row>
    <row r="1212" spans="1:4" ht="44" thickBot="1" x14ac:dyDescent="0.4">
      <c r="A1212" s="71" t="s">
        <v>1981</v>
      </c>
      <c r="B1212" s="73">
        <v>500495</v>
      </c>
      <c r="C1212" s="71" t="s">
        <v>1982</v>
      </c>
      <c r="D1212" s="71" t="s">
        <v>248</v>
      </c>
    </row>
    <row r="1213" spans="1:4" ht="58.5" thickBot="1" x14ac:dyDescent="0.4">
      <c r="A1213" s="71" t="s">
        <v>1983</v>
      </c>
      <c r="B1213" s="73">
        <v>531259</v>
      </c>
      <c r="C1213" s="71" t="s">
        <v>170</v>
      </c>
      <c r="D1213" s="71" t="s">
        <v>1772</v>
      </c>
    </row>
    <row r="1214" spans="1:4" ht="58.5" thickBot="1" x14ac:dyDescent="0.4">
      <c r="A1214" s="71" t="s">
        <v>1984</v>
      </c>
      <c r="B1214" s="73">
        <v>514118</v>
      </c>
      <c r="C1214" s="71" t="s">
        <v>170</v>
      </c>
      <c r="D1214" s="71" t="s">
        <v>185</v>
      </c>
    </row>
    <row r="1215" spans="1:4" ht="58.5" thickBot="1" x14ac:dyDescent="0.4">
      <c r="A1215" s="71" t="s">
        <v>1985</v>
      </c>
      <c r="B1215" s="73">
        <v>514118</v>
      </c>
      <c r="C1215" s="71" t="s">
        <v>170</v>
      </c>
      <c r="D1215" s="71" t="s">
        <v>185</v>
      </c>
    </row>
    <row r="1216" spans="1:4" ht="44" thickBot="1" x14ac:dyDescent="0.4">
      <c r="A1216" s="71" t="s">
        <v>1986</v>
      </c>
      <c r="B1216" s="73">
        <v>532787</v>
      </c>
      <c r="C1216" s="71" t="s">
        <v>1987</v>
      </c>
      <c r="D1216" s="71" t="s">
        <v>1988</v>
      </c>
    </row>
    <row r="1217" spans="1:4" ht="44" thickBot="1" x14ac:dyDescent="0.4">
      <c r="A1217" s="71" t="s">
        <v>1989</v>
      </c>
      <c r="B1217" s="73">
        <v>533149</v>
      </c>
      <c r="C1217" s="71" t="s">
        <v>170</v>
      </c>
      <c r="D1217" s="71" t="s">
        <v>153</v>
      </c>
    </row>
    <row r="1218" spans="1:4" ht="44" thickBot="1" x14ac:dyDescent="0.4">
      <c r="A1218" s="71" t="s">
        <v>1990</v>
      </c>
      <c r="B1218" s="73">
        <v>533704</v>
      </c>
      <c r="C1218" s="71" t="s">
        <v>1991</v>
      </c>
      <c r="D1218" s="71" t="s">
        <v>1418</v>
      </c>
    </row>
    <row r="1219" spans="1:4" ht="58.5" thickBot="1" x14ac:dyDescent="0.4">
      <c r="A1219" s="71" t="s">
        <v>1992</v>
      </c>
      <c r="B1219" s="73">
        <v>500135</v>
      </c>
      <c r="C1219" s="71" t="s">
        <v>1993</v>
      </c>
      <c r="D1219" s="71" t="s">
        <v>365</v>
      </c>
    </row>
    <row r="1220" spans="1:4" ht="87.5" thickBot="1" x14ac:dyDescent="0.4">
      <c r="A1220" s="71" t="s">
        <v>1994</v>
      </c>
      <c r="B1220" s="73">
        <v>534927</v>
      </c>
      <c r="C1220" s="71" t="s">
        <v>170</v>
      </c>
      <c r="D1220" s="71" t="s">
        <v>368</v>
      </c>
    </row>
    <row r="1221" spans="1:4" ht="58.5" thickBot="1" x14ac:dyDescent="0.4">
      <c r="A1221" s="71" t="s">
        <v>1995</v>
      </c>
      <c r="B1221" s="73">
        <v>500136</v>
      </c>
      <c r="C1221" s="71" t="s">
        <v>1996</v>
      </c>
      <c r="D1221" s="71" t="s">
        <v>218</v>
      </c>
    </row>
    <row r="1222" spans="1:4" ht="29.5" thickBot="1" x14ac:dyDescent="0.4">
      <c r="A1222" s="71" t="s">
        <v>1997</v>
      </c>
      <c r="B1222" s="73">
        <v>537707</v>
      </c>
      <c r="C1222" s="71" t="s">
        <v>170</v>
      </c>
      <c r="D1222" s="71" t="s">
        <v>256</v>
      </c>
    </row>
    <row r="1223" spans="1:4" ht="44" thickBot="1" x14ac:dyDescent="0.4">
      <c r="A1223" s="71" t="s">
        <v>1998</v>
      </c>
      <c r="B1223" s="73">
        <v>521137</v>
      </c>
      <c r="C1223" s="71" t="s">
        <v>170</v>
      </c>
      <c r="D1223" s="71" t="s">
        <v>185</v>
      </c>
    </row>
    <row r="1224" spans="1:4" ht="58.5" thickBot="1" x14ac:dyDescent="0.4">
      <c r="A1224" s="71" t="s">
        <v>1999</v>
      </c>
      <c r="B1224" s="73">
        <v>530929</v>
      </c>
      <c r="C1224" s="71" t="s">
        <v>170</v>
      </c>
      <c r="D1224" s="71" t="s">
        <v>192</v>
      </c>
    </row>
    <row r="1225" spans="1:4" ht="44" thickBot="1" x14ac:dyDescent="0.4">
      <c r="A1225" s="71" t="s">
        <v>2000</v>
      </c>
      <c r="B1225" s="73">
        <v>532823</v>
      </c>
      <c r="C1225" s="71" t="s">
        <v>2001</v>
      </c>
      <c r="D1225" s="71" t="s">
        <v>447</v>
      </c>
    </row>
    <row r="1226" spans="1:4" ht="73" thickBot="1" x14ac:dyDescent="0.4">
      <c r="A1226" s="71" t="s">
        <v>2002</v>
      </c>
      <c r="B1226" s="71" t="s">
        <v>170</v>
      </c>
      <c r="C1226" s="71" t="s">
        <v>2003</v>
      </c>
      <c r="D1226" s="71" t="s">
        <v>181</v>
      </c>
    </row>
    <row r="1227" spans="1:4" ht="58.5" thickBot="1" x14ac:dyDescent="0.4">
      <c r="A1227" s="71" t="s">
        <v>2004</v>
      </c>
      <c r="B1227" s="73">
        <v>533109</v>
      </c>
      <c r="C1227" s="71" t="s">
        <v>2005</v>
      </c>
      <c r="D1227" s="71" t="s">
        <v>267</v>
      </c>
    </row>
    <row r="1228" spans="1:4" ht="73" thickBot="1" x14ac:dyDescent="0.4">
      <c r="A1228" s="71" t="s">
        <v>2006</v>
      </c>
      <c r="B1228" s="73">
        <v>521014</v>
      </c>
      <c r="C1228" s="71" t="s">
        <v>170</v>
      </c>
      <c r="D1228" s="71" t="s">
        <v>185</v>
      </c>
    </row>
    <row r="1229" spans="1:4" ht="73" thickBot="1" x14ac:dyDescent="0.4">
      <c r="A1229" s="71" t="s">
        <v>2007</v>
      </c>
      <c r="B1229" s="71" t="s">
        <v>170</v>
      </c>
      <c r="C1229" s="71" t="s">
        <v>2008</v>
      </c>
      <c r="D1229" s="71" t="s">
        <v>185</v>
      </c>
    </row>
    <row r="1230" spans="1:4" ht="44" thickBot="1" x14ac:dyDescent="0.4">
      <c r="A1230" s="71" t="s">
        <v>2009</v>
      </c>
      <c r="B1230" s="73">
        <v>542668</v>
      </c>
      <c r="C1230" s="71" t="s">
        <v>2010</v>
      </c>
      <c r="D1230" s="71" t="s">
        <v>591</v>
      </c>
    </row>
    <row r="1231" spans="1:4" ht="87.5" thickBot="1" x14ac:dyDescent="0.4">
      <c r="A1231" s="71" t="s">
        <v>2011</v>
      </c>
      <c r="B1231" s="73">
        <v>531508</v>
      </c>
      <c r="C1231" s="71" t="s">
        <v>2012</v>
      </c>
      <c r="D1231" s="71" t="s">
        <v>716</v>
      </c>
    </row>
    <row r="1232" spans="1:4" ht="73" thickBot="1" x14ac:dyDescent="0.4">
      <c r="A1232" s="71" t="s">
        <v>2013</v>
      </c>
      <c r="B1232" s="73">
        <v>531508</v>
      </c>
      <c r="C1232" s="71" t="s">
        <v>2012</v>
      </c>
      <c r="D1232" s="71" t="s">
        <v>716</v>
      </c>
    </row>
    <row r="1233" spans="1:4" ht="58.5" thickBot="1" x14ac:dyDescent="0.4">
      <c r="A1233" s="71" t="s">
        <v>2014</v>
      </c>
      <c r="B1233" s="73">
        <v>508906</v>
      </c>
      <c r="C1233" s="71" t="s">
        <v>2015</v>
      </c>
      <c r="D1233" s="71" t="s">
        <v>183</v>
      </c>
    </row>
    <row r="1234" spans="1:4" ht="58.5" thickBot="1" x14ac:dyDescent="0.4">
      <c r="A1234" s="71" t="s">
        <v>2016</v>
      </c>
      <c r="B1234" s="73">
        <v>532684</v>
      </c>
      <c r="C1234" s="71" t="s">
        <v>2017</v>
      </c>
      <c r="D1234" s="71" t="s">
        <v>1090</v>
      </c>
    </row>
    <row r="1235" spans="1:4" ht="44" thickBot="1" x14ac:dyDescent="0.4">
      <c r="A1235" s="71" t="s">
        <v>2018</v>
      </c>
      <c r="B1235" s="73">
        <v>524790</v>
      </c>
      <c r="C1235" s="71" t="s">
        <v>170</v>
      </c>
      <c r="D1235" s="71" t="s">
        <v>208</v>
      </c>
    </row>
    <row r="1236" spans="1:4" ht="58.5" thickBot="1" x14ac:dyDescent="0.4">
      <c r="A1236" s="71" t="s">
        <v>2019</v>
      </c>
      <c r="B1236" s="73">
        <v>514060</v>
      </c>
      <c r="C1236" s="71" t="s">
        <v>170</v>
      </c>
      <c r="D1236" s="71" t="s">
        <v>185</v>
      </c>
    </row>
    <row r="1237" spans="1:4" ht="44" thickBot="1" x14ac:dyDescent="0.4">
      <c r="A1237" s="71" t="s">
        <v>2020</v>
      </c>
      <c r="B1237" s="73">
        <v>514358</v>
      </c>
      <c r="C1237" s="71" t="s">
        <v>170</v>
      </c>
      <c r="D1237" s="71" t="s">
        <v>185</v>
      </c>
    </row>
    <row r="1238" spans="1:4" ht="44" thickBot="1" x14ac:dyDescent="0.4">
      <c r="A1238" s="71" t="s">
        <v>2021</v>
      </c>
      <c r="B1238" s="73">
        <v>532511</v>
      </c>
      <c r="C1238" s="71" t="s">
        <v>2022</v>
      </c>
      <c r="D1238" s="71" t="s">
        <v>314</v>
      </c>
    </row>
    <row r="1239" spans="1:4" ht="44" thickBot="1" x14ac:dyDescent="0.4">
      <c r="A1239" s="71" t="s">
        <v>2023</v>
      </c>
      <c r="B1239" s="73">
        <v>500650</v>
      </c>
      <c r="C1239" s="71" t="s">
        <v>2024</v>
      </c>
      <c r="D1239" s="71" t="s">
        <v>330</v>
      </c>
    </row>
    <row r="1240" spans="1:4" ht="58.5" thickBot="1" x14ac:dyDescent="0.4">
      <c r="A1240" s="71" t="s">
        <v>2025</v>
      </c>
      <c r="B1240" s="73">
        <v>533090</v>
      </c>
      <c r="C1240" s="71" t="s">
        <v>2026</v>
      </c>
      <c r="D1240" s="71" t="s">
        <v>500</v>
      </c>
    </row>
    <row r="1241" spans="1:4" ht="58.5" thickBot="1" x14ac:dyDescent="0.4">
      <c r="A1241" s="71" t="s">
        <v>2027</v>
      </c>
      <c r="B1241" s="73">
        <v>500086</v>
      </c>
      <c r="C1241" s="71" t="s">
        <v>2028</v>
      </c>
      <c r="D1241" s="71" t="s">
        <v>525</v>
      </c>
    </row>
    <row r="1242" spans="1:4" ht="58.5" thickBot="1" x14ac:dyDescent="0.4">
      <c r="A1242" s="71" t="s">
        <v>2029</v>
      </c>
      <c r="B1242" s="71" t="s">
        <v>170</v>
      </c>
      <c r="C1242" s="71" t="s">
        <v>2030</v>
      </c>
      <c r="D1242" s="71" t="s">
        <v>525</v>
      </c>
    </row>
    <row r="1243" spans="1:4" ht="44" thickBot="1" x14ac:dyDescent="0.4">
      <c r="A1243" s="71" t="s">
        <v>2031</v>
      </c>
      <c r="B1243" s="73">
        <v>530571</v>
      </c>
      <c r="C1243" s="71" t="s">
        <v>170</v>
      </c>
      <c r="D1243" s="71" t="s">
        <v>591</v>
      </c>
    </row>
    <row r="1244" spans="1:4" ht="58.5" thickBot="1" x14ac:dyDescent="0.4">
      <c r="A1244" s="71" t="s">
        <v>2032</v>
      </c>
      <c r="B1244" s="73">
        <v>526614</v>
      </c>
      <c r="C1244" s="71" t="s">
        <v>170</v>
      </c>
      <c r="D1244" s="71" t="s">
        <v>1090</v>
      </c>
    </row>
    <row r="1245" spans="1:4" ht="102" thickBot="1" x14ac:dyDescent="0.4">
      <c r="A1245" s="71" t="s">
        <v>2033</v>
      </c>
      <c r="B1245" s="73">
        <v>539552</v>
      </c>
      <c r="C1245" s="71" t="s">
        <v>170</v>
      </c>
      <c r="D1245" s="71" t="s">
        <v>187</v>
      </c>
    </row>
    <row r="1246" spans="1:4" ht="58.5" thickBot="1" x14ac:dyDescent="0.4">
      <c r="A1246" s="71" t="s">
        <v>2034</v>
      </c>
      <c r="B1246" s="73">
        <v>532656</v>
      </c>
      <c r="C1246" s="71" t="s">
        <v>170</v>
      </c>
      <c r="D1246" s="71" t="s">
        <v>202</v>
      </c>
    </row>
    <row r="1247" spans="1:4" ht="58.5" thickBot="1" x14ac:dyDescent="0.4">
      <c r="A1247" s="71" t="s">
        <v>2035</v>
      </c>
      <c r="B1247" s="73">
        <v>514474</v>
      </c>
      <c r="C1247" s="71" t="s">
        <v>170</v>
      </c>
      <c r="D1247" s="71" t="s">
        <v>185</v>
      </c>
    </row>
    <row r="1248" spans="1:4" ht="58.5" thickBot="1" x14ac:dyDescent="0.4">
      <c r="A1248" s="71" t="s">
        <v>2036</v>
      </c>
      <c r="B1248" s="73">
        <v>530117</v>
      </c>
      <c r="C1248" s="71" t="s">
        <v>2037</v>
      </c>
      <c r="D1248" s="71" t="s">
        <v>330</v>
      </c>
    </row>
    <row r="1249" spans="1:4" ht="44" thickBot="1" x14ac:dyDescent="0.4">
      <c r="A1249" s="71" t="s">
        <v>2038</v>
      </c>
      <c r="B1249" s="73">
        <v>530079</v>
      </c>
      <c r="C1249" s="71" t="s">
        <v>170</v>
      </c>
      <c r="D1249" s="71" t="s">
        <v>185</v>
      </c>
    </row>
    <row r="1250" spans="1:4" ht="73" thickBot="1" x14ac:dyDescent="0.4">
      <c r="A1250" s="71" t="s">
        <v>2039</v>
      </c>
      <c r="B1250" s="73">
        <v>532666</v>
      </c>
      <c r="C1250" s="71" t="s">
        <v>2040</v>
      </c>
      <c r="D1250" s="71" t="s">
        <v>156</v>
      </c>
    </row>
    <row r="1251" spans="1:4" ht="29.5" thickBot="1" x14ac:dyDescent="0.4">
      <c r="A1251" s="71" t="s">
        <v>2041</v>
      </c>
      <c r="B1251" s="73">
        <v>531599</v>
      </c>
      <c r="C1251" s="71" t="s">
        <v>2042</v>
      </c>
      <c r="D1251" s="71" t="s">
        <v>208</v>
      </c>
    </row>
    <row r="1252" spans="1:4" ht="73" thickBot="1" x14ac:dyDescent="0.4">
      <c r="A1252" s="71" t="s">
        <v>2043</v>
      </c>
      <c r="B1252" s="73">
        <v>505744</v>
      </c>
      <c r="C1252" s="71" t="s">
        <v>2044</v>
      </c>
      <c r="D1252" s="71" t="s">
        <v>525</v>
      </c>
    </row>
    <row r="1253" spans="1:4" ht="73" thickBot="1" x14ac:dyDescent="0.4">
      <c r="A1253" s="71" t="s">
        <v>2045</v>
      </c>
      <c r="B1253" s="73">
        <v>505744</v>
      </c>
      <c r="C1253" s="71" t="s">
        <v>2044</v>
      </c>
      <c r="D1253" s="71" t="s">
        <v>525</v>
      </c>
    </row>
    <row r="1254" spans="1:4" ht="44" thickBot="1" x14ac:dyDescent="0.4">
      <c r="A1254" s="71" t="s">
        <v>2046</v>
      </c>
      <c r="B1254" s="71" t="s">
        <v>170</v>
      </c>
      <c r="C1254" s="71" t="s">
        <v>2047</v>
      </c>
      <c r="D1254" s="71" t="s">
        <v>181</v>
      </c>
    </row>
    <row r="1255" spans="1:4" ht="29.5" thickBot="1" x14ac:dyDescent="0.4">
      <c r="A1255" s="71" t="s">
        <v>2048</v>
      </c>
      <c r="B1255" s="73">
        <v>526689</v>
      </c>
      <c r="C1255" s="71" t="s">
        <v>170</v>
      </c>
      <c r="D1255" s="71" t="s">
        <v>290</v>
      </c>
    </row>
    <row r="1256" spans="1:4" ht="73" thickBot="1" x14ac:dyDescent="0.4">
      <c r="A1256" s="71" t="s">
        <v>2049</v>
      </c>
      <c r="B1256" s="73">
        <v>500141</v>
      </c>
      <c r="C1256" s="71" t="s">
        <v>170</v>
      </c>
      <c r="D1256" s="71" t="s">
        <v>202</v>
      </c>
    </row>
    <row r="1257" spans="1:4" ht="87.5" thickBot="1" x14ac:dyDescent="0.4">
      <c r="A1257" s="71" t="s">
        <v>2050</v>
      </c>
      <c r="B1257" s="73">
        <v>590024</v>
      </c>
      <c r="C1257" s="71" t="s">
        <v>2051</v>
      </c>
      <c r="D1257" s="71" t="s">
        <v>678</v>
      </c>
    </row>
    <row r="1258" spans="1:4" ht="44" thickBot="1" x14ac:dyDescent="0.4">
      <c r="A1258" s="71" t="s">
        <v>2052</v>
      </c>
      <c r="B1258" s="73">
        <v>533896</v>
      </c>
      <c r="C1258" s="71" t="s">
        <v>170</v>
      </c>
      <c r="D1258" s="71" t="s">
        <v>208</v>
      </c>
    </row>
    <row r="1259" spans="1:4" ht="44" thickBot="1" x14ac:dyDescent="0.4">
      <c r="A1259" s="71" t="s">
        <v>2053</v>
      </c>
      <c r="B1259" s="73">
        <v>500142</v>
      </c>
      <c r="C1259" s="71" t="s">
        <v>170</v>
      </c>
      <c r="D1259" s="71" t="s">
        <v>187</v>
      </c>
    </row>
    <row r="1260" spans="1:4" ht="44" thickBot="1" x14ac:dyDescent="0.4">
      <c r="A1260" s="71" t="s">
        <v>2054</v>
      </c>
      <c r="B1260" s="73">
        <v>507910</v>
      </c>
      <c r="C1260" s="71" t="s">
        <v>170</v>
      </c>
      <c r="D1260" s="71" t="s">
        <v>290</v>
      </c>
    </row>
    <row r="1261" spans="1:4" ht="44" thickBot="1" x14ac:dyDescent="0.4">
      <c r="A1261" s="71" t="s">
        <v>2055</v>
      </c>
      <c r="B1261" s="73">
        <v>507910</v>
      </c>
      <c r="C1261" s="71" t="s">
        <v>170</v>
      </c>
      <c r="D1261" s="71" t="s">
        <v>290</v>
      </c>
    </row>
    <row r="1262" spans="1:4" ht="58.5" thickBot="1" x14ac:dyDescent="0.4">
      <c r="A1262" s="71" t="s">
        <v>2056</v>
      </c>
      <c r="B1262" s="73">
        <v>532768</v>
      </c>
      <c r="C1262" s="71" t="s">
        <v>2057</v>
      </c>
      <c r="D1262" s="71" t="s">
        <v>525</v>
      </c>
    </row>
    <row r="1263" spans="1:4" ht="44" thickBot="1" x14ac:dyDescent="0.4">
      <c r="A1263" s="71" t="s">
        <v>2058</v>
      </c>
      <c r="B1263" s="73">
        <v>526227</v>
      </c>
      <c r="C1263" s="71" t="s">
        <v>2059</v>
      </c>
      <c r="D1263" s="71" t="s">
        <v>185</v>
      </c>
    </row>
    <row r="1264" spans="1:4" ht="44" thickBot="1" x14ac:dyDescent="0.4">
      <c r="A1264" s="71" t="s">
        <v>2060</v>
      </c>
      <c r="B1264" s="73">
        <v>532022</v>
      </c>
      <c r="C1264" s="71" t="s">
        <v>170</v>
      </c>
      <c r="D1264" s="71" t="s">
        <v>185</v>
      </c>
    </row>
    <row r="1265" spans="1:4" ht="44" thickBot="1" x14ac:dyDescent="0.4">
      <c r="A1265" s="71" t="s">
        <v>2061</v>
      </c>
      <c r="B1265" s="73">
        <v>526227</v>
      </c>
      <c r="C1265" s="71" t="s">
        <v>2059</v>
      </c>
      <c r="D1265" s="71" t="s">
        <v>185</v>
      </c>
    </row>
    <row r="1266" spans="1:4" ht="87.5" thickBot="1" x14ac:dyDescent="0.4">
      <c r="A1266" s="71" t="s">
        <v>2062</v>
      </c>
      <c r="B1266" s="73">
        <v>539098</v>
      </c>
      <c r="C1266" s="71" t="s">
        <v>170</v>
      </c>
      <c r="D1266" s="71" t="s">
        <v>195</v>
      </c>
    </row>
    <row r="1267" spans="1:4" ht="58.5" thickBot="1" x14ac:dyDescent="0.4">
      <c r="A1267" s="71" t="s">
        <v>2063</v>
      </c>
      <c r="B1267" s="73">
        <v>541557</v>
      </c>
      <c r="C1267" s="71" t="s">
        <v>2064</v>
      </c>
      <c r="D1267" s="71" t="s">
        <v>330</v>
      </c>
    </row>
    <row r="1268" spans="1:4" ht="58.5" thickBot="1" x14ac:dyDescent="0.4">
      <c r="A1268" s="71" t="s">
        <v>2065</v>
      </c>
      <c r="B1268" s="73">
        <v>517264</v>
      </c>
      <c r="C1268" s="71" t="s">
        <v>2066</v>
      </c>
      <c r="D1268" s="71" t="s">
        <v>712</v>
      </c>
    </row>
    <row r="1269" spans="1:4" ht="58.5" thickBot="1" x14ac:dyDescent="0.4">
      <c r="A1269" s="71" t="s">
        <v>2067</v>
      </c>
      <c r="B1269" s="73">
        <v>533333</v>
      </c>
      <c r="C1269" s="71" t="s">
        <v>2068</v>
      </c>
      <c r="D1269" s="71" t="s">
        <v>330</v>
      </c>
    </row>
    <row r="1270" spans="1:4" ht="87.5" thickBot="1" x14ac:dyDescent="0.4">
      <c r="A1270" s="71" t="s">
        <v>2069</v>
      </c>
      <c r="B1270" s="73">
        <v>508954</v>
      </c>
      <c r="C1270" s="71" t="s">
        <v>170</v>
      </c>
      <c r="D1270" s="71" t="s">
        <v>187</v>
      </c>
    </row>
    <row r="1271" spans="1:4" ht="44" thickBot="1" x14ac:dyDescent="0.4">
      <c r="A1271" s="71" t="s">
        <v>2070</v>
      </c>
      <c r="B1271" s="73">
        <v>500144</v>
      </c>
      <c r="C1271" s="71" t="s">
        <v>2071</v>
      </c>
      <c r="D1271" s="71" t="s">
        <v>468</v>
      </c>
    </row>
    <row r="1272" spans="1:4" ht="44" thickBot="1" x14ac:dyDescent="0.4">
      <c r="A1272" s="71" t="s">
        <v>2072</v>
      </c>
      <c r="B1272" s="73">
        <v>500940</v>
      </c>
      <c r="C1272" s="71" t="s">
        <v>2073</v>
      </c>
      <c r="D1272" s="71" t="s">
        <v>290</v>
      </c>
    </row>
    <row r="1273" spans="1:4" ht="73" thickBot="1" x14ac:dyDescent="0.4">
      <c r="A1273" s="71" t="s">
        <v>2074</v>
      </c>
      <c r="B1273" s="73">
        <v>511122</v>
      </c>
      <c r="C1273" s="71" t="s">
        <v>170</v>
      </c>
      <c r="D1273" s="71" t="s">
        <v>187</v>
      </c>
    </row>
    <row r="1274" spans="1:4" ht="73" thickBot="1" x14ac:dyDescent="0.4">
      <c r="A1274" s="71" t="s">
        <v>2075</v>
      </c>
      <c r="B1274" s="73">
        <v>511122</v>
      </c>
      <c r="C1274" s="71" t="s">
        <v>170</v>
      </c>
      <c r="D1274" s="71" t="s">
        <v>187</v>
      </c>
    </row>
    <row r="1275" spans="1:4" ht="73" thickBot="1" x14ac:dyDescent="0.4">
      <c r="A1275" s="71" t="s">
        <v>2076</v>
      </c>
      <c r="B1275" s="73">
        <v>532379</v>
      </c>
      <c r="C1275" s="71" t="s">
        <v>170</v>
      </c>
      <c r="D1275" s="71" t="s">
        <v>263</v>
      </c>
    </row>
    <row r="1276" spans="1:4" ht="58.5" thickBot="1" x14ac:dyDescent="0.4">
      <c r="A1276" s="71" t="s">
        <v>2077</v>
      </c>
      <c r="B1276" s="73">
        <v>532809</v>
      </c>
      <c r="C1276" s="71" t="s">
        <v>2078</v>
      </c>
      <c r="D1276" s="71" t="s">
        <v>500</v>
      </c>
    </row>
    <row r="1277" spans="1:4" ht="58.5" thickBot="1" x14ac:dyDescent="0.4">
      <c r="A1277" s="71" t="s">
        <v>2079</v>
      </c>
      <c r="B1277" s="73">
        <v>524743</v>
      </c>
      <c r="C1277" s="71" t="s">
        <v>170</v>
      </c>
      <c r="D1277" s="71" t="s">
        <v>218</v>
      </c>
    </row>
    <row r="1278" spans="1:4" ht="58.5" thickBot="1" x14ac:dyDescent="0.4">
      <c r="A1278" s="71" t="s">
        <v>2080</v>
      </c>
      <c r="B1278" s="71" t="s">
        <v>170</v>
      </c>
      <c r="C1278" s="71" t="s">
        <v>2081</v>
      </c>
      <c r="D1278" s="71" t="s">
        <v>181</v>
      </c>
    </row>
    <row r="1279" spans="1:4" ht="58.5" thickBot="1" x14ac:dyDescent="0.4">
      <c r="A1279" s="71" t="s">
        <v>2082</v>
      </c>
      <c r="B1279" s="73">
        <v>530885</v>
      </c>
      <c r="C1279" s="71" t="s">
        <v>170</v>
      </c>
      <c r="D1279" s="71" t="s">
        <v>156</v>
      </c>
    </row>
    <row r="1280" spans="1:4" ht="44" thickBot="1" x14ac:dyDescent="0.4">
      <c r="A1280" s="71" t="s">
        <v>2083</v>
      </c>
      <c r="B1280" s="73">
        <v>536751</v>
      </c>
      <c r="C1280" s="71" t="s">
        <v>170</v>
      </c>
      <c r="D1280" s="71" t="s">
        <v>153</v>
      </c>
    </row>
    <row r="1281" spans="1:4" ht="58.5" thickBot="1" x14ac:dyDescent="0.4">
      <c r="A1281" s="71" t="s">
        <v>2084</v>
      </c>
      <c r="B1281" s="73">
        <v>523672</v>
      </c>
      <c r="C1281" s="71" t="s">
        <v>170</v>
      </c>
      <c r="D1281" s="71" t="s">
        <v>368</v>
      </c>
    </row>
    <row r="1282" spans="1:4" ht="102" thickBot="1" x14ac:dyDescent="0.4">
      <c r="A1282" s="71" t="s">
        <v>2085</v>
      </c>
      <c r="B1282" s="73">
        <v>533638</v>
      </c>
      <c r="C1282" s="71" t="s">
        <v>2086</v>
      </c>
      <c r="D1282" s="71" t="s">
        <v>290</v>
      </c>
    </row>
    <row r="1283" spans="1:4" ht="58.5" thickBot="1" x14ac:dyDescent="0.4">
      <c r="A1283" s="71" t="s">
        <v>2087</v>
      </c>
      <c r="B1283" s="73">
        <v>540267</v>
      </c>
      <c r="C1283" s="71" t="s">
        <v>170</v>
      </c>
      <c r="D1283" s="71" t="s">
        <v>192</v>
      </c>
    </row>
    <row r="1284" spans="1:4" ht="44" thickBot="1" x14ac:dyDescent="0.4">
      <c r="A1284" s="71" t="s">
        <v>2088</v>
      </c>
      <c r="B1284" s="73">
        <v>530705</v>
      </c>
      <c r="C1284" s="71" t="s">
        <v>170</v>
      </c>
      <c r="D1284" s="71" t="s">
        <v>185</v>
      </c>
    </row>
    <row r="1285" spans="1:4" ht="58.5" thickBot="1" x14ac:dyDescent="0.4">
      <c r="A1285" s="71" t="s">
        <v>2089</v>
      </c>
      <c r="B1285" s="73">
        <v>532518</v>
      </c>
      <c r="C1285" s="71" t="s">
        <v>170</v>
      </c>
      <c r="D1285" s="71" t="s">
        <v>190</v>
      </c>
    </row>
    <row r="1286" spans="1:4" ht="44" thickBot="1" x14ac:dyDescent="0.4">
      <c r="A1286" s="71" t="s">
        <v>2090</v>
      </c>
      <c r="B1286" s="73">
        <v>522017</v>
      </c>
      <c r="C1286" s="71" t="s">
        <v>170</v>
      </c>
      <c r="D1286" s="71" t="s">
        <v>468</v>
      </c>
    </row>
    <row r="1287" spans="1:4" ht="73" thickBot="1" x14ac:dyDescent="0.4">
      <c r="A1287" s="71" t="s">
        <v>2091</v>
      </c>
      <c r="B1287" s="73">
        <v>534757</v>
      </c>
      <c r="C1287" s="71" t="s">
        <v>170</v>
      </c>
      <c r="D1287" s="71" t="s">
        <v>187</v>
      </c>
    </row>
    <row r="1288" spans="1:4" ht="73" thickBot="1" x14ac:dyDescent="0.4">
      <c r="A1288" s="71" t="s">
        <v>2092</v>
      </c>
      <c r="B1288" s="71" t="s">
        <v>170</v>
      </c>
      <c r="C1288" s="71" t="s">
        <v>2093</v>
      </c>
      <c r="D1288" s="71" t="s">
        <v>181</v>
      </c>
    </row>
    <row r="1289" spans="1:4" ht="87.5" thickBot="1" x14ac:dyDescent="0.4">
      <c r="A1289" s="71" t="s">
        <v>2094</v>
      </c>
      <c r="B1289" s="73">
        <v>540945</v>
      </c>
      <c r="C1289" s="71" t="s">
        <v>170</v>
      </c>
      <c r="D1289" s="71" t="s">
        <v>254</v>
      </c>
    </row>
    <row r="1290" spans="1:4" ht="87.5" thickBot="1" x14ac:dyDescent="0.4">
      <c r="A1290" s="71" t="s">
        <v>2095</v>
      </c>
      <c r="B1290" s="73">
        <v>503831</v>
      </c>
      <c r="C1290" s="71" t="s">
        <v>170</v>
      </c>
      <c r="D1290" s="71" t="s">
        <v>371</v>
      </c>
    </row>
    <row r="1291" spans="1:4" ht="44" thickBot="1" x14ac:dyDescent="0.4">
      <c r="A1291" s="71" t="s">
        <v>2096</v>
      </c>
      <c r="B1291" s="73">
        <v>507552</v>
      </c>
      <c r="C1291" s="71" t="s">
        <v>170</v>
      </c>
      <c r="D1291" s="71" t="s">
        <v>250</v>
      </c>
    </row>
    <row r="1292" spans="1:4" ht="58.5" thickBot="1" x14ac:dyDescent="0.4">
      <c r="A1292" s="71" t="s">
        <v>2097</v>
      </c>
      <c r="B1292" s="73">
        <v>502865</v>
      </c>
      <c r="C1292" s="71" t="s">
        <v>170</v>
      </c>
      <c r="D1292" s="71" t="s">
        <v>178</v>
      </c>
    </row>
    <row r="1293" spans="1:4" ht="44" thickBot="1" x14ac:dyDescent="0.4">
      <c r="A1293" s="71" t="s">
        <v>2098</v>
      </c>
      <c r="B1293" s="73">
        <v>500033</v>
      </c>
      <c r="C1293" s="71" t="s">
        <v>170</v>
      </c>
      <c r="D1293" s="71" t="s">
        <v>2099</v>
      </c>
    </row>
    <row r="1294" spans="1:4" ht="44" thickBot="1" x14ac:dyDescent="0.4">
      <c r="A1294" s="71" t="s">
        <v>2100</v>
      </c>
      <c r="B1294" s="73">
        <v>532843</v>
      </c>
      <c r="C1294" s="71" t="s">
        <v>2101</v>
      </c>
      <c r="D1294" s="71" t="s">
        <v>640</v>
      </c>
    </row>
    <row r="1295" spans="1:4" ht="58.5" thickBot="1" x14ac:dyDescent="0.4">
      <c r="A1295" s="71" t="s">
        <v>2102</v>
      </c>
      <c r="B1295" s="73">
        <v>523696</v>
      </c>
      <c r="C1295" s="71" t="s">
        <v>170</v>
      </c>
      <c r="D1295" s="71" t="s">
        <v>359</v>
      </c>
    </row>
    <row r="1296" spans="1:4" ht="58.5" thickBot="1" x14ac:dyDescent="0.4">
      <c r="A1296" s="71" t="s">
        <v>2103</v>
      </c>
      <c r="B1296" s="73">
        <v>530213</v>
      </c>
      <c r="C1296" s="71" t="s">
        <v>170</v>
      </c>
      <c r="D1296" s="71" t="s">
        <v>192</v>
      </c>
    </row>
    <row r="1297" spans="1:4" ht="58.5" thickBot="1" x14ac:dyDescent="0.4">
      <c r="A1297" s="71" t="s">
        <v>2104</v>
      </c>
      <c r="B1297" s="73">
        <v>500150</v>
      </c>
      <c r="C1297" s="71" t="s">
        <v>2105</v>
      </c>
      <c r="D1297" s="71" t="s">
        <v>218</v>
      </c>
    </row>
    <row r="1298" spans="1:4" ht="58.5" thickBot="1" x14ac:dyDescent="0.4">
      <c r="A1298" s="71" t="s">
        <v>2106</v>
      </c>
      <c r="B1298" s="73">
        <v>500150</v>
      </c>
      <c r="C1298" s="71" t="s">
        <v>2105</v>
      </c>
      <c r="D1298" s="71" t="s">
        <v>218</v>
      </c>
    </row>
    <row r="1299" spans="1:4" ht="58.5" thickBot="1" x14ac:dyDescent="0.4">
      <c r="A1299" s="71" t="s">
        <v>2107</v>
      </c>
      <c r="B1299" s="73">
        <v>513579</v>
      </c>
      <c r="C1299" s="71" t="s">
        <v>170</v>
      </c>
      <c r="D1299" s="71" t="s">
        <v>848</v>
      </c>
    </row>
    <row r="1300" spans="1:4" ht="73" thickBot="1" x14ac:dyDescent="0.4">
      <c r="A1300" s="71" t="s">
        <v>2108</v>
      </c>
      <c r="B1300" s="71" t="s">
        <v>170</v>
      </c>
      <c r="C1300" s="71" t="s">
        <v>2109</v>
      </c>
      <c r="D1300" s="71" t="s">
        <v>181</v>
      </c>
    </row>
    <row r="1301" spans="1:4" ht="102" thickBot="1" x14ac:dyDescent="0.4">
      <c r="A1301" s="71" t="s">
        <v>2110</v>
      </c>
      <c r="B1301" s="73">
        <v>532403</v>
      </c>
      <c r="C1301" s="71" t="s">
        <v>170</v>
      </c>
      <c r="D1301" s="71" t="s">
        <v>263</v>
      </c>
    </row>
    <row r="1302" spans="1:4" ht="58.5" thickBot="1" x14ac:dyDescent="0.4">
      <c r="A1302" s="71" t="s">
        <v>2111</v>
      </c>
      <c r="B1302" s="73">
        <v>540190</v>
      </c>
      <c r="C1302" s="71" t="s">
        <v>170</v>
      </c>
      <c r="D1302" s="71" t="s">
        <v>192</v>
      </c>
    </row>
    <row r="1303" spans="1:4" ht="87.5" thickBot="1" x14ac:dyDescent="0.4">
      <c r="A1303" s="71" t="s">
        <v>2112</v>
      </c>
      <c r="B1303" s="73">
        <v>539839</v>
      </c>
      <c r="C1303" s="71" t="s">
        <v>170</v>
      </c>
      <c r="D1303" s="71" t="s">
        <v>187</v>
      </c>
    </row>
    <row r="1304" spans="1:4" ht="58.5" thickBot="1" x14ac:dyDescent="0.4">
      <c r="A1304" s="71" t="s">
        <v>2113</v>
      </c>
      <c r="B1304" s="73">
        <v>539032</v>
      </c>
      <c r="C1304" s="71" t="s">
        <v>2114</v>
      </c>
      <c r="D1304" s="74" t="s">
        <v>536</v>
      </c>
    </row>
    <row r="1305" spans="1:4" ht="58.5" thickBot="1" x14ac:dyDescent="0.4">
      <c r="A1305" s="71" t="s">
        <v>2115</v>
      </c>
      <c r="B1305" s="73">
        <v>539730</v>
      </c>
      <c r="C1305" s="71" t="s">
        <v>170</v>
      </c>
      <c r="D1305" s="71" t="s">
        <v>208</v>
      </c>
    </row>
    <row r="1306" spans="1:4" ht="58.5" thickBot="1" x14ac:dyDescent="0.4">
      <c r="A1306" s="71" t="s">
        <v>2116</v>
      </c>
      <c r="B1306" s="73">
        <v>530077</v>
      </c>
      <c r="C1306" s="71" t="s">
        <v>170</v>
      </c>
      <c r="D1306" s="71" t="s">
        <v>368</v>
      </c>
    </row>
    <row r="1307" spans="1:4" ht="58.5" thickBot="1" x14ac:dyDescent="0.4">
      <c r="A1307" s="71" t="s">
        <v>2117</v>
      </c>
      <c r="B1307" s="73">
        <v>508980</v>
      </c>
      <c r="C1307" s="71" t="s">
        <v>170</v>
      </c>
      <c r="D1307" s="71" t="s">
        <v>591</v>
      </c>
    </row>
    <row r="1308" spans="1:4" ht="58.5" thickBot="1" x14ac:dyDescent="0.4">
      <c r="A1308" s="71" t="s">
        <v>2118</v>
      </c>
      <c r="B1308" s="73">
        <v>522195</v>
      </c>
      <c r="C1308" s="71" t="s">
        <v>170</v>
      </c>
      <c r="D1308" s="71" t="s">
        <v>525</v>
      </c>
    </row>
    <row r="1309" spans="1:4" ht="73" thickBot="1" x14ac:dyDescent="0.4">
      <c r="A1309" s="71" t="s">
        <v>2119</v>
      </c>
      <c r="B1309" s="73">
        <v>521167</v>
      </c>
      <c r="C1309" s="71" t="s">
        <v>2120</v>
      </c>
      <c r="D1309" s="74" t="s">
        <v>726</v>
      </c>
    </row>
    <row r="1310" spans="1:4" ht="73" thickBot="1" x14ac:dyDescent="0.4">
      <c r="A1310" s="71" t="s">
        <v>2121</v>
      </c>
      <c r="B1310" s="73">
        <v>532042</v>
      </c>
      <c r="C1310" s="71" t="s">
        <v>170</v>
      </c>
      <c r="D1310" s="71" t="s">
        <v>242</v>
      </c>
    </row>
    <row r="1311" spans="1:4" ht="58.5" thickBot="1" x14ac:dyDescent="0.4">
      <c r="A1311" s="71" t="s">
        <v>2122</v>
      </c>
      <c r="B1311" s="73">
        <v>533213</v>
      </c>
      <c r="C1311" s="71" t="s">
        <v>170</v>
      </c>
      <c r="D1311" s="71" t="s">
        <v>153</v>
      </c>
    </row>
    <row r="1312" spans="1:4" ht="58.5" thickBot="1" x14ac:dyDescent="0.4">
      <c r="A1312" s="71" t="s">
        <v>2123</v>
      </c>
      <c r="B1312" s="73">
        <v>538568</v>
      </c>
      <c r="C1312" s="71" t="s">
        <v>170</v>
      </c>
      <c r="D1312" s="71" t="s">
        <v>192</v>
      </c>
    </row>
    <row r="1313" spans="1:4" ht="58.5" thickBot="1" x14ac:dyDescent="0.4">
      <c r="A1313" s="71" t="s">
        <v>2124</v>
      </c>
      <c r="B1313" s="73">
        <v>539169</v>
      </c>
      <c r="C1313" s="71" t="s">
        <v>170</v>
      </c>
      <c r="D1313" s="71" t="s">
        <v>156</v>
      </c>
    </row>
    <row r="1314" spans="1:4" ht="44" thickBot="1" x14ac:dyDescent="0.4">
      <c r="A1314" s="71" t="s">
        <v>2125</v>
      </c>
      <c r="B1314" s="73">
        <v>533400</v>
      </c>
      <c r="C1314" s="71" t="s">
        <v>2126</v>
      </c>
      <c r="D1314" s="71" t="s">
        <v>230</v>
      </c>
    </row>
    <row r="1315" spans="1:4" ht="44" thickBot="1" x14ac:dyDescent="0.4">
      <c r="A1315" s="71" t="s">
        <v>2127</v>
      </c>
      <c r="B1315" s="73">
        <v>523574</v>
      </c>
      <c r="C1315" s="71" t="s">
        <v>2128</v>
      </c>
      <c r="D1315" s="71" t="s">
        <v>339</v>
      </c>
    </row>
    <row r="1316" spans="1:4" ht="44" thickBot="1" x14ac:dyDescent="0.4">
      <c r="A1316" s="71" t="s">
        <v>2127</v>
      </c>
      <c r="B1316" s="73">
        <v>570002</v>
      </c>
      <c r="C1316" s="71" t="s">
        <v>2129</v>
      </c>
      <c r="D1316" s="71" t="s">
        <v>339</v>
      </c>
    </row>
    <row r="1317" spans="1:4" ht="73" thickBot="1" x14ac:dyDescent="0.4">
      <c r="A1317" s="71" t="s">
        <v>2130</v>
      </c>
      <c r="B1317" s="73">
        <v>536507</v>
      </c>
      <c r="C1317" s="71" t="s">
        <v>2131</v>
      </c>
      <c r="D1317" s="71" t="s">
        <v>339</v>
      </c>
    </row>
    <row r="1318" spans="1:4" ht="58.5" thickBot="1" x14ac:dyDescent="0.4">
      <c r="A1318" s="71" t="s">
        <v>2132</v>
      </c>
      <c r="B1318" s="73">
        <v>533296</v>
      </c>
      <c r="C1318" s="71" t="s">
        <v>2133</v>
      </c>
      <c r="D1318" s="71" t="s">
        <v>339</v>
      </c>
    </row>
    <row r="1319" spans="1:4" ht="44" thickBot="1" x14ac:dyDescent="0.4">
      <c r="A1319" s="71" t="s">
        <v>2134</v>
      </c>
      <c r="B1319" s="73">
        <v>540064</v>
      </c>
      <c r="C1319" s="71" t="s">
        <v>2135</v>
      </c>
      <c r="D1319" s="71" t="s">
        <v>339</v>
      </c>
    </row>
    <row r="1320" spans="1:4" ht="73" thickBot="1" x14ac:dyDescent="0.4">
      <c r="A1320" s="71" t="s">
        <v>2136</v>
      </c>
      <c r="B1320" s="73">
        <v>540798</v>
      </c>
      <c r="C1320" s="71" t="s">
        <v>2137</v>
      </c>
      <c r="D1320" s="71" t="s">
        <v>491</v>
      </c>
    </row>
    <row r="1321" spans="1:4" ht="58.5" thickBot="1" x14ac:dyDescent="0.4">
      <c r="A1321" s="71" t="s">
        <v>2138</v>
      </c>
      <c r="B1321" s="73">
        <v>523113</v>
      </c>
      <c r="C1321" s="71" t="s">
        <v>170</v>
      </c>
      <c r="D1321" s="71" t="s">
        <v>187</v>
      </c>
    </row>
    <row r="1322" spans="1:4" ht="58.5" thickBot="1" x14ac:dyDescent="0.4">
      <c r="A1322" s="71" t="s">
        <v>2139</v>
      </c>
      <c r="B1322" s="73">
        <v>534063</v>
      </c>
      <c r="C1322" s="71" t="s">
        <v>170</v>
      </c>
      <c r="D1322" s="71" t="s">
        <v>153</v>
      </c>
    </row>
    <row r="1323" spans="1:4" ht="73" thickBot="1" x14ac:dyDescent="0.4">
      <c r="A1323" s="71" t="s">
        <v>2140</v>
      </c>
      <c r="B1323" s="73">
        <v>504346</v>
      </c>
      <c r="C1323" s="71" t="s">
        <v>170</v>
      </c>
      <c r="D1323" s="71" t="s">
        <v>153</v>
      </c>
    </row>
    <row r="1324" spans="1:4" ht="87.5" thickBot="1" x14ac:dyDescent="0.4">
      <c r="A1324" s="71" t="s">
        <v>2141</v>
      </c>
      <c r="B1324" s="73">
        <v>505250</v>
      </c>
      <c r="C1324" s="71" t="s">
        <v>170</v>
      </c>
      <c r="D1324" s="71" t="s">
        <v>178</v>
      </c>
    </row>
    <row r="1325" spans="1:4" ht="58.5" thickBot="1" x14ac:dyDescent="0.4">
      <c r="A1325" s="71" t="s">
        <v>2142</v>
      </c>
      <c r="B1325" s="73">
        <v>540614</v>
      </c>
      <c r="C1325" s="71" t="s">
        <v>170</v>
      </c>
      <c r="D1325" s="71" t="s">
        <v>213</v>
      </c>
    </row>
    <row r="1326" spans="1:4" ht="44" thickBot="1" x14ac:dyDescent="0.4">
      <c r="A1326" s="71" t="s">
        <v>2143</v>
      </c>
      <c r="B1326" s="73">
        <v>531758</v>
      </c>
      <c r="C1326" s="71" t="s">
        <v>170</v>
      </c>
      <c r="D1326" s="71" t="s">
        <v>187</v>
      </c>
    </row>
    <row r="1327" spans="1:4" ht="58.5" thickBot="1" x14ac:dyDescent="0.4">
      <c r="A1327" s="71" t="s">
        <v>2144</v>
      </c>
      <c r="B1327" s="73">
        <v>513059</v>
      </c>
      <c r="C1327" s="71" t="s">
        <v>170</v>
      </c>
      <c r="D1327" s="71" t="s">
        <v>525</v>
      </c>
    </row>
    <row r="1328" spans="1:4" ht="73" thickBot="1" x14ac:dyDescent="0.4">
      <c r="A1328" s="71" t="s">
        <v>2145</v>
      </c>
      <c r="B1328" s="73">
        <v>542666</v>
      </c>
      <c r="C1328" s="71" t="s">
        <v>2146</v>
      </c>
      <c r="D1328" s="71" t="s">
        <v>2147</v>
      </c>
    </row>
    <row r="1329" spans="1:4" ht="58.5" thickBot="1" x14ac:dyDescent="0.4">
      <c r="A1329" s="71" t="s">
        <v>2148</v>
      </c>
      <c r="B1329" s="73">
        <v>505714</v>
      </c>
      <c r="C1329" s="71" t="s">
        <v>2149</v>
      </c>
      <c r="D1329" s="71" t="s">
        <v>525</v>
      </c>
    </row>
    <row r="1330" spans="1:4" ht="58.5" thickBot="1" x14ac:dyDescent="0.4">
      <c r="A1330" s="71" t="s">
        <v>2150</v>
      </c>
      <c r="B1330" s="73">
        <v>505714</v>
      </c>
      <c r="C1330" s="71" t="s">
        <v>2149</v>
      </c>
      <c r="D1330" s="71" t="s">
        <v>525</v>
      </c>
    </row>
    <row r="1331" spans="1:4" ht="58.5" thickBot="1" x14ac:dyDescent="0.4">
      <c r="A1331" s="71" t="s">
        <v>2151</v>
      </c>
      <c r="B1331" s="73">
        <v>524624</v>
      </c>
      <c r="C1331" s="71" t="s">
        <v>2152</v>
      </c>
      <c r="D1331" s="71" t="s">
        <v>2153</v>
      </c>
    </row>
    <row r="1332" spans="1:4" ht="58.5" thickBot="1" x14ac:dyDescent="0.4">
      <c r="A1332" s="71" t="s">
        <v>2154</v>
      </c>
      <c r="B1332" s="73">
        <v>531196</v>
      </c>
      <c r="C1332" s="71" t="s">
        <v>170</v>
      </c>
      <c r="D1332" s="71" t="s">
        <v>192</v>
      </c>
    </row>
    <row r="1333" spans="1:4" ht="58.5" thickBot="1" x14ac:dyDescent="0.4">
      <c r="A1333" s="71" t="s">
        <v>2155</v>
      </c>
      <c r="B1333" s="73">
        <v>531196</v>
      </c>
      <c r="C1333" s="71" t="s">
        <v>170</v>
      </c>
      <c r="D1333" s="71" t="s">
        <v>192</v>
      </c>
    </row>
    <row r="1334" spans="1:4" ht="44" thickBot="1" x14ac:dyDescent="0.4">
      <c r="A1334" s="71" t="s">
        <v>2156</v>
      </c>
      <c r="B1334" s="73">
        <v>532155</v>
      </c>
      <c r="C1334" s="71" t="s">
        <v>2157</v>
      </c>
      <c r="D1334" s="71" t="s">
        <v>195</v>
      </c>
    </row>
    <row r="1335" spans="1:4" ht="44" thickBot="1" x14ac:dyDescent="0.4">
      <c r="A1335" s="71" t="s">
        <v>2158</v>
      </c>
      <c r="B1335" s="73">
        <v>532155</v>
      </c>
      <c r="C1335" s="71" t="s">
        <v>2157</v>
      </c>
      <c r="D1335" s="71" t="s">
        <v>195</v>
      </c>
    </row>
    <row r="1336" spans="1:4" ht="87.5" thickBot="1" x14ac:dyDescent="0.4">
      <c r="A1336" s="71" t="s">
        <v>2159</v>
      </c>
      <c r="B1336" s="73">
        <v>538609</v>
      </c>
      <c r="C1336" s="71" t="s">
        <v>170</v>
      </c>
      <c r="D1336" s="71" t="s">
        <v>153</v>
      </c>
    </row>
    <row r="1337" spans="1:4" ht="58.5" thickBot="1" x14ac:dyDescent="0.4">
      <c r="A1337" s="71" t="s">
        <v>2160</v>
      </c>
      <c r="B1337" s="73">
        <v>505711</v>
      </c>
      <c r="C1337" s="71" t="s">
        <v>170</v>
      </c>
      <c r="D1337" s="71" t="s">
        <v>525</v>
      </c>
    </row>
    <row r="1338" spans="1:4" ht="58.5" thickBot="1" x14ac:dyDescent="0.4">
      <c r="A1338" s="71" t="s">
        <v>2161</v>
      </c>
      <c r="B1338" s="73">
        <v>539228</v>
      </c>
      <c r="C1338" s="71" t="s">
        <v>170</v>
      </c>
      <c r="D1338" s="71" t="s">
        <v>2162</v>
      </c>
    </row>
    <row r="1339" spans="1:4" ht="44" thickBot="1" x14ac:dyDescent="0.4">
      <c r="A1339" s="71" t="s">
        <v>2163</v>
      </c>
      <c r="B1339" s="73">
        <v>538881</v>
      </c>
      <c r="C1339" s="71" t="s">
        <v>170</v>
      </c>
      <c r="D1339" s="71" t="s">
        <v>187</v>
      </c>
    </row>
    <row r="1340" spans="1:4" ht="102" thickBot="1" x14ac:dyDescent="0.4">
      <c r="A1340" s="71" t="s">
        <v>2164</v>
      </c>
      <c r="B1340" s="73">
        <v>504697</v>
      </c>
      <c r="C1340" s="71" t="s">
        <v>170</v>
      </c>
      <c r="D1340" s="71" t="s">
        <v>468</v>
      </c>
    </row>
    <row r="1341" spans="1:4" ht="58.5" thickBot="1" x14ac:dyDescent="0.4">
      <c r="A1341" s="71" t="s">
        <v>2165</v>
      </c>
      <c r="B1341" s="73">
        <v>531911</v>
      </c>
      <c r="C1341" s="71" t="s">
        <v>170</v>
      </c>
      <c r="D1341" s="71" t="s">
        <v>178</v>
      </c>
    </row>
    <row r="1342" spans="1:4" ht="44" thickBot="1" x14ac:dyDescent="0.4">
      <c r="A1342" s="71" t="s">
        <v>2166</v>
      </c>
      <c r="B1342" s="73">
        <v>526073</v>
      </c>
      <c r="C1342" s="71" t="s">
        <v>170</v>
      </c>
      <c r="D1342" s="71" t="s">
        <v>355</v>
      </c>
    </row>
    <row r="1343" spans="1:4" ht="87.5" thickBot="1" x14ac:dyDescent="0.4">
      <c r="A1343" s="71" t="s">
        <v>2167</v>
      </c>
      <c r="B1343" s="73">
        <v>506186</v>
      </c>
      <c r="C1343" s="71" t="s">
        <v>170</v>
      </c>
      <c r="D1343" s="71" t="s">
        <v>173</v>
      </c>
    </row>
    <row r="1344" spans="1:4" ht="44" thickBot="1" x14ac:dyDescent="0.4">
      <c r="A1344" s="71" t="s">
        <v>2168</v>
      </c>
      <c r="B1344" s="73">
        <v>540935</v>
      </c>
      <c r="C1344" s="71" t="s">
        <v>2169</v>
      </c>
      <c r="D1344" s="71" t="s">
        <v>330</v>
      </c>
    </row>
    <row r="1345" spans="1:4" ht="58.5" thickBot="1" x14ac:dyDescent="0.4">
      <c r="A1345" s="71" t="s">
        <v>2170</v>
      </c>
      <c r="B1345" s="73">
        <v>533265</v>
      </c>
      <c r="C1345" s="71" t="s">
        <v>2171</v>
      </c>
      <c r="D1345" s="71" t="s">
        <v>202</v>
      </c>
    </row>
    <row r="1346" spans="1:4" ht="58.5" thickBot="1" x14ac:dyDescent="0.4">
      <c r="A1346" s="71" t="s">
        <v>2172</v>
      </c>
      <c r="B1346" s="73">
        <v>532726</v>
      </c>
      <c r="C1346" s="71" t="s">
        <v>2173</v>
      </c>
      <c r="D1346" s="71" t="s">
        <v>202</v>
      </c>
    </row>
    <row r="1347" spans="1:4" ht="44" thickBot="1" x14ac:dyDescent="0.4">
      <c r="A1347" s="71" t="s">
        <v>2174</v>
      </c>
      <c r="B1347" s="73">
        <v>531902</v>
      </c>
      <c r="C1347" s="71" t="s">
        <v>2175</v>
      </c>
      <c r="D1347" s="71" t="s">
        <v>256</v>
      </c>
    </row>
    <row r="1348" spans="1:4" ht="87.5" thickBot="1" x14ac:dyDescent="0.4">
      <c r="A1348" s="71" t="s">
        <v>2176</v>
      </c>
      <c r="B1348" s="73">
        <v>532959</v>
      </c>
      <c r="C1348" s="71" t="s">
        <v>2177</v>
      </c>
      <c r="D1348" s="71" t="s">
        <v>568</v>
      </c>
    </row>
    <row r="1349" spans="1:4" ht="58.5" thickBot="1" x14ac:dyDescent="0.4">
      <c r="A1349" s="71" t="s">
        <v>2178</v>
      </c>
      <c r="B1349" s="73">
        <v>513108</v>
      </c>
      <c r="C1349" s="71" t="s">
        <v>2179</v>
      </c>
      <c r="D1349" s="71" t="s">
        <v>493</v>
      </c>
    </row>
    <row r="1350" spans="1:4" ht="58.5" thickBot="1" x14ac:dyDescent="0.4">
      <c r="A1350" s="71" t="s">
        <v>2180</v>
      </c>
      <c r="B1350" s="73">
        <v>500153</v>
      </c>
      <c r="C1350" s="71" t="s">
        <v>170</v>
      </c>
      <c r="D1350" s="71" t="s">
        <v>218</v>
      </c>
    </row>
    <row r="1351" spans="1:4" ht="58.5" thickBot="1" x14ac:dyDescent="0.4">
      <c r="A1351" s="71" t="s">
        <v>2181</v>
      </c>
      <c r="B1351" s="73">
        <v>541703</v>
      </c>
      <c r="C1351" s="71" t="s">
        <v>170</v>
      </c>
      <c r="D1351" s="71" t="s">
        <v>171</v>
      </c>
    </row>
    <row r="1352" spans="1:4" ht="58.5" thickBot="1" x14ac:dyDescent="0.4">
      <c r="A1352" s="71" t="s">
        <v>2182</v>
      </c>
      <c r="B1352" s="73">
        <v>541703</v>
      </c>
      <c r="C1352" s="71" t="s">
        <v>170</v>
      </c>
      <c r="D1352" s="71" t="s">
        <v>171</v>
      </c>
    </row>
    <row r="1353" spans="1:4" ht="44" thickBot="1" x14ac:dyDescent="0.4">
      <c r="A1353" s="71" t="s">
        <v>2183</v>
      </c>
      <c r="B1353" s="73">
        <v>504397</v>
      </c>
      <c r="C1353" s="71" t="s">
        <v>170</v>
      </c>
      <c r="D1353" s="71" t="s">
        <v>591</v>
      </c>
    </row>
    <row r="1354" spans="1:4" ht="73" thickBot="1" x14ac:dyDescent="0.4">
      <c r="A1354" s="71" t="s">
        <v>2184</v>
      </c>
      <c r="B1354" s="73">
        <v>526367</v>
      </c>
      <c r="C1354" s="71" t="s">
        <v>2185</v>
      </c>
      <c r="D1354" s="71" t="s">
        <v>256</v>
      </c>
    </row>
    <row r="1355" spans="1:4" ht="58.5" thickBot="1" x14ac:dyDescent="0.4">
      <c r="A1355" s="71" t="s">
        <v>2186</v>
      </c>
      <c r="B1355" s="73">
        <v>514167</v>
      </c>
      <c r="C1355" s="71" t="s">
        <v>2187</v>
      </c>
      <c r="D1355" s="71" t="s">
        <v>591</v>
      </c>
    </row>
    <row r="1356" spans="1:4" ht="44" thickBot="1" x14ac:dyDescent="0.4">
      <c r="A1356" s="71" t="s">
        <v>2188</v>
      </c>
      <c r="B1356" s="71" t="s">
        <v>170</v>
      </c>
      <c r="C1356" s="71" t="s">
        <v>2189</v>
      </c>
      <c r="D1356" s="71" t="s">
        <v>181</v>
      </c>
    </row>
    <row r="1357" spans="1:4" ht="58.5" thickBot="1" x14ac:dyDescent="0.4">
      <c r="A1357" s="71" t="s">
        <v>2190</v>
      </c>
      <c r="B1357" s="73">
        <v>531813</v>
      </c>
      <c r="C1357" s="71" t="s">
        <v>170</v>
      </c>
      <c r="D1357" s="71" t="s">
        <v>164</v>
      </c>
    </row>
    <row r="1358" spans="1:4" ht="58.5" thickBot="1" x14ac:dyDescent="0.4">
      <c r="A1358" s="71" t="s">
        <v>2191</v>
      </c>
      <c r="B1358" s="73">
        <v>531813</v>
      </c>
      <c r="C1358" s="71" t="s">
        <v>170</v>
      </c>
      <c r="D1358" s="71" t="s">
        <v>164</v>
      </c>
    </row>
    <row r="1359" spans="1:4" ht="58.5" thickBot="1" x14ac:dyDescent="0.4">
      <c r="A1359" s="71" t="s">
        <v>2192</v>
      </c>
      <c r="B1359" s="73">
        <v>539680</v>
      </c>
      <c r="C1359" s="71" t="s">
        <v>170</v>
      </c>
      <c r="D1359" s="71" t="s">
        <v>208</v>
      </c>
    </row>
    <row r="1360" spans="1:4" ht="58.5" thickBot="1" x14ac:dyDescent="0.4">
      <c r="A1360" s="71" t="s">
        <v>2193</v>
      </c>
      <c r="B1360" s="73">
        <v>540647</v>
      </c>
      <c r="C1360" s="71" t="s">
        <v>2194</v>
      </c>
      <c r="D1360" s="71" t="s">
        <v>190</v>
      </c>
    </row>
    <row r="1361" spans="1:4" ht="58.5" thickBot="1" x14ac:dyDescent="0.4">
      <c r="A1361" s="71" t="s">
        <v>2195</v>
      </c>
      <c r="B1361" s="73">
        <v>521176</v>
      </c>
      <c r="C1361" s="71" t="s">
        <v>2196</v>
      </c>
      <c r="D1361" s="71" t="s">
        <v>185</v>
      </c>
    </row>
    <row r="1362" spans="1:4" ht="58.5" thickBot="1" x14ac:dyDescent="0.4">
      <c r="A1362" s="71" t="s">
        <v>2197</v>
      </c>
      <c r="B1362" s="73">
        <v>512443</v>
      </c>
      <c r="C1362" s="71" t="s">
        <v>170</v>
      </c>
      <c r="D1362" s="71" t="s">
        <v>192</v>
      </c>
    </row>
    <row r="1363" spans="1:4" ht="44" thickBot="1" x14ac:dyDescent="0.4">
      <c r="A1363" s="71" t="s">
        <v>2198</v>
      </c>
      <c r="B1363" s="73">
        <v>539492</v>
      </c>
      <c r="C1363" s="71" t="s">
        <v>170</v>
      </c>
      <c r="D1363" s="71" t="s">
        <v>187</v>
      </c>
    </row>
    <row r="1364" spans="1:4" ht="87.5" thickBot="1" x14ac:dyDescent="0.4">
      <c r="A1364" s="71" t="s">
        <v>2199</v>
      </c>
      <c r="B1364" s="73">
        <v>542011</v>
      </c>
      <c r="C1364" s="71" t="s">
        <v>2200</v>
      </c>
      <c r="D1364" s="71" t="s">
        <v>248</v>
      </c>
    </row>
    <row r="1365" spans="1:4" ht="58.5" thickBot="1" x14ac:dyDescent="0.4">
      <c r="A1365" s="71" t="s">
        <v>2201</v>
      </c>
      <c r="B1365" s="73">
        <v>500155</v>
      </c>
      <c r="C1365" s="71" t="s">
        <v>2202</v>
      </c>
      <c r="D1365" s="71" t="s">
        <v>185</v>
      </c>
    </row>
    <row r="1366" spans="1:4" ht="58.5" thickBot="1" x14ac:dyDescent="0.4">
      <c r="A1366" s="71" t="s">
        <v>2203</v>
      </c>
      <c r="B1366" s="73">
        <v>530615</v>
      </c>
      <c r="C1366" s="71" t="s">
        <v>170</v>
      </c>
      <c r="D1366" s="71" t="s">
        <v>202</v>
      </c>
    </row>
    <row r="1367" spans="1:4" ht="58.5" thickBot="1" x14ac:dyDescent="0.4">
      <c r="A1367" s="71" t="s">
        <v>2204</v>
      </c>
      <c r="B1367" s="73">
        <v>526727</v>
      </c>
      <c r="C1367" s="71" t="s">
        <v>170</v>
      </c>
      <c r="D1367" s="71" t="s">
        <v>568</v>
      </c>
    </row>
    <row r="1368" spans="1:4" ht="58.5" thickBot="1" x14ac:dyDescent="0.4">
      <c r="A1368" s="71" t="s">
        <v>2205</v>
      </c>
      <c r="B1368" s="73">
        <v>512493</v>
      </c>
      <c r="C1368" s="71" t="s">
        <v>170</v>
      </c>
      <c r="D1368" s="71" t="s">
        <v>153</v>
      </c>
    </row>
    <row r="1369" spans="1:4" ht="58.5" thickBot="1" x14ac:dyDescent="0.4">
      <c r="A1369" s="71" t="s">
        <v>2206</v>
      </c>
      <c r="B1369" s="73">
        <v>530161</v>
      </c>
      <c r="C1369" s="71" t="s">
        <v>170</v>
      </c>
      <c r="D1369" s="71" t="s">
        <v>192</v>
      </c>
    </row>
    <row r="1370" spans="1:4" ht="58.5" thickBot="1" x14ac:dyDescent="0.4">
      <c r="A1370" s="71" t="s">
        <v>2207</v>
      </c>
      <c r="B1370" s="73">
        <v>541276</v>
      </c>
      <c r="C1370" s="71" t="s">
        <v>170</v>
      </c>
      <c r="D1370" s="71" t="s">
        <v>192</v>
      </c>
    </row>
    <row r="1371" spans="1:4" ht="73" thickBot="1" x14ac:dyDescent="0.4">
      <c r="A1371" s="71" t="s">
        <v>2208</v>
      </c>
      <c r="B1371" s="73">
        <v>509563</v>
      </c>
      <c r="C1371" s="71" t="s">
        <v>170</v>
      </c>
      <c r="D1371" s="71" t="s">
        <v>185</v>
      </c>
    </row>
    <row r="1372" spans="1:4" ht="58.5" thickBot="1" x14ac:dyDescent="0.4">
      <c r="A1372" s="71" t="s">
        <v>2209</v>
      </c>
      <c r="B1372" s="73">
        <v>500655</v>
      </c>
      <c r="C1372" s="71" t="s">
        <v>170</v>
      </c>
      <c r="D1372" s="71" t="s">
        <v>218</v>
      </c>
    </row>
    <row r="1373" spans="1:4" ht="58.5" thickBot="1" x14ac:dyDescent="0.4">
      <c r="A1373" s="71" t="s">
        <v>2210</v>
      </c>
      <c r="B1373" s="73">
        <v>514400</v>
      </c>
      <c r="C1373" s="71" t="s">
        <v>170</v>
      </c>
      <c r="D1373" s="71" t="s">
        <v>192</v>
      </c>
    </row>
    <row r="1374" spans="1:4" ht="87.5" thickBot="1" x14ac:dyDescent="0.4">
      <c r="A1374" s="71" t="s">
        <v>2211</v>
      </c>
      <c r="B1374" s="73">
        <v>509557</v>
      </c>
      <c r="C1374" s="71" t="s">
        <v>2212</v>
      </c>
      <c r="D1374" s="71" t="s">
        <v>185</v>
      </c>
    </row>
    <row r="1375" spans="1:4" ht="58.5" thickBot="1" x14ac:dyDescent="0.4">
      <c r="A1375" s="71" t="s">
        <v>2213</v>
      </c>
      <c r="B1375" s="73">
        <v>532622</v>
      </c>
      <c r="C1375" s="71" t="s">
        <v>2214</v>
      </c>
      <c r="D1375" s="71" t="s">
        <v>491</v>
      </c>
    </row>
    <row r="1376" spans="1:4" ht="44" thickBot="1" x14ac:dyDescent="0.4">
      <c r="A1376" s="71" t="s">
        <v>2215</v>
      </c>
      <c r="B1376" s="73">
        <v>532345</v>
      </c>
      <c r="C1376" s="71" t="s">
        <v>2216</v>
      </c>
      <c r="D1376" s="71" t="s">
        <v>491</v>
      </c>
    </row>
    <row r="1377" spans="1:4" ht="58.5" thickBot="1" x14ac:dyDescent="0.4">
      <c r="A1377" s="71" t="s">
        <v>2217</v>
      </c>
      <c r="B1377" s="73">
        <v>539515</v>
      </c>
      <c r="C1377" s="71" t="s">
        <v>170</v>
      </c>
      <c r="D1377" s="71" t="s">
        <v>192</v>
      </c>
    </row>
    <row r="1378" spans="1:4" ht="58.5" thickBot="1" x14ac:dyDescent="0.4">
      <c r="A1378" s="71" t="s">
        <v>2218</v>
      </c>
      <c r="B1378" s="73">
        <v>540613</v>
      </c>
      <c r="C1378" s="71" t="s">
        <v>170</v>
      </c>
      <c r="D1378" s="71" t="s">
        <v>192</v>
      </c>
    </row>
    <row r="1379" spans="1:4" ht="58.5" thickBot="1" x14ac:dyDescent="0.4">
      <c r="A1379" s="71" t="s">
        <v>2219</v>
      </c>
      <c r="B1379" s="73">
        <v>540936</v>
      </c>
      <c r="C1379" s="71" t="s">
        <v>170</v>
      </c>
      <c r="D1379" s="71" t="s">
        <v>192</v>
      </c>
    </row>
    <row r="1380" spans="1:4" ht="58.5" thickBot="1" x14ac:dyDescent="0.4">
      <c r="A1380" s="71" t="s">
        <v>2220</v>
      </c>
      <c r="B1380" s="73">
        <v>524564</v>
      </c>
      <c r="C1380" s="71" t="s">
        <v>170</v>
      </c>
      <c r="D1380" s="71" t="s">
        <v>218</v>
      </c>
    </row>
    <row r="1381" spans="1:4" ht="58.5" thickBot="1" x14ac:dyDescent="0.4">
      <c r="A1381" s="71" t="s">
        <v>2221</v>
      </c>
      <c r="B1381" s="73">
        <v>541546</v>
      </c>
      <c r="C1381" s="71" t="s">
        <v>2222</v>
      </c>
      <c r="D1381" s="71" t="s">
        <v>568</v>
      </c>
    </row>
    <row r="1382" spans="1:4" ht="58.5" thickBot="1" x14ac:dyDescent="0.4">
      <c r="A1382" s="71" t="s">
        <v>2223</v>
      </c>
      <c r="B1382" s="73">
        <v>532767</v>
      </c>
      <c r="C1382" s="71" t="s">
        <v>2224</v>
      </c>
      <c r="D1382" s="71" t="s">
        <v>568</v>
      </c>
    </row>
    <row r="1383" spans="1:4" ht="44" thickBot="1" x14ac:dyDescent="0.4">
      <c r="A1383" s="71" t="s">
        <v>2225</v>
      </c>
      <c r="B1383" s="73">
        <v>532183</v>
      </c>
      <c r="C1383" s="71" t="s">
        <v>170</v>
      </c>
      <c r="D1383" s="71" t="s">
        <v>869</v>
      </c>
    </row>
    <row r="1384" spans="1:4" ht="58.5" thickBot="1" x14ac:dyDescent="0.4">
      <c r="A1384" s="71" t="s">
        <v>2226</v>
      </c>
      <c r="B1384" s="73">
        <v>539009</v>
      </c>
      <c r="C1384" s="71" t="s">
        <v>170</v>
      </c>
      <c r="D1384" s="71" t="s">
        <v>568</v>
      </c>
    </row>
    <row r="1385" spans="1:4" ht="58.5" thickBot="1" x14ac:dyDescent="0.4">
      <c r="A1385" s="71" t="s">
        <v>2227</v>
      </c>
      <c r="B1385" s="73">
        <v>538319</v>
      </c>
      <c r="C1385" s="71" t="s">
        <v>170</v>
      </c>
      <c r="D1385" s="71" t="s">
        <v>153</v>
      </c>
    </row>
    <row r="1386" spans="1:4" ht="73" thickBot="1" x14ac:dyDescent="0.4">
      <c r="A1386" s="71" t="s">
        <v>2228</v>
      </c>
      <c r="B1386" s="73">
        <v>535917</v>
      </c>
      <c r="C1386" s="71" t="s">
        <v>170</v>
      </c>
      <c r="D1386" s="71" t="s">
        <v>153</v>
      </c>
    </row>
    <row r="1387" spans="1:4" ht="44" thickBot="1" x14ac:dyDescent="0.4">
      <c r="A1387" s="71" t="s">
        <v>2229</v>
      </c>
      <c r="B1387" s="73">
        <v>535431</v>
      </c>
      <c r="C1387" s="71" t="s">
        <v>170</v>
      </c>
      <c r="D1387" s="71" t="s">
        <v>153</v>
      </c>
    </row>
    <row r="1388" spans="1:4" ht="73" thickBot="1" x14ac:dyDescent="0.4">
      <c r="A1388" s="71" t="s">
        <v>2230</v>
      </c>
      <c r="B1388" s="73">
        <v>530855</v>
      </c>
      <c r="C1388" s="71" t="s">
        <v>170</v>
      </c>
      <c r="D1388" s="71" t="s">
        <v>187</v>
      </c>
    </row>
    <row r="1389" spans="1:4" ht="58.5" thickBot="1" x14ac:dyDescent="0.4">
      <c r="A1389" s="71" t="s">
        <v>2231</v>
      </c>
      <c r="B1389" s="73">
        <v>532309</v>
      </c>
      <c r="C1389" s="71" t="s">
        <v>2232</v>
      </c>
      <c r="D1389" s="71" t="s">
        <v>213</v>
      </c>
    </row>
    <row r="1390" spans="1:4" ht="58.5" thickBot="1" x14ac:dyDescent="0.4">
      <c r="A1390" s="71" t="s">
        <v>2233</v>
      </c>
      <c r="B1390" s="73">
        <v>532309</v>
      </c>
      <c r="C1390" s="71" t="s">
        <v>2232</v>
      </c>
      <c r="D1390" s="71" t="s">
        <v>213</v>
      </c>
    </row>
    <row r="1391" spans="1:4" ht="44" thickBot="1" x14ac:dyDescent="0.4">
      <c r="A1391" s="71" t="s">
        <v>2234</v>
      </c>
      <c r="B1391" s="73">
        <v>522275</v>
      </c>
      <c r="C1391" s="71" t="s">
        <v>2235</v>
      </c>
      <c r="D1391" s="71" t="s">
        <v>309</v>
      </c>
    </row>
    <row r="1392" spans="1:4" ht="44" thickBot="1" x14ac:dyDescent="0.4">
      <c r="A1392" s="71" t="s">
        <v>2236</v>
      </c>
      <c r="B1392" s="73">
        <v>522275</v>
      </c>
      <c r="C1392" s="71" t="s">
        <v>2235</v>
      </c>
      <c r="D1392" s="71" t="s">
        <v>309</v>
      </c>
    </row>
    <row r="1393" spans="1:4" ht="44" thickBot="1" x14ac:dyDescent="0.4">
      <c r="A1393" s="71" t="s">
        <v>2237</v>
      </c>
      <c r="B1393" s="73">
        <v>504028</v>
      </c>
      <c r="C1393" s="71" t="s">
        <v>170</v>
      </c>
      <c r="D1393" s="71" t="s">
        <v>355</v>
      </c>
    </row>
    <row r="1394" spans="1:4" ht="44" thickBot="1" x14ac:dyDescent="0.4">
      <c r="A1394" s="71" t="s">
        <v>2238</v>
      </c>
      <c r="B1394" s="73">
        <v>532764</v>
      </c>
      <c r="C1394" s="71" t="s">
        <v>2239</v>
      </c>
      <c r="D1394" s="71" t="s">
        <v>256</v>
      </c>
    </row>
    <row r="1395" spans="1:4" ht="58.5" thickBot="1" x14ac:dyDescent="0.4">
      <c r="A1395" s="71" t="s">
        <v>2240</v>
      </c>
      <c r="B1395" s="73">
        <v>530389</v>
      </c>
      <c r="C1395" s="71" t="s">
        <v>170</v>
      </c>
      <c r="D1395" s="71" t="s">
        <v>190</v>
      </c>
    </row>
    <row r="1396" spans="1:4" ht="44" thickBot="1" x14ac:dyDescent="0.4">
      <c r="A1396" s="71" t="s">
        <v>2241</v>
      </c>
      <c r="B1396" s="71" t="s">
        <v>170</v>
      </c>
      <c r="C1396" s="71" t="s">
        <v>2242</v>
      </c>
      <c r="D1396" s="71" t="s">
        <v>181</v>
      </c>
    </row>
    <row r="1397" spans="1:4" ht="87.5" thickBot="1" x14ac:dyDescent="0.4">
      <c r="A1397" s="71" t="s">
        <v>2243</v>
      </c>
      <c r="B1397" s="73">
        <v>539486</v>
      </c>
      <c r="C1397" s="71" t="s">
        <v>170</v>
      </c>
      <c r="D1397" s="71" t="s">
        <v>187</v>
      </c>
    </row>
    <row r="1398" spans="1:4" ht="58.5" thickBot="1" x14ac:dyDescent="0.4">
      <c r="A1398" s="71" t="s">
        <v>2244</v>
      </c>
      <c r="B1398" s="73">
        <v>521133</v>
      </c>
      <c r="C1398" s="71" t="s">
        <v>170</v>
      </c>
      <c r="D1398" s="71" t="s">
        <v>185</v>
      </c>
    </row>
    <row r="1399" spans="1:4" ht="58.5" thickBot="1" x14ac:dyDescent="0.4">
      <c r="A1399" s="71" t="s">
        <v>2245</v>
      </c>
      <c r="B1399" s="73">
        <v>521133</v>
      </c>
      <c r="C1399" s="71" t="s">
        <v>170</v>
      </c>
      <c r="D1399" s="71" t="s">
        <v>185</v>
      </c>
    </row>
    <row r="1400" spans="1:4" ht="73" thickBot="1" x14ac:dyDescent="0.4">
      <c r="A1400" s="71" t="s">
        <v>2246</v>
      </c>
      <c r="B1400" s="73">
        <v>532318</v>
      </c>
      <c r="C1400" s="71" t="s">
        <v>2247</v>
      </c>
      <c r="D1400" s="71" t="s">
        <v>1796</v>
      </c>
    </row>
    <row r="1401" spans="1:4" ht="58.5" thickBot="1" x14ac:dyDescent="0.4">
      <c r="A1401" s="71" t="s">
        <v>2248</v>
      </c>
      <c r="B1401" s="73">
        <v>531137</v>
      </c>
      <c r="C1401" s="71" t="s">
        <v>170</v>
      </c>
      <c r="D1401" s="71" t="s">
        <v>591</v>
      </c>
    </row>
    <row r="1402" spans="1:4" ht="58.5" thickBot="1" x14ac:dyDescent="0.4">
      <c r="A1402" s="71" t="s">
        <v>2249</v>
      </c>
      <c r="B1402" s="73">
        <v>541999</v>
      </c>
      <c r="C1402" s="71" t="s">
        <v>170</v>
      </c>
      <c r="D1402" s="71" t="s">
        <v>368</v>
      </c>
    </row>
    <row r="1403" spans="1:4" ht="87.5" thickBot="1" x14ac:dyDescent="0.4">
      <c r="A1403" s="71" t="s">
        <v>2250</v>
      </c>
      <c r="B1403" s="73">
        <v>540755</v>
      </c>
      <c r="C1403" s="71" t="s">
        <v>2251</v>
      </c>
      <c r="D1403" s="71" t="s">
        <v>2252</v>
      </c>
    </row>
    <row r="1404" spans="1:4" ht="116.5" thickBot="1" x14ac:dyDescent="0.4">
      <c r="A1404" s="71" t="s">
        <v>2253</v>
      </c>
      <c r="B1404" s="73">
        <v>539407</v>
      </c>
      <c r="C1404" s="71" t="s">
        <v>170</v>
      </c>
      <c r="D1404" s="71" t="s">
        <v>568</v>
      </c>
    </row>
    <row r="1405" spans="1:4" ht="58.5" thickBot="1" x14ac:dyDescent="0.4">
      <c r="A1405" s="71" t="s">
        <v>2254</v>
      </c>
      <c r="B1405" s="73">
        <v>514336</v>
      </c>
      <c r="C1405" s="71" t="s">
        <v>170</v>
      </c>
      <c r="D1405" s="71" t="s">
        <v>508</v>
      </c>
    </row>
    <row r="1406" spans="1:4" ht="58.5" thickBot="1" x14ac:dyDescent="0.4">
      <c r="A1406" s="71" t="s">
        <v>2255</v>
      </c>
      <c r="B1406" s="73">
        <v>514336</v>
      </c>
      <c r="C1406" s="71" t="s">
        <v>170</v>
      </c>
      <c r="D1406" s="71" t="s">
        <v>508</v>
      </c>
    </row>
    <row r="1407" spans="1:4" ht="87.5" thickBot="1" x14ac:dyDescent="0.4">
      <c r="A1407" s="71" t="s">
        <v>2256</v>
      </c>
      <c r="B1407" s="73">
        <v>506109</v>
      </c>
      <c r="C1407" s="71" t="s">
        <v>2257</v>
      </c>
      <c r="D1407" s="71" t="s">
        <v>263</v>
      </c>
    </row>
    <row r="1408" spans="1:4" ht="58.5" thickBot="1" x14ac:dyDescent="0.4">
      <c r="A1408" s="71" t="s">
        <v>2258</v>
      </c>
      <c r="B1408" s="73">
        <v>531739</v>
      </c>
      <c r="C1408" s="71" t="s">
        <v>170</v>
      </c>
      <c r="D1408" s="71" t="s">
        <v>208</v>
      </c>
    </row>
    <row r="1409" spans="1:4" ht="58.5" thickBot="1" x14ac:dyDescent="0.4">
      <c r="A1409" s="71" t="s">
        <v>2259</v>
      </c>
      <c r="B1409" s="73">
        <v>539206</v>
      </c>
      <c r="C1409" s="71" t="s">
        <v>170</v>
      </c>
      <c r="D1409" s="71" t="s">
        <v>508</v>
      </c>
    </row>
    <row r="1410" spans="1:4" ht="58.5" thickBot="1" x14ac:dyDescent="0.4">
      <c r="A1410" s="71" t="s">
        <v>2260</v>
      </c>
      <c r="B1410" s="73">
        <v>538961</v>
      </c>
      <c r="C1410" s="71" t="s">
        <v>2261</v>
      </c>
      <c r="D1410" s="71" t="s">
        <v>164</v>
      </c>
    </row>
    <row r="1411" spans="1:4" ht="73" thickBot="1" x14ac:dyDescent="0.4">
      <c r="A1411" s="71" t="s">
        <v>2262</v>
      </c>
      <c r="B1411" s="73">
        <v>530343</v>
      </c>
      <c r="C1411" s="71" t="s">
        <v>2263</v>
      </c>
      <c r="D1411" s="71" t="s">
        <v>468</v>
      </c>
    </row>
    <row r="1412" spans="1:4" ht="73" thickBot="1" x14ac:dyDescent="0.4">
      <c r="A1412" s="71" t="s">
        <v>2264</v>
      </c>
      <c r="B1412" s="73">
        <v>532285</v>
      </c>
      <c r="C1412" s="71" t="s">
        <v>2265</v>
      </c>
      <c r="D1412" s="71" t="s">
        <v>153</v>
      </c>
    </row>
    <row r="1413" spans="1:4" ht="58.5" thickBot="1" x14ac:dyDescent="0.4">
      <c r="A1413" s="71" t="s">
        <v>2266</v>
      </c>
      <c r="B1413" s="73">
        <v>500171</v>
      </c>
      <c r="C1413" s="71" t="s">
        <v>2267</v>
      </c>
      <c r="D1413" s="71" t="s">
        <v>218</v>
      </c>
    </row>
    <row r="1414" spans="1:4" ht="73" thickBot="1" x14ac:dyDescent="0.4">
      <c r="A1414" s="71" t="s">
        <v>2268</v>
      </c>
      <c r="B1414" s="73">
        <v>533048</v>
      </c>
      <c r="C1414" s="71" t="s">
        <v>2269</v>
      </c>
      <c r="D1414" s="71" t="s">
        <v>568</v>
      </c>
    </row>
    <row r="1415" spans="1:4" ht="58.5" thickBot="1" x14ac:dyDescent="0.4">
      <c r="A1415" s="71" t="s">
        <v>2270</v>
      </c>
      <c r="B1415" s="73">
        <v>511676</v>
      </c>
      <c r="C1415" s="71" t="s">
        <v>2271</v>
      </c>
      <c r="D1415" s="71" t="s">
        <v>228</v>
      </c>
    </row>
    <row r="1416" spans="1:4" ht="73" thickBot="1" x14ac:dyDescent="0.4">
      <c r="A1416" s="71" t="s">
        <v>2272</v>
      </c>
      <c r="B1416" s="73">
        <v>538788</v>
      </c>
      <c r="C1416" s="71" t="s">
        <v>170</v>
      </c>
      <c r="D1416" s="71" t="s">
        <v>187</v>
      </c>
    </row>
    <row r="1417" spans="1:4" ht="87.5" thickBot="1" x14ac:dyDescent="0.4">
      <c r="A1417" s="71" t="s">
        <v>2273</v>
      </c>
      <c r="B1417" s="73">
        <v>532716</v>
      </c>
      <c r="C1417" s="71" t="s">
        <v>2274</v>
      </c>
      <c r="D1417" s="71" t="s">
        <v>159</v>
      </c>
    </row>
    <row r="1418" spans="1:4" ht="44" thickBot="1" x14ac:dyDescent="0.4">
      <c r="A1418" s="71" t="s">
        <v>2275</v>
      </c>
      <c r="B1418" s="73">
        <v>507815</v>
      </c>
      <c r="C1418" s="71" t="s">
        <v>2276</v>
      </c>
      <c r="D1418" s="71" t="s">
        <v>352</v>
      </c>
    </row>
    <row r="1419" spans="1:4" ht="44" thickBot="1" x14ac:dyDescent="0.4">
      <c r="A1419" s="71" t="s">
        <v>2277</v>
      </c>
      <c r="B1419" s="73">
        <v>507815</v>
      </c>
      <c r="C1419" s="71" t="s">
        <v>2276</v>
      </c>
      <c r="D1419" s="71" t="s">
        <v>352</v>
      </c>
    </row>
    <row r="1420" spans="1:4" ht="58.5" thickBot="1" x14ac:dyDescent="0.4">
      <c r="A1420" s="71" t="s">
        <v>2278</v>
      </c>
      <c r="B1420" s="73">
        <v>531744</v>
      </c>
      <c r="C1420" s="71" t="s">
        <v>170</v>
      </c>
      <c r="D1420" s="71" t="s">
        <v>192</v>
      </c>
    </row>
    <row r="1421" spans="1:4" ht="44" thickBot="1" x14ac:dyDescent="0.4">
      <c r="A1421" s="71" t="s">
        <v>2279</v>
      </c>
      <c r="B1421" s="73">
        <v>590025</v>
      </c>
      <c r="C1421" s="71" t="s">
        <v>2280</v>
      </c>
      <c r="D1421" s="71" t="s">
        <v>185</v>
      </c>
    </row>
    <row r="1422" spans="1:4" ht="87.5" thickBot="1" x14ac:dyDescent="0.4">
      <c r="A1422" s="71" t="s">
        <v>2281</v>
      </c>
      <c r="B1422" s="73">
        <v>507506</v>
      </c>
      <c r="C1422" s="71" t="s">
        <v>170</v>
      </c>
      <c r="D1422" s="71" t="s">
        <v>869</v>
      </c>
    </row>
    <row r="1423" spans="1:4" ht="58.5" thickBot="1" x14ac:dyDescent="0.4">
      <c r="A1423" s="71" t="s">
        <v>2282</v>
      </c>
      <c r="B1423" s="71" t="s">
        <v>170</v>
      </c>
      <c r="C1423" s="71" t="s">
        <v>2283</v>
      </c>
      <c r="D1423" s="71" t="s">
        <v>181</v>
      </c>
    </row>
    <row r="1424" spans="1:4" ht="73" thickBot="1" x14ac:dyDescent="0.4">
      <c r="A1424" s="71" t="s">
        <v>2284</v>
      </c>
      <c r="B1424" s="73">
        <v>539013</v>
      </c>
      <c r="C1424" s="71" t="s">
        <v>170</v>
      </c>
      <c r="D1424" s="71" t="s">
        <v>309</v>
      </c>
    </row>
    <row r="1425" spans="1:4" ht="44" thickBot="1" x14ac:dyDescent="0.4">
      <c r="A1425" s="71" t="s">
        <v>2285</v>
      </c>
      <c r="B1425" s="73">
        <v>533212</v>
      </c>
      <c r="C1425" s="71" t="s">
        <v>170</v>
      </c>
      <c r="D1425" s="71" t="s">
        <v>359</v>
      </c>
    </row>
    <row r="1426" spans="1:4" ht="29.5" thickBot="1" x14ac:dyDescent="0.4">
      <c r="A1426" s="71" t="s">
        <v>2286</v>
      </c>
      <c r="B1426" s="71" t="s">
        <v>170</v>
      </c>
      <c r="C1426" s="71" t="s">
        <v>2287</v>
      </c>
      <c r="D1426" s="71" t="s">
        <v>261</v>
      </c>
    </row>
    <row r="1427" spans="1:4" ht="44" thickBot="1" x14ac:dyDescent="0.4">
      <c r="A1427" s="71" t="s">
        <v>2288</v>
      </c>
      <c r="B1427" s="73">
        <v>531199</v>
      </c>
      <c r="C1427" s="71" t="s">
        <v>170</v>
      </c>
      <c r="D1427" s="71" t="s">
        <v>187</v>
      </c>
    </row>
    <row r="1428" spans="1:4" ht="102" thickBot="1" x14ac:dyDescent="0.4">
      <c r="A1428" s="71" t="s">
        <v>2289</v>
      </c>
      <c r="B1428" s="73">
        <v>500676</v>
      </c>
      <c r="C1428" s="71" t="s">
        <v>2290</v>
      </c>
      <c r="D1428" s="71" t="s">
        <v>230</v>
      </c>
    </row>
    <row r="1429" spans="1:4" ht="87.5" thickBot="1" x14ac:dyDescent="0.4">
      <c r="A1429" s="71" t="s">
        <v>2291</v>
      </c>
      <c r="B1429" s="73">
        <v>500660</v>
      </c>
      <c r="C1429" s="71" t="s">
        <v>2292</v>
      </c>
      <c r="D1429" s="71" t="s">
        <v>208</v>
      </c>
    </row>
    <row r="1430" spans="1:4" ht="44" thickBot="1" x14ac:dyDescent="0.4">
      <c r="A1430" s="71" t="s">
        <v>2293</v>
      </c>
      <c r="B1430" s="73">
        <v>542477</v>
      </c>
      <c r="C1430" s="71" t="s">
        <v>2294</v>
      </c>
      <c r="D1430" s="74" t="s">
        <v>536</v>
      </c>
    </row>
    <row r="1431" spans="1:4" ht="73" thickBot="1" x14ac:dyDescent="0.4">
      <c r="A1431" s="71" t="s">
        <v>2295</v>
      </c>
      <c r="B1431" s="73">
        <v>532296</v>
      </c>
      <c r="C1431" s="71" t="s">
        <v>2296</v>
      </c>
      <c r="D1431" s="71" t="s">
        <v>208</v>
      </c>
    </row>
    <row r="1432" spans="1:4" ht="44" thickBot="1" x14ac:dyDescent="0.4">
      <c r="A1432" s="71" t="s">
        <v>2297</v>
      </c>
      <c r="B1432" s="73">
        <v>513528</v>
      </c>
      <c r="C1432" s="71" t="s">
        <v>170</v>
      </c>
      <c r="D1432" s="71" t="s">
        <v>698</v>
      </c>
    </row>
    <row r="1433" spans="1:4" ht="58.5" thickBot="1" x14ac:dyDescent="0.4">
      <c r="A1433" s="71" t="s">
        <v>2298</v>
      </c>
      <c r="B1433" s="73">
        <v>530263</v>
      </c>
      <c r="C1433" s="71" t="s">
        <v>170</v>
      </c>
      <c r="D1433" s="71" t="s">
        <v>187</v>
      </c>
    </row>
    <row r="1434" spans="1:4" ht="44" thickBot="1" x14ac:dyDescent="0.4">
      <c r="A1434" s="71" t="s">
        <v>2299</v>
      </c>
      <c r="B1434" s="71" t="s">
        <v>170</v>
      </c>
      <c r="C1434" s="71" t="s">
        <v>2300</v>
      </c>
      <c r="D1434" s="71" t="s">
        <v>181</v>
      </c>
    </row>
    <row r="1435" spans="1:4" ht="73" thickBot="1" x14ac:dyDescent="0.4">
      <c r="A1435" s="71" t="s">
        <v>2301</v>
      </c>
      <c r="B1435" s="73">
        <v>531463</v>
      </c>
      <c r="C1435" s="71" t="s">
        <v>170</v>
      </c>
      <c r="D1435" s="71" t="s">
        <v>591</v>
      </c>
    </row>
    <row r="1436" spans="1:4" ht="87.5" thickBot="1" x14ac:dyDescent="0.4">
      <c r="A1436" s="71" t="s">
        <v>2302</v>
      </c>
      <c r="B1436" s="73">
        <v>531479</v>
      </c>
      <c r="C1436" s="71" t="s">
        <v>170</v>
      </c>
      <c r="D1436" s="71" t="s">
        <v>256</v>
      </c>
    </row>
    <row r="1437" spans="1:4" ht="73" thickBot="1" x14ac:dyDescent="0.4">
      <c r="A1437" s="71" t="s">
        <v>2303</v>
      </c>
      <c r="B1437" s="73">
        <v>501848</v>
      </c>
      <c r="C1437" s="71" t="s">
        <v>2304</v>
      </c>
      <c r="D1437" s="71" t="s">
        <v>1418</v>
      </c>
    </row>
    <row r="1438" spans="1:4" ht="58.5" thickBot="1" x14ac:dyDescent="0.4">
      <c r="A1438" s="71" t="s">
        <v>2305</v>
      </c>
      <c r="B1438" s="73">
        <v>532773</v>
      </c>
      <c r="C1438" s="71" t="s">
        <v>2306</v>
      </c>
      <c r="D1438" s="71" t="s">
        <v>2307</v>
      </c>
    </row>
    <row r="1439" spans="1:4" ht="73" thickBot="1" x14ac:dyDescent="0.4">
      <c r="A1439" s="71" t="s">
        <v>2308</v>
      </c>
      <c r="B1439" s="73">
        <v>540654</v>
      </c>
      <c r="C1439" s="71" t="s">
        <v>170</v>
      </c>
      <c r="D1439" s="71" t="s">
        <v>156</v>
      </c>
    </row>
    <row r="1440" spans="1:4" ht="58.5" thickBot="1" x14ac:dyDescent="0.4">
      <c r="A1440" s="71" t="s">
        <v>2309</v>
      </c>
      <c r="B1440" s="73">
        <v>540266</v>
      </c>
      <c r="C1440" s="71" t="s">
        <v>170</v>
      </c>
      <c r="D1440" s="71" t="s">
        <v>192</v>
      </c>
    </row>
    <row r="1441" spans="1:4" ht="73" thickBot="1" x14ac:dyDescent="0.4">
      <c r="A1441" s="71" t="s">
        <v>2310</v>
      </c>
      <c r="B1441" s="71" t="s">
        <v>170</v>
      </c>
      <c r="C1441" s="71" t="s">
        <v>2311</v>
      </c>
      <c r="D1441" s="71" t="s">
        <v>181</v>
      </c>
    </row>
    <row r="1442" spans="1:4" ht="58.5" thickBot="1" x14ac:dyDescent="0.4">
      <c r="A1442" s="71" t="s">
        <v>2312</v>
      </c>
      <c r="B1442" s="71" t="s">
        <v>170</v>
      </c>
      <c r="C1442" s="71" t="s">
        <v>2313</v>
      </c>
      <c r="D1442" s="71" t="s">
        <v>181</v>
      </c>
    </row>
    <row r="1443" spans="1:4" ht="58.5" thickBot="1" x14ac:dyDescent="0.4">
      <c r="A1443" s="71" t="s">
        <v>2314</v>
      </c>
      <c r="B1443" s="71" t="s">
        <v>170</v>
      </c>
      <c r="C1443" s="71" t="s">
        <v>2313</v>
      </c>
      <c r="D1443" s="71" t="s">
        <v>181</v>
      </c>
    </row>
    <row r="1444" spans="1:4" ht="87.5" thickBot="1" x14ac:dyDescent="0.4">
      <c r="A1444" s="71" t="s">
        <v>2315</v>
      </c>
      <c r="B1444" s="73">
        <v>526025</v>
      </c>
      <c r="C1444" s="71" t="s">
        <v>170</v>
      </c>
      <c r="D1444" s="71" t="s">
        <v>185</v>
      </c>
    </row>
    <row r="1445" spans="1:4" ht="58.5" thickBot="1" x14ac:dyDescent="0.4">
      <c r="A1445" s="71" t="s">
        <v>2316</v>
      </c>
      <c r="B1445" s="73">
        <v>531904</v>
      </c>
      <c r="C1445" s="71" t="s">
        <v>2317</v>
      </c>
      <c r="D1445" s="74" t="s">
        <v>536</v>
      </c>
    </row>
    <row r="1446" spans="1:4" ht="58.5" thickBot="1" x14ac:dyDescent="0.4">
      <c r="A1446" s="71" t="s">
        <v>2318</v>
      </c>
      <c r="B1446" s="73">
        <v>533104</v>
      </c>
      <c r="C1446" s="71" t="s">
        <v>2319</v>
      </c>
      <c r="D1446" s="71" t="s">
        <v>802</v>
      </c>
    </row>
    <row r="1447" spans="1:4" ht="58.5" thickBot="1" x14ac:dyDescent="0.4">
      <c r="A1447" s="71" t="s">
        <v>2320</v>
      </c>
      <c r="B1447" s="73">
        <v>542351</v>
      </c>
      <c r="C1447" s="71" t="s">
        <v>2321</v>
      </c>
      <c r="D1447" s="71" t="s">
        <v>2322</v>
      </c>
    </row>
    <row r="1448" spans="1:4" ht="58.5" thickBot="1" x14ac:dyDescent="0.4">
      <c r="A1448" s="71" t="s">
        <v>2323</v>
      </c>
      <c r="B1448" s="73">
        <v>507488</v>
      </c>
      <c r="C1448" s="71" t="s">
        <v>2324</v>
      </c>
      <c r="D1448" s="71" t="s">
        <v>802</v>
      </c>
    </row>
    <row r="1449" spans="1:4" ht="44" thickBot="1" x14ac:dyDescent="0.4">
      <c r="A1449" s="71" t="s">
        <v>2325</v>
      </c>
      <c r="B1449" s="73">
        <v>505255</v>
      </c>
      <c r="C1449" s="71" t="s">
        <v>2326</v>
      </c>
      <c r="D1449" s="71" t="s">
        <v>178</v>
      </c>
    </row>
    <row r="1450" spans="1:4" ht="58.5" thickBot="1" x14ac:dyDescent="0.4">
      <c r="A1450" s="71" t="s">
        <v>2327</v>
      </c>
      <c r="B1450" s="73">
        <v>532754</v>
      </c>
      <c r="C1450" s="71" t="s">
        <v>2328</v>
      </c>
      <c r="D1450" s="71" t="s">
        <v>309</v>
      </c>
    </row>
    <row r="1451" spans="1:4" ht="58.5" thickBot="1" x14ac:dyDescent="0.4">
      <c r="A1451" s="71" t="s">
        <v>2329</v>
      </c>
      <c r="B1451" s="73">
        <v>540124</v>
      </c>
      <c r="C1451" s="71" t="s">
        <v>2330</v>
      </c>
      <c r="D1451" s="71" t="s">
        <v>525</v>
      </c>
    </row>
    <row r="1452" spans="1:4" ht="44" thickBot="1" x14ac:dyDescent="0.4">
      <c r="A1452" s="71" t="s">
        <v>2331</v>
      </c>
      <c r="B1452" s="73">
        <v>509567</v>
      </c>
      <c r="C1452" s="71" t="s">
        <v>2332</v>
      </c>
      <c r="D1452" s="71" t="s">
        <v>1099</v>
      </c>
    </row>
    <row r="1453" spans="1:4" ht="73" thickBot="1" x14ac:dyDescent="0.4">
      <c r="A1453" s="71" t="s">
        <v>2333</v>
      </c>
      <c r="B1453" s="73">
        <v>506480</v>
      </c>
      <c r="C1453" s="71" t="s">
        <v>2334</v>
      </c>
      <c r="D1453" s="71" t="s">
        <v>380</v>
      </c>
    </row>
    <row r="1454" spans="1:4" ht="44" thickBot="1" x14ac:dyDescent="0.4">
      <c r="A1454" s="71" t="s">
        <v>2335</v>
      </c>
      <c r="B1454" s="73">
        <v>530317</v>
      </c>
      <c r="C1454" s="71" t="s">
        <v>170</v>
      </c>
      <c r="D1454" s="71" t="s">
        <v>208</v>
      </c>
    </row>
    <row r="1455" spans="1:4" ht="87.5" thickBot="1" x14ac:dyDescent="0.4">
      <c r="A1455" s="71" t="s">
        <v>2336</v>
      </c>
      <c r="B1455" s="73">
        <v>532734</v>
      </c>
      <c r="C1455" s="71" t="s">
        <v>2337</v>
      </c>
      <c r="D1455" s="71" t="s">
        <v>202</v>
      </c>
    </row>
    <row r="1456" spans="1:4" ht="58.5" thickBot="1" x14ac:dyDescent="0.4">
      <c r="A1456" s="71" t="s">
        <v>2338</v>
      </c>
      <c r="B1456" s="73">
        <v>500163</v>
      </c>
      <c r="C1456" s="71" t="s">
        <v>2339</v>
      </c>
      <c r="D1456" s="71" t="s">
        <v>2340</v>
      </c>
    </row>
    <row r="1457" spans="1:4" ht="58.5" thickBot="1" x14ac:dyDescent="0.4">
      <c r="A1457" s="71" t="s">
        <v>2341</v>
      </c>
      <c r="B1457" s="73">
        <v>500163</v>
      </c>
      <c r="C1457" s="71" t="s">
        <v>2339</v>
      </c>
      <c r="D1457" s="71" t="s">
        <v>2340</v>
      </c>
    </row>
    <row r="1458" spans="1:4" ht="73" thickBot="1" x14ac:dyDescent="0.4">
      <c r="A1458" s="71" t="s">
        <v>2342</v>
      </c>
      <c r="B1458" s="71" t="s">
        <v>170</v>
      </c>
      <c r="C1458" s="71" t="s">
        <v>2343</v>
      </c>
      <c r="D1458" s="71" t="s">
        <v>181</v>
      </c>
    </row>
    <row r="1459" spans="1:4" ht="58.5" thickBot="1" x14ac:dyDescent="0.4">
      <c r="A1459" s="71" t="s">
        <v>2344</v>
      </c>
      <c r="B1459" s="73">
        <v>540743</v>
      </c>
      <c r="C1459" s="71" t="s">
        <v>2345</v>
      </c>
      <c r="D1459" s="71" t="s">
        <v>368</v>
      </c>
    </row>
    <row r="1460" spans="1:4" ht="73" thickBot="1" x14ac:dyDescent="0.4">
      <c r="A1460" s="71" t="s">
        <v>2346</v>
      </c>
      <c r="B1460" s="73">
        <v>532424</v>
      </c>
      <c r="C1460" s="71" t="s">
        <v>2347</v>
      </c>
      <c r="D1460" s="71" t="s">
        <v>352</v>
      </c>
    </row>
    <row r="1461" spans="1:4" ht="58.5" thickBot="1" x14ac:dyDescent="0.4">
      <c r="A1461" s="71" t="s">
        <v>2348</v>
      </c>
      <c r="B1461" s="73">
        <v>500164</v>
      </c>
      <c r="C1461" s="71" t="s">
        <v>2349</v>
      </c>
      <c r="D1461" s="71" t="s">
        <v>218</v>
      </c>
    </row>
    <row r="1462" spans="1:4" ht="44" thickBot="1" x14ac:dyDescent="0.4">
      <c r="A1462" s="71" t="s">
        <v>2350</v>
      </c>
      <c r="B1462" s="73">
        <v>533150</v>
      </c>
      <c r="C1462" s="71" t="s">
        <v>2351</v>
      </c>
      <c r="D1462" s="71" t="s">
        <v>256</v>
      </c>
    </row>
    <row r="1463" spans="1:4" ht="73" thickBot="1" x14ac:dyDescent="0.4">
      <c r="A1463" s="71" t="s">
        <v>2352</v>
      </c>
      <c r="B1463" s="73">
        <v>538787</v>
      </c>
      <c r="C1463" s="71" t="s">
        <v>170</v>
      </c>
      <c r="D1463" s="71" t="s">
        <v>187</v>
      </c>
    </row>
    <row r="1464" spans="1:4" ht="73" thickBot="1" x14ac:dyDescent="0.4">
      <c r="A1464" s="71" t="s">
        <v>2353</v>
      </c>
      <c r="B1464" s="73">
        <v>533189</v>
      </c>
      <c r="C1464" s="71" t="s">
        <v>2354</v>
      </c>
      <c r="D1464" s="71" t="s">
        <v>284</v>
      </c>
    </row>
    <row r="1465" spans="1:4" ht="58.5" thickBot="1" x14ac:dyDescent="0.4">
      <c r="A1465" s="71" t="s">
        <v>2355</v>
      </c>
      <c r="B1465" s="73">
        <v>531600</v>
      </c>
      <c r="C1465" s="71" t="s">
        <v>170</v>
      </c>
      <c r="D1465" s="71" t="s">
        <v>153</v>
      </c>
    </row>
    <row r="1466" spans="1:4" ht="44" thickBot="1" x14ac:dyDescent="0.4">
      <c r="A1466" s="71" t="s">
        <v>2356</v>
      </c>
      <c r="B1466" s="73">
        <v>532957</v>
      </c>
      <c r="C1466" s="71" t="s">
        <v>170</v>
      </c>
      <c r="D1466" s="71" t="s">
        <v>185</v>
      </c>
    </row>
    <row r="1467" spans="1:4" ht="73" thickBot="1" x14ac:dyDescent="0.4">
      <c r="A1467" s="71" t="s">
        <v>2357</v>
      </c>
      <c r="B1467" s="73">
        <v>532630</v>
      </c>
      <c r="C1467" s="71" t="s">
        <v>2358</v>
      </c>
      <c r="D1467" s="71" t="s">
        <v>284</v>
      </c>
    </row>
    <row r="1468" spans="1:4" ht="58.5" thickBot="1" x14ac:dyDescent="0.4">
      <c r="A1468" s="71" t="s">
        <v>2359</v>
      </c>
      <c r="B1468" s="73">
        <v>539725</v>
      </c>
      <c r="C1468" s="71" t="s">
        <v>2360</v>
      </c>
      <c r="D1468" s="71" t="s">
        <v>419</v>
      </c>
    </row>
    <row r="1469" spans="1:4" ht="73" thickBot="1" x14ac:dyDescent="0.4">
      <c r="A1469" s="71" t="s">
        <v>2361</v>
      </c>
      <c r="B1469" s="73">
        <v>532980</v>
      </c>
      <c r="C1469" s="71" t="s">
        <v>2362</v>
      </c>
      <c r="D1469" s="71" t="s">
        <v>419</v>
      </c>
    </row>
    <row r="1470" spans="1:4" ht="44" thickBot="1" x14ac:dyDescent="0.4">
      <c r="A1470" s="71" t="s">
        <v>2363</v>
      </c>
      <c r="B1470" s="73">
        <v>780012</v>
      </c>
      <c r="C1470" s="71" t="s">
        <v>170</v>
      </c>
      <c r="D1470" s="71" t="s">
        <v>261</v>
      </c>
    </row>
    <row r="1471" spans="1:4" ht="73" thickBot="1" x14ac:dyDescent="0.4">
      <c r="A1471" s="71" t="s">
        <v>2364</v>
      </c>
      <c r="B1471" s="73">
        <v>538542</v>
      </c>
      <c r="C1471" s="71" t="s">
        <v>170</v>
      </c>
      <c r="D1471" s="71" t="s">
        <v>230</v>
      </c>
    </row>
    <row r="1472" spans="1:4" ht="73" thickBot="1" x14ac:dyDescent="0.4">
      <c r="A1472" s="71" t="s">
        <v>2365</v>
      </c>
      <c r="B1472" s="73">
        <v>538180</v>
      </c>
      <c r="C1472" s="71" t="s">
        <v>2366</v>
      </c>
      <c r="D1472" s="71" t="s">
        <v>190</v>
      </c>
    </row>
    <row r="1473" spans="1:4" ht="73" thickBot="1" x14ac:dyDescent="0.4">
      <c r="A1473" s="71" t="s">
        <v>2367</v>
      </c>
      <c r="B1473" s="73">
        <v>505576</v>
      </c>
      <c r="C1473" s="71" t="s">
        <v>170</v>
      </c>
      <c r="D1473" s="71" t="s">
        <v>187</v>
      </c>
    </row>
    <row r="1474" spans="1:4" ht="44" thickBot="1" x14ac:dyDescent="0.4">
      <c r="A1474" s="71" t="s">
        <v>2368</v>
      </c>
      <c r="B1474" s="73">
        <v>531928</v>
      </c>
      <c r="C1474" s="71" t="s">
        <v>170</v>
      </c>
      <c r="D1474" s="71" t="s">
        <v>447</v>
      </c>
    </row>
    <row r="1475" spans="1:4" ht="87.5" thickBot="1" x14ac:dyDescent="0.4">
      <c r="A1475" s="71" t="s">
        <v>2369</v>
      </c>
      <c r="B1475" s="73">
        <v>540062</v>
      </c>
      <c r="C1475" s="71" t="s">
        <v>170</v>
      </c>
      <c r="D1475" s="71" t="s">
        <v>275</v>
      </c>
    </row>
    <row r="1476" spans="1:4" ht="58.5" thickBot="1" x14ac:dyDescent="0.4">
      <c r="A1476" s="71" t="s">
        <v>2370</v>
      </c>
      <c r="B1476" s="73">
        <v>530579</v>
      </c>
      <c r="C1476" s="71" t="s">
        <v>170</v>
      </c>
      <c r="D1476" s="71" t="s">
        <v>187</v>
      </c>
    </row>
    <row r="1477" spans="1:4" ht="58.5" thickBot="1" x14ac:dyDescent="0.4">
      <c r="A1477" s="71" t="s">
        <v>2371</v>
      </c>
      <c r="B1477" s="73">
        <v>500151</v>
      </c>
      <c r="C1477" s="71" t="s">
        <v>2372</v>
      </c>
      <c r="D1477" s="71" t="s">
        <v>2340</v>
      </c>
    </row>
    <row r="1478" spans="1:4" ht="73" thickBot="1" x14ac:dyDescent="0.4">
      <c r="A1478" s="71" t="s">
        <v>2373</v>
      </c>
      <c r="B1478" s="73">
        <v>526729</v>
      </c>
      <c r="C1478" s="71" t="s">
        <v>2374</v>
      </c>
      <c r="D1478" s="71" t="s">
        <v>284</v>
      </c>
    </row>
    <row r="1479" spans="1:4" ht="44" thickBot="1" x14ac:dyDescent="0.4">
      <c r="A1479" s="71" t="s">
        <v>2375</v>
      </c>
      <c r="B1479" s="71" t="s">
        <v>170</v>
      </c>
      <c r="C1479" s="71" t="s">
        <v>2376</v>
      </c>
      <c r="D1479" s="71" t="s">
        <v>181</v>
      </c>
    </row>
    <row r="1480" spans="1:4" ht="73" thickBot="1" x14ac:dyDescent="0.4">
      <c r="A1480" s="71" t="s">
        <v>2377</v>
      </c>
      <c r="B1480" s="73">
        <v>531439</v>
      </c>
      <c r="C1480" s="71" t="s">
        <v>2378</v>
      </c>
      <c r="D1480" s="71" t="s">
        <v>156</v>
      </c>
    </row>
    <row r="1481" spans="1:4" ht="73" thickBot="1" x14ac:dyDescent="0.4">
      <c r="A1481" s="71" t="s">
        <v>2379</v>
      </c>
      <c r="B1481" s="73">
        <v>531360</v>
      </c>
      <c r="C1481" s="71" t="s">
        <v>170</v>
      </c>
      <c r="D1481" s="71" t="s">
        <v>591</v>
      </c>
    </row>
    <row r="1482" spans="1:4" ht="87.5" thickBot="1" x14ac:dyDescent="0.4">
      <c r="A1482" s="71" t="s">
        <v>2380</v>
      </c>
      <c r="B1482" s="73">
        <v>513309</v>
      </c>
      <c r="C1482" s="71" t="s">
        <v>170</v>
      </c>
      <c r="D1482" s="71" t="s">
        <v>475</v>
      </c>
    </row>
    <row r="1483" spans="1:4" ht="87.5" thickBot="1" x14ac:dyDescent="0.4">
      <c r="A1483" s="71" t="s">
        <v>2381</v>
      </c>
      <c r="B1483" s="73">
        <v>523676</v>
      </c>
      <c r="C1483" s="71" t="s">
        <v>170</v>
      </c>
      <c r="D1483" s="71" t="s">
        <v>284</v>
      </c>
    </row>
    <row r="1484" spans="1:4" ht="58.5" thickBot="1" x14ac:dyDescent="0.4">
      <c r="A1484" s="71" t="s">
        <v>2382</v>
      </c>
      <c r="B1484" s="73">
        <v>530655</v>
      </c>
      <c r="C1484" s="71" t="s">
        <v>2383</v>
      </c>
      <c r="D1484" s="71" t="s">
        <v>493</v>
      </c>
    </row>
    <row r="1485" spans="1:4" ht="44" thickBot="1" x14ac:dyDescent="0.4">
      <c r="A1485" s="71" t="s">
        <v>2384</v>
      </c>
      <c r="B1485" s="73">
        <v>530655</v>
      </c>
      <c r="C1485" s="71" t="s">
        <v>2383</v>
      </c>
      <c r="D1485" s="71" t="s">
        <v>493</v>
      </c>
    </row>
    <row r="1486" spans="1:4" ht="58.5" thickBot="1" x14ac:dyDescent="0.4">
      <c r="A1486" s="71" t="s">
        <v>2385</v>
      </c>
      <c r="B1486" s="73">
        <v>500166</v>
      </c>
      <c r="C1486" s="71" t="s">
        <v>170</v>
      </c>
      <c r="D1486" s="71" t="s">
        <v>577</v>
      </c>
    </row>
    <row r="1487" spans="1:4" ht="58.5" thickBot="1" x14ac:dyDescent="0.4">
      <c r="A1487" s="71" t="s">
        <v>2386</v>
      </c>
      <c r="B1487" s="73">
        <v>500168</v>
      </c>
      <c r="C1487" s="71" t="s">
        <v>170</v>
      </c>
      <c r="D1487" s="71" t="s">
        <v>650</v>
      </c>
    </row>
    <row r="1488" spans="1:4" ht="58.5" thickBot="1" x14ac:dyDescent="0.4">
      <c r="A1488" s="71" t="s">
        <v>2387</v>
      </c>
      <c r="B1488" s="73">
        <v>500168</v>
      </c>
      <c r="C1488" s="71" t="s">
        <v>170</v>
      </c>
      <c r="D1488" s="71" t="s">
        <v>650</v>
      </c>
    </row>
    <row r="1489" spans="1:4" ht="87.5" thickBot="1" x14ac:dyDescent="0.4">
      <c r="A1489" s="71" t="s">
        <v>2388</v>
      </c>
      <c r="B1489" s="73">
        <v>531913</v>
      </c>
      <c r="C1489" s="71" t="s">
        <v>170</v>
      </c>
      <c r="D1489" s="71" t="s">
        <v>493</v>
      </c>
    </row>
    <row r="1490" spans="1:4" ht="58.5" thickBot="1" x14ac:dyDescent="0.4">
      <c r="A1490" s="71" t="s">
        <v>2389</v>
      </c>
      <c r="B1490" s="73">
        <v>526717</v>
      </c>
      <c r="C1490" s="71" t="s">
        <v>170</v>
      </c>
      <c r="D1490" s="71" t="s">
        <v>365</v>
      </c>
    </row>
    <row r="1491" spans="1:4" ht="44" thickBot="1" x14ac:dyDescent="0.4">
      <c r="A1491" s="71" t="s">
        <v>2390</v>
      </c>
      <c r="B1491" s="73">
        <v>531608</v>
      </c>
      <c r="C1491" s="71" t="s">
        <v>170</v>
      </c>
      <c r="D1491" s="71" t="s">
        <v>1216</v>
      </c>
    </row>
    <row r="1492" spans="1:4" ht="58.5" thickBot="1" x14ac:dyDescent="0.4">
      <c r="A1492" s="71" t="s">
        <v>2391</v>
      </c>
      <c r="B1492" s="73">
        <v>531111</v>
      </c>
      <c r="C1492" s="71" t="s">
        <v>170</v>
      </c>
      <c r="D1492" s="71" t="s">
        <v>1216</v>
      </c>
    </row>
    <row r="1493" spans="1:4" ht="58.5" thickBot="1" x14ac:dyDescent="0.4">
      <c r="A1493" s="71" t="s">
        <v>2392</v>
      </c>
      <c r="B1493" s="73">
        <v>531111</v>
      </c>
      <c r="C1493" s="71" t="s">
        <v>170</v>
      </c>
      <c r="D1493" s="71" t="s">
        <v>1216</v>
      </c>
    </row>
    <row r="1494" spans="1:4" ht="58.5" thickBot="1" x14ac:dyDescent="0.4">
      <c r="A1494" s="71" t="s">
        <v>2393</v>
      </c>
      <c r="B1494" s="73">
        <v>509148</v>
      </c>
      <c r="C1494" s="71" t="s">
        <v>170</v>
      </c>
      <c r="D1494" s="71" t="s">
        <v>650</v>
      </c>
    </row>
    <row r="1495" spans="1:4" ht="73" thickBot="1" x14ac:dyDescent="0.4">
      <c r="A1495" s="71" t="s">
        <v>2394</v>
      </c>
      <c r="B1495" s="73">
        <v>530709</v>
      </c>
      <c r="C1495" s="71" t="s">
        <v>170</v>
      </c>
      <c r="D1495" s="71" t="s">
        <v>187</v>
      </c>
    </row>
    <row r="1496" spans="1:4" ht="44" thickBot="1" x14ac:dyDescent="0.4">
      <c r="A1496" s="71" t="s">
        <v>2395</v>
      </c>
      <c r="B1496" s="73">
        <v>530663</v>
      </c>
      <c r="C1496" s="71" t="s">
        <v>170</v>
      </c>
      <c r="D1496" s="71" t="s">
        <v>153</v>
      </c>
    </row>
    <row r="1497" spans="1:4" ht="73" thickBot="1" x14ac:dyDescent="0.4">
      <c r="A1497" s="71" t="s">
        <v>2396</v>
      </c>
      <c r="B1497" s="73">
        <v>532543</v>
      </c>
      <c r="C1497" s="71" t="s">
        <v>2397</v>
      </c>
      <c r="D1497" s="71" t="s">
        <v>380</v>
      </c>
    </row>
    <row r="1498" spans="1:4" ht="58.5" thickBot="1" x14ac:dyDescent="0.4">
      <c r="A1498" s="71" t="s">
        <v>2398</v>
      </c>
      <c r="B1498" s="73">
        <v>533761</v>
      </c>
      <c r="C1498" s="71" t="s">
        <v>2399</v>
      </c>
      <c r="D1498" s="71" t="s">
        <v>568</v>
      </c>
    </row>
    <row r="1499" spans="1:4" ht="58.5" thickBot="1" x14ac:dyDescent="0.4">
      <c r="A1499" s="71" t="s">
        <v>2400</v>
      </c>
      <c r="B1499" s="73">
        <v>780002</v>
      </c>
      <c r="C1499" s="71" t="s">
        <v>170</v>
      </c>
      <c r="D1499" s="71" t="s">
        <v>261</v>
      </c>
    </row>
    <row r="1500" spans="1:4" ht="73" thickBot="1" x14ac:dyDescent="0.4">
      <c r="A1500" s="71" t="s">
        <v>2401</v>
      </c>
      <c r="B1500" s="73">
        <v>590126</v>
      </c>
      <c r="C1500" s="71" t="s">
        <v>170</v>
      </c>
      <c r="D1500" s="71" t="s">
        <v>1772</v>
      </c>
    </row>
    <row r="1501" spans="1:4" ht="58.5" thickBot="1" x14ac:dyDescent="0.4">
      <c r="A1501" s="71" t="s">
        <v>2402</v>
      </c>
      <c r="B1501" s="73">
        <v>539235</v>
      </c>
      <c r="C1501" s="71" t="s">
        <v>170</v>
      </c>
      <c r="D1501" s="71" t="s">
        <v>577</v>
      </c>
    </row>
    <row r="1502" spans="1:4" ht="44" thickBot="1" x14ac:dyDescent="0.4">
      <c r="A1502" s="71" t="s">
        <v>2403</v>
      </c>
      <c r="B1502" s="73">
        <v>532482</v>
      </c>
      <c r="C1502" s="71" t="s">
        <v>2404</v>
      </c>
      <c r="D1502" s="71" t="s">
        <v>208</v>
      </c>
    </row>
    <row r="1503" spans="1:4" ht="44" thickBot="1" x14ac:dyDescent="0.4">
      <c r="A1503" s="71" t="s">
        <v>2405</v>
      </c>
      <c r="B1503" s="73">
        <v>532482</v>
      </c>
      <c r="C1503" s="71" t="s">
        <v>2404</v>
      </c>
      <c r="D1503" s="71" t="s">
        <v>208</v>
      </c>
    </row>
    <row r="1504" spans="1:4" ht="44" thickBot="1" x14ac:dyDescent="0.4">
      <c r="A1504" s="71" t="s">
        <v>2406</v>
      </c>
      <c r="B1504" s="73">
        <v>509488</v>
      </c>
      <c r="C1504" s="71" t="s">
        <v>2407</v>
      </c>
      <c r="D1504" s="71" t="s">
        <v>355</v>
      </c>
    </row>
    <row r="1505" spans="1:4" ht="44" thickBot="1" x14ac:dyDescent="0.4">
      <c r="A1505" s="71" t="s">
        <v>2408</v>
      </c>
      <c r="B1505" s="73">
        <v>509488</v>
      </c>
      <c r="C1505" s="71" t="s">
        <v>2407</v>
      </c>
      <c r="D1505" s="71" t="s">
        <v>355</v>
      </c>
    </row>
    <row r="1506" spans="1:4" ht="58.5" thickBot="1" x14ac:dyDescent="0.4">
      <c r="A1506" s="71" t="s">
        <v>2409</v>
      </c>
      <c r="B1506" s="73">
        <v>500300</v>
      </c>
      <c r="C1506" s="71" t="s">
        <v>2410</v>
      </c>
      <c r="D1506" s="71" t="s">
        <v>183</v>
      </c>
    </row>
    <row r="1507" spans="1:4" ht="44" thickBot="1" x14ac:dyDescent="0.4">
      <c r="A1507" s="71" t="s">
        <v>2411</v>
      </c>
      <c r="B1507" s="73">
        <v>526751</v>
      </c>
      <c r="C1507" s="71" t="s">
        <v>170</v>
      </c>
      <c r="D1507" s="71" t="s">
        <v>164</v>
      </c>
    </row>
    <row r="1508" spans="1:4" ht="58.5" thickBot="1" x14ac:dyDescent="0.4">
      <c r="A1508" s="71" t="s">
        <v>2412</v>
      </c>
      <c r="B1508" s="73">
        <v>505710</v>
      </c>
      <c r="C1508" s="71" t="s">
        <v>170</v>
      </c>
      <c r="D1508" s="71" t="s">
        <v>218</v>
      </c>
    </row>
    <row r="1509" spans="1:4" ht="58.5" thickBot="1" x14ac:dyDescent="0.4">
      <c r="A1509" s="71" t="s">
        <v>2413</v>
      </c>
      <c r="B1509" s="73">
        <v>505710</v>
      </c>
      <c r="C1509" s="71" t="s">
        <v>170</v>
      </c>
      <c r="D1509" s="71" t="s">
        <v>218</v>
      </c>
    </row>
    <row r="1510" spans="1:4" ht="44" thickBot="1" x14ac:dyDescent="0.4">
      <c r="A1510" s="71" t="s">
        <v>2414</v>
      </c>
      <c r="B1510" s="73">
        <v>509546</v>
      </c>
      <c r="C1510" s="71" t="s">
        <v>170</v>
      </c>
      <c r="D1510" s="71" t="s">
        <v>371</v>
      </c>
    </row>
    <row r="1511" spans="1:4" ht="58.5" thickBot="1" x14ac:dyDescent="0.4">
      <c r="A1511" s="71" t="s">
        <v>2415</v>
      </c>
      <c r="B1511" s="73">
        <v>533282</v>
      </c>
      <c r="C1511" s="71" t="s">
        <v>2416</v>
      </c>
      <c r="D1511" s="71" t="s">
        <v>2417</v>
      </c>
    </row>
    <row r="1512" spans="1:4" ht="58.5" thickBot="1" x14ac:dyDescent="0.4">
      <c r="A1512" s="71" t="s">
        <v>2418</v>
      </c>
      <c r="B1512" s="73">
        <v>533282</v>
      </c>
      <c r="C1512" s="71" t="s">
        <v>2416</v>
      </c>
      <c r="D1512" s="71" t="s">
        <v>2417</v>
      </c>
    </row>
    <row r="1513" spans="1:4" ht="44" thickBot="1" x14ac:dyDescent="0.4">
      <c r="A1513" s="71" t="s">
        <v>2419</v>
      </c>
      <c r="B1513" s="73">
        <v>532015</v>
      </c>
      <c r="C1513" s="71" t="s">
        <v>170</v>
      </c>
      <c r="D1513" s="71" t="s">
        <v>185</v>
      </c>
    </row>
    <row r="1514" spans="1:4" ht="44" thickBot="1" x14ac:dyDescent="0.4">
      <c r="A1514" s="71" t="s">
        <v>2420</v>
      </c>
      <c r="B1514" s="73">
        <v>532015</v>
      </c>
      <c r="C1514" s="71" t="s">
        <v>170</v>
      </c>
      <c r="D1514" s="71" t="s">
        <v>185</v>
      </c>
    </row>
    <row r="1515" spans="1:4" ht="44" thickBot="1" x14ac:dyDescent="0.4">
      <c r="A1515" s="71" t="s">
        <v>2421</v>
      </c>
      <c r="B1515" s="73">
        <v>501455</v>
      </c>
      <c r="C1515" s="71" t="s">
        <v>2422</v>
      </c>
      <c r="D1515" s="71" t="s">
        <v>178</v>
      </c>
    </row>
    <row r="1516" spans="1:4" ht="87.5" thickBot="1" x14ac:dyDescent="0.4">
      <c r="A1516" s="71" t="s">
        <v>2423</v>
      </c>
      <c r="B1516" s="73">
        <v>531737</v>
      </c>
      <c r="C1516" s="71" t="s">
        <v>170</v>
      </c>
      <c r="D1516" s="71" t="s">
        <v>591</v>
      </c>
    </row>
    <row r="1517" spans="1:4" ht="58.5" thickBot="1" x14ac:dyDescent="0.4">
      <c r="A1517" s="71" t="s">
        <v>2424</v>
      </c>
      <c r="B1517" s="73">
        <v>538979</v>
      </c>
      <c r="C1517" s="71" t="s">
        <v>2425</v>
      </c>
      <c r="D1517" s="71" t="s">
        <v>447</v>
      </c>
    </row>
    <row r="1518" spans="1:4" ht="58.5" thickBot="1" x14ac:dyDescent="0.4">
      <c r="A1518" s="71" t="s">
        <v>2426</v>
      </c>
      <c r="B1518" s="73">
        <v>526797</v>
      </c>
      <c r="C1518" s="71" t="s">
        <v>2427</v>
      </c>
      <c r="D1518" s="71" t="s">
        <v>665</v>
      </c>
    </row>
    <row r="1519" spans="1:4" ht="44" thickBot="1" x14ac:dyDescent="0.4">
      <c r="A1519" s="71" t="s">
        <v>2428</v>
      </c>
      <c r="B1519" s="71" t="s">
        <v>170</v>
      </c>
      <c r="C1519" s="71" t="s">
        <v>2429</v>
      </c>
      <c r="D1519" s="71" t="s">
        <v>181</v>
      </c>
    </row>
    <row r="1520" spans="1:4" ht="58.5" thickBot="1" x14ac:dyDescent="0.4">
      <c r="A1520" s="71" t="s">
        <v>2430</v>
      </c>
      <c r="B1520" s="73">
        <v>508918</v>
      </c>
      <c r="C1520" s="71" t="s">
        <v>170</v>
      </c>
      <c r="D1520" s="71" t="s">
        <v>275</v>
      </c>
    </row>
    <row r="1521" spans="1:4" ht="58.5" thickBot="1" x14ac:dyDescent="0.4">
      <c r="A1521" s="71" t="s">
        <v>2431</v>
      </c>
      <c r="B1521" s="73">
        <v>506076</v>
      </c>
      <c r="C1521" s="71" t="s">
        <v>2432</v>
      </c>
      <c r="D1521" s="71" t="s">
        <v>1090</v>
      </c>
    </row>
    <row r="1522" spans="1:4" ht="58.5" thickBot="1" x14ac:dyDescent="0.4">
      <c r="A1522" s="71" t="s">
        <v>2433</v>
      </c>
      <c r="B1522" s="73">
        <v>531449</v>
      </c>
      <c r="C1522" s="71" t="s">
        <v>170</v>
      </c>
      <c r="D1522" s="71" t="s">
        <v>368</v>
      </c>
    </row>
    <row r="1523" spans="1:4" ht="73" thickBot="1" x14ac:dyDescent="0.4">
      <c r="A1523" s="71" t="s">
        <v>2434</v>
      </c>
      <c r="B1523" s="73">
        <v>501314</v>
      </c>
      <c r="C1523" s="71" t="s">
        <v>170</v>
      </c>
      <c r="D1523" s="71" t="s">
        <v>192</v>
      </c>
    </row>
    <row r="1524" spans="1:4" ht="58.5" thickBot="1" x14ac:dyDescent="0.4">
      <c r="A1524" s="71" t="s">
        <v>2435</v>
      </c>
      <c r="B1524" s="73">
        <v>539522</v>
      </c>
      <c r="C1524" s="71" t="s">
        <v>170</v>
      </c>
      <c r="D1524" s="71" t="s">
        <v>616</v>
      </c>
    </row>
    <row r="1525" spans="1:4" ht="58.5" thickBot="1" x14ac:dyDescent="0.4">
      <c r="A1525" s="71" t="s">
        <v>2436</v>
      </c>
      <c r="B1525" s="73">
        <v>539522</v>
      </c>
      <c r="C1525" s="71" t="s">
        <v>170</v>
      </c>
      <c r="D1525" s="71" t="s">
        <v>616</v>
      </c>
    </row>
    <row r="1526" spans="1:4" ht="58.5" thickBot="1" x14ac:dyDescent="0.4">
      <c r="A1526" s="71" t="s">
        <v>2437</v>
      </c>
      <c r="B1526" s="73">
        <v>509152</v>
      </c>
      <c r="C1526" s="71" t="s">
        <v>2438</v>
      </c>
      <c r="D1526" s="71" t="s">
        <v>650</v>
      </c>
    </row>
    <row r="1527" spans="1:4" ht="44" thickBot="1" x14ac:dyDescent="0.4">
      <c r="A1527" s="71" t="s">
        <v>2439</v>
      </c>
      <c r="B1527" s="73">
        <v>511288</v>
      </c>
      <c r="C1527" s="71" t="s">
        <v>2440</v>
      </c>
      <c r="D1527" s="71" t="s">
        <v>228</v>
      </c>
    </row>
    <row r="1528" spans="1:4" ht="44" thickBot="1" x14ac:dyDescent="0.4">
      <c r="A1528" s="71" t="s">
        <v>2441</v>
      </c>
      <c r="B1528" s="73">
        <v>511543</v>
      </c>
      <c r="C1528" s="71" t="s">
        <v>170</v>
      </c>
      <c r="D1528" s="71" t="s">
        <v>187</v>
      </c>
    </row>
    <row r="1529" spans="1:4" ht="73" thickBot="1" x14ac:dyDescent="0.4">
      <c r="A1529" s="71" t="s">
        <v>2442</v>
      </c>
      <c r="B1529" s="73">
        <v>530605</v>
      </c>
      <c r="C1529" s="71" t="s">
        <v>170</v>
      </c>
      <c r="D1529" s="71" t="s">
        <v>185</v>
      </c>
    </row>
    <row r="1530" spans="1:4" ht="44" thickBot="1" x14ac:dyDescent="0.4">
      <c r="A1530" s="71" t="s">
        <v>2443</v>
      </c>
      <c r="B1530" s="73">
        <v>530469</v>
      </c>
      <c r="C1530" s="71" t="s">
        <v>170</v>
      </c>
      <c r="D1530" s="71" t="s">
        <v>187</v>
      </c>
    </row>
    <row r="1531" spans="1:4" ht="58.5" thickBot="1" x14ac:dyDescent="0.4">
      <c r="A1531" s="71" t="s">
        <v>2444</v>
      </c>
      <c r="B1531" s="73">
        <v>532951</v>
      </c>
      <c r="C1531" s="71" t="s">
        <v>2445</v>
      </c>
      <c r="D1531" s="71" t="s">
        <v>156</v>
      </c>
    </row>
    <row r="1532" spans="1:4" ht="58.5" thickBot="1" x14ac:dyDescent="0.4">
      <c r="A1532" s="71" t="s">
        <v>2446</v>
      </c>
      <c r="B1532" s="73">
        <v>532139</v>
      </c>
      <c r="C1532" s="71" t="s">
        <v>170</v>
      </c>
      <c r="D1532" s="71" t="s">
        <v>500</v>
      </c>
    </row>
    <row r="1533" spans="1:4" ht="58.5" thickBot="1" x14ac:dyDescent="0.4">
      <c r="A1533" s="71" t="s">
        <v>2447</v>
      </c>
      <c r="B1533" s="73">
        <v>532775</v>
      </c>
      <c r="C1533" s="71" t="s">
        <v>2448</v>
      </c>
      <c r="D1533" s="71" t="s">
        <v>316</v>
      </c>
    </row>
    <row r="1534" spans="1:4" ht="44" thickBot="1" x14ac:dyDescent="0.4">
      <c r="A1534" s="71" t="s">
        <v>2449</v>
      </c>
      <c r="B1534" s="73">
        <v>500160</v>
      </c>
      <c r="C1534" s="71" t="s">
        <v>2450</v>
      </c>
      <c r="D1534" s="71" t="s">
        <v>1117</v>
      </c>
    </row>
    <row r="1535" spans="1:4" ht="44" thickBot="1" x14ac:dyDescent="0.4">
      <c r="A1535" s="71" t="s">
        <v>2451</v>
      </c>
      <c r="B1535" s="73">
        <v>500170</v>
      </c>
      <c r="C1535" s="71" t="s">
        <v>2452</v>
      </c>
      <c r="D1535" s="71" t="s">
        <v>185</v>
      </c>
    </row>
    <row r="1536" spans="1:4" ht="44" thickBot="1" x14ac:dyDescent="0.4">
      <c r="A1536" s="71" t="s">
        <v>2453</v>
      </c>
      <c r="B1536" s="73">
        <v>532744</v>
      </c>
      <c r="C1536" s="71" t="s">
        <v>2454</v>
      </c>
      <c r="D1536" s="71" t="s">
        <v>185</v>
      </c>
    </row>
    <row r="1537" spans="1:4" ht="44" thickBot="1" x14ac:dyDescent="0.4">
      <c r="A1537" s="71" t="s">
        <v>2455</v>
      </c>
      <c r="B1537" s="73">
        <v>540602</v>
      </c>
      <c r="C1537" s="71" t="s">
        <v>2456</v>
      </c>
      <c r="D1537" s="71" t="s">
        <v>1117</v>
      </c>
    </row>
    <row r="1538" spans="1:4" ht="44" thickBot="1" x14ac:dyDescent="0.4">
      <c r="A1538" s="71" t="s">
        <v>2457</v>
      </c>
      <c r="B1538" s="73">
        <v>539479</v>
      </c>
      <c r="C1538" s="71" t="s">
        <v>170</v>
      </c>
      <c r="D1538" s="71" t="s">
        <v>178</v>
      </c>
    </row>
    <row r="1539" spans="1:4" ht="44" thickBot="1" x14ac:dyDescent="0.4">
      <c r="A1539" s="71" t="s">
        <v>2458</v>
      </c>
      <c r="B1539" s="73">
        <v>509079</v>
      </c>
      <c r="C1539" s="71" t="s">
        <v>2459</v>
      </c>
      <c r="D1539" s="71" t="s">
        <v>208</v>
      </c>
    </row>
    <row r="1540" spans="1:4" ht="73" thickBot="1" x14ac:dyDescent="0.4">
      <c r="A1540" s="71" t="s">
        <v>2460</v>
      </c>
      <c r="B1540" s="73">
        <v>530001</v>
      </c>
      <c r="C1540" s="71" t="s">
        <v>2461</v>
      </c>
      <c r="D1540" s="71" t="s">
        <v>218</v>
      </c>
    </row>
    <row r="1541" spans="1:4" ht="58.5" thickBot="1" x14ac:dyDescent="0.4">
      <c r="A1541" s="71" t="s">
        <v>2462</v>
      </c>
      <c r="B1541" s="73">
        <v>524226</v>
      </c>
      <c r="C1541" s="71" t="s">
        <v>2463</v>
      </c>
      <c r="D1541" s="71" t="s">
        <v>368</v>
      </c>
    </row>
    <row r="1542" spans="1:4" ht="58.5" thickBot="1" x14ac:dyDescent="0.4">
      <c r="A1542" s="71" t="s">
        <v>2464</v>
      </c>
      <c r="B1542" s="73">
        <v>522217</v>
      </c>
      <c r="C1542" s="71" t="s">
        <v>2465</v>
      </c>
      <c r="D1542" s="71" t="s">
        <v>248</v>
      </c>
    </row>
    <row r="1543" spans="1:4" ht="44" thickBot="1" x14ac:dyDescent="0.4">
      <c r="A1543" s="71" t="s">
        <v>2466</v>
      </c>
      <c r="B1543" s="73">
        <v>523768</v>
      </c>
      <c r="C1543" s="71" t="s">
        <v>170</v>
      </c>
      <c r="D1543" s="71" t="s">
        <v>698</v>
      </c>
    </row>
    <row r="1544" spans="1:4" ht="44" thickBot="1" x14ac:dyDescent="0.4">
      <c r="A1544" s="71" t="s">
        <v>2467</v>
      </c>
      <c r="B1544" s="73">
        <v>513507</v>
      </c>
      <c r="C1544" s="71" t="s">
        <v>170</v>
      </c>
      <c r="D1544" s="71" t="s">
        <v>493</v>
      </c>
    </row>
    <row r="1545" spans="1:4" ht="44" thickBot="1" x14ac:dyDescent="0.4">
      <c r="A1545" s="71" t="s">
        <v>2468</v>
      </c>
      <c r="B1545" s="73">
        <v>514386</v>
      </c>
      <c r="C1545" s="71" t="s">
        <v>170</v>
      </c>
      <c r="D1545" s="71" t="s">
        <v>185</v>
      </c>
    </row>
    <row r="1546" spans="1:4" ht="58.5" thickBot="1" x14ac:dyDescent="0.4">
      <c r="A1546" s="71" t="s">
        <v>2469</v>
      </c>
      <c r="B1546" s="73">
        <v>526965</v>
      </c>
      <c r="C1546" s="71" t="s">
        <v>170</v>
      </c>
      <c r="D1546" s="71" t="s">
        <v>365</v>
      </c>
    </row>
    <row r="1547" spans="1:4" ht="73" thickBot="1" x14ac:dyDescent="0.4">
      <c r="A1547" s="71" t="s">
        <v>2470</v>
      </c>
      <c r="B1547" s="73">
        <v>511441</v>
      </c>
      <c r="C1547" s="71" t="s">
        <v>170</v>
      </c>
      <c r="D1547" s="71" t="s">
        <v>153</v>
      </c>
    </row>
    <row r="1548" spans="1:4" ht="58.5" thickBot="1" x14ac:dyDescent="0.4">
      <c r="A1548" s="71" t="s">
        <v>2471</v>
      </c>
      <c r="B1548" s="73">
        <v>500173</v>
      </c>
      <c r="C1548" s="71" t="s">
        <v>2472</v>
      </c>
      <c r="D1548" s="71" t="s">
        <v>1206</v>
      </c>
    </row>
    <row r="1549" spans="1:4" ht="44" thickBot="1" x14ac:dyDescent="0.4">
      <c r="A1549" s="71" t="s">
        <v>2473</v>
      </c>
      <c r="B1549" s="73">
        <v>531410</v>
      </c>
      <c r="C1549" s="71" t="s">
        <v>170</v>
      </c>
      <c r="D1549" s="71" t="s">
        <v>475</v>
      </c>
    </row>
    <row r="1550" spans="1:4" ht="44" thickBot="1" x14ac:dyDescent="0.4">
      <c r="A1550" s="71" t="s">
        <v>2474</v>
      </c>
      <c r="B1550" s="73">
        <v>539336</v>
      </c>
      <c r="C1550" s="71" t="s">
        <v>2475</v>
      </c>
      <c r="D1550" s="71" t="s">
        <v>301</v>
      </c>
    </row>
    <row r="1551" spans="1:4" ht="44" thickBot="1" x14ac:dyDescent="0.4">
      <c r="A1551" s="71" t="s">
        <v>2476</v>
      </c>
      <c r="B1551" s="73">
        <v>507960</v>
      </c>
      <c r="C1551" s="71" t="s">
        <v>170</v>
      </c>
      <c r="D1551" s="71" t="s">
        <v>371</v>
      </c>
    </row>
    <row r="1552" spans="1:4" ht="44" thickBot="1" x14ac:dyDescent="0.4">
      <c r="A1552" s="71" t="s">
        <v>2477</v>
      </c>
      <c r="B1552" s="73">
        <v>540938</v>
      </c>
      <c r="C1552" s="71" t="s">
        <v>170</v>
      </c>
      <c r="D1552" s="71" t="s">
        <v>185</v>
      </c>
    </row>
    <row r="1553" spans="1:4" ht="87.5" thickBot="1" x14ac:dyDescent="0.4">
      <c r="A1553" s="71" t="s">
        <v>2478</v>
      </c>
      <c r="B1553" s="73">
        <v>517300</v>
      </c>
      <c r="C1553" s="71" t="s">
        <v>2479</v>
      </c>
      <c r="D1553" s="71" t="s">
        <v>309</v>
      </c>
    </row>
    <row r="1554" spans="1:4" ht="44" thickBot="1" x14ac:dyDescent="0.4">
      <c r="A1554" s="71" t="s">
        <v>2480</v>
      </c>
      <c r="B1554" s="73">
        <v>517372</v>
      </c>
      <c r="C1554" s="71" t="s">
        <v>170</v>
      </c>
      <c r="D1554" s="71" t="s">
        <v>1090</v>
      </c>
    </row>
    <row r="1555" spans="1:4" ht="44" thickBot="1" x14ac:dyDescent="0.4">
      <c r="A1555" s="71" t="s">
        <v>2481</v>
      </c>
      <c r="B1555" s="73">
        <v>531341</v>
      </c>
      <c r="C1555" s="71" t="s">
        <v>170</v>
      </c>
      <c r="D1555" s="71" t="s">
        <v>187</v>
      </c>
    </row>
    <row r="1556" spans="1:4" ht="58.5" thickBot="1" x14ac:dyDescent="0.4">
      <c r="A1556" s="71" t="s">
        <v>2482</v>
      </c>
      <c r="B1556" s="73">
        <v>500174</v>
      </c>
      <c r="C1556" s="71" t="s">
        <v>2483</v>
      </c>
      <c r="D1556" s="71" t="s">
        <v>187</v>
      </c>
    </row>
    <row r="1557" spans="1:4" ht="44" thickBot="1" x14ac:dyDescent="0.4">
      <c r="A1557" s="71" t="s">
        <v>2484</v>
      </c>
      <c r="B1557" s="73">
        <v>524754</v>
      </c>
      <c r="C1557" s="71" t="s">
        <v>170</v>
      </c>
      <c r="D1557" s="71" t="s">
        <v>1135</v>
      </c>
    </row>
    <row r="1558" spans="1:4" ht="73" thickBot="1" x14ac:dyDescent="0.4">
      <c r="A1558" s="71" t="s">
        <v>2485</v>
      </c>
      <c r="B1558" s="73">
        <v>531881</v>
      </c>
      <c r="C1558" s="71" t="s">
        <v>170</v>
      </c>
      <c r="D1558" s="71" t="s">
        <v>192</v>
      </c>
    </row>
    <row r="1559" spans="1:4" ht="102" thickBot="1" x14ac:dyDescent="0.4">
      <c r="A1559" s="71" t="s">
        <v>2486</v>
      </c>
      <c r="B1559" s="73">
        <v>532181</v>
      </c>
      <c r="C1559" s="71" t="s">
        <v>2487</v>
      </c>
      <c r="D1559" s="71" t="s">
        <v>848</v>
      </c>
    </row>
    <row r="1560" spans="1:4" ht="102" thickBot="1" x14ac:dyDescent="0.4">
      <c r="A1560" s="71" t="s">
        <v>2488</v>
      </c>
      <c r="B1560" s="73">
        <v>500670</v>
      </c>
      <c r="C1560" s="71" t="s">
        <v>2489</v>
      </c>
      <c r="D1560" s="71" t="s">
        <v>678</v>
      </c>
    </row>
    <row r="1561" spans="1:4" ht="58.5" thickBot="1" x14ac:dyDescent="0.4">
      <c r="A1561" s="71" t="s">
        <v>2490</v>
      </c>
      <c r="B1561" s="73">
        <v>513536</v>
      </c>
      <c r="C1561" s="71" t="s">
        <v>170</v>
      </c>
      <c r="D1561" s="71" t="s">
        <v>233</v>
      </c>
    </row>
    <row r="1562" spans="1:4" ht="58.5" thickBot="1" x14ac:dyDescent="0.4">
      <c r="A1562" s="71" t="s">
        <v>2491</v>
      </c>
      <c r="B1562" s="73">
        <v>506858</v>
      </c>
      <c r="C1562" s="71" t="s">
        <v>170</v>
      </c>
      <c r="D1562" s="71" t="s">
        <v>547</v>
      </c>
    </row>
    <row r="1563" spans="1:4" ht="58.5" thickBot="1" x14ac:dyDescent="0.4">
      <c r="A1563" s="71" t="s">
        <v>2492</v>
      </c>
      <c r="B1563" s="73">
        <v>533248</v>
      </c>
      <c r="C1563" s="71" t="s">
        <v>2493</v>
      </c>
      <c r="D1563" s="71" t="s">
        <v>306</v>
      </c>
    </row>
    <row r="1564" spans="1:4" ht="58.5" thickBot="1" x14ac:dyDescent="0.4">
      <c r="A1564" s="71" t="s">
        <v>2494</v>
      </c>
      <c r="B1564" s="73">
        <v>517288</v>
      </c>
      <c r="C1564" s="71" t="s">
        <v>170</v>
      </c>
      <c r="D1564" s="71" t="s">
        <v>468</v>
      </c>
    </row>
    <row r="1565" spans="1:4" ht="58.5" thickBot="1" x14ac:dyDescent="0.4">
      <c r="A1565" s="71" t="s">
        <v>2495</v>
      </c>
      <c r="B1565" s="73">
        <v>523836</v>
      </c>
      <c r="C1565" s="71" t="s">
        <v>2496</v>
      </c>
      <c r="D1565" s="71" t="s">
        <v>365</v>
      </c>
    </row>
    <row r="1566" spans="1:4" ht="58.5" thickBot="1" x14ac:dyDescent="0.4">
      <c r="A1566" s="71" t="s">
        <v>2497</v>
      </c>
      <c r="B1566" s="73">
        <v>518029</v>
      </c>
      <c r="C1566" s="71" t="s">
        <v>2498</v>
      </c>
      <c r="D1566" s="71" t="s">
        <v>183</v>
      </c>
    </row>
    <row r="1567" spans="1:4" ht="87.5" thickBot="1" x14ac:dyDescent="0.4">
      <c r="A1567" s="71" t="s">
        <v>2499</v>
      </c>
      <c r="B1567" s="73">
        <v>500690</v>
      </c>
      <c r="C1567" s="71" t="s">
        <v>2500</v>
      </c>
      <c r="D1567" s="71" t="s">
        <v>678</v>
      </c>
    </row>
    <row r="1568" spans="1:4" ht="102" thickBot="1" x14ac:dyDescent="0.4">
      <c r="A1568" s="71" t="s">
        <v>2501</v>
      </c>
      <c r="B1568" s="73">
        <v>532160</v>
      </c>
      <c r="C1568" s="71" t="s">
        <v>170</v>
      </c>
      <c r="D1568" s="71" t="s">
        <v>2502</v>
      </c>
    </row>
    <row r="1569" spans="1:4" ht="58.5" thickBot="1" x14ac:dyDescent="0.4">
      <c r="A1569" s="71" t="s">
        <v>2503</v>
      </c>
      <c r="B1569" s="73">
        <v>532702</v>
      </c>
      <c r="C1569" s="71" t="s">
        <v>2504</v>
      </c>
      <c r="D1569" s="71" t="s">
        <v>195</v>
      </c>
    </row>
    <row r="1570" spans="1:4" ht="73" thickBot="1" x14ac:dyDescent="0.4">
      <c r="A1570" s="71" t="s">
        <v>2505</v>
      </c>
      <c r="B1570" s="73">
        <v>524314</v>
      </c>
      <c r="C1570" s="71" t="s">
        <v>170</v>
      </c>
      <c r="D1570" s="71" t="s">
        <v>208</v>
      </c>
    </row>
    <row r="1571" spans="1:4" ht="58.5" thickBot="1" x14ac:dyDescent="0.4">
      <c r="A1571" s="71" t="s">
        <v>2506</v>
      </c>
      <c r="B1571" s="73">
        <v>506879</v>
      </c>
      <c r="C1571" s="71" t="s">
        <v>170</v>
      </c>
      <c r="D1571" s="71" t="s">
        <v>208</v>
      </c>
    </row>
    <row r="1572" spans="1:4" ht="44" thickBot="1" x14ac:dyDescent="0.4">
      <c r="A1572" s="71" t="s">
        <v>2507</v>
      </c>
      <c r="B1572" s="73">
        <v>513337</v>
      </c>
      <c r="C1572" s="71" t="s">
        <v>170</v>
      </c>
      <c r="D1572" s="71" t="s">
        <v>290</v>
      </c>
    </row>
    <row r="1573" spans="1:4" ht="87.5" thickBot="1" x14ac:dyDescent="0.4">
      <c r="A1573" s="71" t="s">
        <v>2508</v>
      </c>
      <c r="B1573" s="73">
        <v>506640</v>
      </c>
      <c r="C1573" s="71" t="s">
        <v>170</v>
      </c>
      <c r="D1573" s="71" t="s">
        <v>218</v>
      </c>
    </row>
    <row r="1574" spans="1:4" ht="73" thickBot="1" x14ac:dyDescent="0.4">
      <c r="A1574" s="71" t="s">
        <v>2509</v>
      </c>
      <c r="B1574" s="73">
        <v>506640</v>
      </c>
      <c r="C1574" s="71" t="s">
        <v>170</v>
      </c>
      <c r="D1574" s="71" t="s">
        <v>218</v>
      </c>
    </row>
    <row r="1575" spans="1:4" ht="73" thickBot="1" x14ac:dyDescent="0.4">
      <c r="A1575" s="71" t="s">
        <v>2510</v>
      </c>
      <c r="B1575" s="73">
        <v>538567</v>
      </c>
      <c r="C1575" s="71" t="s">
        <v>2511</v>
      </c>
      <c r="D1575" s="71" t="s">
        <v>380</v>
      </c>
    </row>
    <row r="1576" spans="1:4" ht="73" thickBot="1" x14ac:dyDescent="0.4">
      <c r="A1576" s="71" t="s">
        <v>2512</v>
      </c>
      <c r="B1576" s="73">
        <v>538567</v>
      </c>
      <c r="C1576" s="71" t="s">
        <v>2511</v>
      </c>
      <c r="D1576" s="71" t="s">
        <v>380</v>
      </c>
    </row>
    <row r="1577" spans="1:4" ht="58.5" thickBot="1" x14ac:dyDescent="0.4">
      <c r="A1577" s="71" t="s">
        <v>2513</v>
      </c>
      <c r="B1577" s="73">
        <v>532425</v>
      </c>
      <c r="C1577" s="71" t="s">
        <v>170</v>
      </c>
      <c r="D1577" s="71" t="s">
        <v>218</v>
      </c>
    </row>
    <row r="1578" spans="1:4" ht="58.5" thickBot="1" x14ac:dyDescent="0.4">
      <c r="A1578" s="71" t="s">
        <v>2514</v>
      </c>
      <c r="B1578" s="73">
        <v>532457</v>
      </c>
      <c r="C1578" s="71" t="s">
        <v>2515</v>
      </c>
      <c r="D1578" s="71" t="s">
        <v>218</v>
      </c>
    </row>
    <row r="1579" spans="1:4" ht="44" thickBot="1" x14ac:dyDescent="0.4">
      <c r="A1579" s="71" t="s">
        <v>2516</v>
      </c>
      <c r="B1579" s="73">
        <v>523277</v>
      </c>
      <c r="C1579" s="71" t="s">
        <v>170</v>
      </c>
      <c r="D1579" s="71" t="s">
        <v>173</v>
      </c>
    </row>
    <row r="1580" spans="1:4" ht="87.5" thickBot="1" x14ac:dyDescent="0.4">
      <c r="A1580" s="71" t="s">
        <v>2517</v>
      </c>
      <c r="B1580" s="73">
        <v>532708</v>
      </c>
      <c r="C1580" s="71" t="s">
        <v>2518</v>
      </c>
      <c r="D1580" s="71" t="s">
        <v>309</v>
      </c>
    </row>
    <row r="1581" spans="1:4" ht="73" thickBot="1" x14ac:dyDescent="0.4">
      <c r="A1581" s="71" t="s">
        <v>2519</v>
      </c>
      <c r="B1581" s="73">
        <v>530141</v>
      </c>
      <c r="C1581" s="71" t="s">
        <v>170</v>
      </c>
      <c r="D1581" s="71" t="s">
        <v>256</v>
      </c>
    </row>
    <row r="1582" spans="1:4" ht="58.5" thickBot="1" x14ac:dyDescent="0.4">
      <c r="A1582" s="71" t="s">
        <v>2520</v>
      </c>
      <c r="B1582" s="73">
        <v>533275</v>
      </c>
      <c r="C1582" s="71" t="s">
        <v>2521</v>
      </c>
      <c r="D1582" s="71" t="s">
        <v>202</v>
      </c>
    </row>
    <row r="1583" spans="1:4" ht="58.5" thickBot="1" x14ac:dyDescent="0.4">
      <c r="A1583" s="71" t="s">
        <v>2522</v>
      </c>
      <c r="B1583" s="73">
        <v>541019</v>
      </c>
      <c r="C1583" s="71" t="s">
        <v>2523</v>
      </c>
      <c r="D1583" s="71" t="s">
        <v>568</v>
      </c>
    </row>
    <row r="1584" spans="1:4" ht="73" thickBot="1" x14ac:dyDescent="0.4">
      <c r="A1584" s="71" t="s">
        <v>2524</v>
      </c>
      <c r="B1584" s="73">
        <v>539337</v>
      </c>
      <c r="C1584" s="71" t="s">
        <v>170</v>
      </c>
      <c r="D1584" s="71" t="s">
        <v>365</v>
      </c>
    </row>
    <row r="1585" spans="1:4" ht="73" thickBot="1" x14ac:dyDescent="0.4">
      <c r="A1585" s="71" t="s">
        <v>2525</v>
      </c>
      <c r="B1585" s="73">
        <v>502873</v>
      </c>
      <c r="C1585" s="71" t="s">
        <v>170</v>
      </c>
      <c r="D1585" s="71" t="s">
        <v>185</v>
      </c>
    </row>
    <row r="1586" spans="1:4" ht="44" thickBot="1" x14ac:dyDescent="0.4">
      <c r="A1586" s="71" t="s">
        <v>2526</v>
      </c>
      <c r="B1586" s="73">
        <v>532145</v>
      </c>
      <c r="C1586" s="71" t="s">
        <v>170</v>
      </c>
      <c r="D1586" s="71" t="s">
        <v>371</v>
      </c>
    </row>
    <row r="1587" spans="1:4" ht="29.5" thickBot="1" x14ac:dyDescent="0.4">
      <c r="A1587" s="71" t="s">
        <v>2527</v>
      </c>
      <c r="B1587" s="73">
        <v>532145</v>
      </c>
      <c r="C1587" s="71" t="s">
        <v>170</v>
      </c>
      <c r="D1587" s="71" t="s">
        <v>371</v>
      </c>
    </row>
    <row r="1588" spans="1:4" ht="58.5" thickBot="1" x14ac:dyDescent="0.4">
      <c r="A1588" s="71" t="s">
        <v>2528</v>
      </c>
      <c r="B1588" s="73">
        <v>539854</v>
      </c>
      <c r="C1588" s="71" t="s">
        <v>170</v>
      </c>
      <c r="D1588" s="71" t="s">
        <v>368</v>
      </c>
    </row>
    <row r="1589" spans="1:4" ht="58.5" thickBot="1" x14ac:dyDescent="0.4">
      <c r="A1589" s="71" t="s">
        <v>2529</v>
      </c>
      <c r="B1589" s="73">
        <v>515147</v>
      </c>
      <c r="C1589" s="71" t="s">
        <v>170</v>
      </c>
      <c r="D1589" s="71" t="s">
        <v>365</v>
      </c>
    </row>
    <row r="1590" spans="1:4" ht="73" thickBot="1" x14ac:dyDescent="0.4">
      <c r="A1590" s="71" t="s">
        <v>2530</v>
      </c>
      <c r="B1590" s="73">
        <v>509597</v>
      </c>
      <c r="C1590" s="71" t="s">
        <v>170</v>
      </c>
      <c r="D1590" s="71" t="s">
        <v>330</v>
      </c>
    </row>
    <row r="1591" spans="1:4" ht="73" thickBot="1" x14ac:dyDescent="0.4">
      <c r="A1591" s="71" t="s">
        <v>2531</v>
      </c>
      <c r="B1591" s="73">
        <v>531971</v>
      </c>
      <c r="C1591" s="71" t="s">
        <v>170</v>
      </c>
      <c r="D1591" s="71" t="s">
        <v>185</v>
      </c>
    </row>
    <row r="1592" spans="1:4" ht="44" thickBot="1" x14ac:dyDescent="0.4">
      <c r="A1592" s="71" t="s">
        <v>2532</v>
      </c>
      <c r="B1592" s="73">
        <v>538081</v>
      </c>
      <c r="C1592" s="71" t="s">
        <v>170</v>
      </c>
      <c r="D1592" s="71" t="s">
        <v>185</v>
      </c>
    </row>
    <row r="1593" spans="1:4" ht="73" thickBot="1" x14ac:dyDescent="0.4">
      <c r="A1593" s="71" t="s">
        <v>2533</v>
      </c>
      <c r="B1593" s="73">
        <v>512604</v>
      </c>
      <c r="C1593" s="71" t="s">
        <v>170</v>
      </c>
      <c r="D1593" s="71" t="s">
        <v>284</v>
      </c>
    </row>
    <row r="1594" spans="1:4" ht="58.5" thickBot="1" x14ac:dyDescent="0.4">
      <c r="A1594" s="71" t="s">
        <v>2534</v>
      </c>
      <c r="B1594" s="73">
        <v>542682</v>
      </c>
      <c r="C1594" s="71" t="s">
        <v>2535</v>
      </c>
      <c r="D1594" s="71" t="s">
        <v>178</v>
      </c>
    </row>
    <row r="1595" spans="1:4" ht="58.5" thickBot="1" x14ac:dyDescent="0.4">
      <c r="A1595" s="71" t="s">
        <v>2536</v>
      </c>
      <c r="B1595" s="73">
        <v>590043</v>
      </c>
      <c r="C1595" s="71" t="s">
        <v>2537</v>
      </c>
      <c r="D1595" s="71" t="s">
        <v>525</v>
      </c>
    </row>
    <row r="1596" spans="1:4" ht="58.5" thickBot="1" x14ac:dyDescent="0.4">
      <c r="A1596" s="71" t="s">
        <v>2538</v>
      </c>
      <c r="B1596" s="73">
        <v>506024</v>
      </c>
      <c r="C1596" s="71" t="s">
        <v>170</v>
      </c>
      <c r="D1596" s="71" t="s">
        <v>202</v>
      </c>
    </row>
    <row r="1597" spans="1:4" ht="58.5" thickBot="1" x14ac:dyDescent="0.4">
      <c r="A1597" s="71" t="s">
        <v>2539</v>
      </c>
      <c r="B1597" s="73">
        <v>526931</v>
      </c>
      <c r="C1597" s="71" t="s">
        <v>170</v>
      </c>
      <c r="D1597" s="71" t="s">
        <v>355</v>
      </c>
    </row>
    <row r="1598" spans="1:4" ht="73" thickBot="1" x14ac:dyDescent="0.4">
      <c r="A1598" s="71" t="s">
        <v>2540</v>
      </c>
      <c r="B1598" s="73">
        <v>530055</v>
      </c>
      <c r="C1598" s="71" t="s">
        <v>170</v>
      </c>
      <c r="D1598" s="71" t="s">
        <v>591</v>
      </c>
    </row>
    <row r="1599" spans="1:4" ht="58.5" thickBot="1" x14ac:dyDescent="0.4">
      <c r="A1599" s="71" t="s">
        <v>2541</v>
      </c>
      <c r="B1599" s="73">
        <v>500467</v>
      </c>
      <c r="C1599" s="71" t="s">
        <v>2542</v>
      </c>
      <c r="D1599" s="71" t="s">
        <v>650</v>
      </c>
    </row>
    <row r="1600" spans="1:4" ht="58.5" thickBot="1" x14ac:dyDescent="0.4">
      <c r="A1600" s="71" t="s">
        <v>2543</v>
      </c>
      <c r="B1600" s="73">
        <v>532855</v>
      </c>
      <c r="C1600" s="71" t="s">
        <v>170</v>
      </c>
      <c r="D1600" s="71" t="s">
        <v>190</v>
      </c>
    </row>
    <row r="1601" spans="1:4" ht="102" thickBot="1" x14ac:dyDescent="0.4">
      <c r="A1601" s="71" t="s">
        <v>2544</v>
      </c>
      <c r="B1601" s="73">
        <v>530927</v>
      </c>
      <c r="C1601" s="71" t="s">
        <v>170</v>
      </c>
      <c r="D1601" s="71" t="s">
        <v>2502</v>
      </c>
    </row>
    <row r="1602" spans="1:4" ht="73" thickBot="1" x14ac:dyDescent="0.4">
      <c r="A1602" s="71" t="s">
        <v>2545</v>
      </c>
      <c r="B1602" s="73">
        <v>524080</v>
      </c>
      <c r="C1602" s="71" t="s">
        <v>170</v>
      </c>
      <c r="D1602" s="71" t="s">
        <v>218</v>
      </c>
    </row>
    <row r="1603" spans="1:4" ht="44" thickBot="1" x14ac:dyDescent="0.4">
      <c r="A1603" s="71" t="s">
        <v>2546</v>
      </c>
      <c r="B1603" s="73">
        <v>780014</v>
      </c>
      <c r="C1603" s="71" t="s">
        <v>170</v>
      </c>
      <c r="D1603" s="71" t="s">
        <v>261</v>
      </c>
    </row>
    <row r="1604" spans="1:4" ht="44" thickBot="1" x14ac:dyDescent="0.4">
      <c r="A1604" s="71" t="s">
        <v>2547</v>
      </c>
      <c r="B1604" s="73">
        <v>531387</v>
      </c>
      <c r="C1604" s="71" t="s">
        <v>170</v>
      </c>
      <c r="D1604" s="71" t="s">
        <v>187</v>
      </c>
    </row>
    <row r="1605" spans="1:4" ht="116.5" thickBot="1" x14ac:dyDescent="0.4">
      <c r="A1605" s="71" t="s">
        <v>2548</v>
      </c>
      <c r="B1605" s="73">
        <v>509073</v>
      </c>
      <c r="C1605" s="71" t="s">
        <v>2549</v>
      </c>
      <c r="D1605" s="71" t="s">
        <v>2550</v>
      </c>
    </row>
    <row r="1606" spans="1:4" ht="73" thickBot="1" x14ac:dyDescent="0.4">
      <c r="A1606" s="71" t="s">
        <v>2551</v>
      </c>
      <c r="B1606" s="73">
        <v>533162</v>
      </c>
      <c r="C1606" s="71" t="s">
        <v>2552</v>
      </c>
      <c r="D1606" s="71" t="s">
        <v>909</v>
      </c>
    </row>
    <row r="1607" spans="1:4" ht="58.5" thickBot="1" x14ac:dyDescent="0.4">
      <c r="A1607" s="71" t="s">
        <v>2553</v>
      </c>
      <c r="B1607" s="73">
        <v>531531</v>
      </c>
      <c r="C1607" s="71" t="s">
        <v>2554</v>
      </c>
      <c r="D1607" s="71" t="s">
        <v>230</v>
      </c>
    </row>
    <row r="1608" spans="1:4" ht="44" thickBot="1" x14ac:dyDescent="0.4">
      <c r="A1608" s="71" t="s">
        <v>2555</v>
      </c>
      <c r="B1608" s="73">
        <v>517354</v>
      </c>
      <c r="C1608" s="71" t="s">
        <v>2556</v>
      </c>
      <c r="D1608" s="71" t="s">
        <v>468</v>
      </c>
    </row>
    <row r="1609" spans="1:4" ht="44" thickBot="1" x14ac:dyDescent="0.4">
      <c r="A1609" s="71" t="s">
        <v>2557</v>
      </c>
      <c r="B1609" s="73">
        <v>517354</v>
      </c>
      <c r="C1609" s="71" t="s">
        <v>2556</v>
      </c>
      <c r="D1609" s="71" t="s">
        <v>468</v>
      </c>
    </row>
    <row r="1610" spans="1:4" ht="44" thickBot="1" x14ac:dyDescent="0.4">
      <c r="A1610" s="71" t="s">
        <v>2558</v>
      </c>
      <c r="B1610" s="73">
        <v>539176</v>
      </c>
      <c r="C1610" s="71" t="s">
        <v>170</v>
      </c>
      <c r="D1610" s="71" t="s">
        <v>178</v>
      </c>
    </row>
    <row r="1611" spans="1:4" ht="58.5" thickBot="1" x14ac:dyDescent="0.4">
      <c r="A1611" s="71" t="s">
        <v>2559</v>
      </c>
      <c r="B1611" s="73">
        <v>508486</v>
      </c>
      <c r="C1611" s="71" t="s">
        <v>170</v>
      </c>
      <c r="D1611" s="71" t="s">
        <v>1216</v>
      </c>
    </row>
    <row r="1612" spans="1:4" ht="58.5" thickBot="1" x14ac:dyDescent="0.4">
      <c r="A1612" s="71" t="s">
        <v>2560</v>
      </c>
      <c r="B1612" s="73">
        <v>532467</v>
      </c>
      <c r="C1612" s="71" t="s">
        <v>170</v>
      </c>
      <c r="D1612" s="71" t="s">
        <v>173</v>
      </c>
    </row>
    <row r="1613" spans="1:4" ht="58.5" thickBot="1" x14ac:dyDescent="0.4">
      <c r="A1613" s="71" t="s">
        <v>2561</v>
      </c>
      <c r="B1613" s="73">
        <v>532334</v>
      </c>
      <c r="C1613" s="71" t="s">
        <v>170</v>
      </c>
      <c r="D1613" s="71" t="s">
        <v>256</v>
      </c>
    </row>
    <row r="1614" spans="1:4" ht="73" thickBot="1" x14ac:dyDescent="0.4">
      <c r="A1614" s="71" t="s">
        <v>2562</v>
      </c>
      <c r="B1614" s="73">
        <v>508956</v>
      </c>
      <c r="C1614" s="71" t="s">
        <v>170</v>
      </c>
      <c r="D1614" s="71" t="s">
        <v>187</v>
      </c>
    </row>
    <row r="1615" spans="1:4" ht="44" thickBot="1" x14ac:dyDescent="0.4">
      <c r="A1615" s="71" t="s">
        <v>2563</v>
      </c>
      <c r="B1615" s="73">
        <v>532333</v>
      </c>
      <c r="C1615" s="71" t="s">
        <v>170</v>
      </c>
      <c r="D1615" s="71" t="s">
        <v>153</v>
      </c>
    </row>
    <row r="1616" spans="1:4" ht="58.5" thickBot="1" x14ac:dyDescent="0.4">
      <c r="A1616" s="71" t="s">
        <v>2564</v>
      </c>
      <c r="B1616" s="73">
        <v>532216</v>
      </c>
      <c r="C1616" s="71" t="s">
        <v>2565</v>
      </c>
      <c r="D1616" s="71" t="s">
        <v>187</v>
      </c>
    </row>
    <row r="1617" spans="1:4" ht="58.5" thickBot="1" x14ac:dyDescent="0.4">
      <c r="A1617" s="71" t="s">
        <v>2566</v>
      </c>
      <c r="B1617" s="73">
        <v>517271</v>
      </c>
      <c r="C1617" s="71" t="s">
        <v>2567</v>
      </c>
      <c r="D1617" s="71" t="s">
        <v>468</v>
      </c>
    </row>
    <row r="1618" spans="1:4" ht="44" thickBot="1" x14ac:dyDescent="0.4">
      <c r="A1618" s="71" t="s">
        <v>2568</v>
      </c>
      <c r="B1618" s="73">
        <v>539224</v>
      </c>
      <c r="C1618" s="71" t="s">
        <v>170</v>
      </c>
      <c r="D1618" s="71" t="s">
        <v>159</v>
      </c>
    </row>
    <row r="1619" spans="1:4" ht="58.5" thickBot="1" x14ac:dyDescent="0.4">
      <c r="A1619" s="71" t="s">
        <v>2569</v>
      </c>
      <c r="B1619" s="73">
        <v>500179</v>
      </c>
      <c r="C1619" s="71" t="s">
        <v>2570</v>
      </c>
      <c r="D1619" s="71" t="s">
        <v>495</v>
      </c>
    </row>
    <row r="1620" spans="1:4" ht="58.5" thickBot="1" x14ac:dyDescent="0.4">
      <c r="A1620" s="71" t="s">
        <v>2571</v>
      </c>
      <c r="B1620" s="73">
        <v>532281</v>
      </c>
      <c r="C1620" s="71" t="s">
        <v>2572</v>
      </c>
      <c r="D1620" s="71" t="s">
        <v>156</v>
      </c>
    </row>
    <row r="1621" spans="1:4" ht="87.5" thickBot="1" x14ac:dyDescent="0.4">
      <c r="A1621" s="71" t="s">
        <v>2573</v>
      </c>
      <c r="B1621" s="73">
        <v>541729</v>
      </c>
      <c r="C1621" s="71" t="s">
        <v>2574</v>
      </c>
      <c r="D1621" s="71" t="s">
        <v>2575</v>
      </c>
    </row>
    <row r="1622" spans="1:4" ht="44" thickBot="1" x14ac:dyDescent="0.4">
      <c r="A1622" s="71" t="s">
        <v>2576</v>
      </c>
      <c r="B1622" s="73">
        <v>500180</v>
      </c>
      <c r="C1622" s="71" t="s">
        <v>2577</v>
      </c>
      <c r="D1622" s="71" t="s">
        <v>488</v>
      </c>
    </row>
    <row r="1623" spans="1:4" ht="116.5" thickBot="1" x14ac:dyDescent="0.4">
      <c r="A1623" s="71" t="s">
        <v>2578</v>
      </c>
      <c r="B1623" s="73">
        <v>533230</v>
      </c>
      <c r="C1623" s="71" t="s">
        <v>2579</v>
      </c>
      <c r="D1623" s="71" t="s">
        <v>153</v>
      </c>
    </row>
    <row r="1624" spans="1:4" ht="102" thickBot="1" x14ac:dyDescent="0.4">
      <c r="A1624" s="71" t="s">
        <v>2580</v>
      </c>
      <c r="B1624" s="73">
        <v>540777</v>
      </c>
      <c r="C1624" s="71" t="s">
        <v>2581</v>
      </c>
      <c r="D1624" s="71" t="s">
        <v>2582</v>
      </c>
    </row>
    <row r="1625" spans="1:4" ht="73" thickBot="1" x14ac:dyDescent="0.4">
      <c r="A1625" s="71" t="s">
        <v>2583</v>
      </c>
      <c r="B1625" s="73">
        <v>539787</v>
      </c>
      <c r="C1625" s="71" t="s">
        <v>2584</v>
      </c>
      <c r="D1625" s="71" t="s">
        <v>640</v>
      </c>
    </row>
    <row r="1626" spans="1:4" ht="44" thickBot="1" x14ac:dyDescent="0.4">
      <c r="A1626" s="71" t="s">
        <v>2585</v>
      </c>
      <c r="B1626" s="73">
        <v>503689</v>
      </c>
      <c r="C1626" s="71" t="s">
        <v>170</v>
      </c>
      <c r="D1626" s="71" t="s">
        <v>591</v>
      </c>
    </row>
    <row r="1627" spans="1:4" ht="58.5" thickBot="1" x14ac:dyDescent="0.4">
      <c r="A1627" s="71" t="s">
        <v>2586</v>
      </c>
      <c r="B1627" s="71" t="s">
        <v>170</v>
      </c>
      <c r="C1627" s="71" t="s">
        <v>2587</v>
      </c>
      <c r="D1627" s="71" t="s">
        <v>181</v>
      </c>
    </row>
    <row r="1628" spans="1:4" ht="58.5" thickBot="1" x14ac:dyDescent="0.4">
      <c r="A1628" s="71" t="s">
        <v>2588</v>
      </c>
      <c r="B1628" s="73">
        <v>526967</v>
      </c>
      <c r="C1628" s="71" t="s">
        <v>170</v>
      </c>
      <c r="D1628" s="71" t="s">
        <v>202</v>
      </c>
    </row>
    <row r="1629" spans="1:4" ht="44" thickBot="1" x14ac:dyDescent="0.4">
      <c r="A1629" s="71" t="s">
        <v>2589</v>
      </c>
      <c r="B1629" s="73">
        <v>509631</v>
      </c>
      <c r="C1629" s="71" t="s">
        <v>2590</v>
      </c>
      <c r="D1629" s="71" t="s">
        <v>355</v>
      </c>
    </row>
    <row r="1630" spans="1:4" ht="73" thickBot="1" x14ac:dyDescent="0.4">
      <c r="A1630" s="71" t="s">
        <v>2591</v>
      </c>
      <c r="B1630" s="73">
        <v>500292</v>
      </c>
      <c r="C1630" s="71" t="s">
        <v>2592</v>
      </c>
      <c r="D1630" s="71" t="s">
        <v>183</v>
      </c>
    </row>
    <row r="1631" spans="1:4" ht="73" thickBot="1" x14ac:dyDescent="0.4">
      <c r="A1631" s="71" t="s">
        <v>2593</v>
      </c>
      <c r="B1631" s="73">
        <v>500292</v>
      </c>
      <c r="C1631" s="71" t="s">
        <v>2592</v>
      </c>
      <c r="D1631" s="71" t="s">
        <v>183</v>
      </c>
    </row>
    <row r="1632" spans="1:4" ht="44" thickBot="1" x14ac:dyDescent="0.4">
      <c r="A1632" s="71" t="s">
        <v>2594</v>
      </c>
      <c r="B1632" s="73">
        <v>539174</v>
      </c>
      <c r="C1632" s="71" t="s">
        <v>2595</v>
      </c>
      <c r="D1632" s="71" t="s">
        <v>187</v>
      </c>
    </row>
    <row r="1633" spans="1:4" ht="73" thickBot="1" x14ac:dyDescent="0.4">
      <c r="A1633" s="71" t="s">
        <v>2596</v>
      </c>
      <c r="B1633" s="73">
        <v>505520</v>
      </c>
      <c r="C1633" s="71" t="s">
        <v>170</v>
      </c>
      <c r="D1633" s="71" t="s">
        <v>591</v>
      </c>
    </row>
    <row r="1634" spans="1:4" ht="58.5" thickBot="1" x14ac:dyDescent="0.4">
      <c r="A1634" s="71" t="s">
        <v>2597</v>
      </c>
      <c r="B1634" s="73">
        <v>531178</v>
      </c>
      <c r="C1634" s="71" t="s">
        <v>170</v>
      </c>
      <c r="D1634" s="71" t="s">
        <v>192</v>
      </c>
    </row>
    <row r="1635" spans="1:4" ht="58.5" thickBot="1" x14ac:dyDescent="0.4">
      <c r="A1635" s="71" t="s">
        <v>2598</v>
      </c>
      <c r="B1635" s="73">
        <v>524590</v>
      </c>
      <c r="C1635" s="71" t="s">
        <v>170</v>
      </c>
      <c r="D1635" s="71" t="s">
        <v>192</v>
      </c>
    </row>
    <row r="1636" spans="1:4" ht="44" thickBot="1" x14ac:dyDescent="0.4">
      <c r="A1636" s="71" t="s">
        <v>2599</v>
      </c>
      <c r="B1636" s="73">
        <v>505720</v>
      </c>
      <c r="C1636" s="71" t="s">
        <v>2600</v>
      </c>
      <c r="D1636" s="71" t="s">
        <v>178</v>
      </c>
    </row>
    <row r="1637" spans="1:4" ht="44" thickBot="1" x14ac:dyDescent="0.4">
      <c r="A1637" s="71" t="s">
        <v>2601</v>
      </c>
      <c r="B1637" s="73">
        <v>519552</v>
      </c>
      <c r="C1637" s="71" t="s">
        <v>2602</v>
      </c>
      <c r="D1637" s="71" t="s">
        <v>230</v>
      </c>
    </row>
    <row r="1638" spans="1:4" ht="44" thickBot="1" x14ac:dyDescent="0.4">
      <c r="A1638" s="71" t="s">
        <v>2603</v>
      </c>
      <c r="B1638" s="73">
        <v>500182</v>
      </c>
      <c r="C1638" s="71" t="s">
        <v>2604</v>
      </c>
      <c r="D1638" s="71" t="s">
        <v>828</v>
      </c>
    </row>
    <row r="1639" spans="1:4" ht="44" thickBot="1" x14ac:dyDescent="0.4">
      <c r="A1639" s="71" t="s">
        <v>2605</v>
      </c>
      <c r="B1639" s="73">
        <v>524669</v>
      </c>
      <c r="C1639" s="71" t="s">
        <v>2606</v>
      </c>
      <c r="D1639" s="71" t="s">
        <v>208</v>
      </c>
    </row>
    <row r="1640" spans="1:4" ht="58.5" thickBot="1" x14ac:dyDescent="0.4">
      <c r="A1640" s="71" t="s">
        <v>2607</v>
      </c>
      <c r="B1640" s="73">
        <v>534328</v>
      </c>
      <c r="C1640" s="71" t="s">
        <v>2608</v>
      </c>
      <c r="D1640" s="71" t="s">
        <v>192</v>
      </c>
    </row>
    <row r="1641" spans="1:4" ht="73" thickBot="1" x14ac:dyDescent="0.4">
      <c r="A1641" s="71" t="s">
        <v>2609</v>
      </c>
      <c r="B1641" s="73">
        <v>532129</v>
      </c>
      <c r="C1641" s="71" t="s">
        <v>2610</v>
      </c>
      <c r="D1641" s="71" t="s">
        <v>156</v>
      </c>
    </row>
    <row r="1642" spans="1:4" ht="73" thickBot="1" x14ac:dyDescent="0.4">
      <c r="A1642" s="71" t="s">
        <v>2611</v>
      </c>
      <c r="B1642" s="73">
        <v>504176</v>
      </c>
      <c r="C1642" s="71" t="s">
        <v>170</v>
      </c>
      <c r="D1642" s="71" t="s">
        <v>716</v>
      </c>
    </row>
    <row r="1643" spans="1:4" ht="73" thickBot="1" x14ac:dyDescent="0.4">
      <c r="A1643" s="71" t="s">
        <v>2612</v>
      </c>
      <c r="B1643" s="73">
        <v>504176</v>
      </c>
      <c r="C1643" s="71" t="s">
        <v>170</v>
      </c>
      <c r="D1643" s="71" t="s">
        <v>716</v>
      </c>
    </row>
    <row r="1644" spans="1:4" ht="58.5" thickBot="1" x14ac:dyDescent="0.4">
      <c r="A1644" s="71" t="s">
        <v>2613</v>
      </c>
      <c r="B1644" s="73">
        <v>517080</v>
      </c>
      <c r="C1644" s="71" t="s">
        <v>2614</v>
      </c>
      <c r="D1644" s="71" t="s">
        <v>568</v>
      </c>
    </row>
    <row r="1645" spans="1:4" ht="58.5" thickBot="1" x14ac:dyDescent="0.4">
      <c r="A1645" s="71" t="s">
        <v>2615</v>
      </c>
      <c r="B1645" s="73">
        <v>531301</v>
      </c>
      <c r="C1645" s="71" t="s">
        <v>170</v>
      </c>
      <c r="D1645" s="71" t="s">
        <v>185</v>
      </c>
    </row>
    <row r="1646" spans="1:4" ht="29.5" thickBot="1" x14ac:dyDescent="0.4">
      <c r="A1646" s="71" t="s">
        <v>2616</v>
      </c>
      <c r="B1646" s="73">
        <v>524735</v>
      </c>
      <c r="C1646" s="71" t="s">
        <v>2617</v>
      </c>
      <c r="D1646" s="71" t="s">
        <v>208</v>
      </c>
    </row>
    <row r="1647" spans="1:4" ht="73" thickBot="1" x14ac:dyDescent="0.4">
      <c r="A1647" s="71" t="s">
        <v>2618</v>
      </c>
      <c r="B1647" s="73">
        <v>542332</v>
      </c>
      <c r="C1647" s="71" t="s">
        <v>2619</v>
      </c>
      <c r="D1647" s="71" t="s">
        <v>153</v>
      </c>
    </row>
    <row r="1648" spans="1:4" ht="58.5" thickBot="1" x14ac:dyDescent="0.4">
      <c r="A1648" s="71" t="s">
        <v>2620</v>
      </c>
      <c r="B1648" s="73">
        <v>509675</v>
      </c>
      <c r="C1648" s="71" t="s">
        <v>2621</v>
      </c>
      <c r="D1648" s="71" t="s">
        <v>183</v>
      </c>
    </row>
    <row r="1649" spans="1:4" ht="58.5" thickBot="1" x14ac:dyDescent="0.4">
      <c r="A1649" s="71" t="s">
        <v>2622</v>
      </c>
      <c r="B1649" s="73">
        <v>532847</v>
      </c>
      <c r="C1649" s="71" t="s">
        <v>2623</v>
      </c>
      <c r="D1649" s="71" t="s">
        <v>1090</v>
      </c>
    </row>
    <row r="1650" spans="1:4" ht="58.5" thickBot="1" x14ac:dyDescent="0.4">
      <c r="A1650" s="71" t="s">
        <v>2624</v>
      </c>
      <c r="B1650" s="73">
        <v>505712</v>
      </c>
      <c r="C1650" s="71" t="s">
        <v>170</v>
      </c>
      <c r="D1650" s="71" t="s">
        <v>525</v>
      </c>
    </row>
    <row r="1651" spans="1:4" ht="58.5" thickBot="1" x14ac:dyDescent="0.4">
      <c r="A1651" s="71" t="s">
        <v>2625</v>
      </c>
      <c r="B1651" s="73">
        <v>514010</v>
      </c>
      <c r="C1651" s="71" t="s">
        <v>170</v>
      </c>
      <c r="D1651" s="71" t="s">
        <v>185</v>
      </c>
    </row>
    <row r="1652" spans="1:4" ht="102" thickBot="1" x14ac:dyDescent="0.4">
      <c r="A1652" s="71" t="s">
        <v>2626</v>
      </c>
      <c r="B1652" s="73">
        <v>500183</v>
      </c>
      <c r="C1652" s="71" t="s">
        <v>2627</v>
      </c>
      <c r="D1652" s="71" t="s">
        <v>440</v>
      </c>
    </row>
    <row r="1653" spans="1:4" ht="73" thickBot="1" x14ac:dyDescent="0.4">
      <c r="A1653" s="71" t="s">
        <v>2628</v>
      </c>
      <c r="B1653" s="73">
        <v>500184</v>
      </c>
      <c r="C1653" s="71" t="s">
        <v>2629</v>
      </c>
      <c r="D1653" s="71" t="s">
        <v>330</v>
      </c>
    </row>
    <row r="1654" spans="1:4" ht="73" thickBot="1" x14ac:dyDescent="0.4">
      <c r="A1654" s="71" t="s">
        <v>2630</v>
      </c>
      <c r="B1654" s="73">
        <v>526899</v>
      </c>
      <c r="C1654" s="71" t="s">
        <v>170</v>
      </c>
      <c r="D1654" s="71" t="s">
        <v>368</v>
      </c>
    </row>
    <row r="1655" spans="1:4" ht="58.5" thickBot="1" x14ac:dyDescent="0.4">
      <c r="A1655" s="71" t="s">
        <v>2631</v>
      </c>
      <c r="B1655" s="73">
        <v>513723</v>
      </c>
      <c r="C1655" s="71" t="s">
        <v>170</v>
      </c>
      <c r="D1655" s="71" t="s">
        <v>698</v>
      </c>
    </row>
    <row r="1656" spans="1:4" ht="73" thickBot="1" x14ac:dyDescent="0.4">
      <c r="A1656" s="71" t="s">
        <v>2632</v>
      </c>
      <c r="B1656" s="73">
        <v>511169</v>
      </c>
      <c r="C1656" s="71" t="s">
        <v>170</v>
      </c>
      <c r="D1656" s="71" t="s">
        <v>187</v>
      </c>
    </row>
    <row r="1657" spans="1:4" ht="58.5" thickBot="1" x14ac:dyDescent="0.4">
      <c r="A1657" s="71" t="s">
        <v>2633</v>
      </c>
      <c r="B1657" s="73">
        <v>514043</v>
      </c>
      <c r="C1657" s="71" t="s">
        <v>2634</v>
      </c>
      <c r="D1657" s="71" t="s">
        <v>185</v>
      </c>
    </row>
    <row r="1658" spans="1:4" ht="73" thickBot="1" x14ac:dyDescent="0.4">
      <c r="A1658" s="71" t="s">
        <v>2635</v>
      </c>
      <c r="B1658" s="73">
        <v>531979</v>
      </c>
      <c r="C1658" s="71" t="s">
        <v>170</v>
      </c>
      <c r="D1658" s="71" t="s">
        <v>475</v>
      </c>
    </row>
    <row r="1659" spans="1:4" ht="58.5" thickBot="1" x14ac:dyDescent="0.4">
      <c r="A1659" s="71" t="s">
        <v>2636</v>
      </c>
      <c r="B1659" s="73">
        <v>538652</v>
      </c>
      <c r="C1659" s="71" t="s">
        <v>170</v>
      </c>
      <c r="D1659" s="71" t="s">
        <v>192</v>
      </c>
    </row>
    <row r="1660" spans="1:4" ht="58.5" thickBot="1" x14ac:dyDescent="0.4">
      <c r="A1660" s="71" t="s">
        <v>2637</v>
      </c>
      <c r="B1660" s="73">
        <v>504036</v>
      </c>
      <c r="C1660" s="71" t="s">
        <v>2638</v>
      </c>
      <c r="D1660" s="71" t="s">
        <v>712</v>
      </c>
    </row>
    <row r="1661" spans="1:4" ht="73" thickBot="1" x14ac:dyDescent="0.4">
      <c r="A1661" s="71" t="s">
        <v>2639</v>
      </c>
      <c r="B1661" s="73">
        <v>539114</v>
      </c>
      <c r="C1661" s="71" t="s">
        <v>170</v>
      </c>
      <c r="D1661" s="71" t="s">
        <v>187</v>
      </c>
    </row>
    <row r="1662" spans="1:4" ht="44" thickBot="1" x14ac:dyDescent="0.4">
      <c r="A1662" s="71" t="s">
        <v>2640</v>
      </c>
      <c r="B1662" s="73">
        <v>503881</v>
      </c>
      <c r="C1662" s="71" t="s">
        <v>2641</v>
      </c>
      <c r="D1662" s="71" t="s">
        <v>185</v>
      </c>
    </row>
    <row r="1663" spans="1:4" ht="58.5" thickBot="1" x14ac:dyDescent="0.4">
      <c r="A1663" s="71" t="s">
        <v>2642</v>
      </c>
      <c r="B1663" s="73">
        <v>500440</v>
      </c>
      <c r="C1663" s="71" t="s">
        <v>2643</v>
      </c>
      <c r="D1663" s="71" t="s">
        <v>475</v>
      </c>
    </row>
    <row r="1664" spans="1:4" ht="58.5" thickBot="1" x14ac:dyDescent="0.4">
      <c r="A1664" s="71" t="s">
        <v>2644</v>
      </c>
      <c r="B1664" s="71" t="s">
        <v>170</v>
      </c>
      <c r="C1664" s="71" t="s">
        <v>2645</v>
      </c>
      <c r="D1664" s="71" t="s">
        <v>181</v>
      </c>
    </row>
    <row r="1665" spans="1:4" ht="58.5" thickBot="1" x14ac:dyDescent="0.4">
      <c r="A1665" s="71" t="s">
        <v>2646</v>
      </c>
      <c r="B1665" s="73">
        <v>509895</v>
      </c>
      <c r="C1665" s="71" t="s">
        <v>170</v>
      </c>
      <c r="D1665" s="71" t="s">
        <v>185</v>
      </c>
    </row>
    <row r="1666" spans="1:4" ht="58.5" thickBot="1" x14ac:dyDescent="0.4">
      <c r="A1666" s="71" t="s">
        <v>2647</v>
      </c>
      <c r="B1666" s="73">
        <v>532859</v>
      </c>
      <c r="C1666" s="71" t="s">
        <v>2648</v>
      </c>
      <c r="D1666" s="71" t="s">
        <v>500</v>
      </c>
    </row>
    <row r="1667" spans="1:4" ht="44" thickBot="1" x14ac:dyDescent="0.4">
      <c r="A1667" s="71" t="s">
        <v>2649</v>
      </c>
      <c r="B1667" s="73">
        <v>500189</v>
      </c>
      <c r="C1667" s="71" t="s">
        <v>2650</v>
      </c>
      <c r="D1667" s="71" t="s">
        <v>909</v>
      </c>
    </row>
    <row r="1668" spans="1:4" ht="58.5" thickBot="1" x14ac:dyDescent="0.4">
      <c r="A1668" s="71" t="s">
        <v>2651</v>
      </c>
      <c r="B1668" s="73">
        <v>514428</v>
      </c>
      <c r="C1668" s="71" t="s">
        <v>170</v>
      </c>
      <c r="D1668" s="71" t="s">
        <v>290</v>
      </c>
    </row>
    <row r="1669" spans="1:4" ht="73" thickBot="1" x14ac:dyDescent="0.4">
      <c r="A1669" s="71" t="s">
        <v>2652</v>
      </c>
      <c r="B1669" s="73">
        <v>541154</v>
      </c>
      <c r="C1669" s="71" t="s">
        <v>2653</v>
      </c>
      <c r="D1669" s="71" t="s">
        <v>2654</v>
      </c>
    </row>
    <row r="1670" spans="1:4" ht="58.5" thickBot="1" x14ac:dyDescent="0.4">
      <c r="A1670" s="71" t="s">
        <v>2655</v>
      </c>
      <c r="B1670" s="73">
        <v>531918</v>
      </c>
      <c r="C1670" s="71" t="s">
        <v>170</v>
      </c>
      <c r="D1670" s="71" t="s">
        <v>192</v>
      </c>
    </row>
    <row r="1671" spans="1:4" ht="58.5" thickBot="1" x14ac:dyDescent="0.4">
      <c r="A1671" s="71" t="s">
        <v>2656</v>
      </c>
      <c r="B1671" s="73">
        <v>532041</v>
      </c>
      <c r="C1671" s="71" t="s">
        <v>2657</v>
      </c>
      <c r="D1671" s="71" t="s">
        <v>263</v>
      </c>
    </row>
    <row r="1672" spans="1:4" ht="58.5" thickBot="1" x14ac:dyDescent="0.4">
      <c r="A1672" s="71" t="s">
        <v>2658</v>
      </c>
      <c r="B1672" s="73">
        <v>509635</v>
      </c>
      <c r="C1672" s="71" t="s">
        <v>2659</v>
      </c>
      <c r="D1672" s="71" t="s">
        <v>525</v>
      </c>
    </row>
    <row r="1673" spans="1:4" ht="87.5" thickBot="1" x14ac:dyDescent="0.4">
      <c r="A1673" s="71" t="s">
        <v>2660</v>
      </c>
      <c r="B1673" s="73">
        <v>500185</v>
      </c>
      <c r="C1673" s="71" t="s">
        <v>2661</v>
      </c>
      <c r="D1673" s="71" t="s">
        <v>568</v>
      </c>
    </row>
    <row r="1674" spans="1:4" ht="58.5" thickBot="1" x14ac:dyDescent="0.4">
      <c r="A1674" s="71" t="s">
        <v>2662</v>
      </c>
      <c r="B1674" s="73">
        <v>513599</v>
      </c>
      <c r="C1674" s="71" t="s">
        <v>2663</v>
      </c>
      <c r="D1674" s="71" t="s">
        <v>244</v>
      </c>
    </row>
    <row r="1675" spans="1:4" ht="73" thickBot="1" x14ac:dyDescent="0.4">
      <c r="A1675" s="71" t="s">
        <v>2664</v>
      </c>
      <c r="B1675" s="73">
        <v>505725</v>
      </c>
      <c r="C1675" s="71" t="s">
        <v>2665</v>
      </c>
      <c r="D1675" s="71" t="s">
        <v>355</v>
      </c>
    </row>
    <row r="1676" spans="1:4" ht="73" thickBot="1" x14ac:dyDescent="0.4">
      <c r="A1676" s="71" t="s">
        <v>2666</v>
      </c>
      <c r="B1676" s="73">
        <v>524013</v>
      </c>
      <c r="C1676" s="71" t="s">
        <v>170</v>
      </c>
      <c r="D1676" s="71" t="s">
        <v>547</v>
      </c>
    </row>
    <row r="1677" spans="1:4" ht="58.5" thickBot="1" x14ac:dyDescent="0.4">
      <c r="A1677" s="71" t="s">
        <v>2667</v>
      </c>
      <c r="B1677" s="73">
        <v>519126</v>
      </c>
      <c r="C1677" s="71" t="s">
        <v>170</v>
      </c>
      <c r="D1677" s="71" t="s">
        <v>230</v>
      </c>
    </row>
    <row r="1678" spans="1:4" ht="73" thickBot="1" x14ac:dyDescent="0.4">
      <c r="A1678" s="71" t="s">
        <v>2668</v>
      </c>
      <c r="B1678" s="73">
        <v>505893</v>
      </c>
      <c r="C1678" s="71" t="s">
        <v>170</v>
      </c>
      <c r="D1678" s="71" t="s">
        <v>525</v>
      </c>
    </row>
    <row r="1679" spans="1:4" ht="58.5" thickBot="1" x14ac:dyDescent="0.4">
      <c r="A1679" s="71" t="s">
        <v>2669</v>
      </c>
      <c r="B1679" s="73">
        <v>509650</v>
      </c>
      <c r="C1679" s="71" t="s">
        <v>170</v>
      </c>
      <c r="D1679" s="71" t="s">
        <v>228</v>
      </c>
    </row>
    <row r="1680" spans="1:4" ht="73" thickBot="1" x14ac:dyDescent="0.4">
      <c r="A1680" s="71" t="s">
        <v>2670</v>
      </c>
      <c r="B1680" s="73">
        <v>533217</v>
      </c>
      <c r="C1680" s="71" t="s">
        <v>2671</v>
      </c>
      <c r="D1680" s="71" t="s">
        <v>694</v>
      </c>
    </row>
    <row r="1681" spans="1:4" ht="58.5" thickBot="1" x14ac:dyDescent="0.4">
      <c r="A1681" s="71" t="s">
        <v>2672</v>
      </c>
      <c r="B1681" s="73">
        <v>500500</v>
      </c>
      <c r="C1681" s="71" t="s">
        <v>2673</v>
      </c>
      <c r="D1681" s="71" t="s">
        <v>2099</v>
      </c>
    </row>
    <row r="1682" spans="1:4" ht="87.5" thickBot="1" x14ac:dyDescent="0.4">
      <c r="A1682" s="71" t="s">
        <v>2674</v>
      </c>
      <c r="B1682" s="73">
        <v>500186</v>
      </c>
      <c r="C1682" s="71" t="s">
        <v>2675</v>
      </c>
      <c r="D1682" s="71" t="s">
        <v>233</v>
      </c>
    </row>
    <row r="1683" spans="1:4" ht="73" thickBot="1" x14ac:dyDescent="0.4">
      <c r="A1683" s="71" t="s">
        <v>2676</v>
      </c>
      <c r="B1683" s="73">
        <v>500449</v>
      </c>
      <c r="C1683" s="71" t="s">
        <v>170</v>
      </c>
      <c r="D1683" s="71" t="s">
        <v>218</v>
      </c>
    </row>
    <row r="1684" spans="1:4" ht="102" thickBot="1" x14ac:dyDescent="0.4">
      <c r="A1684" s="71" t="s">
        <v>2677</v>
      </c>
      <c r="B1684" s="73">
        <v>500104</v>
      </c>
      <c r="C1684" s="71" t="s">
        <v>2678</v>
      </c>
      <c r="D1684" s="71" t="s">
        <v>1099</v>
      </c>
    </row>
    <row r="1685" spans="1:4" ht="58.5" thickBot="1" x14ac:dyDescent="0.4">
      <c r="A1685" s="71" t="s">
        <v>2679</v>
      </c>
      <c r="B1685" s="73">
        <v>530315</v>
      </c>
      <c r="C1685" s="71" t="s">
        <v>170</v>
      </c>
      <c r="D1685" s="71" t="s">
        <v>365</v>
      </c>
    </row>
    <row r="1686" spans="1:4" ht="58.5" thickBot="1" x14ac:dyDescent="0.4">
      <c r="A1686" s="71" t="s">
        <v>2680</v>
      </c>
      <c r="B1686" s="73">
        <v>500696</v>
      </c>
      <c r="C1686" s="71" t="s">
        <v>2681</v>
      </c>
      <c r="D1686" s="71" t="s">
        <v>352</v>
      </c>
    </row>
    <row r="1687" spans="1:4" ht="58.5" thickBot="1" x14ac:dyDescent="0.4">
      <c r="A1687" s="71" t="s">
        <v>2682</v>
      </c>
      <c r="B1687" s="73">
        <v>504713</v>
      </c>
      <c r="C1687" s="71" t="s">
        <v>170</v>
      </c>
      <c r="D1687" s="71" t="s">
        <v>1090</v>
      </c>
    </row>
    <row r="1688" spans="1:4" ht="44" thickBot="1" x14ac:dyDescent="0.4">
      <c r="A1688" s="71" t="s">
        <v>2683</v>
      </c>
      <c r="B1688" s="73">
        <v>500188</v>
      </c>
      <c r="C1688" s="71" t="s">
        <v>2684</v>
      </c>
      <c r="D1688" s="71" t="s">
        <v>2685</v>
      </c>
    </row>
    <row r="1689" spans="1:4" ht="102" thickBot="1" x14ac:dyDescent="0.4">
      <c r="A1689" s="71" t="s">
        <v>2686</v>
      </c>
      <c r="B1689" s="73">
        <v>515145</v>
      </c>
      <c r="C1689" s="71" t="s">
        <v>2687</v>
      </c>
      <c r="D1689" s="71" t="s">
        <v>365</v>
      </c>
    </row>
    <row r="1690" spans="1:4" ht="58.5" thickBot="1" x14ac:dyDescent="0.4">
      <c r="A1690" s="71" t="s">
        <v>2688</v>
      </c>
      <c r="B1690" s="73">
        <v>513039</v>
      </c>
      <c r="C1690" s="71" t="s">
        <v>170</v>
      </c>
      <c r="D1690" s="71" t="s">
        <v>178</v>
      </c>
    </row>
    <row r="1691" spans="1:4" ht="87.5" thickBot="1" x14ac:dyDescent="0.4">
      <c r="A1691" s="71" t="s">
        <v>2689</v>
      </c>
      <c r="B1691" s="73">
        <v>539984</v>
      </c>
      <c r="C1691" s="71" t="s">
        <v>170</v>
      </c>
      <c r="D1691" s="71" t="s">
        <v>712</v>
      </c>
    </row>
    <row r="1692" spans="1:4" ht="44" thickBot="1" x14ac:dyDescent="0.4">
      <c r="A1692" s="71" t="s">
        <v>2690</v>
      </c>
      <c r="B1692" s="73">
        <v>530853</v>
      </c>
      <c r="C1692" s="71" t="s">
        <v>170</v>
      </c>
      <c r="D1692" s="71" t="s">
        <v>1988</v>
      </c>
    </row>
    <row r="1693" spans="1:4" ht="58.5" thickBot="1" x14ac:dyDescent="0.4">
      <c r="A1693" s="71" t="s">
        <v>2691</v>
      </c>
      <c r="B1693" s="73">
        <v>531743</v>
      </c>
      <c r="C1693" s="71" t="s">
        <v>170</v>
      </c>
      <c r="D1693" s="71" t="s">
        <v>192</v>
      </c>
    </row>
    <row r="1694" spans="1:4" ht="58.5" thickBot="1" x14ac:dyDescent="0.4">
      <c r="A1694" s="71" t="s">
        <v>2692</v>
      </c>
      <c r="B1694" s="73">
        <v>590018</v>
      </c>
      <c r="C1694" s="71" t="s">
        <v>2693</v>
      </c>
      <c r="D1694" s="71" t="s">
        <v>202</v>
      </c>
    </row>
    <row r="1695" spans="1:4" ht="58.5" thickBot="1" x14ac:dyDescent="0.4">
      <c r="A1695" s="71" t="s">
        <v>2694</v>
      </c>
      <c r="B1695" s="73">
        <v>521068</v>
      </c>
      <c r="C1695" s="71" t="s">
        <v>170</v>
      </c>
      <c r="D1695" s="71" t="s">
        <v>185</v>
      </c>
    </row>
    <row r="1696" spans="1:4" ht="58.5" thickBot="1" x14ac:dyDescent="0.4">
      <c r="A1696" s="71" t="s">
        <v>2695</v>
      </c>
      <c r="B1696" s="73">
        <v>532359</v>
      </c>
      <c r="C1696" s="71" t="s">
        <v>170</v>
      </c>
      <c r="D1696" s="71" t="s">
        <v>263</v>
      </c>
    </row>
    <row r="1697" spans="1:4" ht="58.5" thickBot="1" x14ac:dyDescent="0.4">
      <c r="A1697" s="71" t="s">
        <v>2696</v>
      </c>
      <c r="B1697" s="73">
        <v>526217</v>
      </c>
      <c r="C1697" s="71" t="s">
        <v>2697</v>
      </c>
      <c r="D1697" s="71" t="s">
        <v>365</v>
      </c>
    </row>
    <row r="1698" spans="1:4" ht="44" thickBot="1" x14ac:dyDescent="0.4">
      <c r="A1698" s="71" t="s">
        <v>2698</v>
      </c>
      <c r="B1698" s="71" t="s">
        <v>170</v>
      </c>
      <c r="C1698" s="71" t="s">
        <v>2699</v>
      </c>
      <c r="D1698" s="71" t="s">
        <v>261</v>
      </c>
    </row>
    <row r="1699" spans="1:4" ht="58.5" thickBot="1" x14ac:dyDescent="0.4">
      <c r="A1699" s="71" t="s">
        <v>2700</v>
      </c>
      <c r="B1699" s="73">
        <v>541627</v>
      </c>
      <c r="C1699" s="71" t="s">
        <v>2701</v>
      </c>
      <c r="D1699" s="71" t="s">
        <v>1539</v>
      </c>
    </row>
    <row r="1700" spans="1:4" ht="44" thickBot="1" x14ac:dyDescent="0.4">
      <c r="A1700" s="71" t="s">
        <v>2702</v>
      </c>
      <c r="B1700" s="73">
        <v>531661</v>
      </c>
      <c r="C1700" s="71" t="s">
        <v>170</v>
      </c>
      <c r="D1700" s="71" t="s">
        <v>178</v>
      </c>
    </row>
    <row r="1701" spans="1:4" ht="44" thickBot="1" x14ac:dyDescent="0.4">
      <c r="A1701" s="71" t="s">
        <v>2703</v>
      </c>
      <c r="B1701" s="73">
        <v>500191</v>
      </c>
      <c r="C1701" s="71" t="s">
        <v>2704</v>
      </c>
      <c r="D1701" s="71" t="s">
        <v>248</v>
      </c>
    </row>
    <row r="1702" spans="1:4" ht="73" thickBot="1" x14ac:dyDescent="0.4">
      <c r="A1702" s="71" t="s">
        <v>2705</v>
      </c>
      <c r="B1702" s="73">
        <v>522064</v>
      </c>
      <c r="C1702" s="71" t="s">
        <v>2706</v>
      </c>
      <c r="D1702" s="71" t="s">
        <v>178</v>
      </c>
    </row>
    <row r="1703" spans="1:4" ht="87.5" thickBot="1" x14ac:dyDescent="0.4">
      <c r="A1703" s="71" t="s">
        <v>2707</v>
      </c>
      <c r="B1703" s="73">
        <v>517174</v>
      </c>
      <c r="C1703" s="71" t="s">
        <v>2708</v>
      </c>
      <c r="D1703" s="71" t="s">
        <v>468</v>
      </c>
    </row>
    <row r="1704" spans="1:4" ht="87.5" thickBot="1" x14ac:dyDescent="0.4">
      <c r="A1704" s="71" t="s">
        <v>2709</v>
      </c>
      <c r="B1704" s="73">
        <v>517174</v>
      </c>
      <c r="C1704" s="71" t="s">
        <v>2708</v>
      </c>
      <c r="D1704" s="71" t="s">
        <v>468</v>
      </c>
    </row>
    <row r="1705" spans="1:4" ht="58.5" thickBot="1" x14ac:dyDescent="0.4">
      <c r="A1705" s="71" t="s">
        <v>2710</v>
      </c>
      <c r="B1705" s="73">
        <v>500193</v>
      </c>
      <c r="C1705" s="71" t="s">
        <v>2711</v>
      </c>
      <c r="D1705" s="71" t="s">
        <v>371</v>
      </c>
    </row>
    <row r="1706" spans="1:4" ht="44" thickBot="1" x14ac:dyDescent="0.4">
      <c r="A1706" s="71" t="s">
        <v>2712</v>
      </c>
      <c r="B1706" s="73">
        <v>526683</v>
      </c>
      <c r="C1706" s="71" t="s">
        <v>2713</v>
      </c>
      <c r="D1706" s="71" t="s">
        <v>371</v>
      </c>
    </row>
    <row r="1707" spans="1:4" ht="102" thickBot="1" x14ac:dyDescent="0.4">
      <c r="A1707" s="71" t="s">
        <v>2714</v>
      </c>
      <c r="B1707" s="73">
        <v>540530</v>
      </c>
      <c r="C1707" s="71" t="s">
        <v>2715</v>
      </c>
      <c r="D1707" s="71" t="s">
        <v>228</v>
      </c>
    </row>
    <row r="1708" spans="1:4" ht="102" thickBot="1" x14ac:dyDescent="0.4">
      <c r="A1708" s="71" t="s">
        <v>2716</v>
      </c>
      <c r="B1708" s="73">
        <v>532873</v>
      </c>
      <c r="C1708" s="71" t="s">
        <v>2717</v>
      </c>
      <c r="D1708" s="71" t="s">
        <v>256</v>
      </c>
    </row>
    <row r="1709" spans="1:4" ht="102" thickBot="1" x14ac:dyDescent="0.4">
      <c r="A1709" s="71" t="s">
        <v>2718</v>
      </c>
      <c r="B1709" s="73">
        <v>500010</v>
      </c>
      <c r="C1709" s="71" t="s">
        <v>2719</v>
      </c>
      <c r="D1709" s="71" t="s">
        <v>228</v>
      </c>
    </row>
    <row r="1710" spans="1:4" ht="44" thickBot="1" x14ac:dyDescent="0.4">
      <c r="A1710" s="71" t="s">
        <v>2720</v>
      </c>
      <c r="B1710" s="73">
        <v>532761</v>
      </c>
      <c r="C1710" s="71" t="s">
        <v>2721</v>
      </c>
      <c r="D1710" s="71" t="s">
        <v>500</v>
      </c>
    </row>
    <row r="1711" spans="1:4" ht="58.5" thickBot="1" x14ac:dyDescent="0.4">
      <c r="A1711" s="71" t="s">
        <v>2722</v>
      </c>
      <c r="B1711" s="73">
        <v>526761</v>
      </c>
      <c r="C1711" s="71" t="s">
        <v>170</v>
      </c>
      <c r="D1711" s="71" t="s">
        <v>371</v>
      </c>
    </row>
    <row r="1712" spans="1:4" ht="58.5" thickBot="1" x14ac:dyDescent="0.4">
      <c r="A1712" s="71" t="s">
        <v>2723</v>
      </c>
      <c r="B1712" s="73">
        <v>535217</v>
      </c>
      <c r="C1712" s="71" t="s">
        <v>170</v>
      </c>
      <c r="D1712" s="71" t="s">
        <v>368</v>
      </c>
    </row>
    <row r="1713" spans="1:4" ht="73" thickBot="1" x14ac:dyDescent="0.4">
      <c r="A1713" s="71" t="s">
        <v>2724</v>
      </c>
      <c r="B1713" s="73">
        <v>540136</v>
      </c>
      <c r="C1713" s="71" t="s">
        <v>2725</v>
      </c>
      <c r="D1713" s="71" t="s">
        <v>213</v>
      </c>
    </row>
    <row r="1714" spans="1:4" ht="44" thickBot="1" x14ac:dyDescent="0.4">
      <c r="A1714" s="71" t="s">
        <v>2726</v>
      </c>
      <c r="B1714" s="73">
        <v>531724</v>
      </c>
      <c r="C1714" s="71" t="s">
        <v>170</v>
      </c>
      <c r="D1714" s="71" t="s">
        <v>591</v>
      </c>
    </row>
    <row r="1715" spans="1:4" ht="58.5" thickBot="1" x14ac:dyDescent="0.4">
      <c r="A1715" s="71" t="s">
        <v>2727</v>
      </c>
      <c r="B1715" s="73">
        <v>500187</v>
      </c>
      <c r="C1715" s="71" t="s">
        <v>2728</v>
      </c>
      <c r="D1715" s="71" t="s">
        <v>365</v>
      </c>
    </row>
    <row r="1716" spans="1:4" ht="44" thickBot="1" x14ac:dyDescent="0.4">
      <c r="A1716" s="71" t="s">
        <v>2729</v>
      </c>
      <c r="B1716" s="73">
        <v>532662</v>
      </c>
      <c r="C1716" s="71" t="s">
        <v>2730</v>
      </c>
      <c r="D1716" s="71" t="s">
        <v>694</v>
      </c>
    </row>
    <row r="1717" spans="1:4" ht="29.5" thickBot="1" x14ac:dyDescent="0.4">
      <c r="A1717" s="71" t="s">
        <v>2731</v>
      </c>
      <c r="B1717" s="73">
        <v>532799</v>
      </c>
      <c r="C1717" s="71" t="s">
        <v>2732</v>
      </c>
      <c r="D1717" s="71" t="s">
        <v>256</v>
      </c>
    </row>
    <row r="1718" spans="1:4" ht="58.5" thickBot="1" x14ac:dyDescent="0.4">
      <c r="A1718" s="71" t="s">
        <v>2733</v>
      </c>
      <c r="B1718" s="73">
        <v>509820</v>
      </c>
      <c r="C1718" s="71" t="s">
        <v>2734</v>
      </c>
      <c r="D1718" s="71" t="s">
        <v>365</v>
      </c>
    </row>
    <row r="1719" spans="1:4" ht="58.5" thickBot="1" x14ac:dyDescent="0.4">
      <c r="A1719" s="71" t="s">
        <v>2735</v>
      </c>
      <c r="B1719" s="73">
        <v>542592</v>
      </c>
      <c r="C1719" s="71" t="s">
        <v>2736</v>
      </c>
      <c r="D1719" s="71" t="s">
        <v>275</v>
      </c>
    </row>
    <row r="1720" spans="1:4" ht="44" thickBot="1" x14ac:dyDescent="0.4">
      <c r="A1720" s="71" t="s">
        <v>2737</v>
      </c>
      <c r="B1720" s="71" t="s">
        <v>170</v>
      </c>
      <c r="C1720" s="71" t="s">
        <v>2738</v>
      </c>
      <c r="D1720" s="71" t="s">
        <v>181</v>
      </c>
    </row>
    <row r="1721" spans="1:4" ht="73" thickBot="1" x14ac:dyDescent="0.4">
      <c r="A1721" s="71" t="s">
        <v>2739</v>
      </c>
      <c r="B1721" s="73">
        <v>539724</v>
      </c>
      <c r="C1721" s="71" t="s">
        <v>170</v>
      </c>
      <c r="D1721" s="71" t="s">
        <v>156</v>
      </c>
    </row>
    <row r="1722" spans="1:4" ht="73" thickBot="1" x14ac:dyDescent="0.4">
      <c r="A1722" s="71" t="s">
        <v>2740</v>
      </c>
      <c r="B1722" s="73">
        <v>519463</v>
      </c>
      <c r="C1722" s="71" t="s">
        <v>170</v>
      </c>
      <c r="D1722" s="71" t="s">
        <v>368</v>
      </c>
    </row>
    <row r="1723" spans="1:4" ht="73" thickBot="1" x14ac:dyDescent="0.4">
      <c r="A1723" s="71" t="s">
        <v>2741</v>
      </c>
      <c r="B1723" s="71" t="s">
        <v>170</v>
      </c>
      <c r="C1723" s="71" t="s">
        <v>2742</v>
      </c>
      <c r="D1723" s="71" t="s">
        <v>181</v>
      </c>
    </row>
    <row r="1724" spans="1:4" ht="44" thickBot="1" x14ac:dyDescent="0.4">
      <c r="A1724" s="71" t="s">
        <v>2743</v>
      </c>
      <c r="B1724" s="73">
        <v>532174</v>
      </c>
      <c r="C1724" s="71" t="s">
        <v>2744</v>
      </c>
      <c r="D1724" s="71" t="s">
        <v>488</v>
      </c>
    </row>
    <row r="1725" spans="1:4" ht="116.5" thickBot="1" x14ac:dyDescent="0.4">
      <c r="A1725" s="71" t="s">
        <v>2745</v>
      </c>
      <c r="B1725" s="73">
        <v>540716</v>
      </c>
      <c r="C1725" s="71" t="s">
        <v>2746</v>
      </c>
      <c r="D1725" s="71" t="s">
        <v>2252</v>
      </c>
    </row>
    <row r="1726" spans="1:4" ht="58.5" thickBot="1" x14ac:dyDescent="0.4">
      <c r="A1726" s="71" t="s">
        <v>2747</v>
      </c>
      <c r="B1726" s="73">
        <v>533244</v>
      </c>
      <c r="C1726" s="71" t="s">
        <v>2748</v>
      </c>
      <c r="D1726" s="71" t="s">
        <v>153</v>
      </c>
    </row>
    <row r="1727" spans="1:4" ht="102" thickBot="1" x14ac:dyDescent="0.4">
      <c r="A1727" s="71" t="s">
        <v>2749</v>
      </c>
      <c r="B1727" s="73">
        <v>540133</v>
      </c>
      <c r="C1727" s="71" t="s">
        <v>2750</v>
      </c>
      <c r="D1727" s="71" t="s">
        <v>2582</v>
      </c>
    </row>
    <row r="1728" spans="1:4" ht="58.5" thickBot="1" x14ac:dyDescent="0.4">
      <c r="A1728" s="71" t="s">
        <v>2751</v>
      </c>
      <c r="B1728" s="73">
        <v>555555</v>
      </c>
      <c r="C1728" s="71" t="s">
        <v>2752</v>
      </c>
      <c r="D1728" s="71" t="s">
        <v>153</v>
      </c>
    </row>
    <row r="1729" spans="1:4" ht="44" thickBot="1" x14ac:dyDescent="0.4">
      <c r="A1729" s="71" t="s">
        <v>2753</v>
      </c>
      <c r="B1729" s="73">
        <v>541179</v>
      </c>
      <c r="C1729" s="71" t="s">
        <v>2754</v>
      </c>
      <c r="D1729" s="71" t="s">
        <v>153</v>
      </c>
    </row>
    <row r="1730" spans="1:4" ht="44" thickBot="1" x14ac:dyDescent="0.4">
      <c r="A1730" s="71" t="s">
        <v>2755</v>
      </c>
      <c r="B1730" s="73">
        <v>532835</v>
      </c>
      <c r="C1730" s="71" t="s">
        <v>2756</v>
      </c>
      <c r="D1730" s="71" t="s">
        <v>153</v>
      </c>
    </row>
    <row r="1731" spans="1:4" ht="44" thickBot="1" x14ac:dyDescent="0.4">
      <c r="A1731" s="71" t="s">
        <v>2757</v>
      </c>
      <c r="B1731" s="73">
        <v>531524</v>
      </c>
      <c r="C1731" s="71" t="s">
        <v>2758</v>
      </c>
      <c r="D1731" s="71" t="s">
        <v>468</v>
      </c>
    </row>
    <row r="1732" spans="1:4" ht="44" thickBot="1" x14ac:dyDescent="0.4">
      <c r="A1732" s="71" t="s">
        <v>2759</v>
      </c>
      <c r="B1732" s="73">
        <v>531524</v>
      </c>
      <c r="C1732" s="71" t="s">
        <v>2758</v>
      </c>
      <c r="D1732" s="71" t="s">
        <v>468</v>
      </c>
    </row>
    <row r="1733" spans="1:4" ht="44" thickBot="1" x14ac:dyDescent="0.4">
      <c r="A1733" s="71" t="s">
        <v>2760</v>
      </c>
      <c r="B1733" s="73">
        <v>500116</v>
      </c>
      <c r="C1733" s="71" t="s">
        <v>2761</v>
      </c>
      <c r="D1733" s="71" t="s">
        <v>488</v>
      </c>
    </row>
    <row r="1734" spans="1:4" ht="44" thickBot="1" x14ac:dyDescent="0.4">
      <c r="A1734" s="71" t="s">
        <v>2762</v>
      </c>
      <c r="B1734" s="73">
        <v>539437</v>
      </c>
      <c r="C1734" s="71" t="s">
        <v>2763</v>
      </c>
      <c r="D1734" s="71" t="s">
        <v>488</v>
      </c>
    </row>
    <row r="1735" spans="1:4" ht="29.5" thickBot="1" x14ac:dyDescent="0.4">
      <c r="A1735" s="71" t="s">
        <v>2764</v>
      </c>
      <c r="B1735" s="71" t="s">
        <v>170</v>
      </c>
      <c r="C1735" s="71" t="s">
        <v>2765</v>
      </c>
      <c r="D1735" s="71" t="s">
        <v>488</v>
      </c>
    </row>
    <row r="1736" spans="1:4" ht="44" thickBot="1" x14ac:dyDescent="0.4">
      <c r="A1736" s="71" t="s">
        <v>2766</v>
      </c>
      <c r="B1736" s="73">
        <v>532659</v>
      </c>
      <c r="C1736" s="71" t="s">
        <v>2767</v>
      </c>
      <c r="D1736" s="71" t="s">
        <v>187</v>
      </c>
    </row>
    <row r="1737" spans="1:4" ht="58.5" thickBot="1" x14ac:dyDescent="0.4">
      <c r="A1737" s="71" t="s">
        <v>2768</v>
      </c>
      <c r="B1737" s="73">
        <v>507438</v>
      </c>
      <c r="C1737" s="71" t="s">
        <v>2769</v>
      </c>
      <c r="D1737" s="71" t="s">
        <v>802</v>
      </c>
    </row>
    <row r="1738" spans="1:4" ht="58.5" thickBot="1" x14ac:dyDescent="0.4">
      <c r="A1738" s="71" t="s">
        <v>2770</v>
      </c>
      <c r="B1738" s="73">
        <v>505726</v>
      </c>
      <c r="C1738" s="71" t="s">
        <v>2771</v>
      </c>
      <c r="D1738" s="71" t="s">
        <v>935</v>
      </c>
    </row>
    <row r="1739" spans="1:4" ht="44" thickBot="1" x14ac:dyDescent="0.4">
      <c r="A1739" s="71" t="s">
        <v>2772</v>
      </c>
      <c r="B1739" s="73">
        <v>500106</v>
      </c>
      <c r="C1739" s="71" t="s">
        <v>2773</v>
      </c>
      <c r="D1739" s="71" t="s">
        <v>2502</v>
      </c>
    </row>
    <row r="1740" spans="1:4" ht="58.5" thickBot="1" x14ac:dyDescent="0.4">
      <c r="A1740" s="71" t="s">
        <v>2774</v>
      </c>
      <c r="B1740" s="73">
        <v>540774</v>
      </c>
      <c r="C1740" s="71" t="s">
        <v>2775</v>
      </c>
      <c r="D1740" s="71" t="s">
        <v>355</v>
      </c>
    </row>
    <row r="1741" spans="1:4" ht="58.5" thickBot="1" x14ac:dyDescent="0.4">
      <c r="A1741" s="71" t="s">
        <v>2776</v>
      </c>
      <c r="B1741" s="73">
        <v>540377</v>
      </c>
      <c r="C1741" s="71" t="s">
        <v>170</v>
      </c>
      <c r="D1741" s="71" t="s">
        <v>192</v>
      </c>
    </row>
    <row r="1742" spans="1:4" ht="58.5" thickBot="1" x14ac:dyDescent="0.4">
      <c r="A1742" s="71" t="s">
        <v>2777</v>
      </c>
      <c r="B1742" s="73">
        <v>522289</v>
      </c>
      <c r="C1742" s="71" t="s">
        <v>170</v>
      </c>
      <c r="D1742" s="71" t="s">
        <v>192</v>
      </c>
    </row>
    <row r="1743" spans="1:4" ht="58.5" thickBot="1" x14ac:dyDescent="0.4">
      <c r="A1743" s="71" t="s">
        <v>2778</v>
      </c>
      <c r="B1743" s="73">
        <v>500199</v>
      </c>
      <c r="C1743" s="71" t="s">
        <v>2779</v>
      </c>
      <c r="D1743" s="71" t="s">
        <v>218</v>
      </c>
    </row>
    <row r="1744" spans="1:4" ht="73" thickBot="1" x14ac:dyDescent="0.4">
      <c r="A1744" s="71" t="s">
        <v>2780</v>
      </c>
      <c r="B1744" s="73">
        <v>517380</v>
      </c>
      <c r="C1744" s="71" t="s">
        <v>2781</v>
      </c>
      <c r="D1744" s="71" t="s">
        <v>525</v>
      </c>
    </row>
    <row r="1745" spans="1:4" ht="73" thickBot="1" x14ac:dyDescent="0.4">
      <c r="A1745" s="71" t="s">
        <v>2782</v>
      </c>
      <c r="B1745" s="73">
        <v>517380</v>
      </c>
      <c r="C1745" s="71" t="s">
        <v>2781</v>
      </c>
      <c r="D1745" s="71" t="s">
        <v>525</v>
      </c>
    </row>
    <row r="1746" spans="1:4" ht="58.5" thickBot="1" x14ac:dyDescent="0.4">
      <c r="A1746" s="71" t="s">
        <v>2783</v>
      </c>
      <c r="B1746" s="73">
        <v>539449</v>
      </c>
      <c r="C1746" s="71" t="s">
        <v>170</v>
      </c>
      <c r="D1746" s="71" t="s">
        <v>192</v>
      </c>
    </row>
    <row r="1747" spans="1:4" ht="44" thickBot="1" x14ac:dyDescent="0.4">
      <c r="A1747" s="71" t="s">
        <v>2784</v>
      </c>
      <c r="B1747" s="73">
        <v>532636</v>
      </c>
      <c r="C1747" s="71" t="s">
        <v>2785</v>
      </c>
      <c r="D1747" s="71" t="s">
        <v>153</v>
      </c>
    </row>
    <row r="1748" spans="1:4" ht="44" thickBot="1" x14ac:dyDescent="0.4">
      <c r="A1748" s="71" t="s">
        <v>2786</v>
      </c>
      <c r="B1748" s="73">
        <v>531968</v>
      </c>
      <c r="C1748" s="71" t="s">
        <v>2787</v>
      </c>
      <c r="D1748" s="71" t="s">
        <v>256</v>
      </c>
    </row>
    <row r="1749" spans="1:4" ht="73" thickBot="1" x14ac:dyDescent="0.4">
      <c r="A1749" s="71" t="s">
        <v>2788</v>
      </c>
      <c r="B1749" s="73">
        <v>514238</v>
      </c>
      <c r="C1749" s="71" t="s">
        <v>170</v>
      </c>
      <c r="D1749" s="71" t="s">
        <v>153</v>
      </c>
    </row>
    <row r="1750" spans="1:4" ht="58.5" thickBot="1" x14ac:dyDescent="0.4">
      <c r="A1750" s="71" t="s">
        <v>2789</v>
      </c>
      <c r="B1750" s="73">
        <v>532414</v>
      </c>
      <c r="C1750" s="71" t="s">
        <v>170</v>
      </c>
      <c r="D1750" s="71" t="s">
        <v>263</v>
      </c>
    </row>
    <row r="1751" spans="1:4" ht="116.5" thickBot="1" x14ac:dyDescent="0.4">
      <c r="A1751" s="71" t="s">
        <v>2790</v>
      </c>
      <c r="B1751" s="73">
        <v>532907</v>
      </c>
      <c r="C1751" s="71" t="s">
        <v>2791</v>
      </c>
      <c r="D1751" s="71" t="s">
        <v>568</v>
      </c>
    </row>
    <row r="1752" spans="1:4" ht="73" thickBot="1" x14ac:dyDescent="0.4">
      <c r="A1752" s="71" t="s">
        <v>2792</v>
      </c>
      <c r="B1752" s="73">
        <v>511208</v>
      </c>
      <c r="C1752" s="71" t="s">
        <v>2793</v>
      </c>
      <c r="D1752" s="71" t="s">
        <v>2575</v>
      </c>
    </row>
    <row r="1753" spans="1:4" ht="73" thickBot="1" x14ac:dyDescent="0.4">
      <c r="A1753" s="71" t="s">
        <v>2794</v>
      </c>
      <c r="B1753" s="73">
        <v>533177</v>
      </c>
      <c r="C1753" s="71" t="s">
        <v>2795</v>
      </c>
      <c r="D1753" s="71" t="s">
        <v>765</v>
      </c>
    </row>
    <row r="1754" spans="1:4" ht="44" thickBot="1" x14ac:dyDescent="0.4">
      <c r="A1754" s="71" t="s">
        <v>2796</v>
      </c>
      <c r="B1754" s="73">
        <v>511628</v>
      </c>
      <c r="C1754" s="71" t="s">
        <v>170</v>
      </c>
      <c r="D1754" s="71" t="s">
        <v>187</v>
      </c>
    </row>
    <row r="1755" spans="1:4" ht="44" thickBot="1" x14ac:dyDescent="0.4">
      <c r="A1755" s="71" t="s">
        <v>2797</v>
      </c>
      <c r="B1755" s="73">
        <v>505539</v>
      </c>
      <c r="C1755" s="71" t="s">
        <v>170</v>
      </c>
      <c r="D1755" s="71" t="s">
        <v>591</v>
      </c>
    </row>
    <row r="1756" spans="1:4" ht="58.5" thickBot="1" x14ac:dyDescent="0.4">
      <c r="A1756" s="71" t="s">
        <v>2798</v>
      </c>
      <c r="B1756" s="73">
        <v>513295</v>
      </c>
      <c r="C1756" s="71" t="s">
        <v>170</v>
      </c>
      <c r="D1756" s="71" t="s">
        <v>202</v>
      </c>
    </row>
    <row r="1757" spans="1:4" ht="58.5" thickBot="1" x14ac:dyDescent="0.4">
      <c r="A1757" s="71" t="s">
        <v>2799</v>
      </c>
      <c r="B1757" s="73">
        <v>517571</v>
      </c>
      <c r="C1757" s="71" t="s">
        <v>2800</v>
      </c>
      <c r="D1757" s="71" t="s">
        <v>213</v>
      </c>
    </row>
    <row r="1758" spans="1:4" ht="58.5" thickBot="1" x14ac:dyDescent="0.4">
      <c r="A1758" s="71" t="s">
        <v>2801</v>
      </c>
      <c r="B1758" s="73">
        <v>532614</v>
      </c>
      <c r="C1758" s="71" t="s">
        <v>2802</v>
      </c>
      <c r="D1758" s="71" t="s">
        <v>202</v>
      </c>
    </row>
    <row r="1759" spans="1:4" ht="73" thickBot="1" x14ac:dyDescent="0.4">
      <c r="A1759" s="71" t="s">
        <v>2803</v>
      </c>
      <c r="B1759" s="73">
        <v>531129</v>
      </c>
      <c r="C1759" s="71" t="s">
        <v>170</v>
      </c>
      <c r="D1759" s="71" t="s">
        <v>698</v>
      </c>
    </row>
    <row r="1760" spans="1:4" ht="44" thickBot="1" x14ac:dyDescent="0.4">
      <c r="A1760" s="71" t="s">
        <v>2804</v>
      </c>
      <c r="B1760" s="73">
        <v>531672</v>
      </c>
      <c r="C1760" s="71" t="s">
        <v>170</v>
      </c>
      <c r="D1760" s="71" t="s">
        <v>153</v>
      </c>
    </row>
    <row r="1761" spans="1:4" ht="44" thickBot="1" x14ac:dyDescent="0.4">
      <c r="A1761" s="71" t="s">
        <v>2805</v>
      </c>
      <c r="B1761" s="73">
        <v>517370</v>
      </c>
      <c r="C1761" s="71" t="s">
        <v>170</v>
      </c>
      <c r="D1761" s="71" t="s">
        <v>468</v>
      </c>
    </row>
    <row r="1762" spans="1:4" ht="58.5" thickBot="1" x14ac:dyDescent="0.4">
      <c r="A1762" s="71" t="s">
        <v>2806</v>
      </c>
      <c r="B1762" s="73">
        <v>538541</v>
      </c>
      <c r="C1762" s="71" t="s">
        <v>170</v>
      </c>
      <c r="D1762" s="71" t="s">
        <v>192</v>
      </c>
    </row>
    <row r="1763" spans="1:4" ht="44" thickBot="1" x14ac:dyDescent="0.4">
      <c r="A1763" s="71" t="s">
        <v>2807</v>
      </c>
      <c r="B1763" s="73">
        <v>531594</v>
      </c>
      <c r="C1763" s="71" t="s">
        <v>170</v>
      </c>
      <c r="D1763" s="71" t="s">
        <v>178</v>
      </c>
    </row>
    <row r="1764" spans="1:4" ht="58.5" thickBot="1" x14ac:dyDescent="0.4">
      <c r="A1764" s="71" t="s">
        <v>2808</v>
      </c>
      <c r="B1764" s="73">
        <v>523465</v>
      </c>
      <c r="C1764" s="71" t="s">
        <v>170</v>
      </c>
      <c r="D1764" s="71" t="s">
        <v>228</v>
      </c>
    </row>
    <row r="1765" spans="1:4" ht="73" thickBot="1" x14ac:dyDescent="0.4">
      <c r="A1765" s="71" t="s">
        <v>2809</v>
      </c>
      <c r="B1765" s="73">
        <v>536709</v>
      </c>
      <c r="C1765" s="71" t="s">
        <v>170</v>
      </c>
      <c r="D1765" s="71" t="s">
        <v>309</v>
      </c>
    </row>
    <row r="1766" spans="1:4" ht="58.5" thickBot="1" x14ac:dyDescent="0.4">
      <c r="A1766" s="71" t="s">
        <v>2810</v>
      </c>
      <c r="B1766" s="73">
        <v>509162</v>
      </c>
      <c r="C1766" s="71" t="s">
        <v>170</v>
      </c>
      <c r="D1766" s="71" t="s">
        <v>650</v>
      </c>
    </row>
    <row r="1767" spans="1:4" ht="58.5" thickBot="1" x14ac:dyDescent="0.4">
      <c r="A1767" s="71" t="s">
        <v>2811</v>
      </c>
      <c r="B1767" s="73">
        <v>517077</v>
      </c>
      <c r="C1767" s="71" t="s">
        <v>170</v>
      </c>
      <c r="D1767" s="71" t="s">
        <v>192</v>
      </c>
    </row>
    <row r="1768" spans="1:4" ht="87.5" thickBot="1" x14ac:dyDescent="0.4">
      <c r="A1768" s="71" t="s">
        <v>2812</v>
      </c>
      <c r="B1768" s="73">
        <v>511473</v>
      </c>
      <c r="C1768" s="71" t="s">
        <v>2813</v>
      </c>
      <c r="D1768" s="71" t="s">
        <v>153</v>
      </c>
    </row>
    <row r="1769" spans="1:4" ht="58.5" thickBot="1" x14ac:dyDescent="0.4">
      <c r="A1769" s="71" t="s">
        <v>2814</v>
      </c>
      <c r="B1769" s="73">
        <v>531505</v>
      </c>
      <c r="C1769" s="71" t="s">
        <v>170</v>
      </c>
      <c r="D1769" s="71" t="s">
        <v>187</v>
      </c>
    </row>
    <row r="1770" spans="1:4" ht="73" thickBot="1" x14ac:dyDescent="0.4">
      <c r="A1770" s="71" t="s">
        <v>2815</v>
      </c>
      <c r="B1770" s="73">
        <v>511355</v>
      </c>
      <c r="C1770" s="71" t="s">
        <v>170</v>
      </c>
      <c r="D1770" s="71" t="s">
        <v>187</v>
      </c>
    </row>
    <row r="1771" spans="1:4" ht="44" thickBot="1" x14ac:dyDescent="0.4">
      <c r="A1771" s="71" t="s">
        <v>2816</v>
      </c>
      <c r="B1771" s="73">
        <v>535667</v>
      </c>
      <c r="C1771" s="71" t="s">
        <v>170</v>
      </c>
      <c r="D1771" s="71" t="s">
        <v>187</v>
      </c>
    </row>
    <row r="1772" spans="1:4" ht="73" thickBot="1" x14ac:dyDescent="0.4">
      <c r="A1772" s="71" t="s">
        <v>2817</v>
      </c>
      <c r="B1772" s="73">
        <v>531253</v>
      </c>
      <c r="C1772" s="71" t="s">
        <v>170</v>
      </c>
      <c r="D1772" s="71" t="s">
        <v>330</v>
      </c>
    </row>
    <row r="1773" spans="1:4" ht="58.5" thickBot="1" x14ac:dyDescent="0.4">
      <c r="A1773" s="71" t="s">
        <v>2818</v>
      </c>
      <c r="B1773" s="73">
        <v>500201</v>
      </c>
      <c r="C1773" s="71" t="s">
        <v>2819</v>
      </c>
      <c r="D1773" s="71" t="s">
        <v>218</v>
      </c>
    </row>
    <row r="1774" spans="1:4" ht="58.5" thickBot="1" x14ac:dyDescent="0.4">
      <c r="A1774" s="71" t="s">
        <v>2820</v>
      </c>
      <c r="B1774" s="73">
        <v>540152</v>
      </c>
      <c r="C1774" s="71" t="s">
        <v>170</v>
      </c>
      <c r="D1774" s="71" t="s">
        <v>256</v>
      </c>
    </row>
    <row r="1775" spans="1:4" ht="58.5" thickBot="1" x14ac:dyDescent="0.4">
      <c r="A1775" s="71" t="s">
        <v>2821</v>
      </c>
      <c r="B1775" s="73">
        <v>540565</v>
      </c>
      <c r="C1775" s="71" t="s">
        <v>2822</v>
      </c>
      <c r="D1775" s="71" t="s">
        <v>190</v>
      </c>
    </row>
    <row r="1776" spans="1:4" ht="58.5" thickBot="1" x14ac:dyDescent="0.4">
      <c r="A1776" s="71" t="s">
        <v>2823</v>
      </c>
      <c r="B1776" s="73">
        <v>530979</v>
      </c>
      <c r="C1776" s="71" t="s">
        <v>170</v>
      </c>
      <c r="D1776" s="71" t="s">
        <v>228</v>
      </c>
    </row>
    <row r="1777" spans="1:4" ht="44" thickBot="1" x14ac:dyDescent="0.4">
      <c r="A1777" s="71" t="s">
        <v>2824</v>
      </c>
      <c r="B1777" s="73">
        <v>531343</v>
      </c>
      <c r="C1777" s="71" t="s">
        <v>170</v>
      </c>
      <c r="D1777" s="71" t="s">
        <v>591</v>
      </c>
    </row>
    <row r="1778" spans="1:4" ht="87.5" thickBot="1" x14ac:dyDescent="0.4">
      <c r="A1778" s="71" t="s">
        <v>2825</v>
      </c>
      <c r="B1778" s="73">
        <v>590065</v>
      </c>
      <c r="C1778" s="71" t="s">
        <v>2826</v>
      </c>
      <c r="D1778" s="71" t="s">
        <v>192</v>
      </c>
    </row>
    <row r="1779" spans="1:4" ht="58.5" thickBot="1" x14ac:dyDescent="0.4">
      <c r="A1779" s="71" t="s">
        <v>2827</v>
      </c>
      <c r="B1779" s="73">
        <v>532240</v>
      </c>
      <c r="C1779" s="71" t="s">
        <v>2828</v>
      </c>
      <c r="D1779" s="71" t="s">
        <v>525</v>
      </c>
    </row>
    <row r="1780" spans="1:4" ht="58.5" thickBot="1" x14ac:dyDescent="0.4">
      <c r="A1780" s="71" t="s">
        <v>2829</v>
      </c>
      <c r="B1780" s="73">
        <v>513361</v>
      </c>
      <c r="C1780" s="71" t="s">
        <v>170</v>
      </c>
      <c r="D1780" s="71" t="s">
        <v>202</v>
      </c>
    </row>
    <row r="1781" spans="1:4" ht="102" thickBot="1" x14ac:dyDescent="0.4">
      <c r="A1781" s="71" t="s">
        <v>2830</v>
      </c>
      <c r="B1781" s="73">
        <v>532189</v>
      </c>
      <c r="C1781" s="71" t="s">
        <v>2831</v>
      </c>
      <c r="D1781" s="71" t="s">
        <v>371</v>
      </c>
    </row>
    <row r="1782" spans="1:4" ht="73" thickBot="1" x14ac:dyDescent="0.4">
      <c r="A1782" s="71" t="s">
        <v>2832</v>
      </c>
      <c r="B1782" s="73">
        <v>535789</v>
      </c>
      <c r="C1782" s="71" t="s">
        <v>2833</v>
      </c>
      <c r="D1782" s="71" t="s">
        <v>228</v>
      </c>
    </row>
    <row r="1783" spans="1:4" ht="87.5" thickBot="1" x14ac:dyDescent="0.4">
      <c r="A1783" s="71" t="s">
        <v>2834</v>
      </c>
      <c r="B1783" s="73">
        <v>533520</v>
      </c>
      <c r="C1783" s="71" t="s">
        <v>2835</v>
      </c>
      <c r="D1783" s="71" t="s">
        <v>192</v>
      </c>
    </row>
    <row r="1784" spans="1:4" ht="58.5" thickBot="1" x14ac:dyDescent="0.4">
      <c r="A1784" s="71" t="s">
        <v>2836</v>
      </c>
      <c r="B1784" s="73">
        <v>532832</v>
      </c>
      <c r="C1784" s="71" t="s">
        <v>2837</v>
      </c>
      <c r="D1784" s="71" t="s">
        <v>256</v>
      </c>
    </row>
    <row r="1785" spans="1:4" ht="58.5" thickBot="1" x14ac:dyDescent="0.4">
      <c r="A1785" s="71" t="s">
        <v>2838</v>
      </c>
      <c r="B1785" s="73">
        <v>532960</v>
      </c>
      <c r="C1785" s="71" t="s">
        <v>2839</v>
      </c>
      <c r="D1785" s="71" t="s">
        <v>153</v>
      </c>
    </row>
    <row r="1786" spans="1:4" ht="44" thickBot="1" x14ac:dyDescent="0.4">
      <c r="A1786" s="71" t="s">
        <v>2840</v>
      </c>
      <c r="B1786" s="73">
        <v>514165</v>
      </c>
      <c r="C1786" s="71" t="s">
        <v>170</v>
      </c>
      <c r="D1786" s="71" t="s">
        <v>547</v>
      </c>
    </row>
    <row r="1787" spans="1:4" ht="29.5" thickBot="1" x14ac:dyDescent="0.4">
      <c r="A1787" s="71" t="s">
        <v>2841</v>
      </c>
      <c r="B1787" s="73">
        <v>532814</v>
      </c>
      <c r="C1787" s="71" t="s">
        <v>2842</v>
      </c>
      <c r="D1787" s="71" t="s">
        <v>488</v>
      </c>
    </row>
    <row r="1788" spans="1:4" ht="58.5" thickBot="1" x14ac:dyDescent="0.4">
      <c r="A1788" s="71" t="s">
        <v>2843</v>
      </c>
      <c r="B1788" s="73">
        <v>504731</v>
      </c>
      <c r="C1788" s="71" t="s">
        <v>170</v>
      </c>
      <c r="D1788" s="71" t="s">
        <v>202</v>
      </c>
    </row>
    <row r="1789" spans="1:4" ht="87.5" thickBot="1" x14ac:dyDescent="0.4">
      <c r="A1789" s="71" t="s">
        <v>2844</v>
      </c>
      <c r="B1789" s="73">
        <v>509692</v>
      </c>
      <c r="C1789" s="71" t="s">
        <v>2845</v>
      </c>
      <c r="D1789" s="71" t="s">
        <v>185</v>
      </c>
    </row>
    <row r="1790" spans="1:4" ht="58.5" thickBot="1" x14ac:dyDescent="0.4">
      <c r="A1790" s="71" t="s">
        <v>2846</v>
      </c>
      <c r="B1790" s="73">
        <v>540750</v>
      </c>
      <c r="C1790" s="71" t="s">
        <v>2847</v>
      </c>
      <c r="D1790" s="71" t="s">
        <v>309</v>
      </c>
    </row>
    <row r="1791" spans="1:4" ht="44" thickBot="1" x14ac:dyDescent="0.4">
      <c r="A1791" s="71" t="s">
        <v>2848</v>
      </c>
      <c r="B1791" s="73">
        <v>524614</v>
      </c>
      <c r="C1791" s="71" t="s">
        <v>170</v>
      </c>
      <c r="D1791" s="71" t="s">
        <v>250</v>
      </c>
    </row>
    <row r="1792" spans="1:4" ht="73" thickBot="1" x14ac:dyDescent="0.4">
      <c r="A1792" s="71" t="s">
        <v>2849</v>
      </c>
      <c r="B1792" s="73">
        <v>504741</v>
      </c>
      <c r="C1792" s="71" t="s">
        <v>2850</v>
      </c>
      <c r="D1792" s="71" t="s">
        <v>183</v>
      </c>
    </row>
    <row r="1793" spans="1:4" ht="73" thickBot="1" x14ac:dyDescent="0.4">
      <c r="A1793" s="71" t="s">
        <v>2851</v>
      </c>
      <c r="B1793" s="73">
        <v>509051</v>
      </c>
      <c r="C1793" s="71" t="s">
        <v>170</v>
      </c>
      <c r="D1793" s="71" t="s">
        <v>263</v>
      </c>
    </row>
    <row r="1794" spans="1:4" ht="87.5" thickBot="1" x14ac:dyDescent="0.4">
      <c r="A1794" s="71" t="s">
        <v>2852</v>
      </c>
      <c r="B1794" s="73">
        <v>504746</v>
      </c>
      <c r="C1794" s="71" t="s">
        <v>170</v>
      </c>
      <c r="D1794" s="71" t="s">
        <v>1090</v>
      </c>
    </row>
    <row r="1795" spans="1:4" ht="73" thickBot="1" x14ac:dyDescent="0.4">
      <c r="A1795" s="71" t="s">
        <v>2853</v>
      </c>
      <c r="B1795" s="73">
        <v>533047</v>
      </c>
      <c r="C1795" s="71" t="s">
        <v>2854</v>
      </c>
      <c r="D1795" s="71" t="s">
        <v>202</v>
      </c>
    </row>
    <row r="1796" spans="1:4" ht="73" thickBot="1" x14ac:dyDescent="0.4">
      <c r="A1796" s="71" t="s">
        <v>2855</v>
      </c>
      <c r="B1796" s="73">
        <v>530965</v>
      </c>
      <c r="C1796" s="71" t="s">
        <v>2856</v>
      </c>
      <c r="D1796" s="71" t="s">
        <v>380</v>
      </c>
    </row>
    <row r="1797" spans="1:4" ht="44" thickBot="1" x14ac:dyDescent="0.4">
      <c r="A1797" s="71" t="s">
        <v>2857</v>
      </c>
      <c r="B1797" s="73">
        <v>532388</v>
      </c>
      <c r="C1797" s="71" t="s">
        <v>2858</v>
      </c>
      <c r="D1797" s="71" t="s">
        <v>488</v>
      </c>
    </row>
    <row r="1798" spans="1:4" ht="44" thickBot="1" x14ac:dyDescent="0.4">
      <c r="A1798" s="71" t="s">
        <v>2859</v>
      </c>
      <c r="B1798" s="73">
        <v>500319</v>
      </c>
      <c r="C1798" s="71" t="s">
        <v>170</v>
      </c>
      <c r="D1798" s="71" t="s">
        <v>869</v>
      </c>
    </row>
    <row r="1799" spans="1:4" ht="73" thickBot="1" x14ac:dyDescent="0.4">
      <c r="A1799" s="71" t="s">
        <v>2860</v>
      </c>
      <c r="B1799" s="73">
        <v>533329</v>
      </c>
      <c r="C1799" s="71" t="s">
        <v>2861</v>
      </c>
      <c r="D1799" s="71" t="s">
        <v>284</v>
      </c>
    </row>
    <row r="1800" spans="1:4" ht="73" thickBot="1" x14ac:dyDescent="0.4">
      <c r="A1800" s="71" t="s">
        <v>2862</v>
      </c>
      <c r="B1800" s="73">
        <v>523586</v>
      </c>
      <c r="C1800" s="71" t="s">
        <v>170</v>
      </c>
      <c r="D1800" s="71" t="s">
        <v>330</v>
      </c>
    </row>
    <row r="1801" spans="1:4" ht="44" thickBot="1" x14ac:dyDescent="0.4">
      <c r="A1801" s="71" t="s">
        <v>2863</v>
      </c>
      <c r="B1801" s="73">
        <v>501700</v>
      </c>
      <c r="C1801" s="71" t="s">
        <v>170</v>
      </c>
      <c r="D1801" s="71" t="s">
        <v>187</v>
      </c>
    </row>
    <row r="1802" spans="1:4" ht="58.5" thickBot="1" x14ac:dyDescent="0.4">
      <c r="A1802" s="71" t="s">
        <v>2864</v>
      </c>
      <c r="B1802" s="73">
        <v>532745</v>
      </c>
      <c r="C1802" s="71" t="s">
        <v>170</v>
      </c>
      <c r="D1802" s="71" t="s">
        <v>153</v>
      </c>
    </row>
    <row r="1803" spans="1:4" ht="58.5" thickBot="1" x14ac:dyDescent="0.4">
      <c r="A1803" s="71" t="s">
        <v>2865</v>
      </c>
      <c r="B1803" s="73">
        <v>524648</v>
      </c>
      <c r="C1803" s="71" t="s">
        <v>170</v>
      </c>
      <c r="D1803" s="71" t="s">
        <v>218</v>
      </c>
    </row>
    <row r="1804" spans="1:4" ht="58.5" thickBot="1" x14ac:dyDescent="0.4">
      <c r="A1804" s="71" t="s">
        <v>2866</v>
      </c>
      <c r="B1804" s="73">
        <v>530747</v>
      </c>
      <c r="C1804" s="71" t="s">
        <v>170</v>
      </c>
      <c r="D1804" s="71" t="s">
        <v>187</v>
      </c>
    </row>
    <row r="1805" spans="1:4" ht="58.5" thickBot="1" x14ac:dyDescent="0.4">
      <c r="A1805" s="71" t="s">
        <v>2867</v>
      </c>
      <c r="B1805" s="73">
        <v>524342</v>
      </c>
      <c r="C1805" s="71" t="s">
        <v>170</v>
      </c>
      <c r="D1805" s="71" t="s">
        <v>218</v>
      </c>
    </row>
    <row r="1806" spans="1:4" ht="44" thickBot="1" x14ac:dyDescent="0.4">
      <c r="A1806" s="71" t="s">
        <v>2868</v>
      </c>
      <c r="B1806" s="73">
        <v>538838</v>
      </c>
      <c r="C1806" s="71" t="s">
        <v>170</v>
      </c>
      <c r="D1806" s="71" t="s">
        <v>185</v>
      </c>
    </row>
    <row r="1807" spans="1:4" ht="58.5" thickBot="1" x14ac:dyDescent="0.4">
      <c r="A1807" s="71" t="s">
        <v>2869</v>
      </c>
      <c r="B1807" s="73">
        <v>521016</v>
      </c>
      <c r="C1807" s="71" t="s">
        <v>2870</v>
      </c>
      <c r="D1807" s="71" t="s">
        <v>185</v>
      </c>
    </row>
    <row r="1808" spans="1:4" ht="58.5" thickBot="1" x14ac:dyDescent="0.4">
      <c r="A1808" s="71" t="s">
        <v>2871</v>
      </c>
      <c r="B1808" s="73">
        <v>526887</v>
      </c>
      <c r="C1808" s="71" t="s">
        <v>170</v>
      </c>
      <c r="D1808" s="71" t="s">
        <v>187</v>
      </c>
    </row>
    <row r="1809" spans="1:4" ht="58.5" thickBot="1" x14ac:dyDescent="0.4">
      <c r="A1809" s="71" t="s">
        <v>2872</v>
      </c>
      <c r="B1809" s="73">
        <v>524458</v>
      </c>
      <c r="C1809" s="71" t="s">
        <v>170</v>
      </c>
      <c r="D1809" s="71" t="s">
        <v>330</v>
      </c>
    </row>
    <row r="1810" spans="1:4" ht="58.5" thickBot="1" x14ac:dyDescent="0.4">
      <c r="A1810" s="71" t="s">
        <v>2873</v>
      </c>
      <c r="B1810" s="73">
        <v>506945</v>
      </c>
      <c r="C1810" s="71" t="s">
        <v>170</v>
      </c>
      <c r="D1810" s="71" t="s">
        <v>330</v>
      </c>
    </row>
    <row r="1811" spans="1:4" ht="58.5" thickBot="1" x14ac:dyDescent="0.4">
      <c r="A1811" s="71" t="s">
        <v>2874</v>
      </c>
      <c r="B1811" s="73">
        <v>531565</v>
      </c>
      <c r="C1811" s="71" t="s">
        <v>170</v>
      </c>
      <c r="D1811" s="71" t="s">
        <v>256</v>
      </c>
    </row>
    <row r="1812" spans="1:4" ht="87.5" thickBot="1" x14ac:dyDescent="0.4">
      <c r="A1812" s="71" t="s">
        <v>2875</v>
      </c>
      <c r="B1812" s="73">
        <v>500207</v>
      </c>
      <c r="C1812" s="71" t="s">
        <v>2876</v>
      </c>
      <c r="D1812" s="71" t="s">
        <v>185</v>
      </c>
    </row>
    <row r="1813" spans="1:4" ht="73" thickBot="1" x14ac:dyDescent="0.4">
      <c r="A1813" s="71" t="s">
        <v>2877</v>
      </c>
      <c r="B1813" s="73">
        <v>500207</v>
      </c>
      <c r="C1813" s="71" t="s">
        <v>2876</v>
      </c>
      <c r="D1813" s="71" t="s">
        <v>185</v>
      </c>
    </row>
    <row r="1814" spans="1:4" ht="73" thickBot="1" x14ac:dyDescent="0.4">
      <c r="A1814" s="71" t="s">
        <v>2878</v>
      </c>
      <c r="B1814" s="73">
        <v>532717</v>
      </c>
      <c r="C1814" s="71" t="s">
        <v>2879</v>
      </c>
      <c r="D1814" s="71" t="s">
        <v>213</v>
      </c>
    </row>
    <row r="1815" spans="1:4" ht="58.5" thickBot="1" x14ac:dyDescent="0.4">
      <c r="A1815" s="71" t="s">
        <v>2880</v>
      </c>
      <c r="B1815" s="73">
        <v>533676</v>
      </c>
      <c r="C1815" s="71" t="s">
        <v>2881</v>
      </c>
      <c r="D1815" s="71" t="s">
        <v>153</v>
      </c>
    </row>
    <row r="1816" spans="1:4" ht="58.5" thickBot="1" x14ac:dyDescent="0.4">
      <c r="A1816" s="71" t="s">
        <v>2882</v>
      </c>
      <c r="B1816" s="73">
        <v>541304</v>
      </c>
      <c r="C1816" s="71" t="s">
        <v>170</v>
      </c>
      <c r="D1816" s="71" t="s">
        <v>368</v>
      </c>
    </row>
    <row r="1817" spans="1:4" ht="58.5" thickBot="1" x14ac:dyDescent="0.4">
      <c r="A1817" s="71" t="s">
        <v>2883</v>
      </c>
      <c r="B1817" s="73">
        <v>532100</v>
      </c>
      <c r="C1817" s="71" t="s">
        <v>170</v>
      </c>
      <c r="D1817" s="71" t="s">
        <v>263</v>
      </c>
    </row>
    <row r="1818" spans="1:4" ht="44" thickBot="1" x14ac:dyDescent="0.4">
      <c r="A1818" s="71" t="s">
        <v>2884</v>
      </c>
      <c r="B1818" s="73">
        <v>532612</v>
      </c>
      <c r="C1818" s="71" t="s">
        <v>2885</v>
      </c>
      <c r="D1818" s="71" t="s">
        <v>208</v>
      </c>
    </row>
    <row r="1819" spans="1:4" ht="58.5" thickBot="1" x14ac:dyDescent="0.4">
      <c r="A1819" s="71" t="s">
        <v>2886</v>
      </c>
      <c r="B1819" s="73">
        <v>539433</v>
      </c>
      <c r="C1819" s="71" t="s">
        <v>170</v>
      </c>
      <c r="D1819" s="71" t="s">
        <v>640</v>
      </c>
    </row>
    <row r="1820" spans="1:4" ht="44" thickBot="1" x14ac:dyDescent="0.4">
      <c r="A1820" s="71" t="s">
        <v>2887</v>
      </c>
      <c r="B1820" s="73">
        <v>504092</v>
      </c>
      <c r="C1820" s="71" t="s">
        <v>170</v>
      </c>
      <c r="D1820" s="71" t="s">
        <v>330</v>
      </c>
    </row>
    <row r="1821" spans="1:4" ht="58.5" thickBot="1" x14ac:dyDescent="0.4">
      <c r="A1821" s="71" t="s">
        <v>2888</v>
      </c>
      <c r="B1821" s="73">
        <v>504058</v>
      </c>
      <c r="C1821" s="71" t="s">
        <v>2889</v>
      </c>
      <c r="D1821" s="71" t="s">
        <v>716</v>
      </c>
    </row>
    <row r="1822" spans="1:4" ht="44" thickBot="1" x14ac:dyDescent="0.4">
      <c r="A1822" s="71" t="s">
        <v>2890</v>
      </c>
      <c r="B1822" s="73">
        <v>533257</v>
      </c>
      <c r="C1822" s="71" t="s">
        <v>2891</v>
      </c>
      <c r="D1822" s="71" t="s">
        <v>468</v>
      </c>
    </row>
    <row r="1823" spans="1:4" ht="73" thickBot="1" x14ac:dyDescent="0.4">
      <c r="A1823" s="71" t="s">
        <v>2892</v>
      </c>
      <c r="B1823" s="73">
        <v>541336</v>
      </c>
      <c r="C1823" s="71" t="s">
        <v>2893</v>
      </c>
      <c r="D1823" s="71" t="s">
        <v>187</v>
      </c>
    </row>
    <row r="1824" spans="1:4" ht="73" thickBot="1" x14ac:dyDescent="0.4">
      <c r="A1824" s="71" t="s">
        <v>2894</v>
      </c>
      <c r="B1824" s="73">
        <v>521005</v>
      </c>
      <c r="C1824" s="71" t="s">
        <v>170</v>
      </c>
      <c r="D1824" s="71" t="s">
        <v>185</v>
      </c>
    </row>
    <row r="1825" spans="1:4" ht="58.5" thickBot="1" x14ac:dyDescent="0.4">
      <c r="A1825" s="71" t="s">
        <v>2895</v>
      </c>
      <c r="B1825" s="73">
        <v>532894</v>
      </c>
      <c r="C1825" s="71" t="s">
        <v>2896</v>
      </c>
      <c r="D1825" s="71" t="s">
        <v>309</v>
      </c>
    </row>
    <row r="1826" spans="1:4" ht="44" thickBot="1" x14ac:dyDescent="0.4">
      <c r="A1826" s="71" t="s">
        <v>2897</v>
      </c>
      <c r="B1826" s="73">
        <v>539175</v>
      </c>
      <c r="C1826" s="71" t="s">
        <v>170</v>
      </c>
      <c r="D1826" s="71" t="s">
        <v>678</v>
      </c>
    </row>
    <row r="1827" spans="1:4" ht="44" thickBot="1" x14ac:dyDescent="0.4">
      <c r="A1827" s="71" t="s">
        <v>2898</v>
      </c>
      <c r="B1827" s="73">
        <v>532514</v>
      </c>
      <c r="C1827" s="71" t="s">
        <v>2899</v>
      </c>
      <c r="D1827" s="71" t="s">
        <v>195</v>
      </c>
    </row>
    <row r="1828" spans="1:4" ht="87.5" thickBot="1" x14ac:dyDescent="0.4">
      <c r="A1828" s="71" t="s">
        <v>2900</v>
      </c>
      <c r="B1828" s="73">
        <v>532150</v>
      </c>
      <c r="C1828" s="71" t="s">
        <v>2901</v>
      </c>
      <c r="D1828" s="71" t="s">
        <v>640</v>
      </c>
    </row>
    <row r="1829" spans="1:4" ht="58.5" thickBot="1" x14ac:dyDescent="0.4">
      <c r="A1829" s="71" t="s">
        <v>2902</v>
      </c>
      <c r="B1829" s="73">
        <v>526445</v>
      </c>
      <c r="C1829" s="71" t="s">
        <v>2903</v>
      </c>
      <c r="D1829" s="71" t="s">
        <v>368</v>
      </c>
    </row>
    <row r="1830" spans="1:4" ht="87.5" thickBot="1" x14ac:dyDescent="0.4">
      <c r="A1830" s="71" t="s">
        <v>2904</v>
      </c>
      <c r="B1830" s="73">
        <v>522165</v>
      </c>
      <c r="C1830" s="71" t="s">
        <v>170</v>
      </c>
      <c r="D1830" s="71" t="s">
        <v>202</v>
      </c>
    </row>
    <row r="1831" spans="1:4" ht="44" thickBot="1" x14ac:dyDescent="0.4">
      <c r="A1831" s="71" t="s">
        <v>2905</v>
      </c>
      <c r="B1831" s="73">
        <v>503639</v>
      </c>
      <c r="C1831" s="71" t="s">
        <v>170</v>
      </c>
      <c r="D1831" s="71" t="s">
        <v>591</v>
      </c>
    </row>
    <row r="1832" spans="1:4" ht="73" thickBot="1" x14ac:dyDescent="0.4">
      <c r="A1832" s="71" t="s">
        <v>2906</v>
      </c>
      <c r="B1832" s="73">
        <v>532305</v>
      </c>
      <c r="C1832" s="71" t="s">
        <v>2907</v>
      </c>
      <c r="D1832" s="71" t="s">
        <v>208</v>
      </c>
    </row>
    <row r="1833" spans="1:4" ht="44" thickBot="1" x14ac:dyDescent="0.4">
      <c r="A1833" s="71" t="s">
        <v>2908</v>
      </c>
      <c r="B1833" s="73">
        <v>524652</v>
      </c>
      <c r="C1833" s="71" t="s">
        <v>2909</v>
      </c>
      <c r="D1833" s="71" t="s">
        <v>208</v>
      </c>
    </row>
    <row r="1834" spans="1:4" ht="58.5" thickBot="1" x14ac:dyDescent="0.4">
      <c r="A1834" s="71" t="s">
        <v>2910</v>
      </c>
      <c r="B1834" s="73">
        <v>532001</v>
      </c>
      <c r="C1834" s="71" t="s">
        <v>170</v>
      </c>
      <c r="D1834" s="71" t="s">
        <v>202</v>
      </c>
    </row>
    <row r="1835" spans="1:4" ht="44" thickBot="1" x14ac:dyDescent="0.4">
      <c r="A1835" s="71" t="s">
        <v>2911</v>
      </c>
      <c r="B1835" s="73">
        <v>531841</v>
      </c>
      <c r="C1835" s="71" t="s">
        <v>170</v>
      </c>
      <c r="D1835" s="71" t="s">
        <v>187</v>
      </c>
    </row>
    <row r="1836" spans="1:4" ht="44" thickBot="1" x14ac:dyDescent="0.4">
      <c r="A1836" s="71" t="s">
        <v>2912</v>
      </c>
      <c r="B1836" s="73">
        <v>532187</v>
      </c>
      <c r="C1836" s="71" t="s">
        <v>2913</v>
      </c>
      <c r="D1836" s="71" t="s">
        <v>488</v>
      </c>
    </row>
    <row r="1837" spans="1:4" ht="102" thickBot="1" x14ac:dyDescent="0.4">
      <c r="A1837" s="71" t="s">
        <v>2914</v>
      </c>
      <c r="B1837" s="73">
        <v>501298</v>
      </c>
      <c r="C1837" s="71" t="s">
        <v>170</v>
      </c>
      <c r="D1837" s="71" t="s">
        <v>190</v>
      </c>
    </row>
    <row r="1838" spans="1:4" ht="87.5" thickBot="1" x14ac:dyDescent="0.4">
      <c r="A1838" s="71" t="s">
        <v>2915</v>
      </c>
      <c r="B1838" s="73">
        <v>501295</v>
      </c>
      <c r="C1838" s="71" t="s">
        <v>2916</v>
      </c>
      <c r="D1838" s="71" t="s">
        <v>187</v>
      </c>
    </row>
    <row r="1839" spans="1:4" ht="73" thickBot="1" x14ac:dyDescent="0.4">
      <c r="A1839" s="71" t="s">
        <v>2917</v>
      </c>
      <c r="B1839" s="73">
        <v>506222</v>
      </c>
      <c r="C1839" s="71" t="s">
        <v>2918</v>
      </c>
      <c r="D1839" s="71" t="s">
        <v>330</v>
      </c>
    </row>
    <row r="1840" spans="1:4" ht="73" thickBot="1" x14ac:dyDescent="0.4">
      <c r="A1840" s="71" t="s">
        <v>2919</v>
      </c>
      <c r="B1840" s="73">
        <v>506222</v>
      </c>
      <c r="C1840" s="71" t="s">
        <v>2918</v>
      </c>
      <c r="D1840" s="71" t="s">
        <v>330</v>
      </c>
    </row>
    <row r="1841" spans="1:4" ht="44" thickBot="1" x14ac:dyDescent="0.4">
      <c r="A1841" s="71" t="s">
        <v>2920</v>
      </c>
      <c r="B1841" s="73">
        <v>512025</v>
      </c>
      <c r="C1841" s="71" t="s">
        <v>170</v>
      </c>
      <c r="D1841" s="71" t="s">
        <v>591</v>
      </c>
    </row>
    <row r="1842" spans="1:4" ht="58.5" thickBot="1" x14ac:dyDescent="0.4">
      <c r="A1842" s="71" t="s">
        <v>2921</v>
      </c>
      <c r="B1842" s="73">
        <v>539807</v>
      </c>
      <c r="C1842" s="71" t="s">
        <v>2922</v>
      </c>
      <c r="D1842" s="71" t="s">
        <v>176</v>
      </c>
    </row>
    <row r="1843" spans="1:4" ht="102" thickBot="1" x14ac:dyDescent="0.4">
      <c r="A1843" s="71" t="s">
        <v>2923</v>
      </c>
      <c r="B1843" s="73">
        <v>533154</v>
      </c>
      <c r="C1843" s="71" t="s">
        <v>2924</v>
      </c>
      <c r="D1843" s="71" t="s">
        <v>156</v>
      </c>
    </row>
    <row r="1844" spans="1:4" ht="87.5" thickBot="1" x14ac:dyDescent="0.4">
      <c r="A1844" s="71" t="s">
        <v>2925</v>
      </c>
      <c r="B1844" s="73">
        <v>533154</v>
      </c>
      <c r="C1844" s="71" t="s">
        <v>2924</v>
      </c>
      <c r="D1844" s="71" t="s">
        <v>156</v>
      </c>
    </row>
    <row r="1845" spans="1:4" ht="44" thickBot="1" x14ac:dyDescent="0.4">
      <c r="A1845" s="71" t="s">
        <v>2926</v>
      </c>
      <c r="B1845" s="73">
        <v>541083</v>
      </c>
      <c r="C1845" s="71" t="s">
        <v>170</v>
      </c>
      <c r="D1845" s="71" t="s">
        <v>1216</v>
      </c>
    </row>
    <row r="1846" spans="1:4" ht="58.5" thickBot="1" x14ac:dyDescent="0.4">
      <c r="A1846" s="71" t="s">
        <v>2927</v>
      </c>
      <c r="B1846" s="73">
        <v>532777</v>
      </c>
      <c r="C1846" s="71" t="s">
        <v>2928</v>
      </c>
      <c r="D1846" s="71" t="s">
        <v>2929</v>
      </c>
    </row>
    <row r="1847" spans="1:4" ht="58.5" thickBot="1" x14ac:dyDescent="0.4">
      <c r="A1847" s="71" t="s">
        <v>2930</v>
      </c>
      <c r="B1847" s="73">
        <v>532777</v>
      </c>
      <c r="C1847" s="71" t="s">
        <v>2928</v>
      </c>
      <c r="D1847" s="71" t="s">
        <v>2929</v>
      </c>
    </row>
    <row r="1848" spans="1:4" ht="73" thickBot="1" x14ac:dyDescent="0.4">
      <c r="A1848" s="71" t="s">
        <v>2931</v>
      </c>
      <c r="B1848" s="71" t="s">
        <v>170</v>
      </c>
      <c r="C1848" s="71" t="s">
        <v>2932</v>
      </c>
      <c r="D1848" s="71" t="s">
        <v>181</v>
      </c>
    </row>
    <row r="1849" spans="1:4" ht="87.5" thickBot="1" x14ac:dyDescent="0.4">
      <c r="A1849" s="71" t="s">
        <v>2933</v>
      </c>
      <c r="B1849" s="73">
        <v>504810</v>
      </c>
      <c r="C1849" s="71" t="s">
        <v>170</v>
      </c>
      <c r="D1849" s="71" t="s">
        <v>500</v>
      </c>
    </row>
    <row r="1850" spans="1:4" ht="87.5" thickBot="1" x14ac:dyDescent="0.4">
      <c r="A1850" s="71" t="s">
        <v>2934</v>
      </c>
      <c r="B1850" s="73">
        <v>504810</v>
      </c>
      <c r="C1850" s="71" t="s">
        <v>170</v>
      </c>
      <c r="D1850" s="71" t="s">
        <v>500</v>
      </c>
    </row>
    <row r="1851" spans="1:4" ht="58.5" thickBot="1" x14ac:dyDescent="0.4">
      <c r="A1851" s="71" t="s">
        <v>2935</v>
      </c>
      <c r="B1851" s="73">
        <v>500209</v>
      </c>
      <c r="C1851" s="71" t="s">
        <v>2936</v>
      </c>
      <c r="D1851" s="71" t="s">
        <v>156</v>
      </c>
    </row>
    <row r="1852" spans="1:4" ht="44" thickBot="1" x14ac:dyDescent="0.4">
      <c r="A1852" s="71" t="s">
        <v>2937</v>
      </c>
      <c r="B1852" s="73">
        <v>530777</v>
      </c>
      <c r="C1852" s="71" t="s">
        <v>170</v>
      </c>
      <c r="D1852" s="71" t="s">
        <v>290</v>
      </c>
    </row>
    <row r="1853" spans="1:4" ht="58.5" thickBot="1" x14ac:dyDescent="0.4">
      <c r="A1853" s="71" t="s">
        <v>2938</v>
      </c>
      <c r="B1853" s="73">
        <v>537985</v>
      </c>
      <c r="C1853" s="71" t="s">
        <v>170</v>
      </c>
      <c r="D1853" s="71" t="s">
        <v>263</v>
      </c>
    </row>
    <row r="1854" spans="1:4" ht="58.5" thickBot="1" x14ac:dyDescent="0.4">
      <c r="A1854" s="71" t="s">
        <v>2939</v>
      </c>
      <c r="B1854" s="73">
        <v>500210</v>
      </c>
      <c r="C1854" s="71" t="s">
        <v>2940</v>
      </c>
      <c r="D1854" s="71" t="s">
        <v>178</v>
      </c>
    </row>
    <row r="1855" spans="1:4" ht="58.5" thickBot="1" x14ac:dyDescent="0.4">
      <c r="A1855" s="71" t="s">
        <v>2941</v>
      </c>
      <c r="B1855" s="73">
        <v>500210</v>
      </c>
      <c r="C1855" s="71" t="s">
        <v>2940</v>
      </c>
      <c r="D1855" s="71" t="s">
        <v>178</v>
      </c>
    </row>
    <row r="1856" spans="1:4" ht="44" thickBot="1" x14ac:dyDescent="0.4">
      <c r="A1856" s="71" t="s">
        <v>2942</v>
      </c>
      <c r="B1856" s="73">
        <v>530787</v>
      </c>
      <c r="C1856" s="71" t="s">
        <v>170</v>
      </c>
      <c r="D1856" s="71" t="s">
        <v>2162</v>
      </c>
    </row>
    <row r="1857" spans="1:4" ht="29.5" thickBot="1" x14ac:dyDescent="0.4">
      <c r="A1857" s="71" t="s">
        <v>2943</v>
      </c>
      <c r="B1857" s="73">
        <v>531929</v>
      </c>
      <c r="C1857" s="71" t="s">
        <v>2944</v>
      </c>
      <c r="D1857" s="71" t="s">
        <v>290</v>
      </c>
    </row>
    <row r="1858" spans="1:4" ht="58.5" thickBot="1" x14ac:dyDescent="0.4">
      <c r="A1858" s="71" t="s">
        <v>2945</v>
      </c>
      <c r="B1858" s="71" t="s">
        <v>170</v>
      </c>
      <c r="C1858" s="71" t="s">
        <v>2946</v>
      </c>
      <c r="D1858" s="71" t="s">
        <v>181</v>
      </c>
    </row>
    <row r="1859" spans="1:4" ht="58.5" thickBot="1" x14ac:dyDescent="0.4">
      <c r="A1859" s="71" t="s">
        <v>2947</v>
      </c>
      <c r="B1859" s="73">
        <v>533315</v>
      </c>
      <c r="C1859" s="71" t="s">
        <v>170</v>
      </c>
      <c r="D1859" s="71" t="s">
        <v>336</v>
      </c>
    </row>
    <row r="1860" spans="1:4" ht="87.5" thickBot="1" x14ac:dyDescent="0.4">
      <c r="A1860" s="71" t="s">
        <v>2948</v>
      </c>
      <c r="B1860" s="73">
        <v>517433</v>
      </c>
      <c r="C1860" s="71" t="s">
        <v>170</v>
      </c>
      <c r="D1860" s="71" t="s">
        <v>156</v>
      </c>
    </row>
    <row r="1861" spans="1:4" ht="102" thickBot="1" x14ac:dyDescent="0.4">
      <c r="A1861" s="71" t="s">
        <v>2949</v>
      </c>
      <c r="B1861" s="73">
        <v>541983</v>
      </c>
      <c r="C1861" s="71" t="s">
        <v>170</v>
      </c>
      <c r="D1861" s="71" t="s">
        <v>2950</v>
      </c>
    </row>
    <row r="1862" spans="1:4" ht="102" thickBot="1" x14ac:dyDescent="0.4">
      <c r="A1862" s="71" t="s">
        <v>2951</v>
      </c>
      <c r="B1862" s="73">
        <v>541983</v>
      </c>
      <c r="C1862" s="71" t="s">
        <v>170</v>
      </c>
      <c r="D1862" s="71" t="s">
        <v>2950</v>
      </c>
    </row>
    <row r="1863" spans="1:4" ht="58.5" thickBot="1" x14ac:dyDescent="0.4">
      <c r="A1863" s="71" t="s">
        <v>2952</v>
      </c>
      <c r="B1863" s="73">
        <v>523840</v>
      </c>
      <c r="C1863" s="71" t="s">
        <v>170</v>
      </c>
      <c r="D1863" s="71" t="s">
        <v>365</v>
      </c>
    </row>
    <row r="1864" spans="1:4" ht="87.5" thickBot="1" x14ac:dyDescent="0.4">
      <c r="A1864" s="71" t="s">
        <v>2953</v>
      </c>
      <c r="B1864" s="71" t="s">
        <v>170</v>
      </c>
      <c r="C1864" s="71" t="s">
        <v>2954</v>
      </c>
      <c r="D1864" s="71" t="s">
        <v>181</v>
      </c>
    </row>
    <row r="1865" spans="1:4" ht="73" thickBot="1" x14ac:dyDescent="0.4">
      <c r="A1865" s="71" t="s">
        <v>2955</v>
      </c>
      <c r="B1865" s="73">
        <v>541353</v>
      </c>
      <c r="C1865" s="71" t="s">
        <v>170</v>
      </c>
      <c r="D1865" s="71" t="s">
        <v>568</v>
      </c>
    </row>
    <row r="1866" spans="1:4" ht="44" thickBot="1" x14ac:dyDescent="0.4">
      <c r="A1866" s="71" t="s">
        <v>2956</v>
      </c>
      <c r="B1866" s="73">
        <v>532706</v>
      </c>
      <c r="C1866" s="71" t="s">
        <v>2957</v>
      </c>
      <c r="D1866" s="71" t="s">
        <v>171</v>
      </c>
    </row>
    <row r="1867" spans="1:4" ht="58.5" thickBot="1" x14ac:dyDescent="0.4">
      <c r="A1867" s="71" t="s">
        <v>2958</v>
      </c>
      <c r="B1867" s="73">
        <v>539083</v>
      </c>
      <c r="C1867" s="71" t="s">
        <v>2959</v>
      </c>
      <c r="D1867" s="71" t="s">
        <v>213</v>
      </c>
    </row>
    <row r="1868" spans="1:4" ht="58.5" thickBot="1" x14ac:dyDescent="0.4">
      <c r="A1868" s="71" t="s">
        <v>2960</v>
      </c>
      <c r="B1868" s="73">
        <v>532851</v>
      </c>
      <c r="C1868" s="71" t="s">
        <v>2961</v>
      </c>
      <c r="D1868" s="71" t="s">
        <v>314</v>
      </c>
    </row>
    <row r="1869" spans="1:4" ht="58.5" thickBot="1" x14ac:dyDescent="0.4">
      <c r="A1869" s="71" t="s">
        <v>2962</v>
      </c>
      <c r="B1869" s="73">
        <v>532851</v>
      </c>
      <c r="C1869" s="71" t="s">
        <v>2961</v>
      </c>
      <c r="D1869" s="71" t="s">
        <v>314</v>
      </c>
    </row>
    <row r="1870" spans="1:4" ht="44" thickBot="1" x14ac:dyDescent="0.4">
      <c r="A1870" s="71" t="s">
        <v>2963</v>
      </c>
      <c r="B1870" s="73">
        <v>500211</v>
      </c>
      <c r="C1870" s="71" t="s">
        <v>170</v>
      </c>
      <c r="D1870" s="71" t="s">
        <v>355</v>
      </c>
    </row>
    <row r="1871" spans="1:4" ht="58.5" thickBot="1" x14ac:dyDescent="0.4">
      <c r="A1871" s="71" t="s">
        <v>2964</v>
      </c>
      <c r="B1871" s="73">
        <v>532774</v>
      </c>
      <c r="C1871" s="71" t="s">
        <v>2965</v>
      </c>
      <c r="D1871" s="71" t="s">
        <v>156</v>
      </c>
    </row>
    <row r="1872" spans="1:4" ht="44" thickBot="1" x14ac:dyDescent="0.4">
      <c r="A1872" s="71" t="s">
        <v>2966</v>
      </c>
      <c r="B1872" s="73">
        <v>526871</v>
      </c>
      <c r="C1872" s="71" t="s">
        <v>170</v>
      </c>
      <c r="D1872" s="71" t="s">
        <v>153</v>
      </c>
    </row>
    <row r="1873" spans="1:4" ht="73" thickBot="1" x14ac:dyDescent="0.4">
      <c r="A1873" s="71" t="s">
        <v>2967</v>
      </c>
      <c r="B1873" s="73">
        <v>531314</v>
      </c>
      <c r="C1873" s="71" t="s">
        <v>2968</v>
      </c>
      <c r="D1873" s="71" t="s">
        <v>187</v>
      </c>
    </row>
    <row r="1874" spans="1:4" ht="73" thickBot="1" x14ac:dyDescent="0.4">
      <c r="A1874" s="71" t="s">
        <v>2969</v>
      </c>
      <c r="B1874" s="73">
        <v>505358</v>
      </c>
      <c r="C1874" s="71" t="s">
        <v>170</v>
      </c>
      <c r="D1874" s="71" t="s">
        <v>178</v>
      </c>
    </row>
    <row r="1875" spans="1:4" ht="73" thickBot="1" x14ac:dyDescent="0.4">
      <c r="A1875" s="71" t="s">
        <v>2970</v>
      </c>
      <c r="B1875" s="73">
        <v>505358</v>
      </c>
      <c r="C1875" s="71" t="s">
        <v>170</v>
      </c>
      <c r="D1875" s="71" t="s">
        <v>178</v>
      </c>
    </row>
    <row r="1876" spans="1:4" ht="73" thickBot="1" x14ac:dyDescent="0.4">
      <c r="A1876" s="71" t="s">
        <v>2971</v>
      </c>
      <c r="B1876" s="73">
        <v>535958</v>
      </c>
      <c r="C1876" s="71" t="s">
        <v>2972</v>
      </c>
      <c r="D1876" s="71" t="s">
        <v>284</v>
      </c>
    </row>
    <row r="1877" spans="1:4" ht="44" thickBot="1" x14ac:dyDescent="0.4">
      <c r="A1877" s="71" t="s">
        <v>2973</v>
      </c>
      <c r="B1877" s="73">
        <v>517423</v>
      </c>
      <c r="C1877" s="71" t="s">
        <v>170</v>
      </c>
      <c r="D1877" s="71" t="s">
        <v>468</v>
      </c>
    </row>
    <row r="1878" spans="1:4" ht="87.5" thickBot="1" x14ac:dyDescent="0.4">
      <c r="A1878" s="71" t="s">
        <v>2974</v>
      </c>
      <c r="B1878" s="73">
        <v>536868</v>
      </c>
      <c r="C1878" s="71" t="s">
        <v>170</v>
      </c>
      <c r="D1878" s="71" t="s">
        <v>156</v>
      </c>
    </row>
    <row r="1879" spans="1:4" ht="73" thickBot="1" x14ac:dyDescent="0.4">
      <c r="A1879" s="71" t="s">
        <v>2975</v>
      </c>
      <c r="B1879" s="73">
        <v>539149</v>
      </c>
      <c r="C1879" s="71" t="s">
        <v>170</v>
      </c>
      <c r="D1879" s="71" t="s">
        <v>254</v>
      </c>
    </row>
    <row r="1880" spans="1:4" ht="87.5" thickBot="1" x14ac:dyDescent="0.4">
      <c r="A1880" s="71" t="s">
        <v>2976</v>
      </c>
      <c r="B1880" s="73">
        <v>500212</v>
      </c>
      <c r="C1880" s="71" t="s">
        <v>170</v>
      </c>
      <c r="D1880" s="71" t="s">
        <v>187</v>
      </c>
    </row>
    <row r="1881" spans="1:4" ht="58.5" thickBot="1" x14ac:dyDescent="0.4">
      <c r="A1881" s="71" t="s">
        <v>2977</v>
      </c>
      <c r="B1881" s="73">
        <v>519606</v>
      </c>
      <c r="C1881" s="71" t="s">
        <v>170</v>
      </c>
      <c r="D1881" s="71" t="s">
        <v>419</v>
      </c>
    </row>
    <row r="1882" spans="1:4" ht="73" thickBot="1" x14ac:dyDescent="0.4">
      <c r="A1882" s="71" t="s">
        <v>2978</v>
      </c>
      <c r="B1882" s="73">
        <v>531889</v>
      </c>
      <c r="C1882" s="71" t="s">
        <v>170</v>
      </c>
      <c r="D1882" s="71" t="s">
        <v>712</v>
      </c>
    </row>
    <row r="1883" spans="1:4" ht="73" thickBot="1" x14ac:dyDescent="0.4">
      <c r="A1883" s="71" t="s">
        <v>2979</v>
      </c>
      <c r="B1883" s="73">
        <v>530921</v>
      </c>
      <c r="C1883" s="71" t="s">
        <v>170</v>
      </c>
      <c r="D1883" s="71" t="s">
        <v>290</v>
      </c>
    </row>
    <row r="1884" spans="1:4" ht="58.5" thickBot="1" x14ac:dyDescent="0.4">
      <c r="A1884" s="71" t="s">
        <v>2980</v>
      </c>
      <c r="B1884" s="73">
        <v>538835</v>
      </c>
      <c r="C1884" s="71" t="s">
        <v>2981</v>
      </c>
      <c r="D1884" s="71" t="s">
        <v>263</v>
      </c>
    </row>
    <row r="1885" spans="1:4" ht="73" thickBot="1" x14ac:dyDescent="0.4">
      <c r="A1885" s="71" t="s">
        <v>2982</v>
      </c>
      <c r="B1885" s="73">
        <v>534732</v>
      </c>
      <c r="C1885" s="71" t="s">
        <v>170</v>
      </c>
      <c r="D1885" s="71" t="s">
        <v>153</v>
      </c>
    </row>
    <row r="1886" spans="1:4" ht="73" thickBot="1" x14ac:dyDescent="0.4">
      <c r="A1886" s="71" t="s">
        <v>2983</v>
      </c>
      <c r="B1886" s="73">
        <v>506134</v>
      </c>
      <c r="C1886" s="71" t="s">
        <v>170</v>
      </c>
      <c r="D1886" s="71" t="s">
        <v>290</v>
      </c>
    </row>
    <row r="1887" spans="1:4" ht="58.5" thickBot="1" x14ac:dyDescent="0.4">
      <c r="A1887" s="71" t="s">
        <v>2984</v>
      </c>
      <c r="B1887" s="73">
        <v>532326</v>
      </c>
      <c r="C1887" s="71" t="s">
        <v>2985</v>
      </c>
      <c r="D1887" s="71" t="s">
        <v>263</v>
      </c>
    </row>
    <row r="1888" spans="1:4" ht="58.5" thickBot="1" x14ac:dyDescent="0.4">
      <c r="A1888" s="71" t="s">
        <v>2986</v>
      </c>
      <c r="B1888" s="73">
        <v>511391</v>
      </c>
      <c r="C1888" s="71" t="s">
        <v>170</v>
      </c>
      <c r="D1888" s="71" t="s">
        <v>187</v>
      </c>
    </row>
    <row r="1889" spans="1:4" ht="73" thickBot="1" x14ac:dyDescent="0.4">
      <c r="A1889" s="71" t="s">
        <v>2987</v>
      </c>
      <c r="B1889" s="73">
        <v>530259</v>
      </c>
      <c r="C1889" s="71" t="s">
        <v>170</v>
      </c>
      <c r="D1889" s="71" t="s">
        <v>242</v>
      </c>
    </row>
    <row r="1890" spans="1:4" ht="87.5" thickBot="1" x14ac:dyDescent="0.4">
      <c r="A1890" s="71" t="s">
        <v>2988</v>
      </c>
      <c r="B1890" s="73">
        <v>539692</v>
      </c>
      <c r="C1890" s="71" t="s">
        <v>170</v>
      </c>
      <c r="D1890" s="71" t="s">
        <v>187</v>
      </c>
    </row>
    <row r="1891" spans="1:4" ht="58.5" thickBot="1" x14ac:dyDescent="0.4">
      <c r="A1891" s="71" t="s">
        <v>2989</v>
      </c>
      <c r="B1891" s="73">
        <v>539448</v>
      </c>
      <c r="C1891" s="71" t="s">
        <v>2990</v>
      </c>
      <c r="D1891" s="71" t="s">
        <v>2307</v>
      </c>
    </row>
    <row r="1892" spans="1:4" ht="58.5" thickBot="1" x14ac:dyDescent="0.4">
      <c r="A1892" s="71" t="s">
        <v>2991</v>
      </c>
      <c r="B1892" s="73">
        <v>526512</v>
      </c>
      <c r="C1892" s="71" t="s">
        <v>170</v>
      </c>
      <c r="D1892" s="71" t="s">
        <v>233</v>
      </c>
    </row>
    <row r="1893" spans="1:4" ht="87.5" thickBot="1" x14ac:dyDescent="0.4">
      <c r="A1893" s="71" t="s">
        <v>2992</v>
      </c>
      <c r="B1893" s="73">
        <v>505737</v>
      </c>
      <c r="C1893" s="71" t="s">
        <v>170</v>
      </c>
      <c r="D1893" s="71" t="s">
        <v>178</v>
      </c>
    </row>
    <row r="1894" spans="1:4" ht="87.5" thickBot="1" x14ac:dyDescent="0.4">
      <c r="A1894" s="71" t="s">
        <v>2993</v>
      </c>
      <c r="B1894" s="73">
        <v>505737</v>
      </c>
      <c r="C1894" s="71" t="s">
        <v>170</v>
      </c>
      <c r="D1894" s="71" t="s">
        <v>178</v>
      </c>
    </row>
    <row r="1895" spans="1:4" ht="73" thickBot="1" x14ac:dyDescent="0.4">
      <c r="A1895" s="71" t="s">
        <v>2994</v>
      </c>
      <c r="B1895" s="71" t="s">
        <v>170</v>
      </c>
      <c r="C1895" s="71" t="s">
        <v>2995</v>
      </c>
      <c r="D1895" s="71" t="s">
        <v>261</v>
      </c>
    </row>
    <row r="1896" spans="1:4" ht="58.5" thickBot="1" x14ac:dyDescent="0.4">
      <c r="A1896" s="71" t="s">
        <v>2996</v>
      </c>
      <c r="B1896" s="73">
        <v>509709</v>
      </c>
      <c r="C1896" s="71" t="s">
        <v>170</v>
      </c>
      <c r="D1896" s="71" t="s">
        <v>290</v>
      </c>
    </row>
    <row r="1897" spans="1:4" ht="87.5" thickBot="1" x14ac:dyDescent="0.4">
      <c r="A1897" s="71" t="s">
        <v>2997</v>
      </c>
      <c r="B1897" s="73">
        <v>517044</v>
      </c>
      <c r="C1897" s="71" t="s">
        <v>170</v>
      </c>
      <c r="D1897" s="71" t="s">
        <v>254</v>
      </c>
    </row>
    <row r="1898" spans="1:4" ht="102" thickBot="1" x14ac:dyDescent="0.4">
      <c r="A1898" s="71" t="s">
        <v>2998</v>
      </c>
      <c r="B1898" s="73">
        <v>530781</v>
      </c>
      <c r="C1898" s="71" t="s">
        <v>170</v>
      </c>
      <c r="D1898" s="71" t="s">
        <v>228</v>
      </c>
    </row>
    <row r="1899" spans="1:4" ht="73" thickBot="1" x14ac:dyDescent="0.4">
      <c r="A1899" s="71" t="s">
        <v>2999</v>
      </c>
      <c r="B1899" s="73">
        <v>502330</v>
      </c>
      <c r="C1899" s="71" t="s">
        <v>3000</v>
      </c>
      <c r="D1899" s="71" t="s">
        <v>164</v>
      </c>
    </row>
    <row r="1900" spans="1:4" ht="73" thickBot="1" x14ac:dyDescent="0.4">
      <c r="A1900" s="71" t="s">
        <v>3001</v>
      </c>
      <c r="B1900" s="73">
        <v>500213</v>
      </c>
      <c r="C1900" s="71" t="s">
        <v>170</v>
      </c>
      <c r="D1900" s="71" t="s">
        <v>1173</v>
      </c>
    </row>
    <row r="1901" spans="1:4" ht="58.5" thickBot="1" x14ac:dyDescent="0.4">
      <c r="A1901" s="71" t="s">
        <v>3002</v>
      </c>
      <c r="B1901" s="73">
        <v>532072</v>
      </c>
      <c r="C1901" s="71" t="s">
        <v>170</v>
      </c>
      <c r="D1901" s="71" t="s">
        <v>173</v>
      </c>
    </row>
    <row r="1902" spans="1:4" ht="73" thickBot="1" x14ac:dyDescent="0.4">
      <c r="A1902" s="71" t="s">
        <v>3003</v>
      </c>
      <c r="B1902" s="73">
        <v>533181</v>
      </c>
      <c r="C1902" s="71" t="s">
        <v>3004</v>
      </c>
      <c r="D1902" s="71" t="s">
        <v>2929</v>
      </c>
    </row>
    <row r="1903" spans="1:4" ht="87.5" thickBot="1" x14ac:dyDescent="0.4">
      <c r="A1903" s="71" t="s">
        <v>3005</v>
      </c>
      <c r="B1903" s="73">
        <v>533506</v>
      </c>
      <c r="C1903" s="71" t="s">
        <v>3006</v>
      </c>
      <c r="D1903" s="71" t="s">
        <v>153</v>
      </c>
    </row>
    <row r="1904" spans="1:4" ht="87.5" thickBot="1" x14ac:dyDescent="0.4">
      <c r="A1904" s="71" t="s">
        <v>3007</v>
      </c>
      <c r="B1904" s="73">
        <v>533172</v>
      </c>
      <c r="C1904" s="71" t="s">
        <v>3008</v>
      </c>
      <c r="D1904" s="71" t="s">
        <v>153</v>
      </c>
    </row>
    <row r="1905" spans="1:4" ht="87.5" thickBot="1" x14ac:dyDescent="0.4">
      <c r="A1905" s="71" t="s">
        <v>3009</v>
      </c>
      <c r="B1905" s="73">
        <v>504786</v>
      </c>
      <c r="C1905" s="71" t="s">
        <v>170</v>
      </c>
      <c r="D1905" s="71" t="s">
        <v>1090</v>
      </c>
    </row>
    <row r="1906" spans="1:4" ht="44" thickBot="1" x14ac:dyDescent="0.4">
      <c r="A1906" s="71" t="s">
        <v>3010</v>
      </c>
      <c r="B1906" s="73">
        <v>523844</v>
      </c>
      <c r="C1906" s="71" t="s">
        <v>170</v>
      </c>
      <c r="D1906" s="71" t="s">
        <v>1337</v>
      </c>
    </row>
    <row r="1907" spans="1:4" ht="44" thickBot="1" x14ac:dyDescent="0.4">
      <c r="A1907" s="71" t="s">
        <v>3011</v>
      </c>
      <c r="B1907" s="73">
        <v>523752</v>
      </c>
      <c r="C1907" s="71" t="s">
        <v>170</v>
      </c>
      <c r="D1907" s="71" t="s">
        <v>178</v>
      </c>
    </row>
    <row r="1908" spans="1:4" ht="87.5" thickBot="1" x14ac:dyDescent="0.4">
      <c r="A1908" s="71" t="s">
        <v>3012</v>
      </c>
      <c r="B1908" s="73">
        <v>524164</v>
      </c>
      <c r="C1908" s="71" t="s">
        <v>3013</v>
      </c>
      <c r="D1908" s="71" t="s">
        <v>208</v>
      </c>
    </row>
    <row r="1909" spans="1:4" ht="73" thickBot="1" x14ac:dyDescent="0.4">
      <c r="A1909" s="71" t="s">
        <v>3014</v>
      </c>
      <c r="B1909" s="73">
        <v>500214</v>
      </c>
      <c r="C1909" s="71" t="s">
        <v>170</v>
      </c>
      <c r="D1909" s="71" t="s">
        <v>178</v>
      </c>
    </row>
    <row r="1910" spans="1:4" ht="58.5" thickBot="1" x14ac:dyDescent="0.4">
      <c r="A1910" s="71" t="s">
        <v>3015</v>
      </c>
      <c r="B1910" s="73">
        <v>500214</v>
      </c>
      <c r="C1910" s="71" t="s">
        <v>170</v>
      </c>
      <c r="D1910" s="71" t="s">
        <v>178</v>
      </c>
    </row>
    <row r="1911" spans="1:4" ht="58.5" thickBot="1" x14ac:dyDescent="0.4">
      <c r="A1911" s="71" t="s">
        <v>3016</v>
      </c>
      <c r="B1911" s="73">
        <v>523638</v>
      </c>
      <c r="C1911" s="71" t="s">
        <v>170</v>
      </c>
      <c r="D1911" s="71" t="s">
        <v>525</v>
      </c>
    </row>
    <row r="1912" spans="1:4" ht="58.5" thickBot="1" x14ac:dyDescent="0.4">
      <c r="A1912" s="71" t="s">
        <v>3017</v>
      </c>
      <c r="B1912" s="73">
        <v>524494</v>
      </c>
      <c r="C1912" s="71" t="s">
        <v>3018</v>
      </c>
      <c r="D1912" s="71" t="s">
        <v>208</v>
      </c>
    </row>
    <row r="1913" spans="1:4" ht="73" thickBot="1" x14ac:dyDescent="0.4">
      <c r="A1913" s="71" t="s">
        <v>3019</v>
      </c>
      <c r="B1913" s="73">
        <v>512405</v>
      </c>
      <c r="C1913" s="71" t="s">
        <v>170</v>
      </c>
      <c r="D1913" s="71" t="s">
        <v>176</v>
      </c>
    </row>
    <row r="1914" spans="1:4" ht="58.5" thickBot="1" x14ac:dyDescent="0.4">
      <c r="A1914" s="71" t="s">
        <v>3020</v>
      </c>
      <c r="B1914" s="73">
        <v>512405</v>
      </c>
      <c r="C1914" s="71" t="s">
        <v>170</v>
      </c>
      <c r="D1914" s="71" t="s">
        <v>176</v>
      </c>
    </row>
    <row r="1915" spans="1:4" ht="73" thickBot="1" x14ac:dyDescent="0.4">
      <c r="A1915" s="71" t="s">
        <v>3021</v>
      </c>
      <c r="B1915" s="73">
        <v>532947</v>
      </c>
      <c r="C1915" s="71" t="s">
        <v>3022</v>
      </c>
      <c r="D1915" s="71" t="s">
        <v>765</v>
      </c>
    </row>
    <row r="1916" spans="1:4" ht="58.5" thickBot="1" x14ac:dyDescent="0.4">
      <c r="A1916" s="71" t="s">
        <v>3023</v>
      </c>
      <c r="B1916" s="73">
        <v>540526</v>
      </c>
      <c r="C1916" s="71" t="s">
        <v>3024</v>
      </c>
      <c r="D1916" s="71" t="s">
        <v>190</v>
      </c>
    </row>
    <row r="1917" spans="1:4" ht="58.5" thickBot="1" x14ac:dyDescent="0.4">
      <c r="A1917" s="71" t="s">
        <v>3025</v>
      </c>
      <c r="B1917" s="73">
        <v>541956</v>
      </c>
      <c r="C1917" s="71" t="s">
        <v>3026</v>
      </c>
      <c r="D1917" s="71" t="s">
        <v>568</v>
      </c>
    </row>
    <row r="1918" spans="1:4" ht="58.5" thickBot="1" x14ac:dyDescent="0.4">
      <c r="A1918" s="71" t="s">
        <v>3027</v>
      </c>
      <c r="B1918" s="73">
        <v>540735</v>
      </c>
      <c r="C1918" s="71" t="s">
        <v>170</v>
      </c>
      <c r="D1918" s="71" t="s">
        <v>263</v>
      </c>
    </row>
    <row r="1919" spans="1:4" ht="44" thickBot="1" x14ac:dyDescent="0.4">
      <c r="A1919" s="71" t="s">
        <v>3028</v>
      </c>
      <c r="B1919" s="71" t="s">
        <v>170</v>
      </c>
      <c r="C1919" s="71" t="s">
        <v>3029</v>
      </c>
      <c r="D1919" s="71" t="s">
        <v>181</v>
      </c>
    </row>
    <row r="1920" spans="1:4" ht="44" thickBot="1" x14ac:dyDescent="0.4">
      <c r="A1920" s="71" t="s">
        <v>3030</v>
      </c>
      <c r="B1920" s="73">
        <v>531337</v>
      </c>
      <c r="C1920" s="71" t="s">
        <v>170</v>
      </c>
      <c r="D1920" s="71" t="s">
        <v>153</v>
      </c>
    </row>
    <row r="1921" spans="1:4" ht="44" thickBot="1" x14ac:dyDescent="0.4">
      <c r="A1921" s="71" t="s">
        <v>3031</v>
      </c>
      <c r="B1921" s="73">
        <v>526859</v>
      </c>
      <c r="C1921" s="71" t="s">
        <v>170</v>
      </c>
      <c r="D1921" s="71" t="s">
        <v>187</v>
      </c>
    </row>
    <row r="1922" spans="1:4" ht="58.5" thickBot="1" x14ac:dyDescent="0.4">
      <c r="A1922" s="71" t="s">
        <v>3032</v>
      </c>
      <c r="B1922" s="73">
        <v>533033</v>
      </c>
      <c r="C1922" s="71" t="s">
        <v>170</v>
      </c>
      <c r="D1922" s="71" t="s">
        <v>178</v>
      </c>
    </row>
    <row r="1923" spans="1:4" ht="87.5" thickBot="1" x14ac:dyDescent="0.4">
      <c r="A1923" s="71" t="s">
        <v>3033</v>
      </c>
      <c r="B1923" s="73">
        <v>540134</v>
      </c>
      <c r="C1923" s="71" t="s">
        <v>170</v>
      </c>
      <c r="D1923" s="71" t="s">
        <v>568</v>
      </c>
    </row>
    <row r="1924" spans="1:4" ht="58.5" thickBot="1" x14ac:dyDescent="0.4">
      <c r="A1924" s="71" t="s">
        <v>3034</v>
      </c>
      <c r="B1924" s="73">
        <v>531109</v>
      </c>
      <c r="C1924" s="71" t="s">
        <v>170</v>
      </c>
      <c r="D1924" s="71" t="s">
        <v>330</v>
      </c>
    </row>
    <row r="1925" spans="1:4" ht="58.5" thickBot="1" x14ac:dyDescent="0.4">
      <c r="A1925" s="71" t="s">
        <v>3035</v>
      </c>
      <c r="B1925" s="73">
        <v>524400</v>
      </c>
      <c r="C1925" s="71" t="s">
        <v>170</v>
      </c>
      <c r="D1925" s="71" t="s">
        <v>208</v>
      </c>
    </row>
    <row r="1926" spans="1:4" ht="87.5" thickBot="1" x14ac:dyDescent="0.4">
      <c r="A1926" s="71" t="s">
        <v>3036</v>
      </c>
      <c r="B1926" s="73">
        <v>506161</v>
      </c>
      <c r="C1926" s="71" t="s">
        <v>170</v>
      </c>
      <c r="D1926" s="71" t="s">
        <v>187</v>
      </c>
    </row>
    <row r="1927" spans="1:4" ht="44" thickBot="1" x14ac:dyDescent="0.4">
      <c r="A1927" s="71" t="s">
        <v>3037</v>
      </c>
      <c r="B1927" s="73">
        <v>511609</v>
      </c>
      <c r="C1927" s="71" t="s">
        <v>170</v>
      </c>
      <c r="D1927" s="71" t="s">
        <v>187</v>
      </c>
    </row>
    <row r="1928" spans="1:4" ht="58.5" thickBot="1" x14ac:dyDescent="0.4">
      <c r="A1928" s="71" t="s">
        <v>3038</v>
      </c>
      <c r="B1928" s="73">
        <v>532479</v>
      </c>
      <c r="C1928" s="71" t="s">
        <v>3039</v>
      </c>
      <c r="D1928" s="71" t="s">
        <v>202</v>
      </c>
    </row>
    <row r="1929" spans="1:4" ht="58.5" thickBot="1" x14ac:dyDescent="0.4">
      <c r="A1929" s="71" t="s">
        <v>3040</v>
      </c>
      <c r="B1929" s="73">
        <v>508807</v>
      </c>
      <c r="C1929" s="71" t="s">
        <v>170</v>
      </c>
      <c r="D1929" s="71" t="s">
        <v>525</v>
      </c>
    </row>
    <row r="1930" spans="1:4" ht="58.5" thickBot="1" x14ac:dyDescent="0.4">
      <c r="A1930" s="71" t="s">
        <v>3041</v>
      </c>
      <c r="B1930" s="73">
        <v>524622</v>
      </c>
      <c r="C1930" s="71" t="s">
        <v>170</v>
      </c>
      <c r="D1930" s="71" t="s">
        <v>2929</v>
      </c>
    </row>
    <row r="1931" spans="1:4" ht="58.5" thickBot="1" x14ac:dyDescent="0.4">
      <c r="A1931" s="71" t="s">
        <v>875</v>
      </c>
      <c r="B1931" s="73">
        <v>500875</v>
      </c>
      <c r="C1931" s="71" t="s">
        <v>876</v>
      </c>
      <c r="D1931" s="71" t="s">
        <v>2340</v>
      </c>
    </row>
    <row r="1932" spans="1:4" ht="73" thickBot="1" x14ac:dyDescent="0.4">
      <c r="A1932" s="71" t="s">
        <v>3042</v>
      </c>
      <c r="B1932" s="73">
        <v>509496</v>
      </c>
      <c r="C1932" s="71" t="s">
        <v>3043</v>
      </c>
      <c r="D1932" s="71" t="s">
        <v>568</v>
      </c>
    </row>
    <row r="1933" spans="1:4" ht="73" thickBot="1" x14ac:dyDescent="0.4">
      <c r="A1933" s="71" t="s">
        <v>3044</v>
      </c>
      <c r="B1933" s="73">
        <v>509496</v>
      </c>
      <c r="C1933" s="71" t="s">
        <v>3043</v>
      </c>
      <c r="D1933" s="71" t="s">
        <v>568</v>
      </c>
    </row>
    <row r="1934" spans="1:4" ht="44" thickBot="1" x14ac:dyDescent="0.4">
      <c r="A1934" s="71" t="s">
        <v>3045</v>
      </c>
      <c r="B1934" s="73">
        <v>523610</v>
      </c>
      <c r="C1934" s="71" t="s">
        <v>3046</v>
      </c>
      <c r="D1934" s="71" t="s">
        <v>316</v>
      </c>
    </row>
    <row r="1935" spans="1:4" ht="44" thickBot="1" x14ac:dyDescent="0.4">
      <c r="A1935" s="71" t="s">
        <v>3047</v>
      </c>
      <c r="B1935" s="73">
        <v>522183</v>
      </c>
      <c r="C1935" s="71" t="s">
        <v>170</v>
      </c>
      <c r="D1935" s="71" t="s">
        <v>178</v>
      </c>
    </row>
    <row r="1936" spans="1:4" ht="58.5" thickBot="1" x14ac:dyDescent="0.4">
      <c r="A1936" s="71" t="s">
        <v>3048</v>
      </c>
      <c r="B1936" s="73">
        <v>507580</v>
      </c>
      <c r="C1936" s="71" t="s">
        <v>3049</v>
      </c>
      <c r="D1936" s="71" t="s">
        <v>218</v>
      </c>
    </row>
    <row r="1937" spans="1:4" ht="58.5" thickBot="1" x14ac:dyDescent="0.4">
      <c r="A1937" s="71" t="s">
        <v>3050</v>
      </c>
      <c r="B1937" s="73">
        <v>530773</v>
      </c>
      <c r="C1937" s="71" t="s">
        <v>3051</v>
      </c>
      <c r="D1937" s="71" t="s">
        <v>568</v>
      </c>
    </row>
    <row r="1938" spans="1:4" ht="58.5" thickBot="1" x14ac:dyDescent="0.4">
      <c r="A1938" s="71" t="s">
        <v>3052</v>
      </c>
      <c r="B1938" s="73">
        <v>522245</v>
      </c>
      <c r="C1938" s="71" t="s">
        <v>170</v>
      </c>
      <c r="D1938" s="71" t="s">
        <v>355</v>
      </c>
    </row>
    <row r="1939" spans="1:4" ht="58.5" thickBot="1" x14ac:dyDescent="0.4">
      <c r="A1939" s="71" t="s">
        <v>3053</v>
      </c>
      <c r="B1939" s="73">
        <v>532341</v>
      </c>
      <c r="C1939" s="71" t="s">
        <v>3054</v>
      </c>
      <c r="D1939" s="71" t="s">
        <v>156</v>
      </c>
    </row>
    <row r="1940" spans="1:4" ht="58.5" thickBot="1" x14ac:dyDescent="0.4">
      <c r="A1940" s="71" t="s">
        <v>3055</v>
      </c>
      <c r="B1940" s="73">
        <v>538539</v>
      </c>
      <c r="C1940" s="71" t="s">
        <v>170</v>
      </c>
      <c r="D1940" s="71" t="s">
        <v>190</v>
      </c>
    </row>
    <row r="1941" spans="1:4" ht="44" thickBot="1" x14ac:dyDescent="0.4">
      <c r="A1941" s="71" t="s">
        <v>3056</v>
      </c>
      <c r="B1941" s="73">
        <v>530049</v>
      </c>
      <c r="C1941" s="71" t="s">
        <v>170</v>
      </c>
      <c r="D1941" s="71" t="s">
        <v>185</v>
      </c>
    </row>
    <row r="1942" spans="1:4" ht="73" thickBot="1" x14ac:dyDescent="0.4">
      <c r="A1942" s="71" t="s">
        <v>3057</v>
      </c>
      <c r="B1942" s="73">
        <v>523062</v>
      </c>
      <c r="C1942" s="71" t="s">
        <v>170</v>
      </c>
      <c r="D1942" s="71" t="s">
        <v>187</v>
      </c>
    </row>
    <row r="1943" spans="1:4" ht="58.5" thickBot="1" x14ac:dyDescent="0.4">
      <c r="A1943" s="71" t="s">
        <v>3058</v>
      </c>
      <c r="B1943" s="73">
        <v>532940</v>
      </c>
      <c r="C1943" s="71" t="s">
        <v>3059</v>
      </c>
      <c r="D1943" s="71" t="s">
        <v>568</v>
      </c>
    </row>
    <row r="1944" spans="1:4" ht="58.5" thickBot="1" x14ac:dyDescent="0.4">
      <c r="A1944" s="71" t="s">
        <v>3060</v>
      </c>
      <c r="B1944" s="73">
        <v>506522</v>
      </c>
      <c r="C1944" s="71" t="s">
        <v>170</v>
      </c>
      <c r="D1944" s="71" t="s">
        <v>352</v>
      </c>
    </row>
    <row r="1945" spans="1:4" ht="58.5" thickBot="1" x14ac:dyDescent="0.4">
      <c r="A1945" s="71" t="s">
        <v>3061</v>
      </c>
      <c r="B1945" s="73">
        <v>506522</v>
      </c>
      <c r="C1945" s="71" t="s">
        <v>170</v>
      </c>
      <c r="D1945" s="71" t="s">
        <v>352</v>
      </c>
    </row>
    <row r="1946" spans="1:4" ht="44" thickBot="1" x14ac:dyDescent="0.4">
      <c r="A1946" s="71" t="s">
        <v>3062</v>
      </c>
      <c r="B1946" s="73">
        <v>530915</v>
      </c>
      <c r="C1946" s="71" t="s">
        <v>170</v>
      </c>
      <c r="D1946" s="71" t="s">
        <v>419</v>
      </c>
    </row>
    <row r="1947" spans="1:4" ht="58.5" thickBot="1" x14ac:dyDescent="0.4">
      <c r="A1947" s="71" t="s">
        <v>3063</v>
      </c>
      <c r="B1947" s="73">
        <v>538422</v>
      </c>
      <c r="C1947" s="71" t="s">
        <v>170</v>
      </c>
      <c r="D1947" s="71" t="s">
        <v>190</v>
      </c>
    </row>
    <row r="1948" spans="1:4" ht="58.5" thickBot="1" x14ac:dyDescent="0.4">
      <c r="A1948" s="71" t="s">
        <v>3064</v>
      </c>
      <c r="B1948" s="73">
        <v>530711</v>
      </c>
      <c r="C1948" s="71" t="s">
        <v>170</v>
      </c>
      <c r="D1948" s="71" t="s">
        <v>525</v>
      </c>
    </row>
    <row r="1949" spans="1:4" ht="58.5" thickBot="1" x14ac:dyDescent="0.4">
      <c r="A1949" s="71" t="s">
        <v>3065</v>
      </c>
      <c r="B1949" s="73">
        <v>507155</v>
      </c>
      <c r="C1949" s="71" t="s">
        <v>170</v>
      </c>
      <c r="D1949" s="71" t="s">
        <v>802</v>
      </c>
    </row>
    <row r="1950" spans="1:4" ht="58.5" thickBot="1" x14ac:dyDescent="0.4">
      <c r="A1950" s="71" t="s">
        <v>3066</v>
      </c>
      <c r="B1950" s="73">
        <v>532825</v>
      </c>
      <c r="C1950" s="71" t="s">
        <v>170</v>
      </c>
      <c r="D1950" s="71" t="s">
        <v>185</v>
      </c>
    </row>
    <row r="1951" spans="1:4" ht="44" thickBot="1" x14ac:dyDescent="0.4">
      <c r="A1951" s="71" t="s">
        <v>3067</v>
      </c>
      <c r="B1951" s="73">
        <v>532705</v>
      </c>
      <c r="C1951" s="71" t="s">
        <v>3068</v>
      </c>
      <c r="D1951" s="71" t="s">
        <v>694</v>
      </c>
    </row>
    <row r="1952" spans="1:4" ht="44" thickBot="1" x14ac:dyDescent="0.4">
      <c r="A1952" s="71" t="s">
        <v>3069</v>
      </c>
      <c r="B1952" s="73">
        <v>520139</v>
      </c>
      <c r="C1952" s="71" t="s">
        <v>170</v>
      </c>
      <c r="D1952" s="71" t="s">
        <v>2307</v>
      </c>
    </row>
    <row r="1953" spans="1:4" ht="87.5" thickBot="1" x14ac:dyDescent="0.4">
      <c r="A1953" s="71" t="s">
        <v>3070</v>
      </c>
      <c r="B1953" s="73">
        <v>530601</v>
      </c>
      <c r="C1953" s="71" t="s">
        <v>170</v>
      </c>
      <c r="D1953" s="71" t="s">
        <v>187</v>
      </c>
    </row>
    <row r="1954" spans="1:4" ht="73" thickBot="1" x14ac:dyDescent="0.4">
      <c r="A1954" s="71" t="s">
        <v>3071</v>
      </c>
      <c r="B1954" s="73">
        <v>507789</v>
      </c>
      <c r="C1954" s="71" t="s">
        <v>3072</v>
      </c>
      <c r="D1954" s="71" t="s">
        <v>208</v>
      </c>
    </row>
    <row r="1955" spans="1:4" ht="58.5" thickBot="1" x14ac:dyDescent="0.4">
      <c r="A1955" s="71" t="s">
        <v>3073</v>
      </c>
      <c r="B1955" s="73">
        <v>532976</v>
      </c>
      <c r="C1955" s="71" t="s">
        <v>3074</v>
      </c>
      <c r="D1955" s="71" t="s">
        <v>202</v>
      </c>
    </row>
    <row r="1956" spans="1:4" ht="58.5" thickBot="1" x14ac:dyDescent="0.4">
      <c r="A1956" s="71" t="s">
        <v>3075</v>
      </c>
      <c r="B1956" s="73">
        <v>512237</v>
      </c>
      <c r="C1956" s="71" t="s">
        <v>3076</v>
      </c>
      <c r="D1956" s="71" t="s">
        <v>202</v>
      </c>
    </row>
    <row r="1957" spans="1:4" ht="44" thickBot="1" x14ac:dyDescent="0.4">
      <c r="A1957" s="71" t="s">
        <v>3077</v>
      </c>
      <c r="B1957" s="73">
        <v>523467</v>
      </c>
      <c r="C1957" s="71" t="s">
        <v>170</v>
      </c>
      <c r="D1957" s="71" t="s">
        <v>698</v>
      </c>
    </row>
    <row r="1958" spans="1:4" ht="58.5" thickBot="1" x14ac:dyDescent="0.4">
      <c r="A1958" s="71" t="s">
        <v>3078</v>
      </c>
      <c r="B1958" s="73">
        <v>531339</v>
      </c>
      <c r="C1958" s="71" t="s">
        <v>3079</v>
      </c>
      <c r="D1958" s="71" t="s">
        <v>568</v>
      </c>
    </row>
    <row r="1959" spans="1:4" ht="44" thickBot="1" x14ac:dyDescent="0.4">
      <c r="A1959" s="71" t="s">
        <v>3080</v>
      </c>
      <c r="B1959" s="73">
        <v>514312</v>
      </c>
      <c r="C1959" s="71" t="s">
        <v>170</v>
      </c>
      <c r="D1959" s="71" t="s">
        <v>185</v>
      </c>
    </row>
    <row r="1960" spans="1:4" ht="73" thickBot="1" x14ac:dyDescent="0.4">
      <c r="A1960" s="71" t="s">
        <v>3081</v>
      </c>
      <c r="B1960" s="73">
        <v>500219</v>
      </c>
      <c r="C1960" s="71" t="s">
        <v>3082</v>
      </c>
      <c r="D1960" s="71" t="s">
        <v>290</v>
      </c>
    </row>
    <row r="1961" spans="1:4" ht="73" thickBot="1" x14ac:dyDescent="0.4">
      <c r="A1961" s="71" t="s">
        <v>3081</v>
      </c>
      <c r="B1961" s="73">
        <v>570004</v>
      </c>
      <c r="C1961" s="71" t="s">
        <v>3083</v>
      </c>
      <c r="D1961" s="71" t="s">
        <v>290</v>
      </c>
    </row>
    <row r="1962" spans="1:4" ht="58.5" thickBot="1" x14ac:dyDescent="0.4">
      <c r="A1962" s="71" t="s">
        <v>3084</v>
      </c>
      <c r="B1962" s="73">
        <v>539119</v>
      </c>
      <c r="C1962" s="71" t="s">
        <v>170</v>
      </c>
      <c r="D1962" s="71" t="s">
        <v>698</v>
      </c>
    </row>
    <row r="1963" spans="1:4" ht="44" thickBot="1" x14ac:dyDescent="0.4">
      <c r="A1963" s="71" t="s">
        <v>3085</v>
      </c>
      <c r="B1963" s="73">
        <v>532033</v>
      </c>
      <c r="C1963" s="71" t="s">
        <v>3086</v>
      </c>
      <c r="D1963" s="71" t="s">
        <v>909</v>
      </c>
    </row>
    <row r="1964" spans="1:4" ht="58.5" thickBot="1" x14ac:dyDescent="0.4">
      <c r="A1964" s="71" t="s">
        <v>3087</v>
      </c>
      <c r="B1964" s="73">
        <v>526865</v>
      </c>
      <c r="C1964" s="71" t="s">
        <v>170</v>
      </c>
      <c r="D1964" s="71" t="s">
        <v>192</v>
      </c>
    </row>
    <row r="1965" spans="1:4" ht="58.5" thickBot="1" x14ac:dyDescent="0.4">
      <c r="A1965" s="71" t="s">
        <v>3088</v>
      </c>
      <c r="B1965" s="73">
        <v>526865</v>
      </c>
      <c r="C1965" s="71" t="s">
        <v>170</v>
      </c>
      <c r="D1965" s="71" t="s">
        <v>192</v>
      </c>
    </row>
    <row r="1966" spans="1:4" ht="58.5" thickBot="1" x14ac:dyDescent="0.4">
      <c r="A1966" s="71" t="s">
        <v>3089</v>
      </c>
      <c r="B1966" s="73">
        <v>505212</v>
      </c>
      <c r="C1966" s="71" t="s">
        <v>170</v>
      </c>
      <c r="D1966" s="71" t="s">
        <v>525</v>
      </c>
    </row>
    <row r="1967" spans="1:4" ht="58.5" thickBot="1" x14ac:dyDescent="0.4">
      <c r="A1967" s="71" t="s">
        <v>3090</v>
      </c>
      <c r="B1967" s="73">
        <v>505840</v>
      </c>
      <c r="C1967" s="71" t="s">
        <v>170</v>
      </c>
      <c r="D1967" s="71" t="s">
        <v>935</v>
      </c>
    </row>
    <row r="1968" spans="1:4" ht="58.5" thickBot="1" x14ac:dyDescent="0.4">
      <c r="A1968" s="71" t="s">
        <v>3091</v>
      </c>
      <c r="B1968" s="73">
        <v>532532</v>
      </c>
      <c r="C1968" s="71" t="s">
        <v>3092</v>
      </c>
      <c r="D1968" s="71" t="s">
        <v>568</v>
      </c>
    </row>
    <row r="1969" spans="1:4" ht="73" thickBot="1" x14ac:dyDescent="0.4">
      <c r="A1969" s="71" t="s">
        <v>3093</v>
      </c>
      <c r="B1969" s="73">
        <v>532627</v>
      </c>
      <c r="C1969" s="71" t="s">
        <v>3094</v>
      </c>
      <c r="D1969" s="71" t="s">
        <v>309</v>
      </c>
    </row>
    <row r="1970" spans="1:4" ht="44" thickBot="1" x14ac:dyDescent="0.4">
      <c r="A1970" s="71" t="s">
        <v>3095</v>
      </c>
      <c r="B1970" s="73">
        <v>780001</v>
      </c>
      <c r="C1970" s="71" t="s">
        <v>170</v>
      </c>
      <c r="D1970" s="71" t="s">
        <v>261</v>
      </c>
    </row>
    <row r="1971" spans="1:4" ht="44" thickBot="1" x14ac:dyDescent="0.4">
      <c r="A1971" s="71" t="s">
        <v>3096</v>
      </c>
      <c r="B1971" s="71" t="s">
        <v>170</v>
      </c>
      <c r="C1971" s="71" t="s">
        <v>3097</v>
      </c>
      <c r="D1971" s="71" t="s">
        <v>181</v>
      </c>
    </row>
    <row r="1972" spans="1:4" ht="73" thickBot="1" x14ac:dyDescent="0.4">
      <c r="A1972" s="71" t="s">
        <v>3098</v>
      </c>
      <c r="B1972" s="71" t="s">
        <v>170</v>
      </c>
      <c r="C1972" s="71" t="s">
        <v>3099</v>
      </c>
      <c r="D1972" s="71" t="s">
        <v>181</v>
      </c>
    </row>
    <row r="1973" spans="1:4" ht="73" thickBot="1" x14ac:dyDescent="0.4">
      <c r="A1973" s="71" t="s">
        <v>3100</v>
      </c>
      <c r="B1973" s="71" t="s">
        <v>170</v>
      </c>
      <c r="C1973" s="71" t="s">
        <v>3099</v>
      </c>
      <c r="D1973" s="71" t="s">
        <v>181</v>
      </c>
    </row>
    <row r="1974" spans="1:4" ht="44" thickBot="1" x14ac:dyDescent="0.4">
      <c r="A1974" s="71" t="s">
        <v>3101</v>
      </c>
      <c r="B1974" s="73">
        <v>538564</v>
      </c>
      <c r="C1974" s="71" t="s">
        <v>170</v>
      </c>
      <c r="D1974" s="71" t="s">
        <v>577</v>
      </c>
    </row>
    <row r="1975" spans="1:4" ht="58.5" thickBot="1" x14ac:dyDescent="0.4">
      <c r="A1975" s="71" t="s">
        <v>3102</v>
      </c>
      <c r="B1975" s="73">
        <v>520051</v>
      </c>
      <c r="C1975" s="71" t="s">
        <v>3103</v>
      </c>
      <c r="D1975" s="71" t="s">
        <v>525</v>
      </c>
    </row>
    <row r="1976" spans="1:4" ht="102" thickBot="1" x14ac:dyDescent="0.4">
      <c r="A1976" s="71" t="s">
        <v>3104</v>
      </c>
      <c r="B1976" s="73">
        <v>502901</v>
      </c>
      <c r="C1976" s="71" t="s">
        <v>170</v>
      </c>
      <c r="D1976" s="71" t="s">
        <v>185</v>
      </c>
    </row>
    <row r="1977" spans="1:4" ht="44" thickBot="1" x14ac:dyDescent="0.4">
      <c r="A1977" s="71" t="s">
        <v>3105</v>
      </c>
      <c r="B1977" s="73">
        <v>500220</v>
      </c>
      <c r="C1977" s="71" t="s">
        <v>170</v>
      </c>
      <c r="D1977" s="71" t="s">
        <v>185</v>
      </c>
    </row>
    <row r="1978" spans="1:4" ht="58.5" thickBot="1" x14ac:dyDescent="0.4">
      <c r="A1978" s="71" t="s">
        <v>3106</v>
      </c>
      <c r="B1978" s="73">
        <v>540394</v>
      </c>
      <c r="C1978" s="71" t="s">
        <v>170</v>
      </c>
      <c r="D1978" s="71" t="s">
        <v>192</v>
      </c>
    </row>
    <row r="1979" spans="1:4" ht="44" thickBot="1" x14ac:dyDescent="0.4">
      <c r="A1979" s="71" t="s">
        <v>3107</v>
      </c>
      <c r="B1979" s="71" t="s">
        <v>170</v>
      </c>
      <c r="C1979" s="71" t="s">
        <v>3108</v>
      </c>
      <c r="D1979" s="71" t="s">
        <v>181</v>
      </c>
    </row>
    <row r="1980" spans="1:4" ht="58.5" thickBot="1" x14ac:dyDescent="0.4">
      <c r="A1980" s="71" t="s">
        <v>3109</v>
      </c>
      <c r="B1980" s="73">
        <v>514318</v>
      </c>
      <c r="C1980" s="71" t="s">
        <v>170</v>
      </c>
      <c r="D1980" s="71" t="s">
        <v>185</v>
      </c>
    </row>
    <row r="1981" spans="1:4" ht="58.5" thickBot="1" x14ac:dyDescent="0.4">
      <c r="A1981" s="71" t="s">
        <v>3110</v>
      </c>
      <c r="B1981" s="73">
        <v>526001</v>
      </c>
      <c r="C1981" s="71" t="s">
        <v>170</v>
      </c>
      <c r="D1981" s="71" t="s">
        <v>365</v>
      </c>
    </row>
    <row r="1982" spans="1:4" ht="58.5" thickBot="1" x14ac:dyDescent="0.4">
      <c r="A1982" s="71" t="s">
        <v>3111</v>
      </c>
      <c r="B1982" s="73">
        <v>520066</v>
      </c>
      <c r="C1982" s="71" t="s">
        <v>3112</v>
      </c>
      <c r="D1982" s="71" t="s">
        <v>525</v>
      </c>
    </row>
    <row r="1983" spans="1:4" ht="73" thickBot="1" x14ac:dyDescent="0.4">
      <c r="A1983" s="71" t="s">
        <v>3113</v>
      </c>
      <c r="B1983" s="73">
        <v>509715</v>
      </c>
      <c r="C1983" s="71" t="s">
        <v>170</v>
      </c>
      <c r="D1983" s="71" t="s">
        <v>577</v>
      </c>
    </row>
    <row r="1984" spans="1:4" ht="58.5" thickBot="1" x14ac:dyDescent="0.4">
      <c r="A1984" s="71" t="s">
        <v>3114</v>
      </c>
      <c r="B1984" s="73">
        <v>513252</v>
      </c>
      <c r="C1984" s="71" t="s">
        <v>170</v>
      </c>
      <c r="D1984" s="71" t="s">
        <v>525</v>
      </c>
    </row>
    <row r="1985" spans="1:4" ht="58.5" thickBot="1" x14ac:dyDescent="0.4">
      <c r="A1985" s="71" t="s">
        <v>3115</v>
      </c>
      <c r="B1985" s="73">
        <v>524330</v>
      </c>
      <c r="C1985" s="71" t="s">
        <v>3116</v>
      </c>
      <c r="D1985" s="71" t="s">
        <v>330</v>
      </c>
    </row>
    <row r="1986" spans="1:4" ht="58.5" thickBot="1" x14ac:dyDescent="0.4">
      <c r="A1986" s="71" t="s">
        <v>3117</v>
      </c>
      <c r="B1986" s="73">
        <v>522285</v>
      </c>
      <c r="C1986" s="71" t="s">
        <v>3118</v>
      </c>
      <c r="D1986" s="71" t="s">
        <v>202</v>
      </c>
    </row>
    <row r="1987" spans="1:4" ht="44" thickBot="1" x14ac:dyDescent="0.4">
      <c r="A1987" s="71" t="s">
        <v>3119</v>
      </c>
      <c r="B1987" s="73">
        <v>539005</v>
      </c>
      <c r="C1987" s="71" t="s">
        <v>170</v>
      </c>
      <c r="D1987" s="71" t="s">
        <v>591</v>
      </c>
    </row>
    <row r="1988" spans="1:4" ht="44" thickBot="1" x14ac:dyDescent="0.4">
      <c r="A1988" s="71" t="s">
        <v>3120</v>
      </c>
      <c r="B1988" s="73">
        <v>531323</v>
      </c>
      <c r="C1988" s="71" t="s">
        <v>170</v>
      </c>
      <c r="D1988" s="71" t="s">
        <v>185</v>
      </c>
    </row>
    <row r="1989" spans="1:4" ht="87.5" thickBot="1" x14ac:dyDescent="0.4">
      <c r="A1989" s="71" t="s">
        <v>3121</v>
      </c>
      <c r="B1989" s="73">
        <v>512233</v>
      </c>
      <c r="C1989" s="71" t="s">
        <v>170</v>
      </c>
      <c r="D1989" s="71" t="s">
        <v>185</v>
      </c>
    </row>
    <row r="1990" spans="1:4" ht="44" thickBot="1" x14ac:dyDescent="0.4">
      <c r="A1990" s="71" t="s">
        <v>3122</v>
      </c>
      <c r="B1990" s="73">
        <v>500306</v>
      </c>
      <c r="C1990" s="71" t="s">
        <v>170</v>
      </c>
      <c r="D1990" s="71" t="s">
        <v>187</v>
      </c>
    </row>
    <row r="1991" spans="1:4" ht="44" thickBot="1" x14ac:dyDescent="0.4">
      <c r="A1991" s="71" t="s">
        <v>3123</v>
      </c>
      <c r="B1991" s="73">
        <v>533207</v>
      </c>
      <c r="C1991" s="71" t="s">
        <v>3124</v>
      </c>
      <c r="D1991" s="71" t="s">
        <v>765</v>
      </c>
    </row>
    <row r="1992" spans="1:4" ht="58.5" thickBot="1" x14ac:dyDescent="0.4">
      <c r="A1992" s="71" t="s">
        <v>3125</v>
      </c>
      <c r="B1992" s="73">
        <v>506520</v>
      </c>
      <c r="C1992" s="71" t="s">
        <v>170</v>
      </c>
      <c r="D1992" s="71" t="s">
        <v>218</v>
      </c>
    </row>
    <row r="1993" spans="1:4" ht="58.5" thickBot="1" x14ac:dyDescent="0.4">
      <c r="A1993" s="71" t="s">
        <v>3126</v>
      </c>
      <c r="B1993" s="71" t="s">
        <v>170</v>
      </c>
      <c r="C1993" s="71" t="s">
        <v>3127</v>
      </c>
      <c r="D1993" s="71" t="s">
        <v>261</v>
      </c>
    </row>
    <row r="1994" spans="1:4" ht="73" thickBot="1" x14ac:dyDescent="0.4">
      <c r="A1994" s="71" t="s">
        <v>3128</v>
      </c>
      <c r="B1994" s="73">
        <v>506910</v>
      </c>
      <c r="C1994" s="71" t="s">
        <v>170</v>
      </c>
      <c r="D1994" s="71" t="s">
        <v>330</v>
      </c>
    </row>
    <row r="1995" spans="1:4" ht="73" thickBot="1" x14ac:dyDescent="0.4">
      <c r="A1995" s="71" t="s">
        <v>3129</v>
      </c>
      <c r="B1995" s="73">
        <v>506910</v>
      </c>
      <c r="C1995" s="71" t="s">
        <v>170</v>
      </c>
      <c r="D1995" s="71" t="s">
        <v>330</v>
      </c>
    </row>
    <row r="1996" spans="1:4" ht="87.5" thickBot="1" x14ac:dyDescent="0.4">
      <c r="A1996" s="71" t="s">
        <v>3130</v>
      </c>
      <c r="B1996" s="73">
        <v>506943</v>
      </c>
      <c r="C1996" s="71" t="s">
        <v>3131</v>
      </c>
      <c r="D1996" s="71" t="s">
        <v>208</v>
      </c>
    </row>
    <row r="1997" spans="1:4" ht="44" thickBot="1" x14ac:dyDescent="0.4">
      <c r="A1997" s="71" t="s">
        <v>3132</v>
      </c>
      <c r="B1997" s="73">
        <v>514034</v>
      </c>
      <c r="C1997" s="71" t="s">
        <v>3133</v>
      </c>
      <c r="D1997" s="71" t="s">
        <v>547</v>
      </c>
    </row>
    <row r="1998" spans="1:4" ht="58.5" thickBot="1" x14ac:dyDescent="0.4">
      <c r="A1998" s="71" t="s">
        <v>3134</v>
      </c>
      <c r="B1998" s="73">
        <v>532605</v>
      </c>
      <c r="C1998" s="71" t="s">
        <v>3135</v>
      </c>
      <c r="D1998" s="71" t="s">
        <v>525</v>
      </c>
    </row>
    <row r="1999" spans="1:4" ht="29.5" thickBot="1" x14ac:dyDescent="0.4">
      <c r="A1999" s="71" t="s">
        <v>3136</v>
      </c>
      <c r="B1999" s="73">
        <v>500223</v>
      </c>
      <c r="C1999" s="71" t="s">
        <v>170</v>
      </c>
      <c r="D1999" s="71" t="s">
        <v>185</v>
      </c>
    </row>
    <row r="2000" spans="1:4" ht="44" thickBot="1" x14ac:dyDescent="0.4">
      <c r="A2000" s="71" t="s">
        <v>3137</v>
      </c>
      <c r="B2000" s="73">
        <v>524592</v>
      </c>
      <c r="C2000" s="71" t="s">
        <v>170</v>
      </c>
      <c r="D2000" s="71" t="s">
        <v>330</v>
      </c>
    </row>
    <row r="2001" spans="1:4" ht="73" thickBot="1" x14ac:dyDescent="0.4">
      <c r="A2001" s="71" t="s">
        <v>3138</v>
      </c>
      <c r="B2001" s="73">
        <v>538837</v>
      </c>
      <c r="C2001" s="71" t="s">
        <v>170</v>
      </c>
      <c r="D2001" s="71" t="s">
        <v>176</v>
      </c>
    </row>
    <row r="2002" spans="1:4" ht="73" thickBot="1" x14ac:dyDescent="0.4">
      <c r="A2002" s="71" t="s">
        <v>3139</v>
      </c>
      <c r="B2002" s="73">
        <v>524731</v>
      </c>
      <c r="C2002" s="71" t="s">
        <v>170</v>
      </c>
      <c r="D2002" s="71" t="s">
        <v>208</v>
      </c>
    </row>
    <row r="2003" spans="1:4" ht="58.5" thickBot="1" x14ac:dyDescent="0.4">
      <c r="A2003" s="71" t="s">
        <v>3140</v>
      </c>
      <c r="B2003" s="73">
        <v>532617</v>
      </c>
      <c r="C2003" s="71" t="s">
        <v>3141</v>
      </c>
      <c r="D2003" s="71" t="s">
        <v>2307</v>
      </c>
    </row>
    <row r="2004" spans="1:4" ht="58.5" thickBot="1" x14ac:dyDescent="0.4">
      <c r="A2004" s="71" t="s">
        <v>3142</v>
      </c>
      <c r="B2004" s="73">
        <v>532617</v>
      </c>
      <c r="C2004" s="71" t="s">
        <v>3141</v>
      </c>
      <c r="D2004" s="71" t="s">
        <v>2307</v>
      </c>
    </row>
    <row r="2005" spans="1:4" ht="58.5" thickBot="1" x14ac:dyDescent="0.4">
      <c r="A2005" s="71" t="s">
        <v>3143</v>
      </c>
      <c r="B2005" s="71" t="s">
        <v>170</v>
      </c>
      <c r="C2005" s="71" t="s">
        <v>3144</v>
      </c>
      <c r="D2005" s="71" t="s">
        <v>181</v>
      </c>
    </row>
    <row r="2006" spans="1:4" ht="58.5" thickBot="1" x14ac:dyDescent="0.4">
      <c r="A2006" s="71" t="s">
        <v>3145</v>
      </c>
      <c r="B2006" s="73">
        <v>538794</v>
      </c>
      <c r="C2006" s="71" t="s">
        <v>170</v>
      </c>
      <c r="D2006" s="71" t="s">
        <v>256</v>
      </c>
    </row>
    <row r="2007" spans="1:4" ht="44" thickBot="1" x14ac:dyDescent="0.4">
      <c r="A2007" s="71" t="s">
        <v>3146</v>
      </c>
      <c r="B2007" s="71" t="s">
        <v>170</v>
      </c>
      <c r="C2007" s="71" t="s">
        <v>3147</v>
      </c>
      <c r="D2007" s="71" t="s">
        <v>181</v>
      </c>
    </row>
    <row r="2008" spans="1:4" ht="44" thickBot="1" x14ac:dyDescent="0.4">
      <c r="A2008" s="71" t="s">
        <v>3148</v>
      </c>
      <c r="B2008" s="73">
        <v>517063</v>
      </c>
      <c r="C2008" s="71" t="s">
        <v>170</v>
      </c>
      <c r="D2008" s="71" t="s">
        <v>655</v>
      </c>
    </row>
    <row r="2009" spans="1:4" ht="58.5" thickBot="1" x14ac:dyDescent="0.4">
      <c r="A2009" s="71" t="s">
        <v>3149</v>
      </c>
      <c r="B2009" s="73">
        <v>540850</v>
      </c>
      <c r="C2009" s="71" t="s">
        <v>170</v>
      </c>
      <c r="D2009" s="71" t="s">
        <v>230</v>
      </c>
    </row>
    <row r="2010" spans="1:4" ht="73" thickBot="1" x14ac:dyDescent="0.4">
      <c r="A2010" s="71" t="s">
        <v>3150</v>
      </c>
      <c r="B2010" s="73">
        <v>531550</v>
      </c>
      <c r="C2010" s="71" t="s">
        <v>170</v>
      </c>
      <c r="D2010" s="71" t="s">
        <v>153</v>
      </c>
    </row>
    <row r="2011" spans="1:4" ht="87.5" thickBot="1" x14ac:dyDescent="0.4">
      <c r="A2011" s="71" t="s">
        <v>3151</v>
      </c>
      <c r="B2011" s="73">
        <v>532771</v>
      </c>
      <c r="C2011" s="71" t="s">
        <v>3152</v>
      </c>
      <c r="D2011" s="71" t="s">
        <v>352</v>
      </c>
    </row>
    <row r="2012" spans="1:4" ht="44" thickBot="1" x14ac:dyDescent="0.4">
      <c r="A2012" s="71" t="s">
        <v>3153</v>
      </c>
      <c r="B2012" s="73">
        <v>540651</v>
      </c>
      <c r="C2012" s="71" t="s">
        <v>170</v>
      </c>
      <c r="D2012" s="71" t="s">
        <v>468</v>
      </c>
    </row>
    <row r="2013" spans="1:4" ht="58.5" thickBot="1" x14ac:dyDescent="0.4">
      <c r="A2013" s="71" t="s">
        <v>3154</v>
      </c>
      <c r="B2013" s="73">
        <v>780019</v>
      </c>
      <c r="C2013" s="71" t="s">
        <v>170</v>
      </c>
      <c r="D2013" s="71" t="s">
        <v>261</v>
      </c>
    </row>
    <row r="2014" spans="1:4" ht="58.5" thickBot="1" x14ac:dyDescent="0.4">
      <c r="A2014" s="71" t="s">
        <v>3155</v>
      </c>
      <c r="B2014" s="73">
        <v>511618</v>
      </c>
      <c r="C2014" s="71" t="s">
        <v>3156</v>
      </c>
      <c r="D2014" s="71" t="s">
        <v>192</v>
      </c>
    </row>
    <row r="2015" spans="1:4" ht="29.5" thickBot="1" x14ac:dyDescent="0.4">
      <c r="A2015" s="71" t="s">
        <v>3157</v>
      </c>
      <c r="B2015" s="73">
        <v>542653</v>
      </c>
      <c r="C2015" s="71" t="s">
        <v>3158</v>
      </c>
      <c r="D2015" s="74" t="s">
        <v>726</v>
      </c>
    </row>
    <row r="2016" spans="1:4" ht="44" thickBot="1" x14ac:dyDescent="0.4">
      <c r="A2016" s="71" t="s">
        <v>3159</v>
      </c>
      <c r="B2016" s="73">
        <v>530405</v>
      </c>
      <c r="C2016" s="71" t="s">
        <v>170</v>
      </c>
      <c r="D2016" s="71" t="s">
        <v>153</v>
      </c>
    </row>
    <row r="2017" spans="1:4" ht="44" thickBot="1" x14ac:dyDescent="0.4">
      <c r="A2017" s="71" t="s">
        <v>3160</v>
      </c>
      <c r="B2017" s="73">
        <v>533103</v>
      </c>
      <c r="C2017" s="71" t="s">
        <v>3161</v>
      </c>
      <c r="D2017" s="71" t="s">
        <v>185</v>
      </c>
    </row>
    <row r="2018" spans="1:4" ht="73" thickBot="1" x14ac:dyDescent="0.4">
      <c r="A2018" s="71" t="s">
        <v>3162</v>
      </c>
      <c r="B2018" s="73">
        <v>511034</v>
      </c>
      <c r="C2018" s="71" t="s">
        <v>3163</v>
      </c>
      <c r="D2018" s="71" t="s">
        <v>233</v>
      </c>
    </row>
    <row r="2019" spans="1:4" ht="44" thickBot="1" x14ac:dyDescent="0.4">
      <c r="A2019" s="71" t="s">
        <v>3164</v>
      </c>
      <c r="B2019" s="73">
        <v>507981</v>
      </c>
      <c r="C2019" s="71" t="s">
        <v>170</v>
      </c>
      <c r="D2019" s="71" t="s">
        <v>371</v>
      </c>
    </row>
    <row r="2020" spans="1:4" ht="58.5" thickBot="1" x14ac:dyDescent="0.4">
      <c r="A2020" s="71" t="s">
        <v>3165</v>
      </c>
      <c r="B2020" s="73">
        <v>539947</v>
      </c>
      <c r="C2020" s="71" t="s">
        <v>170</v>
      </c>
      <c r="D2020" s="71" t="s">
        <v>190</v>
      </c>
    </row>
    <row r="2021" spans="1:4" ht="44" thickBot="1" x14ac:dyDescent="0.4">
      <c r="A2021" s="71" t="s">
        <v>3166</v>
      </c>
      <c r="B2021" s="73">
        <v>532624</v>
      </c>
      <c r="C2021" s="71" t="s">
        <v>3167</v>
      </c>
      <c r="D2021" s="71" t="s">
        <v>1409</v>
      </c>
    </row>
    <row r="2022" spans="1:4" ht="58.5" thickBot="1" x14ac:dyDescent="0.4">
      <c r="A2022" s="71" t="s">
        <v>3168</v>
      </c>
      <c r="B2022" s="73">
        <v>500227</v>
      </c>
      <c r="C2022" s="71" t="s">
        <v>3169</v>
      </c>
      <c r="D2022" s="71" t="s">
        <v>218</v>
      </c>
    </row>
    <row r="2023" spans="1:4" ht="102" thickBot="1" x14ac:dyDescent="0.4">
      <c r="A2023" s="71" t="s">
        <v>3170</v>
      </c>
      <c r="B2023" s="73">
        <v>536773</v>
      </c>
      <c r="C2023" s="71" t="s">
        <v>3171</v>
      </c>
      <c r="D2023" s="71" t="s">
        <v>153</v>
      </c>
    </row>
    <row r="2024" spans="1:4" ht="58.5" thickBot="1" x14ac:dyDescent="0.4">
      <c r="A2024" s="71" t="s">
        <v>3172</v>
      </c>
      <c r="B2024" s="73">
        <v>500378</v>
      </c>
      <c r="C2024" s="71" t="s">
        <v>3173</v>
      </c>
      <c r="D2024" s="71" t="s">
        <v>568</v>
      </c>
    </row>
    <row r="2025" spans="1:4" ht="58.5" thickBot="1" x14ac:dyDescent="0.4">
      <c r="A2025" s="71" t="s">
        <v>3174</v>
      </c>
      <c r="B2025" s="73">
        <v>539597</v>
      </c>
      <c r="C2025" s="71" t="s">
        <v>3175</v>
      </c>
      <c r="D2025" s="71" t="s">
        <v>493</v>
      </c>
    </row>
    <row r="2026" spans="1:4" ht="58.5" thickBot="1" x14ac:dyDescent="0.4">
      <c r="A2026" s="71" t="s">
        <v>3176</v>
      </c>
      <c r="B2026" s="73">
        <v>532508</v>
      </c>
      <c r="C2026" s="71" t="s">
        <v>3177</v>
      </c>
      <c r="D2026" s="71" t="s">
        <v>202</v>
      </c>
    </row>
    <row r="2027" spans="1:4" ht="58.5" thickBot="1" x14ac:dyDescent="0.4">
      <c r="A2027" s="71" t="s">
        <v>3178</v>
      </c>
      <c r="B2027" s="73">
        <v>532286</v>
      </c>
      <c r="C2027" s="71" t="s">
        <v>3179</v>
      </c>
      <c r="D2027" s="71" t="s">
        <v>202</v>
      </c>
    </row>
    <row r="2028" spans="1:4" ht="58.5" thickBot="1" x14ac:dyDescent="0.4">
      <c r="A2028" s="71" t="s">
        <v>3180</v>
      </c>
      <c r="B2028" s="73">
        <v>531543</v>
      </c>
      <c r="C2028" s="71" t="s">
        <v>3181</v>
      </c>
      <c r="D2028" s="71" t="s">
        <v>185</v>
      </c>
    </row>
    <row r="2029" spans="1:4" ht="58.5" thickBot="1" x14ac:dyDescent="0.4">
      <c r="A2029" s="71" t="s">
        <v>3182</v>
      </c>
      <c r="B2029" s="73">
        <v>540311</v>
      </c>
      <c r="C2029" s="71" t="s">
        <v>3183</v>
      </c>
      <c r="D2029" s="71" t="s">
        <v>293</v>
      </c>
    </row>
    <row r="2030" spans="1:4" ht="44" thickBot="1" x14ac:dyDescent="0.4">
      <c r="A2030" s="71" t="s">
        <v>3184</v>
      </c>
      <c r="B2030" s="73">
        <v>539225</v>
      </c>
      <c r="C2030" s="71" t="s">
        <v>170</v>
      </c>
      <c r="D2030" s="71" t="s">
        <v>195</v>
      </c>
    </row>
    <row r="2031" spans="1:4" ht="58.5" thickBot="1" x14ac:dyDescent="0.4">
      <c r="A2031" s="71" t="s">
        <v>3185</v>
      </c>
      <c r="B2031" s="73">
        <v>536493</v>
      </c>
      <c r="C2031" s="71" t="s">
        <v>170</v>
      </c>
      <c r="D2031" s="71" t="s">
        <v>368</v>
      </c>
    </row>
    <row r="2032" spans="1:4" ht="58.5" thickBot="1" x14ac:dyDescent="0.4">
      <c r="A2032" s="71" t="s">
        <v>3186</v>
      </c>
      <c r="B2032" s="73">
        <v>532644</v>
      </c>
      <c r="C2032" s="71" t="s">
        <v>3187</v>
      </c>
      <c r="D2032" s="71" t="s">
        <v>183</v>
      </c>
    </row>
    <row r="2033" spans="1:4" ht="58.5" thickBot="1" x14ac:dyDescent="0.4">
      <c r="A2033" s="71" t="s">
        <v>3188</v>
      </c>
      <c r="B2033" s="73">
        <v>500380</v>
      </c>
      <c r="C2033" s="71" t="s">
        <v>3189</v>
      </c>
      <c r="D2033" s="71" t="s">
        <v>183</v>
      </c>
    </row>
    <row r="2034" spans="1:4" ht="44" thickBot="1" x14ac:dyDescent="0.4">
      <c r="A2034" s="71" t="s">
        <v>3190</v>
      </c>
      <c r="B2034" s="73">
        <v>532162</v>
      </c>
      <c r="C2034" s="71" t="s">
        <v>3191</v>
      </c>
      <c r="D2034" s="71" t="s">
        <v>164</v>
      </c>
    </row>
    <row r="2035" spans="1:4" ht="58.5" thickBot="1" x14ac:dyDescent="0.4">
      <c r="A2035" s="71" t="s">
        <v>3192</v>
      </c>
      <c r="B2035" s="73">
        <v>530007</v>
      </c>
      <c r="C2035" s="71" t="s">
        <v>3193</v>
      </c>
      <c r="D2035" s="71" t="s">
        <v>650</v>
      </c>
    </row>
    <row r="2036" spans="1:4" ht="73" thickBot="1" x14ac:dyDescent="0.4">
      <c r="A2036" s="71" t="s">
        <v>3194</v>
      </c>
      <c r="B2036" s="73">
        <v>538765</v>
      </c>
      <c r="C2036" s="71" t="s">
        <v>170</v>
      </c>
      <c r="D2036" s="71" t="s">
        <v>2929</v>
      </c>
    </row>
    <row r="2037" spans="1:4" ht="44" thickBot="1" x14ac:dyDescent="0.4">
      <c r="A2037" s="71" t="s">
        <v>3195</v>
      </c>
      <c r="B2037" s="73">
        <v>523405</v>
      </c>
      <c r="C2037" s="71" t="s">
        <v>3196</v>
      </c>
      <c r="D2037" s="71" t="s">
        <v>336</v>
      </c>
    </row>
    <row r="2038" spans="1:4" ht="58.5" thickBot="1" x14ac:dyDescent="0.4">
      <c r="A2038" s="71" t="s">
        <v>3197</v>
      </c>
      <c r="B2038" s="73">
        <v>522263</v>
      </c>
      <c r="C2038" s="71" t="s">
        <v>3198</v>
      </c>
      <c r="D2038" s="71" t="s">
        <v>568</v>
      </c>
    </row>
    <row r="2039" spans="1:4" ht="58.5" thickBot="1" x14ac:dyDescent="0.4">
      <c r="A2039" s="71" t="s">
        <v>3199</v>
      </c>
      <c r="B2039" s="73">
        <v>522263</v>
      </c>
      <c r="C2039" s="71" t="s">
        <v>3198</v>
      </c>
      <c r="D2039" s="71" t="s">
        <v>568</v>
      </c>
    </row>
    <row r="2040" spans="1:4" ht="44" thickBot="1" x14ac:dyDescent="0.4">
      <c r="A2040" s="71" t="s">
        <v>3200</v>
      </c>
      <c r="B2040" s="73">
        <v>511092</v>
      </c>
      <c r="C2040" s="71" t="s">
        <v>170</v>
      </c>
      <c r="D2040" s="71" t="s">
        <v>173</v>
      </c>
    </row>
    <row r="2041" spans="1:4" ht="58.5" thickBot="1" x14ac:dyDescent="0.4">
      <c r="A2041" s="71" t="s">
        <v>3201</v>
      </c>
      <c r="B2041" s="73">
        <v>523712</v>
      </c>
      <c r="C2041" s="71" t="s">
        <v>170</v>
      </c>
      <c r="D2041" s="71" t="s">
        <v>290</v>
      </c>
    </row>
    <row r="2042" spans="1:4" ht="58.5" thickBot="1" x14ac:dyDescent="0.4">
      <c r="A2042" s="71" t="s">
        <v>3202</v>
      </c>
      <c r="B2042" s="73">
        <v>513691</v>
      </c>
      <c r="C2042" s="71" t="s">
        <v>3203</v>
      </c>
      <c r="D2042" s="71" t="s">
        <v>525</v>
      </c>
    </row>
    <row r="2043" spans="1:4" ht="29.5" thickBot="1" x14ac:dyDescent="0.4">
      <c r="A2043" s="71" t="s">
        <v>3204</v>
      </c>
      <c r="B2043" s="71" t="s">
        <v>170</v>
      </c>
      <c r="C2043" s="71" t="s">
        <v>3205</v>
      </c>
      <c r="D2043" s="71" t="s">
        <v>261</v>
      </c>
    </row>
    <row r="2044" spans="1:4" ht="44" thickBot="1" x14ac:dyDescent="0.4">
      <c r="A2044" s="71" t="s">
        <v>3206</v>
      </c>
      <c r="B2044" s="73">
        <v>523398</v>
      </c>
      <c r="C2044" s="71" t="s">
        <v>3207</v>
      </c>
      <c r="D2044" s="71" t="s">
        <v>539</v>
      </c>
    </row>
    <row r="2045" spans="1:4" ht="44" thickBot="1" x14ac:dyDescent="0.4">
      <c r="A2045" s="71" t="s">
        <v>3208</v>
      </c>
      <c r="B2045" s="73">
        <v>523398</v>
      </c>
      <c r="C2045" s="71" t="s">
        <v>3207</v>
      </c>
      <c r="D2045" s="71" t="s">
        <v>539</v>
      </c>
    </row>
    <row r="2046" spans="1:4" ht="58.5" thickBot="1" x14ac:dyDescent="0.4">
      <c r="A2046" s="71" t="s">
        <v>3209</v>
      </c>
      <c r="B2046" s="73">
        <v>531861</v>
      </c>
      <c r="C2046" s="71" t="s">
        <v>170</v>
      </c>
      <c r="D2046" s="71" t="s">
        <v>153</v>
      </c>
    </row>
    <row r="2047" spans="1:4" ht="87.5" thickBot="1" x14ac:dyDescent="0.4">
      <c r="A2047" s="71" t="s">
        <v>3210</v>
      </c>
      <c r="B2047" s="73">
        <v>534659</v>
      </c>
      <c r="C2047" s="71" t="s">
        <v>170</v>
      </c>
      <c r="D2047" s="71" t="s">
        <v>156</v>
      </c>
    </row>
    <row r="2048" spans="1:4" ht="44" thickBot="1" x14ac:dyDescent="0.4">
      <c r="A2048" s="71" t="s">
        <v>3211</v>
      </c>
      <c r="B2048" s="73">
        <v>542446</v>
      </c>
      <c r="C2048" s="71" t="s">
        <v>3212</v>
      </c>
      <c r="D2048" s="71" t="s">
        <v>254</v>
      </c>
    </row>
    <row r="2049" spans="1:4" ht="73" thickBot="1" x14ac:dyDescent="0.4">
      <c r="A2049" s="71" t="s">
        <v>3213</v>
      </c>
      <c r="B2049" s="73">
        <v>538092</v>
      </c>
      <c r="C2049" s="71" t="s">
        <v>170</v>
      </c>
      <c r="D2049" s="71" t="s">
        <v>577</v>
      </c>
    </row>
    <row r="2050" spans="1:4" ht="58.5" thickBot="1" x14ac:dyDescent="0.4">
      <c r="A2050" s="71" t="s">
        <v>3214</v>
      </c>
      <c r="B2050" s="73">
        <v>505750</v>
      </c>
      <c r="C2050" s="71" t="s">
        <v>170</v>
      </c>
      <c r="D2050" s="71" t="s">
        <v>178</v>
      </c>
    </row>
    <row r="2051" spans="1:4" ht="44" thickBot="1" x14ac:dyDescent="0.4">
      <c r="A2051" s="71" t="s">
        <v>3215</v>
      </c>
      <c r="B2051" s="73">
        <v>508929</v>
      </c>
      <c r="C2051" s="71" t="s">
        <v>170</v>
      </c>
      <c r="D2051" s="71" t="s">
        <v>256</v>
      </c>
    </row>
    <row r="2052" spans="1:4" ht="44" thickBot="1" x14ac:dyDescent="0.4">
      <c r="A2052" s="71" t="s">
        <v>3216</v>
      </c>
      <c r="B2052" s="73">
        <v>530985</v>
      </c>
      <c r="C2052" s="71" t="s">
        <v>170</v>
      </c>
      <c r="D2052" s="71" t="s">
        <v>187</v>
      </c>
    </row>
    <row r="2053" spans="1:4" ht="87.5" thickBot="1" x14ac:dyDescent="0.4">
      <c r="A2053" s="71" t="s">
        <v>3217</v>
      </c>
      <c r="B2053" s="73">
        <v>506016</v>
      </c>
      <c r="C2053" s="71" t="s">
        <v>170</v>
      </c>
      <c r="D2053" s="71" t="s">
        <v>568</v>
      </c>
    </row>
    <row r="2054" spans="1:4" ht="44" thickBot="1" x14ac:dyDescent="0.4">
      <c r="A2054" s="71" t="s">
        <v>3218</v>
      </c>
      <c r="B2054" s="73">
        <v>504080</v>
      </c>
      <c r="C2054" s="71" t="s">
        <v>170</v>
      </c>
      <c r="D2054" s="71" t="s">
        <v>468</v>
      </c>
    </row>
    <row r="2055" spans="1:4" ht="44" thickBot="1" x14ac:dyDescent="0.4">
      <c r="A2055" s="71" t="s">
        <v>3219</v>
      </c>
      <c r="B2055" s="73">
        <v>533148</v>
      </c>
      <c r="C2055" s="71" t="s">
        <v>3220</v>
      </c>
      <c r="D2055" s="71" t="s">
        <v>309</v>
      </c>
    </row>
    <row r="2056" spans="1:4" ht="44" thickBot="1" x14ac:dyDescent="0.4">
      <c r="A2056" s="71" t="s">
        <v>3221</v>
      </c>
      <c r="B2056" s="73">
        <v>532642</v>
      </c>
      <c r="C2056" s="71" t="s">
        <v>3222</v>
      </c>
      <c r="D2056" s="71" t="s">
        <v>336</v>
      </c>
    </row>
    <row r="2057" spans="1:4" ht="58.5" thickBot="1" x14ac:dyDescent="0.4">
      <c r="A2057" s="71" t="s">
        <v>3223</v>
      </c>
      <c r="B2057" s="73">
        <v>500228</v>
      </c>
      <c r="C2057" s="71" t="s">
        <v>3224</v>
      </c>
      <c r="D2057" s="71" t="s">
        <v>202</v>
      </c>
    </row>
    <row r="2058" spans="1:4" ht="58.5" thickBot="1" x14ac:dyDescent="0.4">
      <c r="A2058" s="71" t="s">
        <v>3225</v>
      </c>
      <c r="B2058" s="73">
        <v>520057</v>
      </c>
      <c r="C2058" s="71" t="s">
        <v>3226</v>
      </c>
      <c r="D2058" s="71" t="s">
        <v>525</v>
      </c>
    </row>
    <row r="2059" spans="1:4" ht="58.5" thickBot="1" x14ac:dyDescent="0.4">
      <c r="A2059" s="71" t="s">
        <v>3227</v>
      </c>
      <c r="B2059" s="73">
        <v>520057</v>
      </c>
      <c r="C2059" s="71" t="s">
        <v>3228</v>
      </c>
      <c r="D2059" s="71" t="s">
        <v>525</v>
      </c>
    </row>
    <row r="2060" spans="1:4" ht="44" thickBot="1" x14ac:dyDescent="0.4">
      <c r="A2060" s="71" t="s">
        <v>3229</v>
      </c>
      <c r="B2060" s="73">
        <v>534600</v>
      </c>
      <c r="C2060" s="71" t="s">
        <v>170</v>
      </c>
      <c r="D2060" s="71" t="s">
        <v>493</v>
      </c>
    </row>
    <row r="2061" spans="1:4" ht="44" thickBot="1" x14ac:dyDescent="0.4">
      <c r="A2061" s="71" t="s">
        <v>3230</v>
      </c>
      <c r="B2061" s="73">
        <v>533155</v>
      </c>
      <c r="C2061" s="71" t="s">
        <v>3231</v>
      </c>
      <c r="D2061" s="71" t="s">
        <v>659</v>
      </c>
    </row>
    <row r="2062" spans="1:4" ht="44" thickBot="1" x14ac:dyDescent="0.4">
      <c r="A2062" s="71" t="s">
        <v>3232</v>
      </c>
      <c r="B2062" s="73">
        <v>533320</v>
      </c>
      <c r="C2062" s="71" t="s">
        <v>3233</v>
      </c>
      <c r="D2062" s="71" t="s">
        <v>314</v>
      </c>
    </row>
    <row r="2063" spans="1:4" ht="58.5" thickBot="1" x14ac:dyDescent="0.4">
      <c r="A2063" s="71" t="s">
        <v>3234</v>
      </c>
      <c r="B2063" s="73">
        <v>530019</v>
      </c>
      <c r="C2063" s="71" t="s">
        <v>3235</v>
      </c>
      <c r="D2063" s="71" t="s">
        <v>208</v>
      </c>
    </row>
    <row r="2064" spans="1:4" ht="87.5" thickBot="1" x14ac:dyDescent="0.4">
      <c r="A2064" s="71" t="s">
        <v>3236</v>
      </c>
      <c r="B2064" s="71" t="s">
        <v>170</v>
      </c>
      <c r="C2064" s="71" t="s">
        <v>3237</v>
      </c>
      <c r="D2064" s="71" t="s">
        <v>261</v>
      </c>
    </row>
    <row r="2065" spans="1:4" ht="58.5" thickBot="1" x14ac:dyDescent="0.4">
      <c r="A2065" s="71" t="s">
        <v>3238</v>
      </c>
      <c r="B2065" s="73">
        <v>516078</v>
      </c>
      <c r="C2065" s="71" t="s">
        <v>170</v>
      </c>
      <c r="D2065" s="71" t="s">
        <v>365</v>
      </c>
    </row>
    <row r="2066" spans="1:4" ht="44" thickBot="1" x14ac:dyDescent="0.4">
      <c r="A2066" s="71" t="s">
        <v>3239</v>
      </c>
      <c r="B2066" s="73">
        <v>511060</v>
      </c>
      <c r="C2066" s="71" t="s">
        <v>170</v>
      </c>
      <c r="D2066" s="71" t="s">
        <v>591</v>
      </c>
    </row>
    <row r="2067" spans="1:4" ht="87.5" thickBot="1" x14ac:dyDescent="0.4">
      <c r="A2067" s="71" t="s">
        <v>3240</v>
      </c>
      <c r="B2067" s="73">
        <v>539216</v>
      </c>
      <c r="C2067" s="71" t="s">
        <v>170</v>
      </c>
      <c r="D2067" s="71" t="s">
        <v>185</v>
      </c>
    </row>
    <row r="2068" spans="1:4" ht="73" thickBot="1" x14ac:dyDescent="0.4">
      <c r="A2068" s="71" t="s">
        <v>3241</v>
      </c>
      <c r="B2068" s="73">
        <v>507987</v>
      </c>
      <c r="C2068" s="71" t="s">
        <v>170</v>
      </c>
      <c r="D2068" s="71" t="s">
        <v>187</v>
      </c>
    </row>
    <row r="2069" spans="1:4" ht="58.5" thickBot="1" x14ac:dyDescent="0.4">
      <c r="A2069" s="71" t="s">
        <v>3242</v>
      </c>
      <c r="B2069" s="73">
        <v>534623</v>
      </c>
      <c r="C2069" s="71" t="s">
        <v>170</v>
      </c>
      <c r="D2069" s="71" t="s">
        <v>2929</v>
      </c>
    </row>
    <row r="2070" spans="1:4" ht="29.5" thickBot="1" x14ac:dyDescent="0.4">
      <c r="A2070" s="71" t="s">
        <v>3243</v>
      </c>
      <c r="B2070" s="73">
        <v>535648</v>
      </c>
      <c r="C2070" s="71" t="s">
        <v>3244</v>
      </c>
      <c r="D2070" s="71" t="s">
        <v>694</v>
      </c>
    </row>
    <row r="2071" spans="1:4" ht="44" thickBot="1" x14ac:dyDescent="0.4">
      <c r="A2071" s="71" t="s">
        <v>3245</v>
      </c>
      <c r="B2071" s="73">
        <v>531035</v>
      </c>
      <c r="C2071" s="71" t="s">
        <v>170</v>
      </c>
      <c r="D2071" s="71" t="s">
        <v>828</v>
      </c>
    </row>
    <row r="2072" spans="1:4" ht="44" thickBot="1" x14ac:dyDescent="0.4">
      <c r="A2072" s="71" t="s">
        <v>3246</v>
      </c>
      <c r="B2072" s="73">
        <v>519248</v>
      </c>
      <c r="C2072" s="71" t="s">
        <v>3247</v>
      </c>
      <c r="D2072" s="71" t="s">
        <v>419</v>
      </c>
    </row>
    <row r="2073" spans="1:4" ht="73" thickBot="1" x14ac:dyDescent="0.4">
      <c r="A2073" s="71" t="s">
        <v>3248</v>
      </c>
      <c r="B2073" s="73">
        <v>542544</v>
      </c>
      <c r="C2073" s="71" t="s">
        <v>3249</v>
      </c>
      <c r="D2073" s="71" t="s">
        <v>153</v>
      </c>
    </row>
    <row r="2074" spans="1:4" ht="58.5" thickBot="1" x14ac:dyDescent="0.4">
      <c r="A2074" s="71" t="s">
        <v>3250</v>
      </c>
      <c r="B2074" s="73">
        <v>532926</v>
      </c>
      <c r="C2074" s="71" t="s">
        <v>3251</v>
      </c>
      <c r="D2074" s="71" t="s">
        <v>1988</v>
      </c>
    </row>
    <row r="2075" spans="1:4" ht="58.5" thickBot="1" x14ac:dyDescent="0.4">
      <c r="A2075" s="71" t="s">
        <v>3252</v>
      </c>
      <c r="B2075" s="73">
        <v>504076</v>
      </c>
      <c r="C2075" s="71" t="s">
        <v>170</v>
      </c>
      <c r="D2075" s="71" t="s">
        <v>213</v>
      </c>
    </row>
    <row r="2076" spans="1:4" ht="58.5" thickBot="1" x14ac:dyDescent="0.4">
      <c r="A2076" s="71" t="s">
        <v>3253</v>
      </c>
      <c r="B2076" s="73">
        <v>514448</v>
      </c>
      <c r="C2076" s="71" t="s">
        <v>170</v>
      </c>
      <c r="D2076" s="71" t="s">
        <v>330</v>
      </c>
    </row>
    <row r="2077" spans="1:4" ht="58.5" thickBot="1" x14ac:dyDescent="0.4">
      <c r="A2077" s="71" t="s">
        <v>3254</v>
      </c>
      <c r="B2077" s="73">
        <v>513250</v>
      </c>
      <c r="C2077" s="71" t="s">
        <v>3255</v>
      </c>
      <c r="D2077" s="71" t="s">
        <v>213</v>
      </c>
    </row>
    <row r="2078" spans="1:4" ht="58.5" thickBot="1" x14ac:dyDescent="0.4">
      <c r="A2078" s="71" t="s">
        <v>3256</v>
      </c>
      <c r="B2078" s="73">
        <v>539246</v>
      </c>
      <c r="C2078" s="71" t="s">
        <v>170</v>
      </c>
      <c r="D2078" s="71" t="s">
        <v>192</v>
      </c>
    </row>
    <row r="2079" spans="1:4" ht="58.5" thickBot="1" x14ac:dyDescent="0.4">
      <c r="A2079" s="71" t="s">
        <v>3257</v>
      </c>
      <c r="B2079" s="73">
        <v>532673</v>
      </c>
      <c r="C2079" s="71" t="s">
        <v>3258</v>
      </c>
      <c r="D2079" s="71" t="s">
        <v>869</v>
      </c>
    </row>
    <row r="2080" spans="1:4" ht="44" thickBot="1" x14ac:dyDescent="0.4">
      <c r="A2080" s="71" t="s">
        <v>3259</v>
      </c>
      <c r="B2080" s="73">
        <v>539686</v>
      </c>
      <c r="C2080" s="71" t="s">
        <v>170</v>
      </c>
      <c r="D2080" s="71" t="s">
        <v>309</v>
      </c>
    </row>
    <row r="2081" spans="1:4" ht="29.5" thickBot="1" x14ac:dyDescent="0.4">
      <c r="A2081" s="71" t="s">
        <v>3260</v>
      </c>
      <c r="B2081" s="73">
        <v>532889</v>
      </c>
      <c r="C2081" s="71" t="s">
        <v>3261</v>
      </c>
      <c r="D2081" s="71" t="s">
        <v>185</v>
      </c>
    </row>
    <row r="2082" spans="1:4" ht="73" thickBot="1" x14ac:dyDescent="0.4">
      <c r="A2082" s="71" t="s">
        <v>3262</v>
      </c>
      <c r="B2082" s="73">
        <v>511728</v>
      </c>
      <c r="C2082" s="71" t="s">
        <v>170</v>
      </c>
      <c r="D2082" s="71" t="s">
        <v>187</v>
      </c>
    </row>
    <row r="2083" spans="1:4" ht="58.5" thickBot="1" x14ac:dyDescent="0.4">
      <c r="A2083" s="71" t="s">
        <v>3263</v>
      </c>
      <c r="B2083" s="73">
        <v>514360</v>
      </c>
      <c r="C2083" s="71" t="s">
        <v>170</v>
      </c>
      <c r="D2083" s="71" t="s">
        <v>568</v>
      </c>
    </row>
    <row r="2084" spans="1:4" ht="58.5" thickBot="1" x14ac:dyDescent="0.4">
      <c r="A2084" s="71" t="s">
        <v>3264</v>
      </c>
      <c r="B2084" s="73">
        <v>542323</v>
      </c>
      <c r="C2084" s="71" t="s">
        <v>3265</v>
      </c>
      <c r="D2084" s="71" t="s">
        <v>309</v>
      </c>
    </row>
    <row r="2085" spans="1:4" ht="73" thickBot="1" x14ac:dyDescent="0.4">
      <c r="A2085" s="71" t="s">
        <v>3266</v>
      </c>
      <c r="B2085" s="73">
        <v>540756</v>
      </c>
      <c r="C2085" s="71" t="s">
        <v>170</v>
      </c>
      <c r="D2085" s="71" t="s">
        <v>2950</v>
      </c>
    </row>
    <row r="2086" spans="1:4" ht="58.5" thickBot="1" x14ac:dyDescent="0.4">
      <c r="A2086" s="71" t="s">
        <v>3267</v>
      </c>
      <c r="B2086" s="73">
        <v>539393</v>
      </c>
      <c r="C2086" s="71" t="s">
        <v>170</v>
      </c>
      <c r="D2086" s="71" t="s">
        <v>848</v>
      </c>
    </row>
    <row r="2087" spans="1:4" ht="44" thickBot="1" x14ac:dyDescent="0.4">
      <c r="A2087" s="71" t="s">
        <v>3268</v>
      </c>
      <c r="B2087" s="73">
        <v>524322</v>
      </c>
      <c r="C2087" s="71" t="s">
        <v>170</v>
      </c>
      <c r="D2087" s="71" t="s">
        <v>208</v>
      </c>
    </row>
    <row r="2088" spans="1:4" ht="73" thickBot="1" x14ac:dyDescent="0.4">
      <c r="A2088" s="71" t="s">
        <v>3269</v>
      </c>
      <c r="B2088" s="73">
        <v>524109</v>
      </c>
      <c r="C2088" s="71" t="s">
        <v>3270</v>
      </c>
      <c r="D2088" s="71" t="s">
        <v>178</v>
      </c>
    </row>
    <row r="2089" spans="1:4" ht="58.5" thickBot="1" x14ac:dyDescent="0.4">
      <c r="A2089" s="71" t="s">
        <v>3271</v>
      </c>
      <c r="B2089" s="73">
        <v>524675</v>
      </c>
      <c r="C2089" s="71" t="s">
        <v>170</v>
      </c>
      <c r="D2089" s="71" t="s">
        <v>192</v>
      </c>
    </row>
    <row r="2090" spans="1:4" ht="58.5" thickBot="1" x14ac:dyDescent="0.4">
      <c r="A2090" s="71" t="s">
        <v>3272</v>
      </c>
      <c r="B2090" s="73">
        <v>531778</v>
      </c>
      <c r="C2090" s="71" t="s">
        <v>170</v>
      </c>
      <c r="D2090" s="71" t="s">
        <v>150</v>
      </c>
    </row>
    <row r="2091" spans="1:4" ht="58.5" thickBot="1" x14ac:dyDescent="0.4">
      <c r="A2091" s="71" t="s">
        <v>3273</v>
      </c>
      <c r="B2091" s="73">
        <v>504840</v>
      </c>
      <c r="C2091" s="71" t="s">
        <v>170</v>
      </c>
      <c r="D2091" s="71" t="s">
        <v>365</v>
      </c>
    </row>
    <row r="2092" spans="1:4" ht="58.5" thickBot="1" x14ac:dyDescent="0.4">
      <c r="A2092" s="71" t="s">
        <v>3274</v>
      </c>
      <c r="B2092" s="73">
        <v>531780</v>
      </c>
      <c r="C2092" s="71" t="s">
        <v>170</v>
      </c>
      <c r="D2092" s="71" t="s">
        <v>192</v>
      </c>
    </row>
    <row r="2093" spans="1:4" ht="44" thickBot="1" x14ac:dyDescent="0.4">
      <c r="A2093" s="71" t="s">
        <v>3275</v>
      </c>
      <c r="B2093" s="73">
        <v>500233</v>
      </c>
      <c r="C2093" s="71" t="s">
        <v>3276</v>
      </c>
      <c r="D2093" s="71" t="s">
        <v>447</v>
      </c>
    </row>
    <row r="2094" spans="1:4" ht="87.5" thickBot="1" x14ac:dyDescent="0.4">
      <c r="A2094" s="71" t="s">
        <v>3277</v>
      </c>
      <c r="B2094" s="73">
        <v>500234</v>
      </c>
      <c r="C2094" s="71" t="s">
        <v>3278</v>
      </c>
      <c r="D2094" s="71" t="s">
        <v>183</v>
      </c>
    </row>
    <row r="2095" spans="1:4" ht="58.5" thickBot="1" x14ac:dyDescent="0.4">
      <c r="A2095" s="71" t="s">
        <v>3279</v>
      </c>
      <c r="B2095" s="73">
        <v>521054</v>
      </c>
      <c r="C2095" s="71" t="s">
        <v>170</v>
      </c>
      <c r="D2095" s="71" t="s">
        <v>185</v>
      </c>
    </row>
    <row r="2096" spans="1:4" ht="44" thickBot="1" x14ac:dyDescent="0.4">
      <c r="A2096" s="71" t="s">
        <v>3280</v>
      </c>
      <c r="B2096" s="73">
        <v>530201</v>
      </c>
      <c r="C2096" s="71" t="s">
        <v>170</v>
      </c>
      <c r="D2096" s="71" t="s">
        <v>185</v>
      </c>
    </row>
    <row r="2097" spans="1:4" ht="58.5" thickBot="1" x14ac:dyDescent="0.4">
      <c r="A2097" s="71" t="s">
        <v>3281</v>
      </c>
      <c r="B2097" s="73">
        <v>539014</v>
      </c>
      <c r="C2097" s="71" t="s">
        <v>170</v>
      </c>
      <c r="D2097" s="71" t="s">
        <v>192</v>
      </c>
    </row>
    <row r="2098" spans="1:4" ht="87.5" thickBot="1" x14ac:dyDescent="0.4">
      <c r="A2098" s="71" t="s">
        <v>3282</v>
      </c>
      <c r="B2098" s="73">
        <v>522287</v>
      </c>
      <c r="C2098" s="71" t="s">
        <v>3283</v>
      </c>
      <c r="D2098" s="71" t="s">
        <v>213</v>
      </c>
    </row>
    <row r="2099" spans="1:4" ht="58.5" thickBot="1" x14ac:dyDescent="0.4">
      <c r="A2099" s="71" t="s">
        <v>3284</v>
      </c>
      <c r="B2099" s="71" t="s">
        <v>170</v>
      </c>
      <c r="C2099" s="71" t="s">
        <v>3285</v>
      </c>
      <c r="D2099" s="71" t="s">
        <v>261</v>
      </c>
    </row>
    <row r="2100" spans="1:4" ht="58.5" thickBot="1" x14ac:dyDescent="0.4">
      <c r="A2100" s="71" t="s">
        <v>3286</v>
      </c>
      <c r="B2100" s="73">
        <v>513509</v>
      </c>
      <c r="C2100" s="71" t="s">
        <v>3287</v>
      </c>
      <c r="D2100" s="71" t="s">
        <v>525</v>
      </c>
    </row>
    <row r="2101" spans="1:4" ht="73" thickBot="1" x14ac:dyDescent="0.4">
      <c r="A2101" s="71" t="s">
        <v>3288</v>
      </c>
      <c r="B2101" s="73">
        <v>533302</v>
      </c>
      <c r="C2101" s="71" t="s">
        <v>3289</v>
      </c>
      <c r="D2101" s="71" t="s">
        <v>190</v>
      </c>
    </row>
    <row r="2102" spans="1:4" ht="58.5" thickBot="1" x14ac:dyDescent="0.4">
      <c r="A2102" s="71" t="s">
        <v>3290</v>
      </c>
      <c r="B2102" s="73">
        <v>500235</v>
      </c>
      <c r="C2102" s="71" t="s">
        <v>3291</v>
      </c>
      <c r="D2102" s="71" t="s">
        <v>202</v>
      </c>
    </row>
    <row r="2103" spans="1:4" ht="44" thickBot="1" x14ac:dyDescent="0.4">
      <c r="A2103" s="71" t="s">
        <v>3292</v>
      </c>
      <c r="B2103" s="73">
        <v>532468</v>
      </c>
      <c r="C2103" s="71" t="s">
        <v>170</v>
      </c>
      <c r="D2103" s="71" t="s">
        <v>336</v>
      </c>
    </row>
    <row r="2104" spans="1:4" ht="58.5" thickBot="1" x14ac:dyDescent="0.4">
      <c r="A2104" s="71" t="s">
        <v>3293</v>
      </c>
      <c r="B2104" s="73">
        <v>514322</v>
      </c>
      <c r="C2104" s="71" t="s">
        <v>170</v>
      </c>
      <c r="D2104" s="71" t="s">
        <v>185</v>
      </c>
    </row>
    <row r="2105" spans="1:4" ht="87.5" thickBot="1" x14ac:dyDescent="0.4">
      <c r="A2105" s="71" t="s">
        <v>3294</v>
      </c>
      <c r="B2105" s="73">
        <v>511131</v>
      </c>
      <c r="C2105" s="71" t="s">
        <v>170</v>
      </c>
      <c r="D2105" s="71" t="s">
        <v>256</v>
      </c>
    </row>
    <row r="2106" spans="1:4" ht="44" thickBot="1" x14ac:dyDescent="0.4">
      <c r="A2106" s="71" t="s">
        <v>3295</v>
      </c>
      <c r="B2106" s="73">
        <v>526668</v>
      </c>
      <c r="C2106" s="71" t="s">
        <v>3296</v>
      </c>
      <c r="D2106" s="71" t="s">
        <v>371</v>
      </c>
    </row>
    <row r="2107" spans="1:4" ht="58.5" thickBot="1" x14ac:dyDescent="0.4">
      <c r="A2107" s="71" t="s">
        <v>3297</v>
      </c>
      <c r="B2107" s="73">
        <v>532741</v>
      </c>
      <c r="C2107" s="71" t="s">
        <v>3298</v>
      </c>
      <c r="D2107" s="71" t="s">
        <v>202</v>
      </c>
    </row>
    <row r="2108" spans="1:4" ht="58.5" thickBot="1" x14ac:dyDescent="0.4">
      <c r="A2108" s="71" t="s">
        <v>3299</v>
      </c>
      <c r="B2108" s="73">
        <v>524604</v>
      </c>
      <c r="C2108" s="71" t="s">
        <v>170</v>
      </c>
      <c r="D2108" s="71" t="s">
        <v>208</v>
      </c>
    </row>
    <row r="2109" spans="1:4" ht="58.5" thickBot="1" x14ac:dyDescent="0.4">
      <c r="A2109" s="71" t="s">
        <v>3300</v>
      </c>
      <c r="B2109" s="73">
        <v>780003</v>
      </c>
      <c r="C2109" s="71" t="s">
        <v>170</v>
      </c>
      <c r="D2109" s="71" t="s">
        <v>261</v>
      </c>
    </row>
    <row r="2110" spans="1:4" ht="73" thickBot="1" x14ac:dyDescent="0.4">
      <c r="A2110" s="71" t="s">
        <v>3301</v>
      </c>
      <c r="B2110" s="73">
        <v>506184</v>
      </c>
      <c r="C2110" s="71" t="s">
        <v>3302</v>
      </c>
      <c r="D2110" s="71" t="s">
        <v>284</v>
      </c>
    </row>
    <row r="2111" spans="1:4" ht="58.5" thickBot="1" x14ac:dyDescent="0.4">
      <c r="A2111" s="71" t="s">
        <v>3303</v>
      </c>
      <c r="B2111" s="73">
        <v>538896</v>
      </c>
      <c r="C2111" s="71" t="s">
        <v>170</v>
      </c>
      <c r="D2111" s="71" t="s">
        <v>218</v>
      </c>
    </row>
    <row r="2112" spans="1:4" ht="58.5" thickBot="1" x14ac:dyDescent="0.4">
      <c r="A2112" s="71" t="s">
        <v>3304</v>
      </c>
      <c r="B2112" s="73">
        <v>541005</v>
      </c>
      <c r="C2112" s="71" t="s">
        <v>170</v>
      </c>
      <c r="D2112" s="71" t="s">
        <v>577</v>
      </c>
    </row>
    <row r="2113" spans="1:4" ht="73" thickBot="1" x14ac:dyDescent="0.4">
      <c r="A2113" s="71" t="s">
        <v>3305</v>
      </c>
      <c r="B2113" s="73">
        <v>521242</v>
      </c>
      <c r="C2113" s="71" t="s">
        <v>170</v>
      </c>
      <c r="D2113" s="71" t="s">
        <v>185</v>
      </c>
    </row>
    <row r="2114" spans="1:4" ht="44" thickBot="1" x14ac:dyDescent="0.4">
      <c r="A2114" s="71" t="s">
        <v>3306</v>
      </c>
      <c r="B2114" s="73">
        <v>500236</v>
      </c>
      <c r="C2114" s="71" t="s">
        <v>3307</v>
      </c>
      <c r="D2114" s="74" t="s">
        <v>536</v>
      </c>
    </row>
    <row r="2115" spans="1:4" ht="58.5" thickBot="1" x14ac:dyDescent="0.4">
      <c r="A2115" s="71" t="s">
        <v>3308</v>
      </c>
      <c r="B2115" s="73">
        <v>513456</v>
      </c>
      <c r="C2115" s="71" t="s">
        <v>170</v>
      </c>
      <c r="D2115" s="71" t="s">
        <v>493</v>
      </c>
    </row>
    <row r="2116" spans="1:4" ht="73" thickBot="1" x14ac:dyDescent="0.4">
      <c r="A2116" s="71" t="s">
        <v>3309</v>
      </c>
      <c r="B2116" s="73">
        <v>506525</v>
      </c>
      <c r="C2116" s="71" t="s">
        <v>3310</v>
      </c>
      <c r="D2116" s="71" t="s">
        <v>218</v>
      </c>
    </row>
    <row r="2117" spans="1:4" ht="58.5" thickBot="1" x14ac:dyDescent="0.4">
      <c r="A2117" s="71" t="s">
        <v>3311</v>
      </c>
      <c r="B2117" s="73">
        <v>507779</v>
      </c>
      <c r="C2117" s="71" t="s">
        <v>170</v>
      </c>
      <c r="D2117" s="71" t="s">
        <v>365</v>
      </c>
    </row>
    <row r="2118" spans="1:4" ht="58.5" thickBot="1" x14ac:dyDescent="0.4">
      <c r="A2118" s="71" t="s">
        <v>3312</v>
      </c>
      <c r="B2118" s="73">
        <v>500165</v>
      </c>
      <c r="C2118" s="71" t="s">
        <v>3313</v>
      </c>
      <c r="D2118" s="71" t="s">
        <v>447</v>
      </c>
    </row>
    <row r="2119" spans="1:4" ht="58.5" thickBot="1" x14ac:dyDescent="0.4">
      <c r="A2119" s="71" t="s">
        <v>3314</v>
      </c>
      <c r="B2119" s="73">
        <v>540515</v>
      </c>
      <c r="C2119" s="71" t="s">
        <v>170</v>
      </c>
      <c r="D2119" s="71" t="s">
        <v>153</v>
      </c>
    </row>
    <row r="2120" spans="1:4" ht="58.5" thickBot="1" x14ac:dyDescent="0.4">
      <c r="A2120" s="71" t="s">
        <v>3315</v>
      </c>
      <c r="B2120" s="73">
        <v>512399</v>
      </c>
      <c r="C2120" s="71" t="s">
        <v>170</v>
      </c>
      <c r="D2120" s="71" t="s">
        <v>153</v>
      </c>
    </row>
    <row r="2121" spans="1:4" ht="44" thickBot="1" x14ac:dyDescent="0.4">
      <c r="A2121" s="71" t="s">
        <v>3316</v>
      </c>
      <c r="B2121" s="73">
        <v>512036</v>
      </c>
      <c r="C2121" s="71" t="s">
        <v>170</v>
      </c>
      <c r="D2121" s="71" t="s">
        <v>185</v>
      </c>
    </row>
    <row r="2122" spans="1:4" ht="44" thickBot="1" x14ac:dyDescent="0.4">
      <c r="A2122" s="71" t="s">
        <v>3317</v>
      </c>
      <c r="B2122" s="73">
        <v>539679</v>
      </c>
      <c r="C2122" s="71" t="s">
        <v>170</v>
      </c>
      <c r="D2122" s="71" t="s">
        <v>187</v>
      </c>
    </row>
    <row r="2123" spans="1:4" ht="87.5" thickBot="1" x14ac:dyDescent="0.4">
      <c r="A2123" s="71" t="s">
        <v>3318</v>
      </c>
      <c r="B2123" s="71" t="s">
        <v>170</v>
      </c>
      <c r="C2123" s="71" t="s">
        <v>3319</v>
      </c>
      <c r="D2123" s="71" t="s">
        <v>181</v>
      </c>
    </row>
    <row r="2124" spans="1:4" ht="73" thickBot="1" x14ac:dyDescent="0.4">
      <c r="A2124" s="71" t="s">
        <v>3320</v>
      </c>
      <c r="B2124" s="73">
        <v>526115</v>
      </c>
      <c r="C2124" s="71" t="s">
        <v>170</v>
      </c>
      <c r="D2124" s="71" t="s">
        <v>284</v>
      </c>
    </row>
    <row r="2125" spans="1:4" ht="58.5" thickBot="1" x14ac:dyDescent="0.4">
      <c r="A2125" s="71" t="s">
        <v>3321</v>
      </c>
      <c r="B2125" s="73">
        <v>541161</v>
      </c>
      <c r="C2125" s="71" t="s">
        <v>3322</v>
      </c>
      <c r="D2125" s="71" t="s">
        <v>256</v>
      </c>
    </row>
    <row r="2126" spans="1:4" ht="44" thickBot="1" x14ac:dyDescent="0.4">
      <c r="A2126" s="71" t="s">
        <v>3323</v>
      </c>
      <c r="B2126" s="73">
        <v>533451</v>
      </c>
      <c r="C2126" s="71" t="s">
        <v>3324</v>
      </c>
      <c r="D2126" s="71" t="s">
        <v>309</v>
      </c>
    </row>
    <row r="2127" spans="1:4" ht="58.5" thickBot="1" x14ac:dyDescent="0.4">
      <c r="A2127" s="71" t="s">
        <v>3325</v>
      </c>
      <c r="B2127" s="73">
        <v>538928</v>
      </c>
      <c r="C2127" s="71" t="s">
        <v>170</v>
      </c>
      <c r="D2127" s="71" t="s">
        <v>187</v>
      </c>
    </row>
    <row r="2128" spans="1:4" ht="73" thickBot="1" x14ac:dyDescent="0.4">
      <c r="A2128" s="71" t="s">
        <v>3326</v>
      </c>
      <c r="B2128" s="73">
        <v>537784</v>
      </c>
      <c r="C2128" s="71" t="s">
        <v>170</v>
      </c>
      <c r="D2128" s="71" t="s">
        <v>591</v>
      </c>
    </row>
    <row r="2129" spans="1:4" ht="58.5" thickBot="1" x14ac:dyDescent="0.4">
      <c r="A2129" s="71" t="s">
        <v>3327</v>
      </c>
      <c r="B2129" s="73">
        <v>590003</v>
      </c>
      <c r="C2129" s="71" t="s">
        <v>3328</v>
      </c>
      <c r="D2129" s="71" t="s">
        <v>488</v>
      </c>
    </row>
    <row r="2130" spans="1:4" ht="58.5" thickBot="1" x14ac:dyDescent="0.4">
      <c r="A2130" s="71" t="s">
        <v>3329</v>
      </c>
      <c r="B2130" s="73">
        <v>531687</v>
      </c>
      <c r="C2130" s="71" t="s">
        <v>3330</v>
      </c>
      <c r="D2130" s="71" t="s">
        <v>368</v>
      </c>
    </row>
    <row r="2131" spans="1:4" ht="73" thickBot="1" x14ac:dyDescent="0.4">
      <c r="A2131" s="71" t="s">
        <v>3331</v>
      </c>
      <c r="B2131" s="73">
        <v>539533</v>
      </c>
      <c r="C2131" s="71" t="s">
        <v>170</v>
      </c>
      <c r="D2131" s="71" t="s">
        <v>153</v>
      </c>
    </row>
    <row r="2132" spans="1:4" ht="58.5" thickBot="1" x14ac:dyDescent="0.4">
      <c r="A2132" s="71" t="s">
        <v>3332</v>
      </c>
      <c r="B2132" s="73">
        <v>502933</v>
      </c>
      <c r="C2132" s="71" t="s">
        <v>170</v>
      </c>
      <c r="D2132" s="71" t="s">
        <v>185</v>
      </c>
    </row>
    <row r="2133" spans="1:4" ht="131" thickBot="1" x14ac:dyDescent="0.4">
      <c r="A2133" s="71" t="s">
        <v>3333</v>
      </c>
      <c r="B2133" s="73">
        <v>532925</v>
      </c>
      <c r="C2133" s="71" t="s">
        <v>3334</v>
      </c>
      <c r="D2133" s="71" t="s">
        <v>568</v>
      </c>
    </row>
    <row r="2134" spans="1:4" ht="58.5" thickBot="1" x14ac:dyDescent="0.4">
      <c r="A2134" s="71" t="s">
        <v>3335</v>
      </c>
      <c r="B2134" s="73">
        <v>532899</v>
      </c>
      <c r="C2134" s="71" t="s">
        <v>3336</v>
      </c>
      <c r="D2134" s="71" t="s">
        <v>368</v>
      </c>
    </row>
    <row r="2135" spans="1:4" ht="44" thickBot="1" x14ac:dyDescent="0.4">
      <c r="A2135" s="71" t="s">
        <v>3337</v>
      </c>
      <c r="B2135" s="73">
        <v>524444</v>
      </c>
      <c r="C2135" s="71" t="s">
        <v>170</v>
      </c>
      <c r="D2135" s="71" t="s">
        <v>419</v>
      </c>
    </row>
    <row r="2136" spans="1:4" ht="44" thickBot="1" x14ac:dyDescent="0.4">
      <c r="A2136" s="71" t="s">
        <v>3338</v>
      </c>
      <c r="B2136" s="73">
        <v>535136</v>
      </c>
      <c r="C2136" s="71" t="s">
        <v>170</v>
      </c>
      <c r="D2136" s="71" t="s">
        <v>185</v>
      </c>
    </row>
    <row r="2137" spans="1:4" ht="73" thickBot="1" x14ac:dyDescent="0.4">
      <c r="A2137" s="71" t="s">
        <v>3339</v>
      </c>
      <c r="B2137" s="73">
        <v>590041</v>
      </c>
      <c r="C2137" s="71" t="s">
        <v>3340</v>
      </c>
      <c r="D2137" s="71" t="s">
        <v>316</v>
      </c>
    </row>
    <row r="2138" spans="1:4" ht="73" thickBot="1" x14ac:dyDescent="0.4">
      <c r="A2138" s="71" t="s">
        <v>3341</v>
      </c>
      <c r="B2138" s="73">
        <v>530255</v>
      </c>
      <c r="C2138" s="71" t="s">
        <v>170</v>
      </c>
      <c r="D2138" s="71" t="s">
        <v>164</v>
      </c>
    </row>
    <row r="2139" spans="1:4" ht="44" thickBot="1" x14ac:dyDescent="0.4">
      <c r="A2139" s="71" t="s">
        <v>3342</v>
      </c>
      <c r="B2139" s="73">
        <v>539276</v>
      </c>
      <c r="C2139" s="71" t="s">
        <v>38</v>
      </c>
      <c r="D2139" s="71" t="s">
        <v>2950</v>
      </c>
    </row>
    <row r="2140" spans="1:4" ht="44" thickBot="1" x14ac:dyDescent="0.4">
      <c r="A2140" s="71" t="s">
        <v>3343</v>
      </c>
      <c r="B2140" s="73">
        <v>504084</v>
      </c>
      <c r="C2140" s="71" t="s">
        <v>170</v>
      </c>
      <c r="D2140" s="71" t="s">
        <v>468</v>
      </c>
    </row>
    <row r="2141" spans="1:4" ht="44" thickBot="1" x14ac:dyDescent="0.4">
      <c r="A2141" s="71" t="s">
        <v>3344</v>
      </c>
      <c r="B2141" s="73">
        <v>539562</v>
      </c>
      <c r="C2141" s="71" t="s">
        <v>170</v>
      </c>
      <c r="D2141" s="71" t="s">
        <v>153</v>
      </c>
    </row>
    <row r="2142" spans="1:4" ht="44" thickBot="1" x14ac:dyDescent="0.4">
      <c r="A2142" s="71" t="s">
        <v>3345</v>
      </c>
      <c r="B2142" s="73">
        <v>530357</v>
      </c>
      <c r="C2142" s="71" t="s">
        <v>170</v>
      </c>
      <c r="D2142" s="71" t="s">
        <v>153</v>
      </c>
    </row>
    <row r="2143" spans="1:4" ht="44" thickBot="1" x14ac:dyDescent="0.4">
      <c r="A2143" s="71" t="s">
        <v>3346</v>
      </c>
      <c r="B2143" s="73">
        <v>530357</v>
      </c>
      <c r="C2143" s="71" t="s">
        <v>170</v>
      </c>
      <c r="D2143" s="71" t="s">
        <v>153</v>
      </c>
    </row>
    <row r="2144" spans="1:4" ht="58.5" thickBot="1" x14ac:dyDescent="0.4">
      <c r="A2144" s="71" t="s">
        <v>3347</v>
      </c>
      <c r="B2144" s="73">
        <v>526067</v>
      </c>
      <c r="C2144" s="71" t="s">
        <v>170</v>
      </c>
      <c r="D2144" s="71" t="s">
        <v>365</v>
      </c>
    </row>
    <row r="2145" spans="1:4" ht="58.5" thickBot="1" x14ac:dyDescent="0.4">
      <c r="A2145" s="71" t="s">
        <v>3348</v>
      </c>
      <c r="B2145" s="73">
        <v>531784</v>
      </c>
      <c r="C2145" s="71" t="s">
        <v>170</v>
      </c>
      <c r="D2145" s="71" t="s">
        <v>568</v>
      </c>
    </row>
    <row r="2146" spans="1:4" ht="58.5" thickBot="1" x14ac:dyDescent="0.4">
      <c r="A2146" s="71" t="s">
        <v>3349</v>
      </c>
      <c r="B2146" s="73">
        <v>590066</v>
      </c>
      <c r="C2146" s="71" t="s">
        <v>3350</v>
      </c>
      <c r="D2146" s="71" t="s">
        <v>183</v>
      </c>
    </row>
    <row r="2147" spans="1:4" ht="116.5" thickBot="1" x14ac:dyDescent="0.4">
      <c r="A2147" s="71" t="s">
        <v>3351</v>
      </c>
      <c r="B2147" s="73">
        <v>533192</v>
      </c>
      <c r="C2147" s="71" t="s">
        <v>3352</v>
      </c>
      <c r="D2147" s="71" t="s">
        <v>869</v>
      </c>
    </row>
    <row r="2148" spans="1:4" ht="44" thickBot="1" x14ac:dyDescent="0.4">
      <c r="A2148" s="71" t="s">
        <v>3353</v>
      </c>
      <c r="B2148" s="73">
        <v>540385</v>
      </c>
      <c r="C2148" s="71" t="s">
        <v>170</v>
      </c>
      <c r="D2148" s="71" t="s">
        <v>153</v>
      </c>
    </row>
    <row r="2149" spans="1:4" ht="73" thickBot="1" x14ac:dyDescent="0.4">
      <c r="A2149" s="71" t="s">
        <v>3354</v>
      </c>
      <c r="B2149" s="73">
        <v>532054</v>
      </c>
      <c r="C2149" s="71" t="s">
        <v>3355</v>
      </c>
      <c r="D2149" s="71" t="s">
        <v>284</v>
      </c>
    </row>
    <row r="2150" spans="1:4" ht="58.5" thickBot="1" x14ac:dyDescent="0.4">
      <c r="A2150" s="71" t="s">
        <v>3356</v>
      </c>
      <c r="B2150" s="73">
        <v>532714</v>
      </c>
      <c r="C2150" s="71" t="s">
        <v>3357</v>
      </c>
      <c r="D2150" s="71" t="s">
        <v>213</v>
      </c>
    </row>
    <row r="2151" spans="1:4" ht="58.5" thickBot="1" x14ac:dyDescent="0.4">
      <c r="A2151" s="71" t="s">
        <v>3358</v>
      </c>
      <c r="B2151" s="73">
        <v>508993</v>
      </c>
      <c r="C2151" s="71" t="s">
        <v>170</v>
      </c>
      <c r="D2151" s="71" t="s">
        <v>256</v>
      </c>
    </row>
    <row r="2152" spans="1:4" ht="58.5" thickBot="1" x14ac:dyDescent="0.4">
      <c r="A2152" s="71" t="s">
        <v>3359</v>
      </c>
      <c r="B2152" s="73">
        <v>518011</v>
      </c>
      <c r="C2152" s="71" t="s">
        <v>170</v>
      </c>
      <c r="D2152" s="71" t="s">
        <v>183</v>
      </c>
    </row>
    <row r="2153" spans="1:4" ht="73" thickBot="1" x14ac:dyDescent="0.4">
      <c r="A2153" s="71" t="s">
        <v>3360</v>
      </c>
      <c r="B2153" s="71" t="s">
        <v>170</v>
      </c>
      <c r="C2153" s="71" t="s">
        <v>3361</v>
      </c>
      <c r="D2153" s="71" t="s">
        <v>181</v>
      </c>
    </row>
    <row r="2154" spans="1:4" ht="44" thickBot="1" x14ac:dyDescent="0.4">
      <c r="A2154" s="71" t="s">
        <v>3362</v>
      </c>
      <c r="B2154" s="73">
        <v>517569</v>
      </c>
      <c r="C2154" s="71" t="s">
        <v>3363</v>
      </c>
      <c r="D2154" s="71" t="s">
        <v>468</v>
      </c>
    </row>
    <row r="2155" spans="1:4" ht="58.5" thickBot="1" x14ac:dyDescent="0.4">
      <c r="A2155" s="71" t="s">
        <v>3364</v>
      </c>
      <c r="B2155" s="73">
        <v>519602</v>
      </c>
      <c r="C2155" s="71" t="s">
        <v>3365</v>
      </c>
      <c r="D2155" s="71" t="s">
        <v>263</v>
      </c>
    </row>
    <row r="2156" spans="1:4" ht="44" thickBot="1" x14ac:dyDescent="0.4">
      <c r="A2156" s="71" t="s">
        <v>3366</v>
      </c>
      <c r="B2156" s="73">
        <v>506528</v>
      </c>
      <c r="C2156" s="71" t="s">
        <v>170</v>
      </c>
      <c r="D2156" s="71" t="s">
        <v>330</v>
      </c>
    </row>
    <row r="2157" spans="1:4" ht="44" thickBot="1" x14ac:dyDescent="0.4">
      <c r="A2157" s="71" t="s">
        <v>3367</v>
      </c>
      <c r="B2157" s="73">
        <v>531163</v>
      </c>
      <c r="C2157" s="71" t="s">
        <v>3368</v>
      </c>
      <c r="D2157" s="71" t="s">
        <v>330</v>
      </c>
    </row>
    <row r="2158" spans="1:4" ht="58.5" thickBot="1" x14ac:dyDescent="0.4">
      <c r="A2158" s="71" t="s">
        <v>3369</v>
      </c>
      <c r="B2158" s="73">
        <v>506530</v>
      </c>
      <c r="C2158" s="71" t="s">
        <v>170</v>
      </c>
      <c r="D2158" s="71" t="s">
        <v>365</v>
      </c>
    </row>
    <row r="2159" spans="1:4" ht="58.5" thickBot="1" x14ac:dyDescent="0.4">
      <c r="A2159" s="71" t="s">
        <v>3370</v>
      </c>
      <c r="B2159" s="73">
        <v>505890</v>
      </c>
      <c r="C2159" s="71" t="s">
        <v>170</v>
      </c>
      <c r="D2159" s="71" t="s">
        <v>178</v>
      </c>
    </row>
    <row r="2160" spans="1:4" ht="58.5" thickBot="1" x14ac:dyDescent="0.4">
      <c r="A2160" s="71" t="s">
        <v>3371</v>
      </c>
      <c r="B2160" s="73">
        <v>505890</v>
      </c>
      <c r="C2160" s="71" t="s">
        <v>170</v>
      </c>
      <c r="D2160" s="71" t="s">
        <v>178</v>
      </c>
    </row>
    <row r="2161" spans="1:4" ht="73" thickBot="1" x14ac:dyDescent="0.4">
      <c r="A2161" s="71" t="s">
        <v>3372</v>
      </c>
      <c r="B2161" s="73">
        <v>540953</v>
      </c>
      <c r="C2161" s="71" t="s">
        <v>170</v>
      </c>
      <c r="D2161" s="71" t="s">
        <v>284</v>
      </c>
    </row>
    <row r="2162" spans="1:4" ht="44" thickBot="1" x14ac:dyDescent="0.4">
      <c r="A2162" s="71" t="s">
        <v>3373</v>
      </c>
      <c r="B2162" s="73">
        <v>530163</v>
      </c>
      <c r="C2162" s="71" t="s">
        <v>170</v>
      </c>
      <c r="D2162" s="71" t="s">
        <v>208</v>
      </c>
    </row>
    <row r="2163" spans="1:4" ht="73" thickBot="1" x14ac:dyDescent="0.4">
      <c r="A2163" s="71" t="s">
        <v>3374</v>
      </c>
      <c r="B2163" s="73">
        <v>532686</v>
      </c>
      <c r="C2163" s="71" t="s">
        <v>3375</v>
      </c>
      <c r="D2163" s="71" t="s">
        <v>293</v>
      </c>
    </row>
    <row r="2164" spans="1:4" ht="73" thickBot="1" x14ac:dyDescent="0.4">
      <c r="A2164" s="71" t="s">
        <v>3376</v>
      </c>
      <c r="B2164" s="73">
        <v>532686</v>
      </c>
      <c r="C2164" s="71" t="s">
        <v>3375</v>
      </c>
      <c r="D2164" s="71" t="s">
        <v>293</v>
      </c>
    </row>
    <row r="2165" spans="1:4" ht="44" thickBot="1" x14ac:dyDescent="0.4">
      <c r="A2165" s="71" t="s">
        <v>3377</v>
      </c>
      <c r="B2165" s="73">
        <v>507180</v>
      </c>
      <c r="C2165" s="71" t="s">
        <v>3378</v>
      </c>
      <c r="D2165" s="71" t="s">
        <v>869</v>
      </c>
    </row>
    <row r="2166" spans="1:4" ht="58.5" thickBot="1" x14ac:dyDescent="0.4">
      <c r="A2166" s="71" t="s">
        <v>3379</v>
      </c>
      <c r="B2166" s="73">
        <v>524174</v>
      </c>
      <c r="C2166" s="71" t="s">
        <v>170</v>
      </c>
      <c r="D2166" s="71" t="s">
        <v>218</v>
      </c>
    </row>
    <row r="2167" spans="1:4" ht="87.5" thickBot="1" x14ac:dyDescent="0.4">
      <c r="A2167" s="71" t="s">
        <v>3380</v>
      </c>
      <c r="B2167" s="73">
        <v>533289</v>
      </c>
      <c r="C2167" s="71" t="s">
        <v>3381</v>
      </c>
      <c r="D2167" s="71" t="s">
        <v>491</v>
      </c>
    </row>
    <row r="2168" spans="1:4" ht="58.5" thickBot="1" x14ac:dyDescent="0.4">
      <c r="A2168" s="71" t="s">
        <v>3382</v>
      </c>
      <c r="B2168" s="73">
        <v>502937</v>
      </c>
      <c r="C2168" s="71" t="s">
        <v>3383</v>
      </c>
      <c r="D2168" s="71" t="s">
        <v>159</v>
      </c>
    </row>
    <row r="2169" spans="1:4" ht="73" thickBot="1" x14ac:dyDescent="0.4">
      <c r="A2169" s="71" t="s">
        <v>3384</v>
      </c>
      <c r="B2169" s="73">
        <v>532732</v>
      </c>
      <c r="C2169" s="71" t="s">
        <v>3385</v>
      </c>
      <c r="D2169" s="71" t="s">
        <v>284</v>
      </c>
    </row>
    <row r="2170" spans="1:4" ht="44" thickBot="1" x14ac:dyDescent="0.4">
      <c r="A2170" s="71" t="s">
        <v>3386</v>
      </c>
      <c r="B2170" s="73">
        <v>507948</v>
      </c>
      <c r="C2170" s="71" t="s">
        <v>170</v>
      </c>
      <c r="D2170" s="71" t="s">
        <v>187</v>
      </c>
    </row>
    <row r="2171" spans="1:4" ht="73" thickBot="1" x14ac:dyDescent="0.4">
      <c r="A2171" s="71" t="s">
        <v>3387</v>
      </c>
      <c r="B2171" s="73">
        <v>512597</v>
      </c>
      <c r="C2171" s="71" t="s">
        <v>3388</v>
      </c>
      <c r="D2171" s="71" t="s">
        <v>187</v>
      </c>
    </row>
    <row r="2172" spans="1:4" ht="58.5" thickBot="1" x14ac:dyDescent="0.4">
      <c r="A2172" s="71" t="s">
        <v>3389</v>
      </c>
      <c r="B2172" s="71" t="s">
        <v>170</v>
      </c>
      <c r="C2172" s="71" t="s">
        <v>3390</v>
      </c>
      <c r="D2172" s="71" t="s">
        <v>187</v>
      </c>
    </row>
    <row r="2173" spans="1:4" ht="44" thickBot="1" x14ac:dyDescent="0.4">
      <c r="A2173" s="71" t="s">
        <v>3391</v>
      </c>
      <c r="B2173" s="73">
        <v>500239</v>
      </c>
      <c r="C2173" s="71" t="s">
        <v>170</v>
      </c>
      <c r="D2173" s="71" t="s">
        <v>185</v>
      </c>
    </row>
    <row r="2174" spans="1:4" ht="58.5" thickBot="1" x14ac:dyDescent="0.4">
      <c r="A2174" s="71" t="s">
        <v>3392</v>
      </c>
      <c r="B2174" s="73">
        <v>531609</v>
      </c>
      <c r="C2174" s="71" t="s">
        <v>170</v>
      </c>
      <c r="D2174" s="71" t="s">
        <v>365</v>
      </c>
    </row>
    <row r="2175" spans="1:4" ht="44" thickBot="1" x14ac:dyDescent="0.4">
      <c r="A2175" s="71" t="s">
        <v>3393</v>
      </c>
      <c r="B2175" s="73">
        <v>540775</v>
      </c>
      <c r="C2175" s="71" t="s">
        <v>3394</v>
      </c>
      <c r="D2175" s="71" t="s">
        <v>596</v>
      </c>
    </row>
    <row r="2176" spans="1:4" ht="44" thickBot="1" x14ac:dyDescent="0.4">
      <c r="A2176" s="71" t="s">
        <v>3395</v>
      </c>
      <c r="B2176" s="73">
        <v>540775</v>
      </c>
      <c r="C2176" s="71" t="s">
        <v>3394</v>
      </c>
      <c r="D2176" s="71" t="s">
        <v>596</v>
      </c>
    </row>
    <row r="2177" spans="1:4" ht="58.5" thickBot="1" x14ac:dyDescent="0.4">
      <c r="A2177" s="71" t="s">
        <v>3396</v>
      </c>
      <c r="B2177" s="73">
        <v>590068</v>
      </c>
      <c r="C2177" s="71" t="s">
        <v>3397</v>
      </c>
      <c r="D2177" s="71" t="s">
        <v>192</v>
      </c>
    </row>
    <row r="2178" spans="1:4" ht="73" thickBot="1" x14ac:dyDescent="0.4">
      <c r="A2178" s="71" t="s">
        <v>3398</v>
      </c>
      <c r="B2178" s="73">
        <v>507794</v>
      </c>
      <c r="C2178" s="71" t="s">
        <v>170</v>
      </c>
      <c r="D2178" s="71" t="s">
        <v>678</v>
      </c>
    </row>
    <row r="2179" spans="1:4" ht="58.5" thickBot="1" x14ac:dyDescent="0.4">
      <c r="A2179" s="71" t="s">
        <v>3399</v>
      </c>
      <c r="B2179" s="73">
        <v>504269</v>
      </c>
      <c r="C2179" s="71" t="s">
        <v>3400</v>
      </c>
      <c r="D2179" s="71" t="s">
        <v>935</v>
      </c>
    </row>
    <row r="2180" spans="1:4" ht="58.5" thickBot="1" x14ac:dyDescent="0.4">
      <c r="A2180" s="71" t="s">
        <v>3401</v>
      </c>
      <c r="B2180" s="73">
        <v>590068</v>
      </c>
      <c r="C2180" s="71" t="s">
        <v>3397</v>
      </c>
      <c r="D2180" s="71" t="s">
        <v>192</v>
      </c>
    </row>
    <row r="2181" spans="1:4" ht="58.5" thickBot="1" x14ac:dyDescent="0.4">
      <c r="A2181" s="71" t="s">
        <v>3402</v>
      </c>
      <c r="B2181" s="73">
        <v>519064</v>
      </c>
      <c r="C2181" s="71" t="s">
        <v>170</v>
      </c>
      <c r="D2181" s="71" t="s">
        <v>368</v>
      </c>
    </row>
    <row r="2182" spans="1:4" ht="58.5" thickBot="1" x14ac:dyDescent="0.4">
      <c r="A2182" s="71" t="s">
        <v>3403</v>
      </c>
      <c r="B2182" s="73">
        <v>531892</v>
      </c>
      <c r="C2182" s="71" t="s">
        <v>3404</v>
      </c>
      <c r="D2182" s="71" t="s">
        <v>153</v>
      </c>
    </row>
    <row r="2183" spans="1:4" ht="58.5" thickBot="1" x14ac:dyDescent="0.4">
      <c r="A2183" s="71" t="s">
        <v>3405</v>
      </c>
      <c r="B2183" s="73">
        <v>506178</v>
      </c>
      <c r="C2183" s="71" t="s">
        <v>170</v>
      </c>
      <c r="D2183" s="71" t="s">
        <v>192</v>
      </c>
    </row>
    <row r="2184" spans="1:4" ht="58.5" thickBot="1" x14ac:dyDescent="0.4">
      <c r="A2184" s="71" t="s">
        <v>3406</v>
      </c>
      <c r="B2184" s="73">
        <v>521127</v>
      </c>
      <c r="C2184" s="71" t="s">
        <v>170</v>
      </c>
      <c r="D2184" s="71" t="s">
        <v>185</v>
      </c>
    </row>
    <row r="2185" spans="1:4" ht="87.5" thickBot="1" x14ac:dyDescent="0.4">
      <c r="A2185" s="71" t="s">
        <v>3407</v>
      </c>
      <c r="B2185" s="73">
        <v>539788</v>
      </c>
      <c r="C2185" s="71" t="s">
        <v>170</v>
      </c>
      <c r="D2185" s="71" t="s">
        <v>204</v>
      </c>
    </row>
    <row r="2186" spans="1:4" ht="58.5" thickBot="1" x14ac:dyDescent="0.4">
      <c r="A2186" s="71" t="s">
        <v>3408</v>
      </c>
      <c r="B2186" s="73">
        <v>507435</v>
      </c>
      <c r="C2186" s="71" t="s">
        <v>170</v>
      </c>
      <c r="D2186" s="71" t="s">
        <v>802</v>
      </c>
    </row>
    <row r="2187" spans="1:4" ht="58.5" thickBot="1" x14ac:dyDescent="0.4">
      <c r="A2187" s="71" t="s">
        <v>3409</v>
      </c>
      <c r="B2187" s="73">
        <v>507435</v>
      </c>
      <c r="C2187" s="71" t="s">
        <v>170</v>
      </c>
      <c r="D2187" s="71" t="s">
        <v>802</v>
      </c>
    </row>
    <row r="2188" spans="1:4" ht="44" thickBot="1" x14ac:dyDescent="0.4">
      <c r="A2188" s="71" t="s">
        <v>3410</v>
      </c>
      <c r="B2188" s="73">
        <v>535730</v>
      </c>
      <c r="C2188" s="71" t="s">
        <v>170</v>
      </c>
      <c r="D2188" s="71" t="s">
        <v>185</v>
      </c>
    </row>
    <row r="2189" spans="1:4" ht="87.5" thickBot="1" x14ac:dyDescent="0.4">
      <c r="A2189" s="71" t="s">
        <v>3411</v>
      </c>
      <c r="B2189" s="73">
        <v>531692</v>
      </c>
      <c r="C2189" s="71" t="s">
        <v>170</v>
      </c>
      <c r="D2189" s="71" t="s">
        <v>371</v>
      </c>
    </row>
    <row r="2190" spans="1:4" ht="58.5" thickBot="1" x14ac:dyDescent="0.4">
      <c r="A2190" s="71" t="s">
        <v>3412</v>
      </c>
      <c r="B2190" s="73">
        <v>513693</v>
      </c>
      <c r="C2190" s="71" t="s">
        <v>170</v>
      </c>
      <c r="D2190" s="71" t="s">
        <v>202</v>
      </c>
    </row>
    <row r="2191" spans="1:4" ht="58.5" thickBot="1" x14ac:dyDescent="0.4">
      <c r="A2191" s="71" t="s">
        <v>3413</v>
      </c>
      <c r="B2191" s="73">
        <v>540812</v>
      </c>
      <c r="C2191" s="71" t="s">
        <v>170</v>
      </c>
      <c r="D2191" s="71" t="s">
        <v>640</v>
      </c>
    </row>
    <row r="2192" spans="1:4" ht="58.5" thickBot="1" x14ac:dyDescent="0.4">
      <c r="A2192" s="71" t="s">
        <v>3414</v>
      </c>
      <c r="B2192" s="73">
        <v>507946</v>
      </c>
      <c r="C2192" s="71" t="s">
        <v>170</v>
      </c>
      <c r="D2192" s="71" t="s">
        <v>192</v>
      </c>
    </row>
    <row r="2193" spans="1:4" ht="58.5" thickBot="1" x14ac:dyDescent="0.4">
      <c r="A2193" s="71" t="s">
        <v>3415</v>
      </c>
      <c r="B2193" s="73">
        <v>507946</v>
      </c>
      <c r="C2193" s="71" t="s">
        <v>170</v>
      </c>
      <c r="D2193" s="71" t="s">
        <v>192</v>
      </c>
    </row>
    <row r="2194" spans="1:4" ht="73" thickBot="1" x14ac:dyDescent="0.4">
      <c r="A2194" s="71" t="s">
        <v>3416</v>
      </c>
      <c r="B2194" s="73">
        <v>535566</v>
      </c>
      <c r="C2194" s="71" t="s">
        <v>170</v>
      </c>
      <c r="D2194" s="71" t="s">
        <v>187</v>
      </c>
    </row>
    <row r="2195" spans="1:4" ht="58.5" thickBot="1" x14ac:dyDescent="0.4">
      <c r="A2195" s="71" t="s">
        <v>3417</v>
      </c>
      <c r="B2195" s="73">
        <v>524699</v>
      </c>
      <c r="C2195" s="71" t="s">
        <v>170</v>
      </c>
      <c r="D2195" s="71" t="s">
        <v>218</v>
      </c>
    </row>
    <row r="2196" spans="1:4" ht="44" thickBot="1" x14ac:dyDescent="0.4">
      <c r="A2196" s="71" t="s">
        <v>3418</v>
      </c>
      <c r="B2196" s="73">
        <v>522101</v>
      </c>
      <c r="C2196" s="71" t="s">
        <v>170</v>
      </c>
      <c r="D2196" s="71" t="s">
        <v>178</v>
      </c>
    </row>
    <row r="2197" spans="1:4" ht="73" thickBot="1" x14ac:dyDescent="0.4">
      <c r="A2197" s="71" t="s">
        <v>3419</v>
      </c>
      <c r="B2197" s="73">
        <v>523218</v>
      </c>
      <c r="C2197" s="71" t="s">
        <v>3420</v>
      </c>
      <c r="D2197" s="71" t="s">
        <v>712</v>
      </c>
    </row>
    <row r="2198" spans="1:4" ht="58.5" thickBot="1" x14ac:dyDescent="0.4">
      <c r="A2198" s="71" t="s">
        <v>3421</v>
      </c>
      <c r="B2198" s="73">
        <v>524500</v>
      </c>
      <c r="C2198" s="71" t="s">
        <v>3422</v>
      </c>
      <c r="D2198" s="71" t="s">
        <v>208</v>
      </c>
    </row>
    <row r="2199" spans="1:4" ht="58.5" thickBot="1" x14ac:dyDescent="0.4">
      <c r="A2199" s="71" t="s">
        <v>3423</v>
      </c>
      <c r="B2199" s="73">
        <v>524500</v>
      </c>
      <c r="C2199" s="71" t="s">
        <v>3422</v>
      </c>
      <c r="D2199" s="71" t="s">
        <v>208</v>
      </c>
    </row>
    <row r="2200" spans="1:4" ht="44" thickBot="1" x14ac:dyDescent="0.4">
      <c r="A2200" s="71" t="s">
        <v>3424</v>
      </c>
      <c r="B2200" s="73">
        <v>532067</v>
      </c>
      <c r="C2200" s="71" t="s">
        <v>170</v>
      </c>
      <c r="D2200" s="71" t="s">
        <v>314</v>
      </c>
    </row>
    <row r="2201" spans="1:4" ht="44" thickBot="1" x14ac:dyDescent="0.4">
      <c r="A2201" s="71" t="s">
        <v>3425</v>
      </c>
      <c r="B2201" s="73">
        <v>532067</v>
      </c>
      <c r="C2201" s="71" t="s">
        <v>170</v>
      </c>
      <c r="D2201" s="71" t="s">
        <v>314</v>
      </c>
    </row>
    <row r="2202" spans="1:4" ht="44" thickBot="1" x14ac:dyDescent="0.4">
      <c r="A2202" s="71" t="s">
        <v>3426</v>
      </c>
      <c r="B2202" s="73">
        <v>530313</v>
      </c>
      <c r="C2202" s="71" t="s">
        <v>3427</v>
      </c>
      <c r="D2202" s="71" t="s">
        <v>208</v>
      </c>
    </row>
    <row r="2203" spans="1:4" ht="44" thickBot="1" x14ac:dyDescent="0.4">
      <c r="A2203" s="71" t="s">
        <v>3428</v>
      </c>
      <c r="B2203" s="73">
        <v>500240</v>
      </c>
      <c r="C2203" s="71" t="s">
        <v>170</v>
      </c>
      <c r="D2203" s="71" t="s">
        <v>828</v>
      </c>
    </row>
    <row r="2204" spans="1:4" ht="44" thickBot="1" x14ac:dyDescent="0.4">
      <c r="A2204" s="71" t="s">
        <v>3429</v>
      </c>
      <c r="B2204" s="73">
        <v>531274</v>
      </c>
      <c r="C2204" s="71" t="s">
        <v>170</v>
      </c>
      <c r="D2204" s="71" t="s">
        <v>187</v>
      </c>
    </row>
    <row r="2205" spans="1:4" ht="102" thickBot="1" x14ac:dyDescent="0.4">
      <c r="A2205" s="71" t="s">
        <v>3430</v>
      </c>
      <c r="B2205" s="73">
        <v>524019</v>
      </c>
      <c r="C2205" s="71" t="s">
        <v>3431</v>
      </c>
      <c r="D2205" s="71" t="s">
        <v>290</v>
      </c>
    </row>
    <row r="2206" spans="1:4" ht="102" thickBot="1" x14ac:dyDescent="0.4">
      <c r="A2206" s="71" t="s">
        <v>3432</v>
      </c>
      <c r="B2206" s="73">
        <v>524019</v>
      </c>
      <c r="C2206" s="71" t="s">
        <v>3431</v>
      </c>
      <c r="D2206" s="71" t="s">
        <v>290</v>
      </c>
    </row>
    <row r="2207" spans="1:4" ht="58.5" thickBot="1" x14ac:dyDescent="0.4">
      <c r="A2207" s="71" t="s">
        <v>3433</v>
      </c>
      <c r="B2207" s="73">
        <v>530215</v>
      </c>
      <c r="C2207" s="71" t="s">
        <v>170</v>
      </c>
      <c r="D2207" s="71" t="s">
        <v>256</v>
      </c>
    </row>
    <row r="2208" spans="1:4" ht="44" thickBot="1" x14ac:dyDescent="0.4">
      <c r="A2208" s="71" t="s">
        <v>3434</v>
      </c>
      <c r="B2208" s="73">
        <v>512329</v>
      </c>
      <c r="C2208" s="71" t="s">
        <v>170</v>
      </c>
      <c r="D2208" s="71" t="s">
        <v>591</v>
      </c>
    </row>
    <row r="2209" spans="1:4" ht="58.5" thickBot="1" x14ac:dyDescent="0.4">
      <c r="A2209" s="71" t="s">
        <v>3435</v>
      </c>
      <c r="B2209" s="73">
        <v>540680</v>
      </c>
      <c r="C2209" s="71" t="s">
        <v>3436</v>
      </c>
      <c r="D2209" s="71" t="s">
        <v>202</v>
      </c>
    </row>
    <row r="2210" spans="1:4" ht="44" thickBot="1" x14ac:dyDescent="0.4">
      <c r="A2210" s="71" t="s">
        <v>3437</v>
      </c>
      <c r="B2210" s="73">
        <v>531413</v>
      </c>
      <c r="C2210" s="71" t="s">
        <v>170</v>
      </c>
      <c r="D2210" s="71" t="s">
        <v>2162</v>
      </c>
    </row>
    <row r="2211" spans="1:4" ht="58.5" thickBot="1" x14ac:dyDescent="0.4">
      <c r="A2211" s="71" t="s">
        <v>3438</v>
      </c>
      <c r="B2211" s="73">
        <v>537750</v>
      </c>
      <c r="C2211" s="71" t="s">
        <v>170</v>
      </c>
      <c r="D2211" s="71" t="s">
        <v>190</v>
      </c>
    </row>
    <row r="2212" spans="1:4" ht="44" thickBot="1" x14ac:dyDescent="0.4">
      <c r="A2212" s="71" t="s">
        <v>3439</v>
      </c>
      <c r="B2212" s="73">
        <v>532967</v>
      </c>
      <c r="C2212" s="71" t="s">
        <v>3440</v>
      </c>
      <c r="D2212" s="71" t="s">
        <v>330</v>
      </c>
    </row>
    <row r="2213" spans="1:4" ht="58.5" thickBot="1" x14ac:dyDescent="0.4">
      <c r="A2213" s="71" t="s">
        <v>3441</v>
      </c>
      <c r="B2213" s="73">
        <v>500241</v>
      </c>
      <c r="C2213" s="71" t="s">
        <v>3442</v>
      </c>
      <c r="D2213" s="71" t="s">
        <v>178</v>
      </c>
    </row>
    <row r="2214" spans="1:4" ht="73" thickBot="1" x14ac:dyDescent="0.4">
      <c r="A2214" s="71" t="s">
        <v>3443</v>
      </c>
      <c r="B2214" s="73">
        <v>533193</v>
      </c>
      <c r="C2214" s="71" t="s">
        <v>3444</v>
      </c>
      <c r="D2214" s="71" t="s">
        <v>468</v>
      </c>
    </row>
    <row r="2215" spans="1:4" ht="73" thickBot="1" x14ac:dyDescent="0.4">
      <c r="A2215" s="71" t="s">
        <v>3445</v>
      </c>
      <c r="B2215" s="73">
        <v>500245</v>
      </c>
      <c r="C2215" s="71" t="s">
        <v>170</v>
      </c>
      <c r="D2215" s="71" t="s">
        <v>202</v>
      </c>
    </row>
    <row r="2216" spans="1:4" ht="58.5" thickBot="1" x14ac:dyDescent="0.4">
      <c r="A2216" s="71" t="s">
        <v>3446</v>
      </c>
      <c r="B2216" s="73">
        <v>500243</v>
      </c>
      <c r="C2216" s="71" t="s">
        <v>3447</v>
      </c>
      <c r="D2216" s="71" t="s">
        <v>178</v>
      </c>
    </row>
    <row r="2217" spans="1:4" ht="58.5" thickBot="1" x14ac:dyDescent="0.4">
      <c r="A2217" s="71" t="s">
        <v>3448</v>
      </c>
      <c r="B2217" s="73">
        <v>533293</v>
      </c>
      <c r="C2217" s="71" t="s">
        <v>3449</v>
      </c>
      <c r="D2217" s="71" t="s">
        <v>525</v>
      </c>
    </row>
    <row r="2218" spans="1:4" ht="73" thickBot="1" x14ac:dyDescent="0.4">
      <c r="A2218" s="71" t="s">
        <v>3450</v>
      </c>
      <c r="B2218" s="73">
        <v>505283</v>
      </c>
      <c r="C2218" s="71" t="s">
        <v>170</v>
      </c>
      <c r="D2218" s="71" t="s">
        <v>178</v>
      </c>
    </row>
    <row r="2219" spans="1:4" ht="44" thickBot="1" x14ac:dyDescent="0.4">
      <c r="A2219" s="71" t="s">
        <v>3451</v>
      </c>
      <c r="B2219" s="73">
        <v>530145</v>
      </c>
      <c r="C2219" s="71" t="s">
        <v>170</v>
      </c>
      <c r="D2219" s="71" t="s">
        <v>290</v>
      </c>
    </row>
    <row r="2220" spans="1:4" ht="73" thickBot="1" x14ac:dyDescent="0.4">
      <c r="A2220" s="71" t="s">
        <v>3452</v>
      </c>
      <c r="B2220" s="73">
        <v>521248</v>
      </c>
      <c r="C2220" s="71" t="s">
        <v>3453</v>
      </c>
      <c r="D2220" s="71" t="s">
        <v>284</v>
      </c>
    </row>
    <row r="2221" spans="1:4" ht="87.5" thickBot="1" x14ac:dyDescent="0.4">
      <c r="A2221" s="71" t="s">
        <v>3454</v>
      </c>
      <c r="B2221" s="73">
        <v>532304</v>
      </c>
      <c r="C2221" s="71" t="s">
        <v>170</v>
      </c>
      <c r="D2221" s="71" t="s">
        <v>153</v>
      </c>
    </row>
    <row r="2222" spans="1:4" ht="87.5" thickBot="1" x14ac:dyDescent="0.4">
      <c r="A2222" s="71" t="s">
        <v>3455</v>
      </c>
      <c r="B2222" s="73">
        <v>532304</v>
      </c>
      <c r="C2222" s="71" t="s">
        <v>170</v>
      </c>
      <c r="D2222" s="71" t="s">
        <v>153</v>
      </c>
    </row>
    <row r="2223" spans="1:4" ht="73" thickBot="1" x14ac:dyDescent="0.4">
      <c r="A2223" s="71" t="s">
        <v>3456</v>
      </c>
      <c r="B2223" s="73">
        <v>530235</v>
      </c>
      <c r="C2223" s="71" t="s">
        <v>170</v>
      </c>
      <c r="D2223" s="71" t="s">
        <v>187</v>
      </c>
    </row>
    <row r="2224" spans="1:4" ht="87.5" thickBot="1" x14ac:dyDescent="0.4">
      <c r="A2224" s="71" t="s">
        <v>3457</v>
      </c>
      <c r="B2224" s="73">
        <v>526409</v>
      </c>
      <c r="C2224" s="71" t="s">
        <v>170</v>
      </c>
      <c r="D2224" s="71" t="s">
        <v>290</v>
      </c>
    </row>
    <row r="2225" spans="1:4" ht="73" thickBot="1" x14ac:dyDescent="0.4">
      <c r="A2225" s="71" t="s">
        <v>3458</v>
      </c>
      <c r="B2225" s="73">
        <v>526409</v>
      </c>
      <c r="C2225" s="71" t="s">
        <v>170</v>
      </c>
      <c r="D2225" s="71" t="s">
        <v>290</v>
      </c>
    </row>
    <row r="2226" spans="1:4" ht="58.5" thickBot="1" x14ac:dyDescent="0.4">
      <c r="A2226" s="71" t="s">
        <v>3459</v>
      </c>
      <c r="B2226" s="73">
        <v>523652</v>
      </c>
      <c r="C2226" s="71" t="s">
        <v>170</v>
      </c>
      <c r="D2226" s="71" t="s">
        <v>290</v>
      </c>
    </row>
    <row r="2227" spans="1:4" ht="58.5" thickBot="1" x14ac:dyDescent="0.4">
      <c r="A2227" s="71" t="s">
        <v>3460</v>
      </c>
      <c r="B2227" s="73">
        <v>521238</v>
      </c>
      <c r="C2227" s="71" t="s">
        <v>170</v>
      </c>
      <c r="D2227" s="71" t="s">
        <v>495</v>
      </c>
    </row>
    <row r="2228" spans="1:4" ht="58.5" thickBot="1" x14ac:dyDescent="0.4">
      <c r="A2228" s="71" t="s">
        <v>3461</v>
      </c>
      <c r="B2228" s="71" t="s">
        <v>170</v>
      </c>
      <c r="C2228" s="71" t="s">
        <v>3462</v>
      </c>
      <c r="D2228" s="71" t="s">
        <v>181</v>
      </c>
    </row>
    <row r="2229" spans="1:4" ht="58.5" thickBot="1" x14ac:dyDescent="0.4">
      <c r="A2229" s="71" t="s">
        <v>3463</v>
      </c>
      <c r="B2229" s="73">
        <v>530771</v>
      </c>
      <c r="C2229" s="71" t="s">
        <v>170</v>
      </c>
      <c r="D2229" s="71" t="s">
        <v>187</v>
      </c>
    </row>
    <row r="2230" spans="1:4" ht="73" thickBot="1" x14ac:dyDescent="0.4">
      <c r="A2230" s="71" t="s">
        <v>3464</v>
      </c>
      <c r="B2230" s="73">
        <v>514221</v>
      </c>
      <c r="C2230" s="71" t="s">
        <v>170</v>
      </c>
      <c r="D2230" s="71" t="s">
        <v>185</v>
      </c>
    </row>
    <row r="2231" spans="1:4" ht="44" thickBot="1" x14ac:dyDescent="0.4">
      <c r="A2231" s="71" t="s">
        <v>3465</v>
      </c>
      <c r="B2231" s="73">
        <v>517170</v>
      </c>
      <c r="C2231" s="71" t="s">
        <v>3466</v>
      </c>
      <c r="D2231" s="71" t="s">
        <v>468</v>
      </c>
    </row>
    <row r="2232" spans="1:4" ht="102" thickBot="1" x14ac:dyDescent="0.4">
      <c r="A2232" s="71" t="s">
        <v>3467</v>
      </c>
      <c r="B2232" s="73">
        <v>524520</v>
      </c>
      <c r="C2232" s="71" t="s">
        <v>170</v>
      </c>
      <c r="D2232" s="71" t="s">
        <v>359</v>
      </c>
    </row>
    <row r="2233" spans="1:4" ht="87.5" thickBot="1" x14ac:dyDescent="0.4">
      <c r="A2233" s="71" t="s">
        <v>3468</v>
      </c>
      <c r="B2233" s="73">
        <v>524520</v>
      </c>
      <c r="C2233" s="71" t="s">
        <v>170</v>
      </c>
      <c r="D2233" s="71" t="s">
        <v>359</v>
      </c>
    </row>
    <row r="2234" spans="1:4" ht="73" thickBot="1" x14ac:dyDescent="0.4">
      <c r="A2234" s="71" t="s">
        <v>3469</v>
      </c>
      <c r="B2234" s="73">
        <v>531578</v>
      </c>
      <c r="C2234" s="71" t="s">
        <v>170</v>
      </c>
      <c r="D2234" s="71" t="s">
        <v>256</v>
      </c>
    </row>
    <row r="2235" spans="1:4" ht="58.5" thickBot="1" x14ac:dyDescent="0.4">
      <c r="A2235" s="71" t="s">
        <v>3470</v>
      </c>
      <c r="B2235" s="73">
        <v>519415</v>
      </c>
      <c r="C2235" s="71" t="s">
        <v>170</v>
      </c>
      <c r="D2235" s="71" t="s">
        <v>230</v>
      </c>
    </row>
    <row r="2236" spans="1:4" ht="44" thickBot="1" x14ac:dyDescent="0.4">
      <c r="A2236" s="71" t="s">
        <v>3471</v>
      </c>
      <c r="B2236" s="73">
        <v>540468</v>
      </c>
      <c r="C2236" s="71" t="s">
        <v>170</v>
      </c>
      <c r="D2236" s="71" t="s">
        <v>1135</v>
      </c>
    </row>
    <row r="2237" spans="1:4" ht="58.5" thickBot="1" x14ac:dyDescent="0.4">
      <c r="A2237" s="71" t="s">
        <v>3472</v>
      </c>
      <c r="B2237" s="73">
        <v>532942</v>
      </c>
      <c r="C2237" s="71" t="s">
        <v>3473</v>
      </c>
      <c r="D2237" s="71" t="s">
        <v>568</v>
      </c>
    </row>
    <row r="2238" spans="1:4" ht="58.5" thickBot="1" x14ac:dyDescent="0.4">
      <c r="A2238" s="71" t="s">
        <v>3474</v>
      </c>
      <c r="B2238" s="73">
        <v>512559</v>
      </c>
      <c r="C2238" s="71" t="s">
        <v>3475</v>
      </c>
      <c r="D2238" s="71" t="s">
        <v>368</v>
      </c>
    </row>
    <row r="2239" spans="1:4" ht="58.5" thickBot="1" x14ac:dyDescent="0.4">
      <c r="A2239" s="71" t="s">
        <v>3476</v>
      </c>
      <c r="B2239" s="73">
        <v>523207</v>
      </c>
      <c r="C2239" s="71" t="s">
        <v>3477</v>
      </c>
      <c r="D2239" s="71" t="s">
        <v>716</v>
      </c>
    </row>
    <row r="2240" spans="1:4" ht="58.5" thickBot="1" x14ac:dyDescent="0.4">
      <c r="A2240" s="71" t="s">
        <v>3478</v>
      </c>
      <c r="B2240" s="73">
        <v>532924</v>
      </c>
      <c r="C2240" s="71" t="s">
        <v>3479</v>
      </c>
      <c r="D2240" s="71" t="s">
        <v>256</v>
      </c>
    </row>
    <row r="2241" spans="1:4" ht="73" thickBot="1" x14ac:dyDescent="0.4">
      <c r="A2241" s="71" t="s">
        <v>3480</v>
      </c>
      <c r="B2241" s="73">
        <v>539910</v>
      </c>
      <c r="C2241" s="71" t="s">
        <v>170</v>
      </c>
      <c r="D2241" s="71" t="s">
        <v>173</v>
      </c>
    </row>
    <row r="2242" spans="1:4" ht="44" thickBot="1" x14ac:dyDescent="0.4">
      <c r="A2242" s="71" t="s">
        <v>3481</v>
      </c>
      <c r="B2242" s="73">
        <v>514128</v>
      </c>
      <c r="C2242" s="71" t="s">
        <v>170</v>
      </c>
      <c r="D2242" s="71" t="s">
        <v>185</v>
      </c>
    </row>
    <row r="2243" spans="1:4" ht="29.5" thickBot="1" x14ac:dyDescent="0.4">
      <c r="A2243" s="71" t="s">
        <v>3482</v>
      </c>
      <c r="B2243" s="73">
        <v>524280</v>
      </c>
      <c r="C2243" s="71" t="s">
        <v>3483</v>
      </c>
      <c r="D2243" s="71" t="s">
        <v>208</v>
      </c>
    </row>
    <row r="2244" spans="1:4" ht="58.5" thickBot="1" x14ac:dyDescent="0.4">
      <c r="A2244" s="71" t="s">
        <v>3484</v>
      </c>
      <c r="B2244" s="73">
        <v>500247</v>
      </c>
      <c r="C2244" s="71" t="s">
        <v>3485</v>
      </c>
      <c r="D2244" s="71" t="s">
        <v>488</v>
      </c>
    </row>
    <row r="2245" spans="1:4" ht="160" thickBot="1" x14ac:dyDescent="0.4">
      <c r="A2245" s="71" t="s">
        <v>3486</v>
      </c>
      <c r="B2245" s="73">
        <v>590097</v>
      </c>
      <c r="C2245" s="71" t="s">
        <v>3487</v>
      </c>
      <c r="D2245" s="71" t="s">
        <v>153</v>
      </c>
    </row>
    <row r="2246" spans="1:4" ht="116.5" thickBot="1" x14ac:dyDescent="0.4">
      <c r="A2246" s="71" t="s">
        <v>3488</v>
      </c>
      <c r="B2246" s="73">
        <v>590107</v>
      </c>
      <c r="C2246" s="71" t="s">
        <v>3489</v>
      </c>
      <c r="D2246" s="71" t="s">
        <v>153</v>
      </c>
    </row>
    <row r="2247" spans="1:4" ht="44" thickBot="1" x14ac:dyDescent="0.4">
      <c r="A2247" s="71" t="s">
        <v>3490</v>
      </c>
      <c r="B2247" s="73">
        <v>532985</v>
      </c>
      <c r="C2247" s="71" t="s">
        <v>3491</v>
      </c>
      <c r="D2247" s="71" t="s">
        <v>153</v>
      </c>
    </row>
    <row r="2248" spans="1:4" ht="87.5" thickBot="1" x14ac:dyDescent="0.4">
      <c r="A2248" s="71" t="s">
        <v>3492</v>
      </c>
      <c r="B2248" s="73">
        <v>507474</v>
      </c>
      <c r="C2248" s="71" t="s">
        <v>170</v>
      </c>
      <c r="D2248" s="71" t="s">
        <v>250</v>
      </c>
    </row>
    <row r="2249" spans="1:4" ht="58.5" thickBot="1" x14ac:dyDescent="0.4">
      <c r="A2249" s="71" t="s">
        <v>3493</v>
      </c>
      <c r="B2249" s="71" t="s">
        <v>170</v>
      </c>
      <c r="C2249" s="71" t="s">
        <v>3494</v>
      </c>
      <c r="D2249" s="71" t="s">
        <v>261</v>
      </c>
    </row>
    <row r="2250" spans="1:4" ht="58.5" thickBot="1" x14ac:dyDescent="0.4">
      <c r="A2250" s="71" t="s">
        <v>3495</v>
      </c>
      <c r="B2250" s="73">
        <v>530299</v>
      </c>
      <c r="C2250" s="71" t="s">
        <v>3496</v>
      </c>
      <c r="D2250" s="71" t="s">
        <v>192</v>
      </c>
    </row>
    <row r="2251" spans="1:4" ht="73" thickBot="1" x14ac:dyDescent="0.4">
      <c r="A2251" s="71" t="s">
        <v>3497</v>
      </c>
      <c r="B2251" s="71" t="s">
        <v>170</v>
      </c>
      <c r="C2251" s="71" t="s">
        <v>3498</v>
      </c>
      <c r="D2251" s="71" t="s">
        <v>261</v>
      </c>
    </row>
    <row r="2252" spans="1:4" ht="58.5" thickBot="1" x14ac:dyDescent="0.4">
      <c r="A2252" s="71" t="s">
        <v>3499</v>
      </c>
      <c r="B2252" s="73">
        <v>511138</v>
      </c>
      <c r="C2252" s="71" t="s">
        <v>170</v>
      </c>
      <c r="D2252" s="71" t="s">
        <v>187</v>
      </c>
    </row>
    <row r="2253" spans="1:4" ht="44" thickBot="1" x14ac:dyDescent="0.4">
      <c r="A2253" s="71" t="s">
        <v>3500</v>
      </c>
      <c r="B2253" s="73">
        <v>539599</v>
      </c>
      <c r="C2253" s="71" t="s">
        <v>170</v>
      </c>
      <c r="D2253" s="71" t="s">
        <v>204</v>
      </c>
    </row>
    <row r="2254" spans="1:4" ht="87.5" thickBot="1" x14ac:dyDescent="0.4">
      <c r="A2254" s="71" t="s">
        <v>3501</v>
      </c>
      <c r="B2254" s="73">
        <v>523323</v>
      </c>
      <c r="C2254" s="71" t="s">
        <v>170</v>
      </c>
      <c r="D2254" s="71" t="s">
        <v>359</v>
      </c>
    </row>
    <row r="2255" spans="1:4" ht="87.5" thickBot="1" x14ac:dyDescent="0.4">
      <c r="A2255" s="71" t="s">
        <v>3502</v>
      </c>
      <c r="B2255" s="73">
        <v>505585</v>
      </c>
      <c r="C2255" s="71" t="s">
        <v>170</v>
      </c>
      <c r="D2255" s="71" t="s">
        <v>591</v>
      </c>
    </row>
    <row r="2256" spans="1:4" ht="102" thickBot="1" x14ac:dyDescent="0.4">
      <c r="A2256" s="71" t="s">
        <v>3503</v>
      </c>
      <c r="B2256" s="73">
        <v>507598</v>
      </c>
      <c r="C2256" s="71" t="s">
        <v>170</v>
      </c>
      <c r="D2256" s="71" t="s">
        <v>250</v>
      </c>
    </row>
    <row r="2257" spans="1:4" ht="58.5" thickBot="1" x14ac:dyDescent="0.4">
      <c r="A2257" s="71" t="s">
        <v>3504</v>
      </c>
      <c r="B2257" s="73">
        <v>532400</v>
      </c>
      <c r="C2257" s="71" t="s">
        <v>3505</v>
      </c>
      <c r="D2257" s="71" t="s">
        <v>156</v>
      </c>
    </row>
    <row r="2258" spans="1:4" ht="73" thickBot="1" x14ac:dyDescent="0.4">
      <c r="A2258" s="71" t="s">
        <v>3506</v>
      </c>
      <c r="B2258" s="73">
        <v>542651</v>
      </c>
      <c r="C2258" s="71" t="s">
        <v>3507</v>
      </c>
      <c r="D2258" s="71" t="s">
        <v>3508</v>
      </c>
    </row>
    <row r="2259" spans="1:4" ht="73" thickBot="1" x14ac:dyDescent="0.4">
      <c r="A2259" s="71" t="s">
        <v>3509</v>
      </c>
      <c r="B2259" s="73">
        <v>542459</v>
      </c>
      <c r="C2259" s="71" t="s">
        <v>3510</v>
      </c>
      <c r="D2259" s="71" t="s">
        <v>3508</v>
      </c>
    </row>
    <row r="2260" spans="1:4" ht="87.5" thickBot="1" x14ac:dyDescent="0.4">
      <c r="A2260" s="71" t="s">
        <v>3511</v>
      </c>
      <c r="B2260" s="73">
        <v>501261</v>
      </c>
      <c r="C2260" s="71" t="s">
        <v>170</v>
      </c>
      <c r="D2260" s="71" t="s">
        <v>153</v>
      </c>
    </row>
    <row r="2261" spans="1:4" ht="29.5" thickBot="1" x14ac:dyDescent="0.4">
      <c r="A2261" s="71" t="s">
        <v>3512</v>
      </c>
      <c r="B2261" s="73">
        <v>530813</v>
      </c>
      <c r="C2261" s="71" t="s">
        <v>3513</v>
      </c>
      <c r="D2261" s="71" t="s">
        <v>230</v>
      </c>
    </row>
    <row r="2262" spans="1:4" ht="87.5" thickBot="1" x14ac:dyDescent="0.4">
      <c r="A2262" s="71" t="s">
        <v>3514</v>
      </c>
      <c r="B2262" s="73">
        <v>524518</v>
      </c>
      <c r="C2262" s="71" t="s">
        <v>3515</v>
      </c>
      <c r="D2262" s="71" t="s">
        <v>208</v>
      </c>
    </row>
    <row r="2263" spans="1:4" ht="73" thickBot="1" x14ac:dyDescent="0.4">
      <c r="A2263" s="71" t="s">
        <v>3516</v>
      </c>
      <c r="B2263" s="73">
        <v>530139</v>
      </c>
      <c r="C2263" s="71" t="s">
        <v>170</v>
      </c>
      <c r="D2263" s="71" t="s">
        <v>187</v>
      </c>
    </row>
    <row r="2264" spans="1:4" ht="44" thickBot="1" x14ac:dyDescent="0.4">
      <c r="A2264" s="71" t="s">
        <v>3517</v>
      </c>
      <c r="B2264" s="73">
        <v>531328</v>
      </c>
      <c r="C2264" s="71" t="s">
        <v>170</v>
      </c>
      <c r="D2264" s="71" t="s">
        <v>1135</v>
      </c>
    </row>
    <row r="2265" spans="1:4" ht="58.5" thickBot="1" x14ac:dyDescent="0.4">
      <c r="A2265" s="71" t="s">
        <v>3518</v>
      </c>
      <c r="B2265" s="73">
        <v>533482</v>
      </c>
      <c r="C2265" s="71" t="s">
        <v>3519</v>
      </c>
      <c r="D2265" s="71" t="s">
        <v>568</v>
      </c>
    </row>
    <row r="2266" spans="1:4" ht="58.5" thickBot="1" x14ac:dyDescent="0.4">
      <c r="A2266" s="71" t="s">
        <v>3520</v>
      </c>
      <c r="B2266" s="71" t="s">
        <v>170</v>
      </c>
      <c r="C2266" s="71" t="s">
        <v>3521</v>
      </c>
      <c r="D2266" s="71" t="s">
        <v>181</v>
      </c>
    </row>
    <row r="2267" spans="1:4" ht="73" thickBot="1" x14ac:dyDescent="0.4">
      <c r="A2267" s="71" t="s">
        <v>3522</v>
      </c>
      <c r="B2267" s="73">
        <v>539384</v>
      </c>
      <c r="C2267" s="71" t="s">
        <v>170</v>
      </c>
      <c r="D2267" s="71" t="s">
        <v>187</v>
      </c>
    </row>
    <row r="2268" spans="1:4" ht="44" thickBot="1" x14ac:dyDescent="0.4">
      <c r="A2268" s="71" t="s">
        <v>3523</v>
      </c>
      <c r="B2268" s="73">
        <v>504392</v>
      </c>
      <c r="C2268" s="71" t="s">
        <v>170</v>
      </c>
      <c r="D2268" s="71" t="s">
        <v>153</v>
      </c>
    </row>
    <row r="2269" spans="1:4" ht="73" thickBot="1" x14ac:dyDescent="0.4">
      <c r="A2269" s="71" t="s">
        <v>3524</v>
      </c>
      <c r="B2269" s="73">
        <v>526423</v>
      </c>
      <c r="C2269" s="71" t="s">
        <v>170</v>
      </c>
      <c r="D2269" s="71" t="s">
        <v>290</v>
      </c>
    </row>
    <row r="2270" spans="1:4" ht="58.5" thickBot="1" x14ac:dyDescent="0.4">
      <c r="A2270" s="71" t="s">
        <v>3525</v>
      </c>
      <c r="B2270" s="73">
        <v>526423</v>
      </c>
      <c r="C2270" s="71" t="s">
        <v>170</v>
      </c>
      <c r="D2270" s="71" t="s">
        <v>290</v>
      </c>
    </row>
    <row r="2271" spans="1:4" ht="44" thickBot="1" x14ac:dyDescent="0.4">
      <c r="A2271" s="71" t="s">
        <v>3526</v>
      </c>
      <c r="B2271" s="73">
        <v>533210</v>
      </c>
      <c r="C2271" s="71" t="s">
        <v>170</v>
      </c>
      <c r="D2271" s="71" t="s">
        <v>419</v>
      </c>
    </row>
    <row r="2272" spans="1:4" ht="44" thickBot="1" x14ac:dyDescent="0.4">
      <c r="A2272" s="71" t="s">
        <v>3527</v>
      </c>
      <c r="B2272" s="71" t="s">
        <v>170</v>
      </c>
      <c r="C2272" s="71" t="s">
        <v>3528</v>
      </c>
      <c r="D2272" s="71" t="s">
        <v>181</v>
      </c>
    </row>
    <row r="2273" spans="1:4" ht="44" thickBot="1" x14ac:dyDescent="0.4">
      <c r="A2273" s="71" t="s">
        <v>3529</v>
      </c>
      <c r="B2273" s="73">
        <v>523550</v>
      </c>
      <c r="C2273" s="71" t="s">
        <v>170</v>
      </c>
      <c r="D2273" s="71" t="s">
        <v>159</v>
      </c>
    </row>
    <row r="2274" spans="1:4" ht="44" thickBot="1" x14ac:dyDescent="0.4">
      <c r="A2274" s="71" t="s">
        <v>3530</v>
      </c>
      <c r="B2274" s="73">
        <v>500249</v>
      </c>
      <c r="C2274" s="71" t="s">
        <v>3531</v>
      </c>
      <c r="D2274" s="71" t="s">
        <v>178</v>
      </c>
    </row>
    <row r="2275" spans="1:4" ht="29.5" thickBot="1" x14ac:dyDescent="0.4">
      <c r="A2275" s="71" t="s">
        <v>3532</v>
      </c>
      <c r="B2275" s="73">
        <v>519421</v>
      </c>
      <c r="C2275" s="71" t="s">
        <v>170</v>
      </c>
      <c r="D2275" s="71" t="s">
        <v>230</v>
      </c>
    </row>
    <row r="2276" spans="1:4" ht="44" thickBot="1" x14ac:dyDescent="0.4">
      <c r="A2276" s="71" t="s">
        <v>3533</v>
      </c>
      <c r="B2276" s="71" t="s">
        <v>170</v>
      </c>
      <c r="C2276" s="71" t="s">
        <v>3534</v>
      </c>
      <c r="D2276" s="71" t="s">
        <v>181</v>
      </c>
    </row>
    <row r="2277" spans="1:4" ht="44" thickBot="1" x14ac:dyDescent="0.4">
      <c r="A2277" s="71" t="s">
        <v>3535</v>
      </c>
      <c r="B2277" s="73">
        <v>503626</v>
      </c>
      <c r="C2277" s="71" t="s">
        <v>170</v>
      </c>
      <c r="D2277" s="71" t="s">
        <v>153</v>
      </c>
    </row>
    <row r="2278" spans="1:4" ht="58.5" thickBot="1" x14ac:dyDescent="0.4">
      <c r="A2278" s="71" t="s">
        <v>3536</v>
      </c>
      <c r="B2278" s="73">
        <v>532997</v>
      </c>
      <c r="C2278" s="71" t="s">
        <v>3537</v>
      </c>
      <c r="D2278" s="71" t="s">
        <v>309</v>
      </c>
    </row>
    <row r="2279" spans="1:4" ht="44" thickBot="1" x14ac:dyDescent="0.4">
      <c r="A2279" s="71" t="s">
        <v>3538</v>
      </c>
      <c r="B2279" s="73">
        <v>530149</v>
      </c>
      <c r="C2279" s="71" t="s">
        <v>170</v>
      </c>
      <c r="D2279" s="71" t="s">
        <v>185</v>
      </c>
    </row>
    <row r="2280" spans="1:4" ht="44" thickBot="1" x14ac:dyDescent="0.4">
      <c r="A2280" s="71" t="s">
        <v>3539</v>
      </c>
      <c r="B2280" s="73">
        <v>532081</v>
      </c>
      <c r="C2280" s="71" t="s">
        <v>3540</v>
      </c>
      <c r="D2280" s="71" t="s">
        <v>173</v>
      </c>
    </row>
    <row r="2281" spans="1:4" ht="58.5" thickBot="1" x14ac:dyDescent="0.4">
      <c r="A2281" s="71" t="s">
        <v>3541</v>
      </c>
      <c r="B2281" s="73">
        <v>532937</v>
      </c>
      <c r="C2281" s="71" t="s">
        <v>170</v>
      </c>
      <c r="D2281" s="71" t="s">
        <v>164</v>
      </c>
    </row>
    <row r="2282" spans="1:4" ht="44" thickBot="1" x14ac:dyDescent="0.4">
      <c r="A2282" s="71" t="s">
        <v>3542</v>
      </c>
      <c r="B2282" s="73">
        <v>539408</v>
      </c>
      <c r="C2282" s="71" t="s">
        <v>170</v>
      </c>
      <c r="D2282" s="71" t="s">
        <v>187</v>
      </c>
    </row>
    <row r="2283" spans="1:4" ht="58.5" thickBot="1" x14ac:dyDescent="0.4">
      <c r="A2283" s="71" t="s">
        <v>3543</v>
      </c>
      <c r="B2283" s="73">
        <v>505299</v>
      </c>
      <c r="C2283" s="71" t="s">
        <v>170</v>
      </c>
      <c r="D2283" s="71" t="s">
        <v>178</v>
      </c>
    </row>
    <row r="2284" spans="1:4" ht="102" thickBot="1" x14ac:dyDescent="0.4">
      <c r="A2284" s="71" t="s">
        <v>3544</v>
      </c>
      <c r="B2284" s="73">
        <v>513703</v>
      </c>
      <c r="C2284" s="71" t="s">
        <v>170</v>
      </c>
      <c r="D2284" s="71" t="s">
        <v>185</v>
      </c>
    </row>
    <row r="2285" spans="1:4" ht="58.5" thickBot="1" x14ac:dyDescent="0.4">
      <c r="A2285" s="71" t="s">
        <v>3545</v>
      </c>
      <c r="B2285" s="73">
        <v>523594</v>
      </c>
      <c r="C2285" s="71" t="s">
        <v>170</v>
      </c>
      <c r="D2285" s="71" t="s">
        <v>290</v>
      </c>
    </row>
    <row r="2286" spans="1:4" ht="73" thickBot="1" x14ac:dyDescent="0.4">
      <c r="A2286" s="71" t="s">
        <v>3546</v>
      </c>
      <c r="B2286" s="73">
        <v>511048</v>
      </c>
      <c r="C2286" s="71" t="s">
        <v>170</v>
      </c>
      <c r="D2286" s="71" t="s">
        <v>192</v>
      </c>
    </row>
    <row r="2287" spans="1:4" ht="44" thickBot="1" x14ac:dyDescent="0.4">
      <c r="A2287" s="71" t="s">
        <v>3547</v>
      </c>
      <c r="B2287" s="73">
        <v>514240</v>
      </c>
      <c r="C2287" s="71" t="s">
        <v>170</v>
      </c>
      <c r="D2287" s="71" t="s">
        <v>185</v>
      </c>
    </row>
    <row r="2288" spans="1:4" ht="58.5" thickBot="1" x14ac:dyDescent="0.4">
      <c r="A2288" s="71" t="s">
        <v>3548</v>
      </c>
      <c r="B2288" s="73">
        <v>536170</v>
      </c>
      <c r="C2288" s="71" t="s">
        <v>170</v>
      </c>
      <c r="D2288" s="71" t="s">
        <v>192</v>
      </c>
    </row>
    <row r="2289" spans="1:4" ht="58.5" thickBot="1" x14ac:dyDescent="0.4">
      <c r="A2289" s="71" t="s">
        <v>3549</v>
      </c>
      <c r="B2289" s="73">
        <v>530421</v>
      </c>
      <c r="C2289" s="71" t="s">
        <v>170</v>
      </c>
      <c r="D2289" s="71" t="s">
        <v>218</v>
      </c>
    </row>
    <row r="2290" spans="1:4" ht="58.5" thickBot="1" x14ac:dyDescent="0.4">
      <c r="A2290" s="71" t="s">
        <v>3550</v>
      </c>
      <c r="B2290" s="73">
        <v>531206</v>
      </c>
      <c r="C2290" s="71" t="s">
        <v>170</v>
      </c>
      <c r="D2290" s="71" t="s">
        <v>187</v>
      </c>
    </row>
    <row r="2291" spans="1:4" ht="29.5" thickBot="1" x14ac:dyDescent="0.4">
      <c r="A2291" s="71" t="s">
        <v>3551</v>
      </c>
      <c r="B2291" s="73">
        <v>531882</v>
      </c>
      <c r="C2291" s="71" t="s">
        <v>3552</v>
      </c>
      <c r="D2291" s="71" t="s">
        <v>230</v>
      </c>
    </row>
    <row r="2292" spans="1:4" ht="58.5" thickBot="1" x14ac:dyDescent="0.4">
      <c r="A2292" s="71" t="s">
        <v>3553</v>
      </c>
      <c r="B2292" s="73">
        <v>539997</v>
      </c>
      <c r="C2292" s="71" t="s">
        <v>170</v>
      </c>
      <c r="D2292" s="71" t="s">
        <v>208</v>
      </c>
    </row>
    <row r="2293" spans="1:4" ht="73" thickBot="1" x14ac:dyDescent="0.4">
      <c r="A2293" s="71" t="s">
        <v>3554</v>
      </c>
      <c r="B2293" s="73">
        <v>537669</v>
      </c>
      <c r="C2293" s="71" t="s">
        <v>170</v>
      </c>
      <c r="D2293" s="71" t="s">
        <v>248</v>
      </c>
    </row>
    <row r="2294" spans="1:4" ht="58.5" thickBot="1" x14ac:dyDescent="0.4">
      <c r="A2294" s="71" t="s">
        <v>3555</v>
      </c>
      <c r="B2294" s="73">
        <v>533519</v>
      </c>
      <c r="C2294" s="71" t="s">
        <v>3556</v>
      </c>
      <c r="D2294" s="71" t="s">
        <v>336</v>
      </c>
    </row>
    <row r="2295" spans="1:4" ht="73" thickBot="1" x14ac:dyDescent="0.4">
      <c r="A2295" s="71" t="s">
        <v>3557</v>
      </c>
      <c r="B2295" s="73">
        <v>540115</v>
      </c>
      <c r="C2295" s="71" t="s">
        <v>3558</v>
      </c>
      <c r="D2295" s="71" t="s">
        <v>176</v>
      </c>
    </row>
    <row r="2296" spans="1:4" ht="44" thickBot="1" x14ac:dyDescent="0.4">
      <c r="A2296" s="71" t="s">
        <v>3559</v>
      </c>
      <c r="B2296" s="73">
        <v>526947</v>
      </c>
      <c r="C2296" s="71" t="s">
        <v>3560</v>
      </c>
      <c r="D2296" s="71" t="s">
        <v>1216</v>
      </c>
    </row>
    <row r="2297" spans="1:4" ht="73" thickBot="1" x14ac:dyDescent="0.4">
      <c r="A2297" s="71" t="s">
        <v>3561</v>
      </c>
      <c r="B2297" s="73">
        <v>505693</v>
      </c>
      <c r="C2297" s="71" t="s">
        <v>3562</v>
      </c>
      <c r="D2297" s="71" t="s">
        <v>355</v>
      </c>
    </row>
    <row r="2298" spans="1:4" ht="44" thickBot="1" x14ac:dyDescent="0.4">
      <c r="A2298" s="71" t="s">
        <v>3563</v>
      </c>
      <c r="B2298" s="73">
        <v>524202</v>
      </c>
      <c r="C2298" s="71" t="s">
        <v>170</v>
      </c>
      <c r="D2298" s="71" t="s">
        <v>250</v>
      </c>
    </row>
    <row r="2299" spans="1:4" ht="44" thickBot="1" x14ac:dyDescent="0.4">
      <c r="A2299" s="71" t="s">
        <v>3564</v>
      </c>
      <c r="B2299" s="73">
        <v>524202</v>
      </c>
      <c r="C2299" s="71" t="s">
        <v>170</v>
      </c>
      <c r="D2299" s="71" t="s">
        <v>250</v>
      </c>
    </row>
    <row r="2300" spans="1:4" ht="73" thickBot="1" x14ac:dyDescent="0.4">
      <c r="A2300" s="71" t="s">
        <v>3565</v>
      </c>
      <c r="B2300" s="73">
        <v>540026</v>
      </c>
      <c r="C2300" s="71" t="s">
        <v>170</v>
      </c>
      <c r="D2300" s="71" t="s">
        <v>256</v>
      </c>
    </row>
    <row r="2301" spans="1:4" ht="58.5" thickBot="1" x14ac:dyDescent="0.4">
      <c r="A2301" s="71" t="s">
        <v>3566</v>
      </c>
      <c r="B2301" s="73">
        <v>530577</v>
      </c>
      <c r="C2301" s="71" t="s">
        <v>170</v>
      </c>
      <c r="D2301" s="71" t="s">
        <v>187</v>
      </c>
    </row>
    <row r="2302" spans="1:4" ht="58.5" thickBot="1" x14ac:dyDescent="0.4">
      <c r="A2302" s="71" t="s">
        <v>3567</v>
      </c>
      <c r="B2302" s="73">
        <v>524522</v>
      </c>
      <c r="C2302" s="71" t="s">
        <v>170</v>
      </c>
      <c r="D2302" s="71" t="s">
        <v>218</v>
      </c>
    </row>
    <row r="2303" spans="1:4" ht="44" thickBot="1" x14ac:dyDescent="0.4">
      <c r="A2303" s="71" t="s">
        <v>3568</v>
      </c>
      <c r="B2303" s="71" t="s">
        <v>170</v>
      </c>
      <c r="C2303" s="71" t="s">
        <v>3569</v>
      </c>
      <c r="D2303" s="71" t="s">
        <v>181</v>
      </c>
    </row>
    <row r="2304" spans="1:4" ht="58.5" thickBot="1" x14ac:dyDescent="0.4">
      <c r="A2304" s="71" t="s">
        <v>3570</v>
      </c>
      <c r="B2304" s="73">
        <v>531842</v>
      </c>
      <c r="C2304" s="71" t="s">
        <v>170</v>
      </c>
      <c r="D2304" s="71" t="s">
        <v>192</v>
      </c>
    </row>
    <row r="2305" spans="1:4" ht="87.5" thickBot="1" x14ac:dyDescent="0.4">
      <c r="A2305" s="71" t="s">
        <v>3571</v>
      </c>
      <c r="B2305" s="73">
        <v>535387</v>
      </c>
      <c r="C2305" s="71" t="s">
        <v>170</v>
      </c>
      <c r="D2305" s="71" t="s">
        <v>185</v>
      </c>
    </row>
    <row r="2306" spans="1:4" ht="87.5" thickBot="1" x14ac:dyDescent="0.4">
      <c r="A2306" s="71" t="s">
        <v>3572</v>
      </c>
      <c r="B2306" s="73">
        <v>535387</v>
      </c>
      <c r="C2306" s="71" t="s">
        <v>170</v>
      </c>
      <c r="D2306" s="71" t="s">
        <v>185</v>
      </c>
    </row>
    <row r="2307" spans="1:4" ht="87.5" thickBot="1" x14ac:dyDescent="0.4">
      <c r="A2307" s="71" t="s">
        <v>3573</v>
      </c>
      <c r="B2307" s="73">
        <v>505302</v>
      </c>
      <c r="C2307" s="71" t="s">
        <v>170</v>
      </c>
      <c r="D2307" s="71" t="s">
        <v>178</v>
      </c>
    </row>
    <row r="2308" spans="1:4" ht="102" thickBot="1" x14ac:dyDescent="0.4">
      <c r="A2308" s="71" t="s">
        <v>3574</v>
      </c>
      <c r="B2308" s="73">
        <v>504258</v>
      </c>
      <c r="C2308" s="71" t="s">
        <v>170</v>
      </c>
      <c r="D2308" s="71" t="s">
        <v>468</v>
      </c>
    </row>
    <row r="2309" spans="1:4" ht="116.5" thickBot="1" x14ac:dyDescent="0.4">
      <c r="A2309" s="71" t="s">
        <v>3575</v>
      </c>
      <c r="B2309" s="71" t="s">
        <v>170</v>
      </c>
      <c r="C2309" s="71" t="s">
        <v>3576</v>
      </c>
      <c r="D2309" s="71" t="s">
        <v>261</v>
      </c>
    </row>
    <row r="2310" spans="1:4" ht="58.5" thickBot="1" x14ac:dyDescent="0.4">
      <c r="A2310" s="71" t="s">
        <v>3577</v>
      </c>
      <c r="B2310" s="73">
        <v>500252</v>
      </c>
      <c r="C2310" s="71" t="s">
        <v>3578</v>
      </c>
      <c r="D2310" s="71" t="s">
        <v>178</v>
      </c>
    </row>
    <row r="2311" spans="1:4" ht="58.5" thickBot="1" x14ac:dyDescent="0.4">
      <c r="A2311" s="71" t="s">
        <v>3579</v>
      </c>
      <c r="B2311" s="73">
        <v>502958</v>
      </c>
      <c r="C2311" s="71" t="s">
        <v>170</v>
      </c>
      <c r="D2311" s="71" t="s">
        <v>185</v>
      </c>
    </row>
    <row r="2312" spans="1:4" ht="73" thickBot="1" x14ac:dyDescent="0.4">
      <c r="A2312" s="71" t="s">
        <v>3580</v>
      </c>
      <c r="B2312" s="73">
        <v>506079</v>
      </c>
      <c r="C2312" s="71" t="s">
        <v>3581</v>
      </c>
      <c r="D2312" s="71" t="s">
        <v>493</v>
      </c>
    </row>
    <row r="2313" spans="1:4" ht="58.5" thickBot="1" x14ac:dyDescent="0.4">
      <c r="A2313" s="71" t="s">
        <v>3582</v>
      </c>
      <c r="B2313" s="73">
        <v>534690</v>
      </c>
      <c r="C2313" s="71" t="s">
        <v>3583</v>
      </c>
      <c r="D2313" s="71" t="s">
        <v>488</v>
      </c>
    </row>
    <row r="2314" spans="1:4" ht="58.5" thickBot="1" x14ac:dyDescent="0.4">
      <c r="A2314" s="71" t="s">
        <v>3584</v>
      </c>
      <c r="B2314" s="73">
        <v>590075</v>
      </c>
      <c r="C2314" s="71" t="s">
        <v>3585</v>
      </c>
      <c r="D2314" s="71" t="s">
        <v>185</v>
      </c>
    </row>
    <row r="2315" spans="1:4" ht="58.5" thickBot="1" x14ac:dyDescent="0.4">
      <c r="A2315" s="71" t="s">
        <v>3586</v>
      </c>
      <c r="B2315" s="73">
        <v>539841</v>
      </c>
      <c r="C2315" s="71" t="s">
        <v>170</v>
      </c>
      <c r="D2315" s="71" t="s">
        <v>491</v>
      </c>
    </row>
    <row r="2316" spans="1:4" ht="44" thickBot="1" x14ac:dyDescent="0.4">
      <c r="A2316" s="71" t="s">
        <v>3587</v>
      </c>
      <c r="B2316" s="73">
        <v>509048</v>
      </c>
      <c r="C2316" s="71" t="s">
        <v>170</v>
      </c>
      <c r="D2316" s="71" t="s">
        <v>256</v>
      </c>
    </row>
    <row r="2317" spans="1:4" ht="87.5" thickBot="1" x14ac:dyDescent="0.4">
      <c r="A2317" s="71" t="s">
        <v>3588</v>
      </c>
      <c r="B2317" s="73">
        <v>532275</v>
      </c>
      <c r="C2317" s="71" t="s">
        <v>170</v>
      </c>
      <c r="D2317" s="71" t="s">
        <v>187</v>
      </c>
    </row>
    <row r="2318" spans="1:4" ht="116.5" thickBot="1" x14ac:dyDescent="0.4">
      <c r="A2318" s="71" t="s">
        <v>3589</v>
      </c>
      <c r="B2318" s="73">
        <v>533012</v>
      </c>
      <c r="C2318" s="71" t="s">
        <v>3590</v>
      </c>
      <c r="D2318" s="71" t="s">
        <v>256</v>
      </c>
    </row>
    <row r="2319" spans="1:4" ht="73" thickBot="1" x14ac:dyDescent="0.4">
      <c r="A2319" s="71" t="s">
        <v>3591</v>
      </c>
      <c r="B2319" s="73">
        <v>540005</v>
      </c>
      <c r="C2319" s="71" t="s">
        <v>3592</v>
      </c>
      <c r="D2319" s="71" t="s">
        <v>156</v>
      </c>
    </row>
    <row r="2320" spans="1:4" ht="58.5" thickBot="1" x14ac:dyDescent="0.4">
      <c r="A2320" s="71" t="s">
        <v>3593</v>
      </c>
      <c r="B2320" s="73">
        <v>500510</v>
      </c>
      <c r="C2320" s="71" t="s">
        <v>3594</v>
      </c>
      <c r="D2320" s="71" t="s">
        <v>568</v>
      </c>
    </row>
    <row r="2321" spans="1:4" ht="58.5" thickBot="1" x14ac:dyDescent="0.4">
      <c r="A2321" s="71" t="s">
        <v>3595</v>
      </c>
      <c r="B2321" s="73">
        <v>540702</v>
      </c>
      <c r="C2321" s="71" t="s">
        <v>3596</v>
      </c>
      <c r="D2321" s="71" t="s">
        <v>359</v>
      </c>
    </row>
    <row r="2322" spans="1:4" ht="73" thickBot="1" x14ac:dyDescent="0.4">
      <c r="A2322" s="71" t="s">
        <v>3597</v>
      </c>
      <c r="B2322" s="73">
        <v>531164</v>
      </c>
      <c r="C2322" s="71" t="s">
        <v>170</v>
      </c>
      <c r="D2322" s="71" t="s">
        <v>284</v>
      </c>
    </row>
    <row r="2323" spans="1:4" ht="58.5" thickBot="1" x14ac:dyDescent="0.4">
      <c r="A2323" s="71" t="s">
        <v>3598</v>
      </c>
      <c r="B2323" s="73">
        <v>539909</v>
      </c>
      <c r="C2323" s="71" t="s">
        <v>170</v>
      </c>
      <c r="D2323" s="71" t="s">
        <v>187</v>
      </c>
    </row>
    <row r="2324" spans="1:4" ht="44" thickBot="1" x14ac:dyDescent="0.4">
      <c r="A2324" s="71" t="s">
        <v>3599</v>
      </c>
      <c r="B2324" s="71" t="s">
        <v>170</v>
      </c>
      <c r="C2324" s="71" t="s">
        <v>3600</v>
      </c>
      <c r="D2324" s="71" t="s">
        <v>181</v>
      </c>
    </row>
    <row r="2325" spans="1:4" ht="29.5" thickBot="1" x14ac:dyDescent="0.4">
      <c r="A2325" s="71" t="s">
        <v>3601</v>
      </c>
      <c r="B2325" s="73">
        <v>540222</v>
      </c>
      <c r="C2325" s="71" t="s">
        <v>3602</v>
      </c>
      <c r="D2325" s="71" t="s">
        <v>208</v>
      </c>
    </row>
    <row r="2326" spans="1:4" ht="58.5" thickBot="1" x14ac:dyDescent="0.4">
      <c r="A2326" s="71" t="s">
        <v>3603</v>
      </c>
      <c r="B2326" s="73">
        <v>532829</v>
      </c>
      <c r="C2326" s="71" t="s">
        <v>170</v>
      </c>
      <c r="D2326" s="71" t="s">
        <v>596</v>
      </c>
    </row>
    <row r="2327" spans="1:4" ht="44" thickBot="1" x14ac:dyDescent="0.4">
      <c r="A2327" s="71" t="s">
        <v>3604</v>
      </c>
      <c r="B2327" s="71" t="s">
        <v>170</v>
      </c>
      <c r="C2327" s="71" t="s">
        <v>3605</v>
      </c>
      <c r="D2327" s="71" t="s">
        <v>181</v>
      </c>
    </row>
    <row r="2328" spans="1:4" ht="73" thickBot="1" x14ac:dyDescent="0.4">
      <c r="A2328" s="71" t="s">
        <v>3606</v>
      </c>
      <c r="B2328" s="73">
        <v>531288</v>
      </c>
      <c r="C2328" s="71" t="s">
        <v>170</v>
      </c>
      <c r="D2328" s="71" t="s">
        <v>187</v>
      </c>
    </row>
    <row r="2329" spans="1:4" ht="116.5" thickBot="1" x14ac:dyDescent="0.4">
      <c r="A2329" s="71" t="s">
        <v>3607</v>
      </c>
      <c r="B2329" s="73">
        <v>540360</v>
      </c>
      <c r="C2329" s="71" t="s">
        <v>170</v>
      </c>
      <c r="D2329" s="71" t="s">
        <v>153</v>
      </c>
    </row>
    <row r="2330" spans="1:4" ht="44" thickBot="1" x14ac:dyDescent="0.4">
      <c r="A2330" s="71" t="s">
        <v>3608</v>
      </c>
      <c r="B2330" s="73">
        <v>508306</v>
      </c>
      <c r="C2330" s="71" t="s">
        <v>170</v>
      </c>
      <c r="D2330" s="71" t="s">
        <v>577</v>
      </c>
    </row>
    <row r="2331" spans="1:4" ht="87.5" thickBot="1" x14ac:dyDescent="0.4">
      <c r="A2331" s="71" t="s">
        <v>3609</v>
      </c>
      <c r="B2331" s="73">
        <v>517415</v>
      </c>
      <c r="C2331" s="71" t="s">
        <v>170</v>
      </c>
      <c r="D2331" s="71" t="s">
        <v>500</v>
      </c>
    </row>
    <row r="2332" spans="1:4" ht="44" thickBot="1" x14ac:dyDescent="0.4">
      <c r="A2332" s="71" t="s">
        <v>3610</v>
      </c>
      <c r="B2332" s="73">
        <v>517518</v>
      </c>
      <c r="C2332" s="71" t="s">
        <v>3611</v>
      </c>
      <c r="D2332" s="71" t="s">
        <v>178</v>
      </c>
    </row>
    <row r="2333" spans="1:4" ht="58.5" thickBot="1" x14ac:dyDescent="0.4">
      <c r="A2333" s="71" t="s">
        <v>3612</v>
      </c>
      <c r="B2333" s="73">
        <v>509046</v>
      </c>
      <c r="C2333" s="71" t="s">
        <v>170</v>
      </c>
      <c r="D2333" s="71" t="s">
        <v>591</v>
      </c>
    </row>
    <row r="2334" spans="1:4" ht="44" thickBot="1" x14ac:dyDescent="0.4">
      <c r="A2334" s="71" t="s">
        <v>3613</v>
      </c>
      <c r="B2334" s="73">
        <v>780021</v>
      </c>
      <c r="C2334" s="71" t="s">
        <v>170</v>
      </c>
      <c r="D2334" s="71" t="s">
        <v>261</v>
      </c>
    </row>
    <row r="2335" spans="1:4" ht="58.5" thickBot="1" x14ac:dyDescent="0.4">
      <c r="A2335" s="71" t="s">
        <v>3614</v>
      </c>
      <c r="B2335" s="73">
        <v>541233</v>
      </c>
      <c r="C2335" s="71" t="s">
        <v>3615</v>
      </c>
      <c r="D2335" s="71" t="s">
        <v>371</v>
      </c>
    </row>
    <row r="2336" spans="1:4" ht="58.5" thickBot="1" x14ac:dyDescent="0.4">
      <c r="A2336" s="71" t="s">
        <v>3616</v>
      </c>
      <c r="B2336" s="73">
        <v>533602</v>
      </c>
      <c r="C2336" s="71" t="s">
        <v>170</v>
      </c>
      <c r="D2336" s="71" t="s">
        <v>190</v>
      </c>
    </row>
    <row r="2337" spans="1:4" ht="58.5" thickBot="1" x14ac:dyDescent="0.4">
      <c r="A2337" s="71" t="s">
        <v>3617</v>
      </c>
      <c r="B2337" s="73">
        <v>541196</v>
      </c>
      <c r="C2337" s="71" t="s">
        <v>170</v>
      </c>
      <c r="D2337" s="71" t="s">
        <v>254</v>
      </c>
    </row>
    <row r="2338" spans="1:4" ht="58.5" thickBot="1" x14ac:dyDescent="0.4">
      <c r="A2338" s="71" t="s">
        <v>3618</v>
      </c>
      <c r="B2338" s="71" t="s">
        <v>170</v>
      </c>
      <c r="C2338" s="71" t="s">
        <v>3619</v>
      </c>
      <c r="D2338" s="71" t="s">
        <v>181</v>
      </c>
    </row>
    <row r="2339" spans="1:4" ht="58.5" thickBot="1" x14ac:dyDescent="0.4">
      <c r="A2339" s="71" t="s">
        <v>3620</v>
      </c>
      <c r="B2339" s="71" t="s">
        <v>170</v>
      </c>
      <c r="C2339" s="71" t="s">
        <v>3619</v>
      </c>
      <c r="D2339" s="71" t="s">
        <v>181</v>
      </c>
    </row>
    <row r="2340" spans="1:4" ht="73" thickBot="1" x14ac:dyDescent="0.4">
      <c r="A2340" s="71" t="s">
        <v>3621</v>
      </c>
      <c r="B2340" s="73">
        <v>500250</v>
      </c>
      <c r="C2340" s="71" t="s">
        <v>3622</v>
      </c>
      <c r="D2340" s="71" t="s">
        <v>525</v>
      </c>
    </row>
    <row r="2341" spans="1:4" ht="44" thickBot="1" x14ac:dyDescent="0.4">
      <c r="A2341" s="71" t="s">
        <v>3623</v>
      </c>
      <c r="B2341" s="73">
        <v>533007</v>
      </c>
      <c r="C2341" s="71" t="s">
        <v>3624</v>
      </c>
      <c r="D2341" s="71" t="s">
        <v>1090</v>
      </c>
    </row>
    <row r="2342" spans="1:4" ht="44" thickBot="1" x14ac:dyDescent="0.4">
      <c r="A2342" s="71" t="s">
        <v>3625</v>
      </c>
      <c r="B2342" s="71" t="s">
        <v>170</v>
      </c>
      <c r="C2342" s="71" t="s">
        <v>3626</v>
      </c>
      <c r="D2342" s="71" t="s">
        <v>181</v>
      </c>
    </row>
    <row r="2343" spans="1:4" ht="44" thickBot="1" x14ac:dyDescent="0.4">
      <c r="A2343" s="71" t="s">
        <v>3627</v>
      </c>
      <c r="B2343" s="73">
        <v>526596</v>
      </c>
      <c r="C2343" s="71" t="s">
        <v>3628</v>
      </c>
      <c r="D2343" s="71" t="s">
        <v>596</v>
      </c>
    </row>
    <row r="2344" spans="1:4" ht="44" thickBot="1" x14ac:dyDescent="0.4">
      <c r="A2344" s="71" t="s">
        <v>3629</v>
      </c>
      <c r="B2344" s="73">
        <v>511593</v>
      </c>
      <c r="C2344" s="71" t="s">
        <v>170</v>
      </c>
      <c r="D2344" s="71" t="s">
        <v>187</v>
      </c>
    </row>
    <row r="2345" spans="1:4" ht="44" thickBot="1" x14ac:dyDescent="0.4">
      <c r="A2345" s="71" t="s">
        <v>3630</v>
      </c>
      <c r="B2345" s="73">
        <v>531027</v>
      </c>
      <c r="C2345" s="71" t="s">
        <v>170</v>
      </c>
      <c r="D2345" s="71" t="s">
        <v>153</v>
      </c>
    </row>
    <row r="2346" spans="1:4" ht="58.5" thickBot="1" x14ac:dyDescent="0.4">
      <c r="A2346" s="71" t="s">
        <v>3631</v>
      </c>
      <c r="B2346" s="73">
        <v>500253</v>
      </c>
      <c r="C2346" s="71" t="s">
        <v>3632</v>
      </c>
      <c r="D2346" s="71" t="s">
        <v>228</v>
      </c>
    </row>
    <row r="2347" spans="1:4" ht="44" thickBot="1" x14ac:dyDescent="0.4">
      <c r="A2347" s="71" t="s">
        <v>3633</v>
      </c>
      <c r="B2347" s="73">
        <v>539927</v>
      </c>
      <c r="C2347" s="71" t="s">
        <v>170</v>
      </c>
      <c r="D2347" s="71" t="s">
        <v>254</v>
      </c>
    </row>
    <row r="2348" spans="1:4" ht="58.5" thickBot="1" x14ac:dyDescent="0.4">
      <c r="A2348" s="71" t="s">
        <v>3634</v>
      </c>
      <c r="B2348" s="73">
        <v>507759</v>
      </c>
      <c r="C2348" s="71" t="s">
        <v>170</v>
      </c>
      <c r="D2348" s="71" t="s">
        <v>218</v>
      </c>
    </row>
    <row r="2349" spans="1:4" ht="58.5" thickBot="1" x14ac:dyDescent="0.4">
      <c r="A2349" s="71" t="s">
        <v>3635</v>
      </c>
      <c r="B2349" s="73">
        <v>517463</v>
      </c>
      <c r="C2349" s="71" t="s">
        <v>3636</v>
      </c>
      <c r="D2349" s="71" t="s">
        <v>712</v>
      </c>
    </row>
    <row r="2350" spans="1:4" ht="58.5" thickBot="1" x14ac:dyDescent="0.4">
      <c r="A2350" s="71" t="s">
        <v>3637</v>
      </c>
      <c r="B2350" s="73">
        <v>531241</v>
      </c>
      <c r="C2350" s="71" t="s">
        <v>3638</v>
      </c>
      <c r="D2350" s="71" t="s">
        <v>716</v>
      </c>
    </row>
    <row r="2351" spans="1:4" ht="58.5" thickBot="1" x14ac:dyDescent="0.4">
      <c r="A2351" s="71" t="s">
        <v>3639</v>
      </c>
      <c r="B2351" s="73">
        <v>531633</v>
      </c>
      <c r="C2351" s="71" t="s">
        <v>3640</v>
      </c>
      <c r="D2351" s="71" t="s">
        <v>208</v>
      </c>
    </row>
    <row r="2352" spans="1:4" ht="44" thickBot="1" x14ac:dyDescent="0.4">
      <c r="A2352" s="71" t="s">
        <v>3641</v>
      </c>
      <c r="B2352" s="73">
        <v>523457</v>
      </c>
      <c r="C2352" s="71" t="s">
        <v>3642</v>
      </c>
      <c r="D2352" s="71" t="s">
        <v>1206</v>
      </c>
    </row>
    <row r="2353" spans="1:4" ht="44" thickBot="1" x14ac:dyDescent="0.4">
      <c r="A2353" s="71" t="s">
        <v>3643</v>
      </c>
      <c r="B2353" s="73">
        <v>523457</v>
      </c>
      <c r="C2353" s="71" t="s">
        <v>3644</v>
      </c>
      <c r="D2353" s="71" t="s">
        <v>1206</v>
      </c>
    </row>
    <row r="2354" spans="1:4" ht="58.5" thickBot="1" x14ac:dyDescent="0.4">
      <c r="A2354" s="71" t="s">
        <v>3645</v>
      </c>
      <c r="B2354" s="73">
        <v>524748</v>
      </c>
      <c r="C2354" s="71" t="s">
        <v>170</v>
      </c>
      <c r="D2354" s="71" t="s">
        <v>218</v>
      </c>
    </row>
    <row r="2355" spans="1:4" ht="44" thickBot="1" x14ac:dyDescent="0.4">
      <c r="A2355" s="71" t="s">
        <v>3646</v>
      </c>
      <c r="B2355" s="73">
        <v>526604</v>
      </c>
      <c r="C2355" s="71" t="s">
        <v>170</v>
      </c>
      <c r="D2355" s="71" t="s">
        <v>178</v>
      </c>
    </row>
    <row r="2356" spans="1:4" ht="44" thickBot="1" x14ac:dyDescent="0.4">
      <c r="A2356" s="71" t="s">
        <v>3647</v>
      </c>
      <c r="B2356" s="73">
        <v>507912</v>
      </c>
      <c r="C2356" s="71" t="s">
        <v>170</v>
      </c>
      <c r="D2356" s="71" t="s">
        <v>153</v>
      </c>
    </row>
    <row r="2357" spans="1:4" ht="44" thickBot="1" x14ac:dyDescent="0.4">
      <c r="A2357" s="71" t="s">
        <v>3648</v>
      </c>
      <c r="B2357" s="73">
        <v>540192</v>
      </c>
      <c r="C2357" s="71" t="s">
        <v>170</v>
      </c>
      <c r="D2357" s="71" t="s">
        <v>153</v>
      </c>
    </row>
    <row r="2358" spans="1:4" ht="73" thickBot="1" x14ac:dyDescent="0.4">
      <c r="A2358" s="71" t="s">
        <v>3649</v>
      </c>
      <c r="B2358" s="73">
        <v>512455</v>
      </c>
      <c r="C2358" s="71" t="s">
        <v>170</v>
      </c>
      <c r="D2358" s="71" t="s">
        <v>202</v>
      </c>
    </row>
    <row r="2359" spans="1:4" ht="58.5" thickBot="1" x14ac:dyDescent="0.4">
      <c r="A2359" s="71" t="s">
        <v>3650</v>
      </c>
      <c r="B2359" s="73">
        <v>539992</v>
      </c>
      <c r="C2359" s="71" t="s">
        <v>3651</v>
      </c>
      <c r="D2359" s="71" t="s">
        <v>178</v>
      </c>
    </row>
    <row r="2360" spans="1:4" ht="44" thickBot="1" x14ac:dyDescent="0.4">
      <c r="A2360" s="71" t="s">
        <v>3652</v>
      </c>
      <c r="B2360" s="73">
        <v>590082</v>
      </c>
      <c r="C2360" s="71" t="s">
        <v>170</v>
      </c>
      <c r="D2360" s="71" t="s">
        <v>153</v>
      </c>
    </row>
    <row r="2361" spans="1:4" ht="44" thickBot="1" x14ac:dyDescent="0.4">
      <c r="A2361" s="71" t="s">
        <v>3653</v>
      </c>
      <c r="B2361" s="73">
        <v>532740</v>
      </c>
      <c r="C2361" s="71" t="s">
        <v>3654</v>
      </c>
      <c r="D2361" s="71" t="s">
        <v>178</v>
      </c>
    </row>
    <row r="2362" spans="1:4" ht="58.5" thickBot="1" x14ac:dyDescent="0.4">
      <c r="A2362" s="71" t="s">
        <v>3655</v>
      </c>
      <c r="B2362" s="73">
        <v>526568</v>
      </c>
      <c r="C2362" s="71" t="s">
        <v>170</v>
      </c>
      <c r="D2362" s="71" t="s">
        <v>577</v>
      </c>
    </row>
    <row r="2363" spans="1:4" ht="58.5" thickBot="1" x14ac:dyDescent="0.4">
      <c r="A2363" s="71" t="s">
        <v>3656</v>
      </c>
      <c r="B2363" s="73">
        <v>534422</v>
      </c>
      <c r="C2363" s="71" t="s">
        <v>170</v>
      </c>
      <c r="D2363" s="71" t="s">
        <v>640</v>
      </c>
    </row>
    <row r="2364" spans="1:4" ht="58.5" thickBot="1" x14ac:dyDescent="0.4">
      <c r="A2364" s="71" t="s">
        <v>3657</v>
      </c>
      <c r="B2364" s="73">
        <v>500284</v>
      </c>
      <c r="C2364" s="71" t="s">
        <v>170</v>
      </c>
      <c r="D2364" s="71" t="s">
        <v>218</v>
      </c>
    </row>
    <row r="2365" spans="1:4" ht="58.5" thickBot="1" x14ac:dyDescent="0.4">
      <c r="A2365" s="71" t="s">
        <v>3658</v>
      </c>
      <c r="B2365" s="73">
        <v>530065</v>
      </c>
      <c r="C2365" s="71" t="s">
        <v>170</v>
      </c>
      <c r="D2365" s="71" t="s">
        <v>371</v>
      </c>
    </row>
    <row r="2366" spans="1:4" ht="73" thickBot="1" x14ac:dyDescent="0.4">
      <c r="A2366" s="71" t="s">
        <v>3659</v>
      </c>
      <c r="B2366" s="73">
        <v>540952</v>
      </c>
      <c r="C2366" s="71" t="s">
        <v>170</v>
      </c>
      <c r="D2366" s="71" t="s">
        <v>284</v>
      </c>
    </row>
    <row r="2367" spans="1:4" ht="58.5" thickBot="1" x14ac:dyDescent="0.4">
      <c r="A2367" s="71" t="s">
        <v>3660</v>
      </c>
      <c r="B2367" s="73">
        <v>523475</v>
      </c>
      <c r="C2367" s="71" t="s">
        <v>170</v>
      </c>
      <c r="D2367" s="71" t="s">
        <v>230</v>
      </c>
    </row>
    <row r="2368" spans="1:4" ht="87.5" thickBot="1" x14ac:dyDescent="0.4">
      <c r="A2368" s="71" t="s">
        <v>3661</v>
      </c>
      <c r="B2368" s="73">
        <v>532998</v>
      </c>
      <c r="C2368" s="71" t="s">
        <v>3662</v>
      </c>
      <c r="D2368" s="71" t="s">
        <v>640</v>
      </c>
    </row>
    <row r="2369" spans="1:4" ht="73" thickBot="1" x14ac:dyDescent="0.4">
      <c r="A2369" s="71" t="s">
        <v>3663</v>
      </c>
      <c r="B2369" s="73">
        <v>533343</v>
      </c>
      <c r="C2369" s="71" t="s">
        <v>3664</v>
      </c>
      <c r="D2369" s="71" t="s">
        <v>284</v>
      </c>
    </row>
    <row r="2370" spans="1:4" ht="44" thickBot="1" x14ac:dyDescent="0.4">
      <c r="A2370" s="71" t="s">
        <v>3665</v>
      </c>
      <c r="B2370" s="73">
        <v>539227</v>
      </c>
      <c r="C2370" s="71" t="s">
        <v>170</v>
      </c>
      <c r="D2370" s="71" t="s">
        <v>178</v>
      </c>
    </row>
    <row r="2371" spans="1:4" ht="58.5" thickBot="1" x14ac:dyDescent="0.4">
      <c r="A2371" s="71" t="s">
        <v>3666</v>
      </c>
      <c r="B2371" s="73">
        <v>514036</v>
      </c>
      <c r="C2371" s="71" t="s">
        <v>170</v>
      </c>
      <c r="D2371" s="71" t="s">
        <v>185</v>
      </c>
    </row>
    <row r="2372" spans="1:4" ht="44" thickBot="1" x14ac:dyDescent="0.4">
      <c r="A2372" s="71" t="s">
        <v>3667</v>
      </c>
      <c r="B2372" s="73">
        <v>532783</v>
      </c>
      <c r="C2372" s="71" t="s">
        <v>3668</v>
      </c>
      <c r="D2372" s="71" t="s">
        <v>230</v>
      </c>
    </row>
    <row r="2373" spans="1:4" ht="58.5" thickBot="1" x14ac:dyDescent="0.4">
      <c r="A2373" s="71" t="s">
        <v>3669</v>
      </c>
      <c r="B2373" s="73">
        <v>526179</v>
      </c>
      <c r="C2373" s="71" t="s">
        <v>170</v>
      </c>
      <c r="D2373" s="71" t="s">
        <v>407</v>
      </c>
    </row>
    <row r="2374" spans="1:4" ht="58.5" thickBot="1" x14ac:dyDescent="0.4">
      <c r="A2374" s="71" t="s">
        <v>3670</v>
      </c>
      <c r="B2374" s="73">
        <v>512048</v>
      </c>
      <c r="C2374" s="71" t="s">
        <v>170</v>
      </c>
      <c r="D2374" s="71" t="s">
        <v>256</v>
      </c>
    </row>
    <row r="2375" spans="1:4" ht="73" thickBot="1" x14ac:dyDescent="0.4">
      <c r="A2375" s="71" t="s">
        <v>3671</v>
      </c>
      <c r="B2375" s="73">
        <v>532796</v>
      </c>
      <c r="C2375" s="71" t="s">
        <v>3672</v>
      </c>
      <c r="D2375" s="71" t="s">
        <v>525</v>
      </c>
    </row>
    <row r="2376" spans="1:4" ht="58.5" thickBot="1" x14ac:dyDescent="0.4">
      <c r="A2376" s="71" t="s">
        <v>3673</v>
      </c>
      <c r="B2376" s="73">
        <v>517206</v>
      </c>
      <c r="C2376" s="71" t="s">
        <v>3674</v>
      </c>
      <c r="D2376" s="71" t="s">
        <v>525</v>
      </c>
    </row>
    <row r="2377" spans="1:4" ht="29.5" thickBot="1" x14ac:dyDescent="0.4">
      <c r="A2377" s="71" t="s">
        <v>3675</v>
      </c>
      <c r="B2377" s="73">
        <v>500257</v>
      </c>
      <c r="C2377" s="71" t="s">
        <v>3676</v>
      </c>
      <c r="D2377" s="71" t="s">
        <v>208</v>
      </c>
    </row>
    <row r="2378" spans="1:4" ht="73" thickBot="1" x14ac:dyDescent="0.4">
      <c r="A2378" s="71" t="s">
        <v>3677</v>
      </c>
      <c r="B2378" s="73">
        <v>539542</v>
      </c>
      <c r="C2378" s="71" t="s">
        <v>3678</v>
      </c>
      <c r="D2378" s="71" t="s">
        <v>284</v>
      </c>
    </row>
    <row r="2379" spans="1:4" ht="58.5" thickBot="1" x14ac:dyDescent="0.4">
      <c r="A2379" s="71" t="s">
        <v>3679</v>
      </c>
      <c r="B2379" s="73">
        <v>531402</v>
      </c>
      <c r="C2379" s="71" t="s">
        <v>170</v>
      </c>
      <c r="D2379" s="71" t="s">
        <v>192</v>
      </c>
    </row>
    <row r="2380" spans="1:4" ht="29.5" thickBot="1" x14ac:dyDescent="0.4">
      <c r="A2380" s="71" t="s">
        <v>3680</v>
      </c>
      <c r="B2380" s="73">
        <v>500259</v>
      </c>
      <c r="C2380" s="71" t="s">
        <v>3681</v>
      </c>
      <c r="D2380" s="71" t="s">
        <v>208</v>
      </c>
    </row>
    <row r="2381" spans="1:4" ht="29.5" thickBot="1" x14ac:dyDescent="0.4">
      <c r="A2381" s="71" t="s">
        <v>3682</v>
      </c>
      <c r="B2381" s="73">
        <v>530689</v>
      </c>
      <c r="C2381" s="71" t="s">
        <v>170</v>
      </c>
      <c r="D2381" s="71" t="s">
        <v>352</v>
      </c>
    </row>
    <row r="2382" spans="1:4" ht="87.5" thickBot="1" x14ac:dyDescent="0.4">
      <c r="A2382" s="71" t="s">
        <v>3683</v>
      </c>
      <c r="B2382" s="73">
        <v>505320</v>
      </c>
      <c r="C2382" s="71" t="s">
        <v>170</v>
      </c>
      <c r="D2382" s="71" t="s">
        <v>178</v>
      </c>
    </row>
    <row r="2383" spans="1:4" ht="73" thickBot="1" x14ac:dyDescent="0.4">
      <c r="A2383" s="71" t="s">
        <v>3684</v>
      </c>
      <c r="B2383" s="73">
        <v>534532</v>
      </c>
      <c r="C2383" s="71" t="s">
        <v>3685</v>
      </c>
      <c r="D2383" s="71" t="s">
        <v>284</v>
      </c>
    </row>
    <row r="2384" spans="1:4" ht="58.5" thickBot="1" x14ac:dyDescent="0.4">
      <c r="A2384" s="71" t="s">
        <v>3686</v>
      </c>
      <c r="B2384" s="73">
        <v>526935</v>
      </c>
      <c r="C2384" s="71" t="s">
        <v>170</v>
      </c>
      <c r="D2384" s="71" t="s">
        <v>153</v>
      </c>
    </row>
    <row r="2385" spans="1:4" ht="44" thickBot="1" x14ac:dyDescent="0.4">
      <c r="A2385" s="71" t="s">
        <v>3687</v>
      </c>
      <c r="B2385" s="73">
        <v>538890</v>
      </c>
      <c r="C2385" s="71" t="s">
        <v>170</v>
      </c>
      <c r="D2385" s="71" t="s">
        <v>185</v>
      </c>
    </row>
    <row r="2386" spans="1:4" ht="44" thickBot="1" x14ac:dyDescent="0.4">
      <c r="A2386" s="71" t="s">
        <v>3688</v>
      </c>
      <c r="B2386" s="73">
        <v>538890</v>
      </c>
      <c r="C2386" s="71" t="s">
        <v>170</v>
      </c>
      <c r="D2386" s="71" t="s">
        <v>185</v>
      </c>
    </row>
    <row r="2387" spans="1:4" ht="44" thickBot="1" x14ac:dyDescent="0.4">
      <c r="A2387" s="71" t="s">
        <v>3689</v>
      </c>
      <c r="B2387" s="71" t="s">
        <v>170</v>
      </c>
      <c r="C2387" s="71" t="s">
        <v>3690</v>
      </c>
      <c r="D2387" s="71" t="s">
        <v>181</v>
      </c>
    </row>
    <row r="2388" spans="1:4" ht="58.5" thickBot="1" x14ac:dyDescent="0.4">
      <c r="A2388" s="71" t="s">
        <v>3691</v>
      </c>
      <c r="B2388" s="73">
        <v>506543</v>
      </c>
      <c r="C2388" s="71" t="s">
        <v>170</v>
      </c>
      <c r="D2388" s="71" t="s">
        <v>678</v>
      </c>
    </row>
    <row r="2389" spans="1:4" ht="58.5" thickBot="1" x14ac:dyDescent="0.4">
      <c r="A2389" s="71" t="s">
        <v>3692</v>
      </c>
      <c r="B2389" s="73">
        <v>532906</v>
      </c>
      <c r="C2389" s="71" t="s">
        <v>3693</v>
      </c>
      <c r="D2389" s="71" t="s">
        <v>568</v>
      </c>
    </row>
    <row r="2390" spans="1:4" ht="58.5" thickBot="1" x14ac:dyDescent="0.4">
      <c r="A2390" s="71" t="s">
        <v>3694</v>
      </c>
      <c r="B2390" s="73">
        <v>507836</v>
      </c>
      <c r="C2390" s="71" t="s">
        <v>170</v>
      </c>
      <c r="D2390" s="71" t="s">
        <v>371</v>
      </c>
    </row>
    <row r="2391" spans="1:4" ht="58.5" thickBot="1" x14ac:dyDescent="0.4">
      <c r="A2391" s="71" t="s">
        <v>3695</v>
      </c>
      <c r="B2391" s="73">
        <v>507836</v>
      </c>
      <c r="C2391" s="71" t="s">
        <v>170</v>
      </c>
      <c r="D2391" s="71" t="s">
        <v>371</v>
      </c>
    </row>
    <row r="2392" spans="1:4" ht="44" thickBot="1" x14ac:dyDescent="0.4">
      <c r="A2392" s="71" t="s">
        <v>3696</v>
      </c>
      <c r="B2392" s="73">
        <v>541973</v>
      </c>
      <c r="C2392" s="71" t="s">
        <v>170</v>
      </c>
      <c r="D2392" s="71" t="s">
        <v>371</v>
      </c>
    </row>
    <row r="2393" spans="1:4" ht="58.5" thickBot="1" x14ac:dyDescent="0.4">
      <c r="A2393" s="71" t="s">
        <v>3697</v>
      </c>
      <c r="B2393" s="73">
        <v>523248</v>
      </c>
      <c r="C2393" s="71" t="s">
        <v>170</v>
      </c>
      <c r="D2393" s="71" t="s">
        <v>290</v>
      </c>
    </row>
    <row r="2394" spans="1:4" ht="58.5" thickBot="1" x14ac:dyDescent="0.4">
      <c r="A2394" s="71" t="s">
        <v>3698</v>
      </c>
      <c r="B2394" s="73">
        <v>501471</v>
      </c>
      <c r="C2394" s="71" t="s">
        <v>170</v>
      </c>
      <c r="D2394" s="71" t="s">
        <v>192</v>
      </c>
    </row>
    <row r="2395" spans="1:4" ht="58.5" thickBot="1" x14ac:dyDescent="0.4">
      <c r="A2395" s="71" t="s">
        <v>3699</v>
      </c>
      <c r="B2395" s="71" t="s">
        <v>170</v>
      </c>
      <c r="C2395" s="71" t="s">
        <v>3700</v>
      </c>
      <c r="D2395" s="71" t="s">
        <v>181</v>
      </c>
    </row>
    <row r="2396" spans="1:4" ht="73" thickBot="1" x14ac:dyDescent="0.4">
      <c r="A2396" s="71" t="s">
        <v>3701</v>
      </c>
      <c r="B2396" s="73">
        <v>512600</v>
      </c>
      <c r="C2396" s="71" t="s">
        <v>170</v>
      </c>
      <c r="D2396" s="71" t="s">
        <v>192</v>
      </c>
    </row>
    <row r="2397" spans="1:4" ht="44" thickBot="1" x14ac:dyDescent="0.4">
      <c r="A2397" s="71" t="s">
        <v>3702</v>
      </c>
      <c r="B2397" s="71" t="s">
        <v>170</v>
      </c>
      <c r="C2397" s="71" t="s">
        <v>3703</v>
      </c>
      <c r="D2397" s="71" t="s">
        <v>181</v>
      </c>
    </row>
    <row r="2398" spans="1:4" ht="58.5" thickBot="1" x14ac:dyDescent="0.4">
      <c r="A2398" s="71" t="s">
        <v>3704</v>
      </c>
      <c r="B2398" s="73">
        <v>539894</v>
      </c>
      <c r="C2398" s="71" t="s">
        <v>170</v>
      </c>
      <c r="D2398" s="71" t="s">
        <v>568</v>
      </c>
    </row>
    <row r="2399" spans="1:4" ht="73" thickBot="1" x14ac:dyDescent="0.4">
      <c r="A2399" s="71" t="s">
        <v>3705</v>
      </c>
      <c r="B2399" s="73">
        <v>515093</v>
      </c>
      <c r="C2399" s="71" t="s">
        <v>3706</v>
      </c>
      <c r="D2399" s="71" t="s">
        <v>698</v>
      </c>
    </row>
    <row r="2400" spans="1:4" ht="73" thickBot="1" x14ac:dyDescent="0.4">
      <c r="A2400" s="71" t="s">
        <v>3707</v>
      </c>
      <c r="B2400" s="73">
        <v>780009</v>
      </c>
      <c r="C2400" s="71" t="s">
        <v>170</v>
      </c>
      <c r="D2400" s="71" t="s">
        <v>261</v>
      </c>
    </row>
    <row r="2401" spans="1:4" ht="58.5" thickBot="1" x14ac:dyDescent="0.4">
      <c r="A2401" s="71" t="s">
        <v>3708</v>
      </c>
      <c r="B2401" s="73">
        <v>531497</v>
      </c>
      <c r="C2401" s="71" t="s">
        <v>3709</v>
      </c>
      <c r="D2401" s="71" t="s">
        <v>568</v>
      </c>
    </row>
    <row r="2402" spans="1:4" ht="58.5" thickBot="1" x14ac:dyDescent="0.4">
      <c r="A2402" s="71" t="s">
        <v>3710</v>
      </c>
      <c r="B2402" s="73">
        <v>519279</v>
      </c>
      <c r="C2402" s="71" t="s">
        <v>170</v>
      </c>
      <c r="D2402" s="71" t="s">
        <v>368</v>
      </c>
    </row>
    <row r="2403" spans="1:4" ht="58.5" thickBot="1" x14ac:dyDescent="0.4">
      <c r="A2403" s="71" t="s">
        <v>3711</v>
      </c>
      <c r="B2403" s="73">
        <v>515059</v>
      </c>
      <c r="C2403" s="71" t="s">
        <v>170</v>
      </c>
      <c r="D2403" s="71" t="s">
        <v>419</v>
      </c>
    </row>
    <row r="2404" spans="1:4" ht="58.5" thickBot="1" x14ac:dyDescent="0.4">
      <c r="A2404" s="71" t="s">
        <v>3712</v>
      </c>
      <c r="B2404" s="73">
        <v>511000</v>
      </c>
      <c r="C2404" s="71" t="s">
        <v>170</v>
      </c>
      <c r="D2404" s="71" t="s">
        <v>187</v>
      </c>
    </row>
    <row r="2405" spans="1:4" ht="73" thickBot="1" x14ac:dyDescent="0.4">
      <c r="A2405" s="71" t="s">
        <v>3713</v>
      </c>
      <c r="B2405" s="73">
        <v>531910</v>
      </c>
      <c r="C2405" s="71" t="s">
        <v>170</v>
      </c>
      <c r="D2405" s="71" t="s">
        <v>208</v>
      </c>
    </row>
    <row r="2406" spans="1:4" ht="73" thickBot="1" x14ac:dyDescent="0.4">
      <c r="A2406" s="71" t="s">
        <v>3714</v>
      </c>
      <c r="B2406" s="71" t="s">
        <v>170</v>
      </c>
      <c r="C2406" s="71" t="s">
        <v>3715</v>
      </c>
      <c r="D2406" s="71" t="s">
        <v>181</v>
      </c>
    </row>
    <row r="2407" spans="1:4" ht="73" thickBot="1" x14ac:dyDescent="0.4">
      <c r="A2407" s="71" t="s">
        <v>3716</v>
      </c>
      <c r="B2407" s="71" t="s">
        <v>170</v>
      </c>
      <c r="C2407" s="71" t="s">
        <v>3717</v>
      </c>
      <c r="D2407" s="71" t="s">
        <v>181</v>
      </c>
    </row>
    <row r="2408" spans="1:4" ht="44" thickBot="1" x14ac:dyDescent="0.4">
      <c r="A2408" s="71" t="s">
        <v>3718</v>
      </c>
      <c r="B2408" s="73">
        <v>590134</v>
      </c>
      <c r="C2408" s="71" t="s">
        <v>3719</v>
      </c>
      <c r="D2408" s="71" t="s">
        <v>678</v>
      </c>
    </row>
    <row r="2409" spans="1:4" ht="131" thickBot="1" x14ac:dyDescent="0.4">
      <c r="A2409" s="71" t="s">
        <v>3720</v>
      </c>
      <c r="B2409" s="73">
        <v>538401</v>
      </c>
      <c r="C2409" s="71" t="s">
        <v>170</v>
      </c>
      <c r="D2409" s="71" t="s">
        <v>712</v>
      </c>
    </row>
    <row r="2410" spans="1:4" ht="58.5" thickBot="1" x14ac:dyDescent="0.4">
      <c r="A2410" s="71" t="s">
        <v>3721</v>
      </c>
      <c r="B2410" s="73">
        <v>500264</v>
      </c>
      <c r="C2410" s="71" t="s">
        <v>170</v>
      </c>
      <c r="D2410" s="71" t="s">
        <v>185</v>
      </c>
    </row>
    <row r="2411" spans="1:4" ht="58.5" thickBot="1" x14ac:dyDescent="0.4">
      <c r="A2411" s="71" t="s">
        <v>3722</v>
      </c>
      <c r="B2411" s="73">
        <v>540650</v>
      </c>
      <c r="C2411" s="71" t="s">
        <v>3723</v>
      </c>
      <c r="D2411" s="71" t="s">
        <v>869</v>
      </c>
    </row>
    <row r="2412" spans="1:4" ht="44" thickBot="1" x14ac:dyDescent="0.4">
      <c r="A2412" s="71" t="s">
        <v>3724</v>
      </c>
      <c r="B2412" s="73">
        <v>524000</v>
      </c>
      <c r="C2412" s="71" t="s">
        <v>3725</v>
      </c>
      <c r="D2412" s="71" t="s">
        <v>187</v>
      </c>
    </row>
    <row r="2413" spans="1:4" ht="58.5" thickBot="1" x14ac:dyDescent="0.4">
      <c r="A2413" s="71" t="s">
        <v>3726</v>
      </c>
      <c r="B2413" s="73">
        <v>517449</v>
      </c>
      <c r="C2413" s="71" t="s">
        <v>170</v>
      </c>
      <c r="D2413" s="71" t="s">
        <v>1090</v>
      </c>
    </row>
    <row r="2414" spans="1:4" ht="73" thickBot="1" x14ac:dyDescent="0.4">
      <c r="A2414" s="71" t="s">
        <v>3727</v>
      </c>
      <c r="B2414" s="73">
        <v>512377</v>
      </c>
      <c r="C2414" s="71" t="s">
        <v>170</v>
      </c>
      <c r="D2414" s="71" t="s">
        <v>591</v>
      </c>
    </row>
    <row r="2415" spans="1:4" ht="58.5" thickBot="1" x14ac:dyDescent="0.4">
      <c r="A2415" s="71" t="s">
        <v>3728</v>
      </c>
      <c r="B2415" s="73">
        <v>532896</v>
      </c>
      <c r="C2415" s="71" t="s">
        <v>3729</v>
      </c>
      <c r="D2415" s="71" t="s">
        <v>164</v>
      </c>
    </row>
    <row r="2416" spans="1:4" ht="87.5" thickBot="1" x14ac:dyDescent="0.4">
      <c r="A2416" s="71" t="s">
        <v>3730</v>
      </c>
      <c r="B2416" s="73">
        <v>523384</v>
      </c>
      <c r="C2416" s="71" t="s">
        <v>3731</v>
      </c>
      <c r="D2416" s="71" t="s">
        <v>187</v>
      </c>
    </row>
    <row r="2417" spans="1:4" ht="44" thickBot="1" x14ac:dyDescent="0.4">
      <c r="A2417" s="71" t="s">
        <v>3732</v>
      </c>
      <c r="B2417" s="73">
        <v>519612</v>
      </c>
      <c r="C2417" s="71" t="s">
        <v>170</v>
      </c>
      <c r="D2417" s="71" t="s">
        <v>230</v>
      </c>
    </row>
    <row r="2418" spans="1:4" ht="58.5" thickBot="1" x14ac:dyDescent="0.4">
      <c r="A2418" s="71" t="s">
        <v>3733</v>
      </c>
      <c r="B2418" s="73">
        <v>514450</v>
      </c>
      <c r="C2418" s="71" t="s">
        <v>170</v>
      </c>
      <c r="D2418" s="71" t="s">
        <v>1090</v>
      </c>
    </row>
    <row r="2419" spans="1:4" ht="58.5" thickBot="1" x14ac:dyDescent="0.4">
      <c r="A2419" s="71" t="s">
        <v>3734</v>
      </c>
      <c r="B2419" s="73">
        <v>513460</v>
      </c>
      <c r="C2419" s="71" t="s">
        <v>170</v>
      </c>
      <c r="D2419" s="71" t="s">
        <v>493</v>
      </c>
    </row>
    <row r="2420" spans="1:4" ht="73" thickBot="1" x14ac:dyDescent="0.4">
      <c r="A2420" s="71" t="s">
        <v>3735</v>
      </c>
      <c r="B2420" s="73">
        <v>513554</v>
      </c>
      <c r="C2420" s="71" t="s">
        <v>3736</v>
      </c>
      <c r="D2420" s="71" t="s">
        <v>493</v>
      </c>
    </row>
    <row r="2421" spans="1:4" ht="58.5" thickBot="1" x14ac:dyDescent="0.4">
      <c r="A2421" s="71" t="s">
        <v>3737</v>
      </c>
      <c r="B2421" s="73">
        <v>531515</v>
      </c>
      <c r="C2421" s="71" t="s">
        <v>170</v>
      </c>
      <c r="D2421" s="71" t="s">
        <v>192</v>
      </c>
    </row>
    <row r="2422" spans="1:4" ht="44" thickBot="1" x14ac:dyDescent="0.4">
      <c r="A2422" s="71" t="s">
        <v>3738</v>
      </c>
      <c r="B2422" s="73">
        <v>539957</v>
      </c>
      <c r="C2422" s="71" t="s">
        <v>3739</v>
      </c>
      <c r="D2422" s="71" t="s">
        <v>195</v>
      </c>
    </row>
    <row r="2423" spans="1:4" ht="87.5" thickBot="1" x14ac:dyDescent="0.4">
      <c r="A2423" s="71" t="s">
        <v>3740</v>
      </c>
      <c r="B2423" s="73">
        <v>500108</v>
      </c>
      <c r="C2423" s="71" t="s">
        <v>3741</v>
      </c>
      <c r="D2423" s="71" t="s">
        <v>1114</v>
      </c>
    </row>
    <row r="2424" spans="1:4" ht="58.5" thickBot="1" x14ac:dyDescent="0.4">
      <c r="A2424" s="71" t="s">
        <v>3742</v>
      </c>
      <c r="B2424" s="73">
        <v>530441</v>
      </c>
      <c r="C2424" s="71" t="s">
        <v>170</v>
      </c>
      <c r="D2424" s="71" t="s">
        <v>591</v>
      </c>
    </row>
    <row r="2425" spans="1:4" ht="58.5" thickBot="1" x14ac:dyDescent="0.4">
      <c r="A2425" s="71" t="s">
        <v>3743</v>
      </c>
      <c r="B2425" s="73">
        <v>530441</v>
      </c>
      <c r="C2425" s="71" t="s">
        <v>170</v>
      </c>
      <c r="D2425" s="71" t="s">
        <v>591</v>
      </c>
    </row>
    <row r="2426" spans="1:4" ht="73" thickBot="1" x14ac:dyDescent="0.4">
      <c r="A2426" s="71" t="s">
        <v>3744</v>
      </c>
      <c r="B2426" s="73">
        <v>505523</v>
      </c>
      <c r="C2426" s="71" t="s">
        <v>170</v>
      </c>
      <c r="D2426" s="71" t="s">
        <v>192</v>
      </c>
    </row>
    <row r="2427" spans="1:4" ht="58.5" thickBot="1" x14ac:dyDescent="0.4">
      <c r="A2427" s="71" t="s">
        <v>3745</v>
      </c>
      <c r="B2427" s="73">
        <v>500266</v>
      </c>
      <c r="C2427" s="71" t="s">
        <v>3746</v>
      </c>
      <c r="D2427" s="71" t="s">
        <v>190</v>
      </c>
    </row>
    <row r="2428" spans="1:4" ht="58.5" thickBot="1" x14ac:dyDescent="0.4">
      <c r="A2428" s="71" t="s">
        <v>3747</v>
      </c>
      <c r="B2428" s="73">
        <v>500265</v>
      </c>
      <c r="C2428" s="71" t="s">
        <v>3748</v>
      </c>
      <c r="D2428" s="71" t="s">
        <v>568</v>
      </c>
    </row>
    <row r="2429" spans="1:4" ht="58.5" thickBot="1" x14ac:dyDescent="0.4">
      <c r="A2429" s="71" t="s">
        <v>3749</v>
      </c>
      <c r="B2429" s="73">
        <v>526795</v>
      </c>
      <c r="C2429" s="71" t="s">
        <v>170</v>
      </c>
      <c r="D2429" s="71" t="s">
        <v>242</v>
      </c>
    </row>
    <row r="2430" spans="1:4" ht="58.5" thickBot="1" x14ac:dyDescent="0.4">
      <c r="A2430" s="71" t="s">
        <v>3750</v>
      </c>
      <c r="B2430" s="73">
        <v>512337</v>
      </c>
      <c r="C2430" s="71" t="s">
        <v>170</v>
      </c>
      <c r="D2430" s="71" t="s">
        <v>192</v>
      </c>
    </row>
    <row r="2431" spans="1:4" ht="58.5" thickBot="1" x14ac:dyDescent="0.4">
      <c r="A2431" s="71" t="s">
        <v>3751</v>
      </c>
      <c r="B2431" s="73">
        <v>539383</v>
      </c>
      <c r="C2431" s="71" t="s">
        <v>170</v>
      </c>
      <c r="D2431" s="71" t="s">
        <v>156</v>
      </c>
    </row>
    <row r="2432" spans="1:4" ht="58.5" thickBot="1" x14ac:dyDescent="0.4">
      <c r="A2432" s="71" t="s">
        <v>3752</v>
      </c>
      <c r="B2432" s="73">
        <v>531648</v>
      </c>
      <c r="C2432" s="71" t="s">
        <v>170</v>
      </c>
      <c r="D2432" s="71" t="s">
        <v>244</v>
      </c>
    </row>
    <row r="2433" spans="1:4" ht="44" thickBot="1" x14ac:dyDescent="0.4">
      <c r="A2433" s="71" t="s">
        <v>3753</v>
      </c>
      <c r="B2433" s="73">
        <v>542677</v>
      </c>
      <c r="C2433" s="71" t="s">
        <v>3754</v>
      </c>
      <c r="D2433" s="71" t="s">
        <v>256</v>
      </c>
    </row>
    <row r="2434" spans="1:4" ht="58.5" thickBot="1" x14ac:dyDescent="0.4">
      <c r="A2434" s="71" t="s">
        <v>3755</v>
      </c>
      <c r="B2434" s="71" t="s">
        <v>170</v>
      </c>
      <c r="C2434" s="71" t="s">
        <v>3756</v>
      </c>
      <c r="D2434" s="71" t="s">
        <v>181</v>
      </c>
    </row>
    <row r="2435" spans="1:4" ht="58.5" thickBot="1" x14ac:dyDescent="0.4">
      <c r="A2435" s="71" t="s">
        <v>3757</v>
      </c>
      <c r="B2435" s="71" t="s">
        <v>170</v>
      </c>
      <c r="C2435" s="71" t="s">
        <v>3758</v>
      </c>
      <c r="D2435" s="71" t="s">
        <v>181</v>
      </c>
    </row>
    <row r="2436" spans="1:4" ht="116.5" thickBot="1" x14ac:dyDescent="0.4">
      <c r="A2436" s="71" t="s">
        <v>3759</v>
      </c>
      <c r="B2436" s="73">
        <v>532720</v>
      </c>
      <c r="C2436" s="71" t="s">
        <v>3760</v>
      </c>
      <c r="D2436" s="71" t="s">
        <v>187</v>
      </c>
    </row>
    <row r="2437" spans="1:4" ht="58.5" thickBot="1" x14ac:dyDescent="0.4">
      <c r="A2437" s="71" t="s">
        <v>3761</v>
      </c>
      <c r="B2437" s="73">
        <v>500520</v>
      </c>
      <c r="C2437" s="71" t="s">
        <v>3762</v>
      </c>
      <c r="D2437" s="71" t="s">
        <v>2099</v>
      </c>
    </row>
    <row r="2438" spans="1:4" ht="58.5" thickBot="1" x14ac:dyDescent="0.4">
      <c r="A2438" s="71" t="s">
        <v>3763</v>
      </c>
      <c r="B2438" s="73">
        <v>532756</v>
      </c>
      <c r="C2438" s="71" t="s">
        <v>3764</v>
      </c>
      <c r="D2438" s="71" t="s">
        <v>1090</v>
      </c>
    </row>
    <row r="2439" spans="1:4" ht="102" thickBot="1" x14ac:dyDescent="0.4">
      <c r="A2439" s="71" t="s">
        <v>3765</v>
      </c>
      <c r="B2439" s="73">
        <v>533088</v>
      </c>
      <c r="C2439" s="71" t="s">
        <v>3766</v>
      </c>
      <c r="D2439" s="71" t="s">
        <v>371</v>
      </c>
    </row>
    <row r="2440" spans="1:4" ht="102" thickBot="1" x14ac:dyDescent="0.4">
      <c r="A2440" s="71" t="s">
        <v>3767</v>
      </c>
      <c r="B2440" s="73">
        <v>533088</v>
      </c>
      <c r="C2440" s="71" t="s">
        <v>3766</v>
      </c>
      <c r="D2440" s="71" t="s">
        <v>371</v>
      </c>
    </row>
    <row r="2441" spans="1:4" ht="87.5" thickBot="1" x14ac:dyDescent="0.4">
      <c r="A2441" s="71" t="s">
        <v>3768</v>
      </c>
      <c r="B2441" s="73">
        <v>532313</v>
      </c>
      <c r="C2441" s="71" t="s">
        <v>3769</v>
      </c>
      <c r="D2441" s="71" t="s">
        <v>256</v>
      </c>
    </row>
    <row r="2442" spans="1:4" ht="58.5" thickBot="1" x14ac:dyDescent="0.4">
      <c r="A2442" s="71" t="s">
        <v>3770</v>
      </c>
      <c r="B2442" s="73">
        <v>540768</v>
      </c>
      <c r="C2442" s="71" t="s">
        <v>3771</v>
      </c>
      <c r="D2442" s="71" t="s">
        <v>491</v>
      </c>
    </row>
    <row r="2443" spans="1:4" ht="58.5" thickBot="1" x14ac:dyDescent="0.4">
      <c r="A2443" s="71" t="s">
        <v>3772</v>
      </c>
      <c r="B2443" s="73">
        <v>542503</v>
      </c>
      <c r="C2443" s="71" t="s">
        <v>3773</v>
      </c>
      <c r="D2443" s="71" t="s">
        <v>2147</v>
      </c>
    </row>
    <row r="2444" spans="1:4" ht="58.5" thickBot="1" x14ac:dyDescent="0.4">
      <c r="A2444" s="71" t="s">
        <v>3774</v>
      </c>
      <c r="B2444" s="73">
        <v>590078</v>
      </c>
      <c r="C2444" s="71" t="s">
        <v>3775</v>
      </c>
      <c r="D2444" s="71" t="s">
        <v>202</v>
      </c>
    </row>
    <row r="2445" spans="1:4" ht="44" thickBot="1" x14ac:dyDescent="0.4">
      <c r="A2445" s="71" t="s">
        <v>3776</v>
      </c>
      <c r="B2445" s="73">
        <v>513430</v>
      </c>
      <c r="C2445" s="71" t="s">
        <v>170</v>
      </c>
      <c r="D2445" s="71" t="s">
        <v>475</v>
      </c>
    </row>
    <row r="2446" spans="1:4" ht="58.5" thickBot="1" x14ac:dyDescent="0.4">
      <c r="A2446" s="71" t="s">
        <v>3777</v>
      </c>
      <c r="B2446" s="73">
        <v>539289</v>
      </c>
      <c r="C2446" s="71" t="s">
        <v>3778</v>
      </c>
      <c r="D2446" s="71" t="s">
        <v>156</v>
      </c>
    </row>
    <row r="2447" spans="1:4" ht="44" thickBot="1" x14ac:dyDescent="0.4">
      <c r="A2447" s="71" t="s">
        <v>3779</v>
      </c>
      <c r="B2447" s="73">
        <v>500267</v>
      </c>
      <c r="C2447" s="71" t="s">
        <v>170</v>
      </c>
      <c r="D2447" s="71" t="s">
        <v>828</v>
      </c>
    </row>
    <row r="2448" spans="1:4" ht="116.5" thickBot="1" x14ac:dyDescent="0.4">
      <c r="A2448" s="71" t="s">
        <v>3780</v>
      </c>
      <c r="B2448" s="73">
        <v>539229</v>
      </c>
      <c r="C2448" s="71" t="s">
        <v>170</v>
      </c>
      <c r="D2448" s="71" t="s">
        <v>159</v>
      </c>
    </row>
    <row r="2449" spans="1:4" ht="58.5" thickBot="1" x14ac:dyDescent="0.4">
      <c r="A2449" s="71" t="s">
        <v>3781</v>
      </c>
      <c r="B2449" s="73">
        <v>506919</v>
      </c>
      <c r="C2449" s="71" t="s">
        <v>170</v>
      </c>
      <c r="D2449" s="71" t="s">
        <v>208</v>
      </c>
    </row>
    <row r="2450" spans="1:4" ht="73" thickBot="1" x14ac:dyDescent="0.4">
      <c r="A2450" s="71" t="s">
        <v>3782</v>
      </c>
      <c r="B2450" s="73">
        <v>539400</v>
      </c>
      <c r="C2450" s="71" t="s">
        <v>170</v>
      </c>
      <c r="D2450" s="71" t="s">
        <v>284</v>
      </c>
    </row>
    <row r="2451" spans="1:4" ht="73" thickBot="1" x14ac:dyDescent="0.4">
      <c r="A2451" s="71" t="s">
        <v>3783</v>
      </c>
      <c r="B2451" s="73">
        <v>539400</v>
      </c>
      <c r="C2451" s="71" t="s">
        <v>170</v>
      </c>
      <c r="D2451" s="71" t="s">
        <v>284</v>
      </c>
    </row>
    <row r="2452" spans="1:4" ht="58.5" thickBot="1" x14ac:dyDescent="0.4">
      <c r="A2452" s="71" t="s">
        <v>3784</v>
      </c>
      <c r="B2452" s="73">
        <v>532728</v>
      </c>
      <c r="C2452" s="71" t="s">
        <v>3785</v>
      </c>
      <c r="D2452" s="71" t="s">
        <v>164</v>
      </c>
    </row>
    <row r="2453" spans="1:4" ht="73" thickBot="1" x14ac:dyDescent="0.4">
      <c r="A2453" s="71" t="s">
        <v>3786</v>
      </c>
      <c r="B2453" s="73">
        <v>513269</v>
      </c>
      <c r="C2453" s="71" t="s">
        <v>3787</v>
      </c>
      <c r="D2453" s="71" t="s">
        <v>568</v>
      </c>
    </row>
    <row r="2454" spans="1:4" ht="58.5" thickBot="1" x14ac:dyDescent="0.4">
      <c r="A2454" s="71" t="s">
        <v>3788</v>
      </c>
      <c r="B2454" s="73">
        <v>513269</v>
      </c>
      <c r="C2454" s="71" t="s">
        <v>3787</v>
      </c>
      <c r="D2454" s="71" t="s">
        <v>568</v>
      </c>
    </row>
    <row r="2455" spans="1:4" ht="58.5" thickBot="1" x14ac:dyDescent="0.4">
      <c r="A2455" s="71" t="s">
        <v>3789</v>
      </c>
      <c r="B2455" s="73">
        <v>533169</v>
      </c>
      <c r="C2455" s="71" t="s">
        <v>3790</v>
      </c>
      <c r="D2455" s="71" t="s">
        <v>568</v>
      </c>
    </row>
    <row r="2456" spans="1:4" ht="87.5" thickBot="1" x14ac:dyDescent="0.4">
      <c r="A2456" s="71" t="s">
        <v>3791</v>
      </c>
      <c r="B2456" s="73">
        <v>539045</v>
      </c>
      <c r="C2456" s="71" t="s">
        <v>3792</v>
      </c>
      <c r="D2456" s="71" t="s">
        <v>475</v>
      </c>
    </row>
    <row r="2457" spans="1:4" ht="102" thickBot="1" x14ac:dyDescent="0.4">
      <c r="A2457" s="71" t="s">
        <v>3793</v>
      </c>
      <c r="B2457" s="73">
        <v>539046</v>
      </c>
      <c r="C2457" s="71" t="s">
        <v>3794</v>
      </c>
      <c r="D2457" s="71" t="s">
        <v>202</v>
      </c>
    </row>
    <row r="2458" spans="1:4" ht="58.5" thickBot="1" x14ac:dyDescent="0.4">
      <c r="A2458" s="71" t="s">
        <v>3795</v>
      </c>
      <c r="B2458" s="73">
        <v>532932</v>
      </c>
      <c r="C2458" s="71" t="s">
        <v>3796</v>
      </c>
      <c r="D2458" s="71" t="s">
        <v>365</v>
      </c>
    </row>
    <row r="2459" spans="1:4" ht="58.5" thickBot="1" x14ac:dyDescent="0.4">
      <c r="A2459" s="71" t="s">
        <v>3797</v>
      </c>
      <c r="B2459" s="73">
        <v>539044</v>
      </c>
      <c r="C2459" s="71" t="s">
        <v>3798</v>
      </c>
      <c r="D2459" s="71" t="s">
        <v>202</v>
      </c>
    </row>
    <row r="2460" spans="1:4" ht="58.5" thickBot="1" x14ac:dyDescent="0.4">
      <c r="A2460" s="71" t="s">
        <v>3799</v>
      </c>
      <c r="B2460" s="73">
        <v>500268</v>
      </c>
      <c r="C2460" s="71" t="s">
        <v>3800</v>
      </c>
      <c r="D2460" s="71" t="s">
        <v>384</v>
      </c>
    </row>
    <row r="2461" spans="1:4" ht="58.5" thickBot="1" x14ac:dyDescent="0.4">
      <c r="A2461" s="71" t="s">
        <v>3801</v>
      </c>
      <c r="B2461" s="73">
        <v>531213</v>
      </c>
      <c r="C2461" s="71" t="s">
        <v>3802</v>
      </c>
      <c r="D2461" s="71" t="s">
        <v>187</v>
      </c>
    </row>
    <row r="2462" spans="1:4" ht="44" thickBot="1" x14ac:dyDescent="0.4">
      <c r="A2462" s="71" t="s">
        <v>3803</v>
      </c>
      <c r="B2462" s="73">
        <v>540402</v>
      </c>
      <c r="C2462" s="71" t="s">
        <v>170</v>
      </c>
      <c r="D2462" s="71" t="s">
        <v>256</v>
      </c>
    </row>
    <row r="2463" spans="1:4" ht="58.5" thickBot="1" x14ac:dyDescent="0.4">
      <c r="A2463" s="71" t="s">
        <v>3804</v>
      </c>
      <c r="B2463" s="71" t="s">
        <v>170</v>
      </c>
      <c r="C2463" s="71" t="s">
        <v>3805</v>
      </c>
      <c r="D2463" s="71" t="s">
        <v>181</v>
      </c>
    </row>
    <row r="2464" spans="1:4" ht="58.5" thickBot="1" x14ac:dyDescent="0.4">
      <c r="A2464" s="71" t="s">
        <v>3806</v>
      </c>
      <c r="B2464" s="73">
        <v>533204</v>
      </c>
      <c r="C2464" s="71" t="s">
        <v>3807</v>
      </c>
      <c r="D2464" s="71" t="s">
        <v>185</v>
      </c>
    </row>
    <row r="2465" spans="1:4" ht="73" thickBot="1" x14ac:dyDescent="0.4">
      <c r="A2465" s="71" t="s">
        <v>3808</v>
      </c>
      <c r="B2465" s="73">
        <v>505850</v>
      </c>
      <c r="C2465" s="71" t="s">
        <v>3809</v>
      </c>
      <c r="D2465" s="71" t="s">
        <v>187</v>
      </c>
    </row>
    <row r="2466" spans="1:4" ht="58.5" thickBot="1" x14ac:dyDescent="0.4">
      <c r="A2466" s="71" t="s">
        <v>3810</v>
      </c>
      <c r="B2466" s="73">
        <v>502157</v>
      </c>
      <c r="C2466" s="71" t="s">
        <v>3811</v>
      </c>
      <c r="D2466" s="71" t="s">
        <v>183</v>
      </c>
    </row>
    <row r="2467" spans="1:4" ht="87.5" thickBot="1" x14ac:dyDescent="0.4">
      <c r="A2467" s="71" t="s">
        <v>3812</v>
      </c>
      <c r="B2467" s="73">
        <v>532637</v>
      </c>
      <c r="C2467" s="71" t="s">
        <v>3813</v>
      </c>
      <c r="D2467" s="71" t="s">
        <v>208</v>
      </c>
    </row>
    <row r="2468" spans="1:4" ht="87.5" thickBot="1" x14ac:dyDescent="0.4">
      <c r="A2468" s="71" t="s">
        <v>3814</v>
      </c>
      <c r="B2468" s="73">
        <v>537800</v>
      </c>
      <c r="C2468" s="71" t="s">
        <v>170</v>
      </c>
      <c r="D2468" s="71" t="s">
        <v>187</v>
      </c>
    </row>
    <row r="2469" spans="1:4" ht="58.5" thickBot="1" x14ac:dyDescent="0.4">
      <c r="A2469" s="71" t="s">
        <v>3815</v>
      </c>
      <c r="B2469" s="73">
        <v>514418</v>
      </c>
      <c r="C2469" s="71" t="s">
        <v>170</v>
      </c>
      <c r="D2469" s="71" t="s">
        <v>218</v>
      </c>
    </row>
    <row r="2470" spans="1:4" ht="58.5" thickBot="1" x14ac:dyDescent="0.4">
      <c r="A2470" s="71" t="s">
        <v>3816</v>
      </c>
      <c r="B2470" s="73">
        <v>539275</v>
      </c>
      <c r="C2470" s="71" t="s">
        <v>170</v>
      </c>
      <c r="D2470" s="71" t="s">
        <v>368</v>
      </c>
    </row>
    <row r="2471" spans="1:4" ht="73" thickBot="1" x14ac:dyDescent="0.4">
      <c r="A2471" s="71" t="s">
        <v>3817</v>
      </c>
      <c r="B2471" s="73">
        <v>516007</v>
      </c>
      <c r="C2471" s="71" t="s">
        <v>3818</v>
      </c>
      <c r="D2471" s="71" t="s">
        <v>665</v>
      </c>
    </row>
    <row r="2472" spans="1:4" ht="87.5" thickBot="1" x14ac:dyDescent="0.4">
      <c r="A2472" s="71" t="s">
        <v>3819</v>
      </c>
      <c r="B2472" s="73">
        <v>530011</v>
      </c>
      <c r="C2472" s="71" t="s">
        <v>3820</v>
      </c>
      <c r="D2472" s="71" t="s">
        <v>678</v>
      </c>
    </row>
    <row r="2473" spans="1:4" ht="102" thickBot="1" x14ac:dyDescent="0.4">
      <c r="A2473" s="71" t="s">
        <v>3821</v>
      </c>
      <c r="B2473" s="73">
        <v>500109</v>
      </c>
      <c r="C2473" s="71" t="s">
        <v>3822</v>
      </c>
      <c r="D2473" s="71" t="s">
        <v>1099</v>
      </c>
    </row>
    <row r="2474" spans="1:4" ht="44" thickBot="1" x14ac:dyDescent="0.4">
      <c r="A2474" s="71" t="s">
        <v>3823</v>
      </c>
      <c r="B2474" s="73">
        <v>530243</v>
      </c>
      <c r="C2474" s="71" t="s">
        <v>170</v>
      </c>
      <c r="D2474" s="71" t="s">
        <v>263</v>
      </c>
    </row>
    <row r="2475" spans="1:4" ht="73" thickBot="1" x14ac:dyDescent="0.4">
      <c r="A2475" s="71" t="s">
        <v>3824</v>
      </c>
      <c r="B2475" s="73">
        <v>507938</v>
      </c>
      <c r="C2475" s="71" t="s">
        <v>170</v>
      </c>
      <c r="D2475" s="71" t="s">
        <v>187</v>
      </c>
    </row>
    <row r="2476" spans="1:4" ht="73" thickBot="1" x14ac:dyDescent="0.4">
      <c r="A2476" s="71" t="s">
        <v>3825</v>
      </c>
      <c r="B2476" s="73">
        <v>533078</v>
      </c>
      <c r="C2476" s="71" t="s">
        <v>170</v>
      </c>
      <c r="D2476" s="71" t="s">
        <v>256</v>
      </c>
    </row>
    <row r="2477" spans="1:4" ht="58.5" thickBot="1" x14ac:dyDescent="0.4">
      <c r="A2477" s="71" t="s">
        <v>3826</v>
      </c>
      <c r="B2477" s="73">
        <v>540396</v>
      </c>
      <c r="C2477" s="71" t="s">
        <v>170</v>
      </c>
      <c r="D2477" s="71" t="s">
        <v>185</v>
      </c>
    </row>
    <row r="2478" spans="1:4" ht="58.5" thickBot="1" x14ac:dyDescent="0.4">
      <c r="A2478" s="71" t="s">
        <v>3827</v>
      </c>
      <c r="B2478" s="73">
        <v>540396</v>
      </c>
      <c r="C2478" s="71" t="s">
        <v>170</v>
      </c>
      <c r="D2478" s="71" t="s">
        <v>185</v>
      </c>
    </row>
    <row r="2479" spans="1:4" ht="58.5" thickBot="1" x14ac:dyDescent="0.4">
      <c r="A2479" s="71" t="s">
        <v>3828</v>
      </c>
      <c r="B2479" s="73">
        <v>541974</v>
      </c>
      <c r="C2479" s="71" t="s">
        <v>170</v>
      </c>
      <c r="D2479" s="71" t="s">
        <v>419</v>
      </c>
    </row>
    <row r="2480" spans="1:4" ht="58.5" thickBot="1" x14ac:dyDescent="0.4">
      <c r="A2480" s="71" t="s">
        <v>3829</v>
      </c>
      <c r="B2480" s="73">
        <v>539207</v>
      </c>
      <c r="C2480" s="71" t="s">
        <v>3830</v>
      </c>
      <c r="D2480" s="71" t="s">
        <v>605</v>
      </c>
    </row>
    <row r="2481" spans="1:4" ht="58.5" thickBot="1" x14ac:dyDescent="0.4">
      <c r="A2481" s="71" t="s">
        <v>3831</v>
      </c>
      <c r="B2481" s="73">
        <v>530537</v>
      </c>
      <c r="C2481" s="71" t="s">
        <v>170</v>
      </c>
      <c r="D2481" s="71" t="s">
        <v>228</v>
      </c>
    </row>
    <row r="2482" spans="1:4" ht="58.5" thickBot="1" x14ac:dyDescent="0.4">
      <c r="A2482" s="71" t="s">
        <v>3832</v>
      </c>
      <c r="B2482" s="73">
        <v>511758</v>
      </c>
      <c r="C2482" s="71" t="s">
        <v>170</v>
      </c>
      <c r="D2482" s="71" t="s">
        <v>187</v>
      </c>
    </row>
    <row r="2483" spans="1:4" ht="58.5" thickBot="1" x14ac:dyDescent="0.4">
      <c r="A2483" s="71" t="s">
        <v>3833</v>
      </c>
      <c r="B2483" s="73">
        <v>512303</v>
      </c>
      <c r="C2483" s="71" t="s">
        <v>170</v>
      </c>
      <c r="D2483" s="71" t="s">
        <v>591</v>
      </c>
    </row>
    <row r="2484" spans="1:4" ht="58.5" thickBot="1" x14ac:dyDescent="0.4">
      <c r="A2484" s="71" t="s">
        <v>3834</v>
      </c>
      <c r="B2484" s="73">
        <v>505324</v>
      </c>
      <c r="C2484" s="71" t="s">
        <v>3835</v>
      </c>
      <c r="D2484" s="71" t="s">
        <v>178</v>
      </c>
    </row>
    <row r="2485" spans="1:4" ht="58.5" thickBot="1" x14ac:dyDescent="0.4">
      <c r="A2485" s="71" t="s">
        <v>3836</v>
      </c>
      <c r="B2485" s="73">
        <v>505324</v>
      </c>
      <c r="C2485" s="71" t="s">
        <v>3835</v>
      </c>
      <c r="D2485" s="71" t="s">
        <v>178</v>
      </c>
    </row>
    <row r="2486" spans="1:4" ht="87.5" thickBot="1" x14ac:dyDescent="0.4">
      <c r="A2486" s="71" t="s">
        <v>3837</v>
      </c>
      <c r="B2486" s="73">
        <v>538970</v>
      </c>
      <c r="C2486" s="71" t="s">
        <v>170</v>
      </c>
      <c r="D2486" s="71" t="s">
        <v>256</v>
      </c>
    </row>
    <row r="2487" spans="1:4" ht="44" thickBot="1" x14ac:dyDescent="0.4">
      <c r="A2487" s="71" t="s">
        <v>3838</v>
      </c>
      <c r="B2487" s="73">
        <v>521018</v>
      </c>
      <c r="C2487" s="71" t="s">
        <v>3839</v>
      </c>
      <c r="D2487" s="71" t="s">
        <v>185</v>
      </c>
    </row>
    <row r="2488" spans="1:4" ht="73" thickBot="1" x14ac:dyDescent="0.4">
      <c r="A2488" s="71" t="s">
        <v>3840</v>
      </c>
      <c r="B2488" s="73">
        <v>503101</v>
      </c>
      <c r="C2488" s="71" t="s">
        <v>3841</v>
      </c>
      <c r="D2488" s="71" t="s">
        <v>256</v>
      </c>
    </row>
    <row r="2489" spans="1:4" ht="73" thickBot="1" x14ac:dyDescent="0.4">
      <c r="A2489" s="71" t="s">
        <v>3842</v>
      </c>
      <c r="B2489" s="73">
        <v>502250</v>
      </c>
      <c r="C2489" s="71" t="s">
        <v>170</v>
      </c>
      <c r="D2489" s="71" t="s">
        <v>698</v>
      </c>
    </row>
    <row r="2490" spans="1:4" ht="102" thickBot="1" x14ac:dyDescent="0.4">
      <c r="A2490" s="71" t="s">
        <v>3843</v>
      </c>
      <c r="B2490" s="73">
        <v>513544</v>
      </c>
      <c r="C2490" s="71" t="s">
        <v>170</v>
      </c>
      <c r="D2490" s="71" t="s">
        <v>244</v>
      </c>
    </row>
    <row r="2491" spans="1:4" ht="29.5" thickBot="1" x14ac:dyDescent="0.4">
      <c r="A2491" s="71" t="s">
        <v>3844</v>
      </c>
      <c r="B2491" s="73">
        <v>530543</v>
      </c>
      <c r="C2491" s="71" t="s">
        <v>170</v>
      </c>
      <c r="D2491" s="71" t="s">
        <v>256</v>
      </c>
    </row>
    <row r="2492" spans="1:4" ht="58.5" thickBot="1" x14ac:dyDescent="0.4">
      <c r="A2492" s="71" t="s">
        <v>3845</v>
      </c>
      <c r="B2492" s="73">
        <v>540254</v>
      </c>
      <c r="C2492" s="71" t="s">
        <v>170</v>
      </c>
      <c r="D2492" s="71" t="s">
        <v>187</v>
      </c>
    </row>
    <row r="2493" spans="1:4" ht="44" thickBot="1" x14ac:dyDescent="0.4">
      <c r="A2493" s="71" t="s">
        <v>3846</v>
      </c>
      <c r="B2493" s="73">
        <v>500206</v>
      </c>
      <c r="C2493" s="71" t="s">
        <v>170</v>
      </c>
      <c r="D2493" s="71" t="s">
        <v>187</v>
      </c>
    </row>
    <row r="2494" spans="1:4" ht="29.5" thickBot="1" x14ac:dyDescent="0.4">
      <c r="A2494" s="71" t="s">
        <v>3847</v>
      </c>
      <c r="B2494" s="73">
        <v>531642</v>
      </c>
      <c r="C2494" s="71" t="s">
        <v>3848</v>
      </c>
      <c r="D2494" s="71" t="s">
        <v>352</v>
      </c>
    </row>
    <row r="2495" spans="1:4" ht="73" thickBot="1" x14ac:dyDescent="0.4">
      <c r="A2495" s="71" t="s">
        <v>3849</v>
      </c>
      <c r="B2495" s="71" t="s">
        <v>170</v>
      </c>
      <c r="C2495" s="71" t="s">
        <v>3850</v>
      </c>
      <c r="D2495" s="71" t="s">
        <v>181</v>
      </c>
    </row>
    <row r="2496" spans="1:4" ht="73" thickBot="1" x14ac:dyDescent="0.4">
      <c r="A2496" s="71" t="s">
        <v>3851</v>
      </c>
      <c r="B2496" s="71" t="s">
        <v>170</v>
      </c>
      <c r="C2496" s="71" t="s">
        <v>3850</v>
      </c>
      <c r="D2496" s="71" t="s">
        <v>181</v>
      </c>
    </row>
    <row r="2497" spans="1:4" ht="44" thickBot="1" x14ac:dyDescent="0.4">
      <c r="A2497" s="71" t="s">
        <v>3852</v>
      </c>
      <c r="B2497" s="73">
        <v>531503</v>
      </c>
      <c r="C2497" s="71" t="s">
        <v>170</v>
      </c>
      <c r="D2497" s="71" t="s">
        <v>185</v>
      </c>
    </row>
    <row r="2498" spans="1:4" ht="44" thickBot="1" x14ac:dyDescent="0.4">
      <c r="A2498" s="71" t="s">
        <v>3853</v>
      </c>
      <c r="B2498" s="73">
        <v>526891</v>
      </c>
      <c r="C2498" s="71" t="s">
        <v>170</v>
      </c>
      <c r="D2498" s="71" t="s">
        <v>153</v>
      </c>
    </row>
    <row r="2499" spans="1:4" ht="58.5" thickBot="1" x14ac:dyDescent="0.4">
      <c r="A2499" s="71" t="s">
        <v>3854</v>
      </c>
      <c r="B2499" s="73">
        <v>524404</v>
      </c>
      <c r="C2499" s="71" t="s">
        <v>3855</v>
      </c>
      <c r="D2499" s="71" t="s">
        <v>208</v>
      </c>
    </row>
    <row r="2500" spans="1:4" ht="58.5" thickBot="1" x14ac:dyDescent="0.4">
      <c r="A2500" s="71" t="s">
        <v>3856</v>
      </c>
      <c r="B2500" s="71" t="s">
        <v>170</v>
      </c>
      <c r="C2500" s="71" t="s">
        <v>3857</v>
      </c>
      <c r="D2500" s="71" t="s">
        <v>181</v>
      </c>
    </row>
    <row r="2501" spans="1:4" ht="44" thickBot="1" x14ac:dyDescent="0.4">
      <c r="A2501" s="71" t="s">
        <v>3858</v>
      </c>
      <c r="B2501" s="73">
        <v>517467</v>
      </c>
      <c r="C2501" s="71" t="s">
        <v>170</v>
      </c>
      <c r="D2501" s="71" t="s">
        <v>468</v>
      </c>
    </row>
    <row r="2502" spans="1:4" ht="44" thickBot="1" x14ac:dyDescent="0.4">
      <c r="A2502" s="71" t="s">
        <v>3859</v>
      </c>
      <c r="B2502" s="73">
        <v>523566</v>
      </c>
      <c r="C2502" s="71" t="s">
        <v>170</v>
      </c>
      <c r="D2502" s="71" t="s">
        <v>256</v>
      </c>
    </row>
    <row r="2503" spans="1:4" ht="58.5" thickBot="1" x14ac:dyDescent="0.4">
      <c r="A2503" s="71" t="s">
        <v>3860</v>
      </c>
      <c r="B2503" s="73">
        <v>531540</v>
      </c>
      <c r="C2503" s="71" t="s">
        <v>170</v>
      </c>
      <c r="D2503" s="71" t="s">
        <v>568</v>
      </c>
    </row>
    <row r="2504" spans="1:4" ht="44" thickBot="1" x14ac:dyDescent="0.4">
      <c r="A2504" s="71" t="s">
        <v>3861</v>
      </c>
      <c r="B2504" s="73">
        <v>531319</v>
      </c>
      <c r="C2504" s="71" t="s">
        <v>170</v>
      </c>
      <c r="D2504" s="71" t="s">
        <v>187</v>
      </c>
    </row>
    <row r="2505" spans="1:4" ht="58.5" thickBot="1" x14ac:dyDescent="0.4">
      <c r="A2505" s="71" t="s">
        <v>3862</v>
      </c>
      <c r="B2505" s="73">
        <v>532500</v>
      </c>
      <c r="C2505" s="71" t="s">
        <v>3863</v>
      </c>
      <c r="D2505" s="71" t="s">
        <v>2099</v>
      </c>
    </row>
    <row r="2506" spans="1:4" ht="58.5" thickBot="1" x14ac:dyDescent="0.4">
      <c r="A2506" s="71" t="s">
        <v>3864</v>
      </c>
      <c r="B2506" s="73">
        <v>532500</v>
      </c>
      <c r="C2506" s="71" t="s">
        <v>3863</v>
      </c>
      <c r="D2506" s="71" t="s">
        <v>2099</v>
      </c>
    </row>
    <row r="2507" spans="1:4" ht="44" thickBot="1" x14ac:dyDescent="0.4">
      <c r="A2507" s="71" t="s">
        <v>3865</v>
      </c>
      <c r="B2507" s="71" t="s">
        <v>170</v>
      </c>
      <c r="C2507" s="71" t="s">
        <v>3866</v>
      </c>
      <c r="D2507" s="71" t="s">
        <v>181</v>
      </c>
    </row>
    <row r="2508" spans="1:4" ht="73" thickBot="1" x14ac:dyDescent="0.4">
      <c r="A2508" s="71" t="s">
        <v>3867</v>
      </c>
      <c r="B2508" s="73">
        <v>540749</v>
      </c>
      <c r="C2508" s="71" t="s">
        <v>3868</v>
      </c>
      <c r="D2508" s="71" t="s">
        <v>187</v>
      </c>
    </row>
    <row r="2509" spans="1:4" ht="44" thickBot="1" x14ac:dyDescent="0.4">
      <c r="A2509" s="71" t="s">
        <v>3869</v>
      </c>
      <c r="B2509" s="71" t="s">
        <v>170</v>
      </c>
      <c r="C2509" s="71" t="s">
        <v>3870</v>
      </c>
      <c r="D2509" s="71" t="s">
        <v>261</v>
      </c>
    </row>
    <row r="2510" spans="1:4" ht="44" thickBot="1" x14ac:dyDescent="0.4">
      <c r="A2510" s="71" t="s">
        <v>3871</v>
      </c>
      <c r="B2510" s="73">
        <v>523704</v>
      </c>
      <c r="C2510" s="71" t="s">
        <v>3872</v>
      </c>
      <c r="D2510" s="71" t="s">
        <v>263</v>
      </c>
    </row>
    <row r="2511" spans="1:4" ht="44" thickBot="1" x14ac:dyDescent="0.4">
      <c r="A2511" s="71" t="s">
        <v>3873</v>
      </c>
      <c r="B2511" s="73">
        <v>506867</v>
      </c>
      <c r="C2511" s="71" t="s">
        <v>170</v>
      </c>
      <c r="D2511" s="71" t="s">
        <v>185</v>
      </c>
    </row>
    <row r="2512" spans="1:4" ht="44" thickBot="1" x14ac:dyDescent="0.4">
      <c r="A2512" s="71" t="s">
        <v>3874</v>
      </c>
      <c r="B2512" s="73">
        <v>511768</v>
      </c>
      <c r="C2512" s="71" t="s">
        <v>170</v>
      </c>
      <c r="D2512" s="71" t="s">
        <v>187</v>
      </c>
    </row>
    <row r="2513" spans="1:4" ht="102" thickBot="1" x14ac:dyDescent="0.4">
      <c r="A2513" s="71" t="s">
        <v>3875</v>
      </c>
      <c r="B2513" s="73">
        <v>511688</v>
      </c>
      <c r="C2513" s="71" t="s">
        <v>170</v>
      </c>
      <c r="D2513" s="71" t="s">
        <v>187</v>
      </c>
    </row>
    <row r="2514" spans="1:4" ht="58.5" thickBot="1" x14ac:dyDescent="0.4">
      <c r="A2514" s="71" t="s">
        <v>3876</v>
      </c>
      <c r="B2514" s="73">
        <v>540704</v>
      </c>
      <c r="C2514" s="71" t="s">
        <v>3877</v>
      </c>
      <c r="D2514" s="71" t="s">
        <v>176</v>
      </c>
    </row>
    <row r="2515" spans="1:4" ht="44" thickBot="1" x14ac:dyDescent="0.4">
      <c r="A2515" s="71" t="s">
        <v>3878</v>
      </c>
      <c r="B2515" s="73">
        <v>539219</v>
      </c>
      <c r="C2515" s="71" t="s">
        <v>170</v>
      </c>
      <c r="D2515" s="71" t="s">
        <v>1090</v>
      </c>
    </row>
    <row r="2516" spans="1:4" ht="44" thickBot="1" x14ac:dyDescent="0.4">
      <c r="A2516" s="71" t="s">
        <v>3879</v>
      </c>
      <c r="B2516" s="73">
        <v>500248</v>
      </c>
      <c r="C2516" s="71" t="s">
        <v>170</v>
      </c>
      <c r="D2516" s="71" t="s">
        <v>290</v>
      </c>
    </row>
    <row r="2517" spans="1:4" ht="58.5" thickBot="1" x14ac:dyDescent="0.4">
      <c r="A2517" s="71" t="s">
        <v>3880</v>
      </c>
      <c r="B2517" s="73">
        <v>523371</v>
      </c>
      <c r="C2517" s="71" t="s">
        <v>3881</v>
      </c>
      <c r="D2517" s="71" t="s">
        <v>869</v>
      </c>
    </row>
    <row r="2518" spans="1:4" ht="44" thickBot="1" x14ac:dyDescent="0.4">
      <c r="A2518" s="71" t="s">
        <v>3882</v>
      </c>
      <c r="B2518" s="73">
        <v>539981</v>
      </c>
      <c r="C2518" s="71" t="s">
        <v>3883</v>
      </c>
      <c r="D2518" s="71" t="s">
        <v>336</v>
      </c>
    </row>
    <row r="2519" spans="1:4" ht="58.5" thickBot="1" x14ac:dyDescent="0.4">
      <c r="A2519" s="71" t="s">
        <v>3884</v>
      </c>
      <c r="B2519" s="73">
        <v>534563</v>
      </c>
      <c r="C2519" s="71" t="s">
        <v>3885</v>
      </c>
      <c r="D2519" s="71" t="s">
        <v>178</v>
      </c>
    </row>
    <row r="2520" spans="1:4" ht="73" thickBot="1" x14ac:dyDescent="0.4">
      <c r="A2520" s="71" t="s">
        <v>3886</v>
      </c>
      <c r="B2520" s="73">
        <v>500271</v>
      </c>
      <c r="C2520" s="71" t="s">
        <v>3887</v>
      </c>
      <c r="D2520" s="71" t="s">
        <v>2582</v>
      </c>
    </row>
    <row r="2521" spans="1:4" ht="44" thickBot="1" x14ac:dyDescent="0.4">
      <c r="A2521" s="71" t="s">
        <v>3888</v>
      </c>
      <c r="B2521" s="73">
        <v>539981</v>
      </c>
      <c r="C2521" s="71" t="s">
        <v>3889</v>
      </c>
      <c r="D2521" s="71" t="s">
        <v>336</v>
      </c>
    </row>
    <row r="2522" spans="1:4" ht="73" thickBot="1" x14ac:dyDescent="0.4">
      <c r="A2522" s="71" t="s">
        <v>3890</v>
      </c>
      <c r="B2522" s="73">
        <v>539940</v>
      </c>
      <c r="C2522" s="71" t="s">
        <v>3891</v>
      </c>
      <c r="D2522" s="71" t="s">
        <v>336</v>
      </c>
    </row>
    <row r="2523" spans="1:4" ht="73" thickBot="1" x14ac:dyDescent="0.4">
      <c r="A2523" s="71" t="s">
        <v>3892</v>
      </c>
      <c r="B2523" s="73">
        <v>534338</v>
      </c>
      <c r="C2523" s="71" t="s">
        <v>170</v>
      </c>
      <c r="D2523" s="71" t="s">
        <v>256</v>
      </c>
    </row>
    <row r="2524" spans="1:4" ht="58.5" thickBot="1" x14ac:dyDescent="0.4">
      <c r="A2524" s="71" t="s">
        <v>3893</v>
      </c>
      <c r="B2524" s="73">
        <v>526538</v>
      </c>
      <c r="C2524" s="71" t="s">
        <v>170</v>
      </c>
      <c r="D2524" s="71" t="s">
        <v>208</v>
      </c>
    </row>
    <row r="2525" spans="1:4" ht="73" thickBot="1" x14ac:dyDescent="0.4">
      <c r="A2525" s="71" t="s">
        <v>3894</v>
      </c>
      <c r="B2525" s="73">
        <v>540401</v>
      </c>
      <c r="C2525" s="71" t="s">
        <v>170</v>
      </c>
      <c r="D2525" s="71" t="s">
        <v>192</v>
      </c>
    </row>
    <row r="2526" spans="1:4" ht="44" thickBot="1" x14ac:dyDescent="0.4">
      <c r="A2526" s="71" t="s">
        <v>3895</v>
      </c>
      <c r="B2526" s="73">
        <v>539519</v>
      </c>
      <c r="C2526" s="71" t="s">
        <v>170</v>
      </c>
      <c r="D2526" s="71" t="s">
        <v>204</v>
      </c>
    </row>
    <row r="2527" spans="1:4" ht="44" thickBot="1" x14ac:dyDescent="0.4">
      <c r="A2527" s="71" t="s">
        <v>3896</v>
      </c>
      <c r="B2527" s="73">
        <v>531221</v>
      </c>
      <c r="C2527" s="71" t="s">
        <v>170</v>
      </c>
      <c r="D2527" s="71" t="s">
        <v>698</v>
      </c>
    </row>
    <row r="2528" spans="1:4" ht="73" thickBot="1" x14ac:dyDescent="0.4">
      <c r="A2528" s="71" t="s">
        <v>3897</v>
      </c>
      <c r="B2528" s="73">
        <v>531680</v>
      </c>
      <c r="C2528" s="71" t="s">
        <v>170</v>
      </c>
      <c r="D2528" s="71" t="s">
        <v>284</v>
      </c>
    </row>
    <row r="2529" spans="1:4" ht="44" thickBot="1" x14ac:dyDescent="0.4">
      <c r="A2529" s="71" t="s">
        <v>3898</v>
      </c>
      <c r="B2529" s="73">
        <v>522249</v>
      </c>
      <c r="C2529" s="71" t="s">
        <v>3899</v>
      </c>
      <c r="D2529" s="71" t="s">
        <v>185</v>
      </c>
    </row>
    <row r="2530" spans="1:4" ht="44" thickBot="1" x14ac:dyDescent="0.4">
      <c r="A2530" s="71" t="s">
        <v>3900</v>
      </c>
      <c r="B2530" s="73">
        <v>523792</v>
      </c>
      <c r="C2530" s="71" t="s">
        <v>3901</v>
      </c>
      <c r="D2530" s="71" t="s">
        <v>178</v>
      </c>
    </row>
    <row r="2531" spans="1:4" ht="58.5" thickBot="1" x14ac:dyDescent="0.4">
      <c r="A2531" s="71" t="s">
        <v>3902</v>
      </c>
      <c r="B2531" s="73">
        <v>533152</v>
      </c>
      <c r="C2531" s="71" t="s">
        <v>3903</v>
      </c>
      <c r="D2531" s="71" t="s">
        <v>568</v>
      </c>
    </row>
    <row r="2532" spans="1:4" ht="58.5" thickBot="1" x14ac:dyDescent="0.4">
      <c r="A2532" s="71" t="s">
        <v>3904</v>
      </c>
      <c r="B2532" s="73">
        <v>532852</v>
      </c>
      <c r="C2532" s="71" t="s">
        <v>3905</v>
      </c>
      <c r="D2532" s="71" t="s">
        <v>190</v>
      </c>
    </row>
    <row r="2533" spans="1:4" ht="58.5" thickBot="1" x14ac:dyDescent="0.4">
      <c r="A2533" s="71" t="s">
        <v>3906</v>
      </c>
      <c r="B2533" s="73">
        <v>532654</v>
      </c>
      <c r="C2533" s="71" t="s">
        <v>3907</v>
      </c>
      <c r="D2533" s="71" t="s">
        <v>577</v>
      </c>
    </row>
    <row r="2534" spans="1:4" ht="58.5" thickBot="1" x14ac:dyDescent="0.4">
      <c r="A2534" s="71" t="s">
        <v>3908</v>
      </c>
      <c r="B2534" s="73">
        <v>532654</v>
      </c>
      <c r="C2534" s="71" t="s">
        <v>3907</v>
      </c>
      <c r="D2534" s="71" t="s">
        <v>577</v>
      </c>
    </row>
    <row r="2535" spans="1:4" ht="87.5" thickBot="1" x14ac:dyDescent="0.4">
      <c r="A2535" s="71" t="s">
        <v>3909</v>
      </c>
      <c r="B2535" s="73">
        <v>532629</v>
      </c>
      <c r="C2535" s="71" t="s">
        <v>3910</v>
      </c>
      <c r="D2535" s="71" t="s">
        <v>568</v>
      </c>
    </row>
    <row r="2536" spans="1:4" ht="73" thickBot="1" x14ac:dyDescent="0.4">
      <c r="A2536" s="71" t="s">
        <v>3911</v>
      </c>
      <c r="B2536" s="73">
        <v>512267</v>
      </c>
      <c r="C2536" s="71" t="s">
        <v>170</v>
      </c>
      <c r="D2536" s="71" t="s">
        <v>173</v>
      </c>
    </row>
    <row r="2537" spans="1:4" ht="58.5" thickBot="1" x14ac:dyDescent="0.4">
      <c r="A2537" s="71" t="s">
        <v>3912</v>
      </c>
      <c r="B2537" s="73">
        <v>531146</v>
      </c>
      <c r="C2537" s="71" t="s">
        <v>170</v>
      </c>
      <c r="D2537" s="71" t="s">
        <v>208</v>
      </c>
    </row>
    <row r="2538" spans="1:4" ht="29.5" thickBot="1" x14ac:dyDescent="0.4">
      <c r="A2538" s="71" t="s">
        <v>3913</v>
      </c>
      <c r="B2538" s="73">
        <v>523144</v>
      </c>
      <c r="C2538" s="71" t="s">
        <v>170</v>
      </c>
      <c r="D2538" s="71" t="s">
        <v>208</v>
      </c>
    </row>
    <row r="2539" spans="1:4" ht="58.5" thickBot="1" x14ac:dyDescent="0.4">
      <c r="A2539" s="71" t="s">
        <v>3914</v>
      </c>
      <c r="B2539" s="73">
        <v>539938</v>
      </c>
      <c r="C2539" s="71" t="s">
        <v>3915</v>
      </c>
      <c r="D2539" s="71" t="s">
        <v>153</v>
      </c>
    </row>
    <row r="2540" spans="1:4" ht="44" thickBot="1" x14ac:dyDescent="0.4">
      <c r="A2540" s="71" t="s">
        <v>3916</v>
      </c>
      <c r="B2540" s="73">
        <v>540937</v>
      </c>
      <c r="C2540" s="71" t="s">
        <v>170</v>
      </c>
      <c r="D2540" s="71" t="s">
        <v>208</v>
      </c>
    </row>
    <row r="2541" spans="1:4" ht="87.5" thickBot="1" x14ac:dyDescent="0.4">
      <c r="A2541" s="71" t="s">
        <v>3917</v>
      </c>
      <c r="B2541" s="73">
        <v>526301</v>
      </c>
      <c r="C2541" s="71" t="s">
        <v>170</v>
      </c>
      <c r="D2541" s="71" t="s">
        <v>359</v>
      </c>
    </row>
    <row r="2542" spans="1:4" ht="58.5" thickBot="1" x14ac:dyDescent="0.4">
      <c r="A2542" s="71" t="s">
        <v>3918</v>
      </c>
      <c r="B2542" s="73">
        <v>538834</v>
      </c>
      <c r="C2542" s="71" t="s">
        <v>170</v>
      </c>
      <c r="D2542" s="71" t="s">
        <v>187</v>
      </c>
    </row>
    <row r="2543" spans="1:4" ht="58.5" thickBot="1" x14ac:dyDescent="0.4">
      <c r="A2543" s="71" t="s">
        <v>3919</v>
      </c>
      <c r="B2543" s="73">
        <v>512505</v>
      </c>
      <c r="C2543" s="71" t="s">
        <v>170</v>
      </c>
      <c r="D2543" s="71" t="s">
        <v>493</v>
      </c>
    </row>
    <row r="2544" spans="1:4" ht="44" thickBot="1" x14ac:dyDescent="0.4">
      <c r="A2544" s="71" t="s">
        <v>3920</v>
      </c>
      <c r="B2544" s="73">
        <v>540519</v>
      </c>
      <c r="C2544" s="71" t="s">
        <v>170</v>
      </c>
      <c r="D2544" s="71" t="s">
        <v>178</v>
      </c>
    </row>
    <row r="2545" spans="1:4" ht="58.5" thickBot="1" x14ac:dyDescent="0.4">
      <c r="A2545" s="71" t="s">
        <v>3921</v>
      </c>
      <c r="B2545" s="73">
        <v>511276</v>
      </c>
      <c r="C2545" s="71" t="s">
        <v>170</v>
      </c>
      <c r="D2545" s="71" t="s">
        <v>368</v>
      </c>
    </row>
    <row r="2546" spans="1:4" ht="58.5" thickBot="1" x14ac:dyDescent="0.4">
      <c r="A2546" s="71" t="s">
        <v>3922</v>
      </c>
      <c r="B2546" s="73">
        <v>531176</v>
      </c>
      <c r="C2546" s="71" t="s">
        <v>170</v>
      </c>
      <c r="D2546" s="71" t="s">
        <v>187</v>
      </c>
    </row>
    <row r="2547" spans="1:4" ht="58.5" thickBot="1" x14ac:dyDescent="0.4">
      <c r="A2547" s="71" t="s">
        <v>3923</v>
      </c>
      <c r="B2547" s="73">
        <v>531417</v>
      </c>
      <c r="C2547" s="71" t="s">
        <v>170</v>
      </c>
      <c r="D2547" s="71" t="s">
        <v>187</v>
      </c>
    </row>
    <row r="2548" spans="1:4" ht="58.5" thickBot="1" x14ac:dyDescent="0.4">
      <c r="A2548" s="71" t="s">
        <v>3924</v>
      </c>
      <c r="B2548" s="73">
        <v>532105</v>
      </c>
      <c r="C2548" s="71" t="s">
        <v>170</v>
      </c>
      <c r="D2548" s="71" t="s">
        <v>591</v>
      </c>
    </row>
    <row r="2549" spans="1:4" ht="58.5" thickBot="1" x14ac:dyDescent="0.4">
      <c r="A2549" s="71" t="s">
        <v>3925</v>
      </c>
      <c r="B2549" s="73">
        <v>532105</v>
      </c>
      <c r="C2549" s="71" t="s">
        <v>170</v>
      </c>
      <c r="D2549" s="71" t="s">
        <v>591</v>
      </c>
    </row>
    <row r="2550" spans="1:4" ht="73" thickBot="1" x14ac:dyDescent="0.4">
      <c r="A2550" s="71" t="s">
        <v>3926</v>
      </c>
      <c r="B2550" s="73">
        <v>539767</v>
      </c>
      <c r="C2550" s="71" t="s">
        <v>170</v>
      </c>
      <c r="D2550" s="71" t="s">
        <v>256</v>
      </c>
    </row>
    <row r="2551" spans="1:4" ht="44" thickBot="1" x14ac:dyDescent="0.4">
      <c r="A2551" s="71" t="s">
        <v>3927</v>
      </c>
      <c r="B2551" s="73">
        <v>532408</v>
      </c>
      <c r="C2551" s="71" t="s">
        <v>3928</v>
      </c>
      <c r="D2551" s="71" t="s">
        <v>263</v>
      </c>
    </row>
    <row r="2552" spans="1:4" ht="58.5" thickBot="1" x14ac:dyDescent="0.4">
      <c r="A2552" s="71" t="s">
        <v>3929</v>
      </c>
      <c r="B2552" s="73">
        <v>541352</v>
      </c>
      <c r="C2552" s="71" t="s">
        <v>170</v>
      </c>
      <c r="D2552" s="71" t="s">
        <v>250</v>
      </c>
    </row>
    <row r="2553" spans="1:4" ht="58.5" thickBot="1" x14ac:dyDescent="0.4">
      <c r="A2553" s="71" t="s">
        <v>3930</v>
      </c>
      <c r="B2553" s="73">
        <v>532865</v>
      </c>
      <c r="C2553" s="71" t="s">
        <v>3931</v>
      </c>
      <c r="D2553" s="71" t="s">
        <v>330</v>
      </c>
    </row>
    <row r="2554" spans="1:4" ht="73" thickBot="1" x14ac:dyDescent="0.4">
      <c r="A2554" s="71" t="s">
        <v>3932</v>
      </c>
      <c r="B2554" s="73">
        <v>511367</v>
      </c>
      <c r="C2554" s="71" t="s">
        <v>170</v>
      </c>
      <c r="D2554" s="71" t="s">
        <v>187</v>
      </c>
    </row>
    <row r="2555" spans="1:4" ht="73" thickBot="1" x14ac:dyDescent="0.4">
      <c r="A2555" s="71" t="s">
        <v>3933</v>
      </c>
      <c r="B2555" s="73">
        <v>511367</v>
      </c>
      <c r="C2555" s="71" t="s">
        <v>170</v>
      </c>
      <c r="D2555" s="71" t="s">
        <v>187</v>
      </c>
    </row>
    <row r="2556" spans="1:4" ht="58.5" thickBot="1" x14ac:dyDescent="0.4">
      <c r="A2556" s="71" t="s">
        <v>3934</v>
      </c>
      <c r="B2556" s="73">
        <v>539012</v>
      </c>
      <c r="C2556" s="71" t="s">
        <v>170</v>
      </c>
      <c r="D2556" s="71" t="s">
        <v>176</v>
      </c>
    </row>
    <row r="2557" spans="1:4" ht="58.5" thickBot="1" x14ac:dyDescent="0.4">
      <c r="A2557" s="71" t="s">
        <v>3935</v>
      </c>
      <c r="B2557" s="73">
        <v>540730</v>
      </c>
      <c r="C2557" s="71" t="s">
        <v>170</v>
      </c>
      <c r="D2557" s="71" t="s">
        <v>192</v>
      </c>
    </row>
    <row r="2558" spans="1:4" ht="58.5" thickBot="1" x14ac:dyDescent="0.4">
      <c r="A2558" s="71" t="s">
        <v>3936</v>
      </c>
      <c r="B2558" s="73">
        <v>511740</v>
      </c>
      <c r="C2558" s="71" t="s">
        <v>170</v>
      </c>
      <c r="D2558" s="71" t="s">
        <v>228</v>
      </c>
    </row>
    <row r="2559" spans="1:4" ht="73" thickBot="1" x14ac:dyDescent="0.4">
      <c r="A2559" s="71" t="s">
        <v>3937</v>
      </c>
      <c r="B2559" s="73">
        <v>511377</v>
      </c>
      <c r="C2559" s="71" t="s">
        <v>170</v>
      </c>
      <c r="D2559" s="71" t="s">
        <v>187</v>
      </c>
    </row>
    <row r="2560" spans="1:4" ht="44" thickBot="1" x14ac:dyDescent="0.4">
      <c r="A2560" s="71" t="s">
        <v>3938</v>
      </c>
      <c r="B2560" s="73">
        <v>511738</v>
      </c>
      <c r="C2560" s="71" t="s">
        <v>170</v>
      </c>
      <c r="D2560" s="71" t="s">
        <v>153</v>
      </c>
    </row>
    <row r="2561" spans="1:4" ht="87.5" thickBot="1" x14ac:dyDescent="0.4">
      <c r="A2561" s="71" t="s">
        <v>3939</v>
      </c>
      <c r="B2561" s="73">
        <v>532307</v>
      </c>
      <c r="C2561" s="71" t="s">
        <v>3940</v>
      </c>
      <c r="D2561" s="71" t="s">
        <v>263</v>
      </c>
    </row>
    <row r="2562" spans="1:4" ht="58.5" thickBot="1" x14ac:dyDescent="0.4">
      <c r="A2562" s="71" t="s">
        <v>3941</v>
      </c>
      <c r="B2562" s="73">
        <v>531127</v>
      </c>
      <c r="C2562" s="71" t="s">
        <v>170</v>
      </c>
      <c r="D2562" s="71" t="s">
        <v>187</v>
      </c>
    </row>
    <row r="2563" spans="1:4" ht="58.5" thickBot="1" x14ac:dyDescent="0.4">
      <c r="A2563" s="71" t="s">
        <v>3942</v>
      </c>
      <c r="B2563" s="73">
        <v>523828</v>
      </c>
      <c r="C2563" s="71" t="s">
        <v>3943</v>
      </c>
      <c r="D2563" s="71" t="s">
        <v>525</v>
      </c>
    </row>
    <row r="2564" spans="1:4" ht="58.5" thickBot="1" x14ac:dyDescent="0.4">
      <c r="A2564" s="71" t="s">
        <v>3944</v>
      </c>
      <c r="B2564" s="73">
        <v>531727</v>
      </c>
      <c r="C2564" s="71" t="s">
        <v>170</v>
      </c>
      <c r="D2564" s="71" t="s">
        <v>525</v>
      </c>
    </row>
    <row r="2565" spans="1:4" ht="73" thickBot="1" x14ac:dyDescent="0.4">
      <c r="A2565" s="71" t="s">
        <v>3945</v>
      </c>
      <c r="B2565" s="73">
        <v>539126</v>
      </c>
      <c r="C2565" s="71" t="s">
        <v>3946</v>
      </c>
      <c r="D2565" s="71" t="s">
        <v>765</v>
      </c>
    </row>
    <row r="2566" spans="1:4" ht="58.5" thickBot="1" x14ac:dyDescent="0.4">
      <c r="A2566" s="71" t="s">
        <v>3947</v>
      </c>
      <c r="B2566" s="73">
        <v>538942</v>
      </c>
      <c r="C2566" s="71" t="s">
        <v>170</v>
      </c>
      <c r="D2566" s="71" t="s">
        <v>591</v>
      </c>
    </row>
    <row r="2567" spans="1:4" ht="29.5" thickBot="1" x14ac:dyDescent="0.4">
      <c r="A2567" s="71" t="s">
        <v>3948</v>
      </c>
      <c r="B2567" s="73">
        <v>526235</v>
      </c>
      <c r="C2567" s="71" t="s">
        <v>3949</v>
      </c>
      <c r="D2567" s="71" t="s">
        <v>159</v>
      </c>
    </row>
    <row r="2568" spans="1:4" ht="29.5" thickBot="1" x14ac:dyDescent="0.4">
      <c r="A2568" s="71" t="s">
        <v>3950</v>
      </c>
      <c r="B2568" s="73">
        <v>500126</v>
      </c>
      <c r="C2568" s="71" t="s">
        <v>3951</v>
      </c>
      <c r="D2568" s="71" t="s">
        <v>208</v>
      </c>
    </row>
    <row r="2569" spans="1:4" ht="73" thickBot="1" x14ac:dyDescent="0.4">
      <c r="A2569" s="71" t="s">
        <v>3952</v>
      </c>
      <c r="B2569" s="73">
        <v>538964</v>
      </c>
      <c r="C2569" s="71" t="s">
        <v>170</v>
      </c>
      <c r="D2569" s="71" t="s">
        <v>208</v>
      </c>
    </row>
    <row r="2570" spans="1:4" ht="58.5" thickBot="1" x14ac:dyDescent="0.4">
      <c r="A2570" s="71" t="s">
        <v>3953</v>
      </c>
      <c r="B2570" s="73">
        <v>531357</v>
      </c>
      <c r="C2570" s="71" t="s">
        <v>170</v>
      </c>
      <c r="D2570" s="71" t="s">
        <v>192</v>
      </c>
    </row>
    <row r="2571" spans="1:4" ht="58.5" thickBot="1" x14ac:dyDescent="0.4">
      <c r="A2571" s="71" t="s">
        <v>3954</v>
      </c>
      <c r="B2571" s="73">
        <v>512415</v>
      </c>
      <c r="C2571" s="71" t="s">
        <v>170</v>
      </c>
      <c r="D2571" s="71" t="s">
        <v>591</v>
      </c>
    </row>
    <row r="2572" spans="1:4" ht="58.5" thickBot="1" x14ac:dyDescent="0.4">
      <c r="A2572" s="71" t="s">
        <v>3955</v>
      </c>
      <c r="B2572" s="73">
        <v>500274</v>
      </c>
      <c r="C2572" s="71" t="s">
        <v>170</v>
      </c>
      <c r="D2572" s="71" t="s">
        <v>208</v>
      </c>
    </row>
    <row r="2573" spans="1:4" ht="58.5" thickBot="1" x14ac:dyDescent="0.4">
      <c r="A2573" s="71" t="s">
        <v>3956</v>
      </c>
      <c r="B2573" s="73">
        <v>531810</v>
      </c>
      <c r="C2573" s="71" t="s">
        <v>170</v>
      </c>
      <c r="D2573" s="71" t="s">
        <v>493</v>
      </c>
    </row>
    <row r="2574" spans="1:4" ht="58.5" thickBot="1" x14ac:dyDescent="0.4">
      <c r="A2574" s="71" t="s">
        <v>3957</v>
      </c>
      <c r="B2574" s="73">
        <v>531810</v>
      </c>
      <c r="C2574" s="71" t="s">
        <v>170</v>
      </c>
      <c r="D2574" s="71" t="s">
        <v>493</v>
      </c>
    </row>
    <row r="2575" spans="1:4" ht="58.5" thickBot="1" x14ac:dyDescent="0.4">
      <c r="A2575" s="71" t="s">
        <v>3958</v>
      </c>
      <c r="B2575" s="73">
        <v>513335</v>
      </c>
      <c r="C2575" s="71" t="s">
        <v>3959</v>
      </c>
      <c r="D2575" s="71" t="s">
        <v>1090</v>
      </c>
    </row>
    <row r="2576" spans="1:4" ht="73" thickBot="1" x14ac:dyDescent="0.4">
      <c r="A2576" s="71" t="s">
        <v>3960</v>
      </c>
      <c r="B2576" s="73">
        <v>532990</v>
      </c>
      <c r="C2576" s="71" t="s">
        <v>3961</v>
      </c>
      <c r="D2576" s="71" t="s">
        <v>202</v>
      </c>
    </row>
    <row r="2577" spans="1:4" ht="44" thickBot="1" x14ac:dyDescent="0.4">
      <c r="A2577" s="71" t="s">
        <v>3962</v>
      </c>
      <c r="B2577" s="73">
        <v>500159</v>
      </c>
      <c r="C2577" s="71" t="s">
        <v>170</v>
      </c>
      <c r="D2577" s="71" t="s">
        <v>164</v>
      </c>
    </row>
    <row r="2578" spans="1:4" ht="58.5" thickBot="1" x14ac:dyDescent="0.4">
      <c r="A2578" s="71" t="s">
        <v>3963</v>
      </c>
      <c r="B2578" s="73">
        <v>542650</v>
      </c>
      <c r="C2578" s="71" t="s">
        <v>3964</v>
      </c>
      <c r="D2578" s="71" t="s">
        <v>359</v>
      </c>
    </row>
    <row r="2579" spans="1:4" ht="58.5" thickBot="1" x14ac:dyDescent="0.4">
      <c r="A2579" s="71" t="s">
        <v>3965</v>
      </c>
      <c r="B2579" s="73">
        <v>540150</v>
      </c>
      <c r="C2579" s="71" t="s">
        <v>170</v>
      </c>
      <c r="D2579" s="71" t="s">
        <v>568</v>
      </c>
    </row>
    <row r="2580" spans="1:4" ht="29.5" thickBot="1" x14ac:dyDescent="0.4">
      <c r="A2580" s="71" t="s">
        <v>3966</v>
      </c>
      <c r="B2580" s="73">
        <v>513496</v>
      </c>
      <c r="C2580" s="71" t="s">
        <v>170</v>
      </c>
      <c r="D2580" s="71" t="s">
        <v>2685</v>
      </c>
    </row>
    <row r="2581" spans="1:4" ht="44" thickBot="1" x14ac:dyDescent="0.4">
      <c r="A2581" s="71" t="s">
        <v>3967</v>
      </c>
      <c r="B2581" s="73">
        <v>531613</v>
      </c>
      <c r="C2581" s="71" t="s">
        <v>3968</v>
      </c>
      <c r="D2581" s="74" t="s">
        <v>726</v>
      </c>
    </row>
    <row r="2582" spans="1:4" ht="44" thickBot="1" x14ac:dyDescent="0.4">
      <c r="A2582" s="71" t="s">
        <v>3969</v>
      </c>
      <c r="B2582" s="73">
        <v>526622</v>
      </c>
      <c r="C2582" s="71" t="s">
        <v>170</v>
      </c>
      <c r="D2582" s="71" t="s">
        <v>491</v>
      </c>
    </row>
    <row r="2583" spans="1:4" ht="44" thickBot="1" x14ac:dyDescent="0.4">
      <c r="A2583" s="71" t="s">
        <v>3970</v>
      </c>
      <c r="B2583" s="73">
        <v>526622</v>
      </c>
      <c r="C2583" s="71" t="s">
        <v>170</v>
      </c>
      <c r="D2583" s="71" t="s">
        <v>491</v>
      </c>
    </row>
    <row r="2584" spans="1:4" ht="58.5" thickBot="1" x14ac:dyDescent="0.4">
      <c r="A2584" s="71" t="s">
        <v>3971</v>
      </c>
      <c r="B2584" s="73">
        <v>513721</v>
      </c>
      <c r="C2584" s="71" t="s">
        <v>170</v>
      </c>
      <c r="D2584" s="71" t="s">
        <v>202</v>
      </c>
    </row>
    <row r="2585" spans="1:4" ht="58.5" thickBot="1" x14ac:dyDescent="0.4">
      <c r="A2585" s="71" t="s">
        <v>3972</v>
      </c>
      <c r="B2585" s="73">
        <v>532850</v>
      </c>
      <c r="C2585" s="71" t="s">
        <v>3973</v>
      </c>
      <c r="D2585" s="71" t="s">
        <v>712</v>
      </c>
    </row>
    <row r="2586" spans="1:4" ht="44" thickBot="1" x14ac:dyDescent="0.4">
      <c r="A2586" s="71" t="s">
        <v>3974</v>
      </c>
      <c r="B2586" s="73">
        <v>523343</v>
      </c>
      <c r="C2586" s="71" t="s">
        <v>170</v>
      </c>
      <c r="D2586" s="71" t="s">
        <v>187</v>
      </c>
    </row>
    <row r="2587" spans="1:4" ht="44" thickBot="1" x14ac:dyDescent="0.4">
      <c r="A2587" s="71" t="s">
        <v>3975</v>
      </c>
      <c r="B2587" s="73">
        <v>523343</v>
      </c>
      <c r="C2587" s="71" t="s">
        <v>170</v>
      </c>
      <c r="D2587" s="71" t="s">
        <v>187</v>
      </c>
    </row>
    <row r="2588" spans="1:4" ht="102" thickBot="1" x14ac:dyDescent="0.4">
      <c r="A2588" s="71" t="s">
        <v>3976</v>
      </c>
      <c r="B2588" s="73">
        <v>526251</v>
      </c>
      <c r="C2588" s="71" t="s">
        <v>170</v>
      </c>
      <c r="D2588" s="71" t="s">
        <v>153</v>
      </c>
    </row>
    <row r="2589" spans="1:4" ht="58.5" thickBot="1" x14ac:dyDescent="0.4">
      <c r="A2589" s="71" t="s">
        <v>3977</v>
      </c>
      <c r="B2589" s="73">
        <v>500277</v>
      </c>
      <c r="C2589" s="71" t="s">
        <v>170</v>
      </c>
      <c r="D2589" s="71" t="s">
        <v>185</v>
      </c>
    </row>
    <row r="2590" spans="1:4" ht="58.5" thickBot="1" x14ac:dyDescent="0.4">
      <c r="A2590" s="71" t="s">
        <v>3978</v>
      </c>
      <c r="B2590" s="73">
        <v>531192</v>
      </c>
      <c r="C2590" s="71" t="s">
        <v>170</v>
      </c>
      <c r="D2590" s="71" t="s">
        <v>187</v>
      </c>
    </row>
    <row r="2591" spans="1:4" ht="73" thickBot="1" x14ac:dyDescent="0.4">
      <c r="A2591" s="71" t="s">
        <v>3979</v>
      </c>
      <c r="B2591" s="73">
        <v>540744</v>
      </c>
      <c r="C2591" s="71" t="s">
        <v>170</v>
      </c>
      <c r="D2591" s="71" t="s">
        <v>202</v>
      </c>
    </row>
    <row r="2592" spans="1:4" ht="73" thickBot="1" x14ac:dyDescent="0.4">
      <c r="A2592" s="71" t="s">
        <v>3980</v>
      </c>
      <c r="B2592" s="73">
        <v>533310</v>
      </c>
      <c r="C2592" s="71" t="s">
        <v>3981</v>
      </c>
      <c r="D2592" s="71" t="s">
        <v>3982</v>
      </c>
    </row>
    <row r="2593" spans="1:4" ht="44" thickBot="1" x14ac:dyDescent="0.4">
      <c r="A2593" s="71" t="s">
        <v>3983</v>
      </c>
      <c r="B2593" s="73">
        <v>526570</v>
      </c>
      <c r="C2593" s="71" t="s">
        <v>170</v>
      </c>
      <c r="D2593" s="71" t="s">
        <v>698</v>
      </c>
    </row>
    <row r="2594" spans="1:4" ht="58.5" thickBot="1" x14ac:dyDescent="0.4">
      <c r="A2594" s="71" t="s">
        <v>3984</v>
      </c>
      <c r="B2594" s="73">
        <v>538895</v>
      </c>
      <c r="C2594" s="71" t="s">
        <v>170</v>
      </c>
      <c r="D2594" s="71" t="s">
        <v>192</v>
      </c>
    </row>
    <row r="2595" spans="1:4" ht="58.5" thickBot="1" x14ac:dyDescent="0.4">
      <c r="A2595" s="71" t="s">
        <v>3985</v>
      </c>
      <c r="B2595" s="73">
        <v>541337</v>
      </c>
      <c r="C2595" s="71" t="s">
        <v>170</v>
      </c>
      <c r="D2595" s="71" t="s">
        <v>447</v>
      </c>
    </row>
    <row r="2596" spans="1:4" ht="58.5" thickBot="1" x14ac:dyDescent="0.4">
      <c r="A2596" s="71" t="s">
        <v>3986</v>
      </c>
      <c r="B2596" s="73">
        <v>531338</v>
      </c>
      <c r="C2596" s="71" t="s">
        <v>170</v>
      </c>
      <c r="D2596" s="71" t="s">
        <v>698</v>
      </c>
    </row>
    <row r="2597" spans="1:4" ht="73" thickBot="1" x14ac:dyDescent="0.4">
      <c r="A2597" s="71" t="s">
        <v>3987</v>
      </c>
      <c r="B2597" s="73">
        <v>511018</v>
      </c>
      <c r="C2597" s="71" t="s">
        <v>170</v>
      </c>
      <c r="D2597" s="71" t="s">
        <v>591</v>
      </c>
    </row>
    <row r="2598" spans="1:4" ht="29.5" thickBot="1" x14ac:dyDescent="0.4">
      <c r="A2598" s="71" t="s">
        <v>3988</v>
      </c>
      <c r="B2598" s="73">
        <v>507621</v>
      </c>
      <c r="C2598" s="71" t="s">
        <v>170</v>
      </c>
      <c r="D2598" s="71" t="s">
        <v>230</v>
      </c>
    </row>
    <row r="2599" spans="1:4" ht="87.5" thickBot="1" x14ac:dyDescent="0.4">
      <c r="A2599" s="71" t="s">
        <v>3989</v>
      </c>
      <c r="B2599" s="73">
        <v>511187</v>
      </c>
      <c r="C2599" s="71" t="s">
        <v>170</v>
      </c>
      <c r="D2599" s="71" t="s">
        <v>591</v>
      </c>
    </row>
    <row r="2600" spans="1:4" ht="44" thickBot="1" x14ac:dyDescent="0.4">
      <c r="A2600" s="71" t="s">
        <v>3990</v>
      </c>
      <c r="B2600" s="71" t="s">
        <v>170</v>
      </c>
      <c r="C2600" s="71" t="s">
        <v>3991</v>
      </c>
      <c r="D2600" s="71" t="s">
        <v>181</v>
      </c>
    </row>
    <row r="2601" spans="1:4" ht="44" thickBot="1" x14ac:dyDescent="0.4">
      <c r="A2601" s="71" t="s">
        <v>3992</v>
      </c>
      <c r="B2601" s="73">
        <v>531456</v>
      </c>
      <c r="C2601" s="71" t="s">
        <v>170</v>
      </c>
      <c r="D2601" s="71" t="s">
        <v>185</v>
      </c>
    </row>
    <row r="2602" spans="1:4" ht="58.5" thickBot="1" x14ac:dyDescent="0.4">
      <c r="A2602" s="71" t="s">
        <v>3993</v>
      </c>
      <c r="B2602" s="73">
        <v>538962</v>
      </c>
      <c r="C2602" s="71" t="s">
        <v>3994</v>
      </c>
      <c r="D2602" s="71" t="s">
        <v>525</v>
      </c>
    </row>
    <row r="2603" spans="1:4" ht="44" thickBot="1" x14ac:dyDescent="0.4">
      <c r="A2603" s="71" t="s">
        <v>3995</v>
      </c>
      <c r="B2603" s="73">
        <v>539303</v>
      </c>
      <c r="C2603" s="71" t="s">
        <v>170</v>
      </c>
      <c r="D2603" s="71" t="s">
        <v>187</v>
      </c>
    </row>
    <row r="2604" spans="1:4" ht="58.5" thickBot="1" x14ac:dyDescent="0.4">
      <c r="A2604" s="71" t="s">
        <v>3996</v>
      </c>
      <c r="B2604" s="73">
        <v>532539</v>
      </c>
      <c r="C2604" s="71" t="s">
        <v>3997</v>
      </c>
      <c r="D2604" s="71" t="s">
        <v>525</v>
      </c>
    </row>
    <row r="2605" spans="1:4" ht="44" thickBot="1" x14ac:dyDescent="0.4">
      <c r="A2605" s="71" t="s">
        <v>3998</v>
      </c>
      <c r="B2605" s="73">
        <v>517344</v>
      </c>
      <c r="C2605" s="71" t="s">
        <v>3999</v>
      </c>
      <c r="D2605" s="71" t="s">
        <v>263</v>
      </c>
    </row>
    <row r="2606" spans="1:4" ht="44" thickBot="1" x14ac:dyDescent="0.4">
      <c r="A2606" s="71" t="s">
        <v>4000</v>
      </c>
      <c r="B2606" s="73">
        <v>517344</v>
      </c>
      <c r="C2606" s="71" t="s">
        <v>3999</v>
      </c>
      <c r="D2606" s="71" t="s">
        <v>263</v>
      </c>
    </row>
    <row r="2607" spans="1:4" ht="58.5" thickBot="1" x14ac:dyDescent="0.4">
      <c r="A2607" s="71" t="s">
        <v>4001</v>
      </c>
      <c r="B2607" s="73">
        <v>532819</v>
      </c>
      <c r="C2607" s="71" t="s">
        <v>4002</v>
      </c>
      <c r="D2607" s="71" t="s">
        <v>156</v>
      </c>
    </row>
    <row r="2608" spans="1:4" ht="73" thickBot="1" x14ac:dyDescent="0.4">
      <c r="A2608" s="71" t="s">
        <v>4003</v>
      </c>
      <c r="B2608" s="73">
        <v>523373</v>
      </c>
      <c r="C2608" s="71" t="s">
        <v>170</v>
      </c>
      <c r="D2608" s="71" t="s">
        <v>284</v>
      </c>
    </row>
    <row r="2609" spans="1:4" ht="73" thickBot="1" x14ac:dyDescent="0.4">
      <c r="A2609" s="71" t="s">
        <v>4004</v>
      </c>
      <c r="B2609" s="73">
        <v>523373</v>
      </c>
      <c r="C2609" s="71" t="s">
        <v>170</v>
      </c>
      <c r="D2609" s="71" t="s">
        <v>284</v>
      </c>
    </row>
    <row r="2610" spans="1:4" ht="44" thickBot="1" x14ac:dyDescent="0.4">
      <c r="A2610" s="71" t="s">
        <v>4005</v>
      </c>
      <c r="B2610" s="73">
        <v>532164</v>
      </c>
      <c r="C2610" s="71" t="s">
        <v>170</v>
      </c>
      <c r="D2610" s="71" t="s">
        <v>187</v>
      </c>
    </row>
    <row r="2611" spans="1:4" ht="73" thickBot="1" x14ac:dyDescent="0.4">
      <c r="A2611" s="71" t="s">
        <v>4006</v>
      </c>
      <c r="B2611" s="73">
        <v>505797</v>
      </c>
      <c r="C2611" s="71" t="s">
        <v>170</v>
      </c>
      <c r="D2611" s="71" t="s">
        <v>355</v>
      </c>
    </row>
    <row r="2612" spans="1:4" ht="58.5" thickBot="1" x14ac:dyDescent="0.4">
      <c r="A2612" s="71" t="s">
        <v>4007</v>
      </c>
      <c r="B2612" s="73">
        <v>500279</v>
      </c>
      <c r="C2612" s="71" t="s">
        <v>4008</v>
      </c>
      <c r="D2612" s="71" t="s">
        <v>539</v>
      </c>
    </row>
    <row r="2613" spans="1:4" ht="73" thickBot="1" x14ac:dyDescent="0.4">
      <c r="A2613" s="71" t="s">
        <v>4009</v>
      </c>
      <c r="B2613" s="73">
        <v>505336</v>
      </c>
      <c r="C2613" s="71" t="s">
        <v>170</v>
      </c>
      <c r="D2613" s="71" t="s">
        <v>178</v>
      </c>
    </row>
    <row r="2614" spans="1:4" ht="73" thickBot="1" x14ac:dyDescent="0.4">
      <c r="A2614" s="71" t="s">
        <v>4010</v>
      </c>
      <c r="B2614" s="73">
        <v>505336</v>
      </c>
      <c r="C2614" s="71" t="s">
        <v>170</v>
      </c>
      <c r="D2614" s="71" t="s">
        <v>178</v>
      </c>
    </row>
    <row r="2615" spans="1:4" ht="58.5" thickBot="1" x14ac:dyDescent="0.4">
      <c r="A2615" s="71" t="s">
        <v>4011</v>
      </c>
      <c r="B2615" s="73">
        <v>526642</v>
      </c>
      <c r="C2615" s="71" t="s">
        <v>4012</v>
      </c>
      <c r="D2615" s="71" t="s">
        <v>596</v>
      </c>
    </row>
    <row r="2616" spans="1:4" ht="73" thickBot="1" x14ac:dyDescent="0.4">
      <c r="A2616" s="71" t="s">
        <v>4013</v>
      </c>
      <c r="B2616" s="73">
        <v>539220</v>
      </c>
      <c r="C2616" s="71" t="s">
        <v>170</v>
      </c>
      <c r="D2616" s="71" t="s">
        <v>284</v>
      </c>
    </row>
    <row r="2617" spans="1:4" ht="58.5" thickBot="1" x14ac:dyDescent="0.4">
      <c r="A2617" s="71" t="s">
        <v>4014</v>
      </c>
      <c r="B2617" s="73">
        <v>541195</v>
      </c>
      <c r="C2617" s="71" t="s">
        <v>4015</v>
      </c>
      <c r="D2617" s="71" t="s">
        <v>493</v>
      </c>
    </row>
    <row r="2618" spans="1:4" ht="58.5" thickBot="1" x14ac:dyDescent="0.4">
      <c r="A2618" s="71" t="s">
        <v>4016</v>
      </c>
      <c r="B2618" s="73">
        <v>539594</v>
      </c>
      <c r="C2618" s="71" t="s">
        <v>170</v>
      </c>
      <c r="D2618" s="71" t="s">
        <v>368</v>
      </c>
    </row>
    <row r="2619" spans="1:4" ht="102" thickBot="1" x14ac:dyDescent="0.4">
      <c r="A2619" s="71" t="s">
        <v>4017</v>
      </c>
      <c r="B2619" s="71" t="s">
        <v>170</v>
      </c>
      <c r="C2619" s="71" t="s">
        <v>4018</v>
      </c>
      <c r="D2619" s="71" t="s">
        <v>181</v>
      </c>
    </row>
    <row r="2620" spans="1:4" ht="58.5" thickBot="1" x14ac:dyDescent="0.4">
      <c r="A2620" s="71" t="s">
        <v>4019</v>
      </c>
      <c r="B2620" s="73">
        <v>523782</v>
      </c>
      <c r="C2620" s="71" t="s">
        <v>170</v>
      </c>
      <c r="D2620" s="71" t="s">
        <v>192</v>
      </c>
    </row>
    <row r="2621" spans="1:4" ht="58.5" thickBot="1" x14ac:dyDescent="0.4">
      <c r="A2621" s="71" t="s">
        <v>4020</v>
      </c>
      <c r="B2621" s="73">
        <v>523782</v>
      </c>
      <c r="C2621" s="71" t="s">
        <v>170</v>
      </c>
      <c r="D2621" s="71" t="s">
        <v>192</v>
      </c>
    </row>
    <row r="2622" spans="1:4" ht="58.5" thickBot="1" x14ac:dyDescent="0.4">
      <c r="A2622" s="71" t="s">
        <v>4021</v>
      </c>
      <c r="B2622" s="73">
        <v>540078</v>
      </c>
      <c r="C2622" s="71" t="s">
        <v>170</v>
      </c>
      <c r="D2622" s="71" t="s">
        <v>365</v>
      </c>
    </row>
    <row r="2623" spans="1:4" ht="58.5" thickBot="1" x14ac:dyDescent="0.4">
      <c r="A2623" s="71" t="s">
        <v>4022</v>
      </c>
      <c r="B2623" s="71" t="s">
        <v>170</v>
      </c>
      <c r="C2623" s="71" t="s">
        <v>4023</v>
      </c>
      <c r="D2623" s="71" t="s">
        <v>181</v>
      </c>
    </row>
    <row r="2624" spans="1:4" ht="58.5" thickBot="1" x14ac:dyDescent="0.4">
      <c r="A2624" s="71" t="s">
        <v>4024</v>
      </c>
      <c r="B2624" s="73">
        <v>522036</v>
      </c>
      <c r="C2624" s="71" t="s">
        <v>4025</v>
      </c>
      <c r="D2624" s="71" t="s">
        <v>355</v>
      </c>
    </row>
    <row r="2625" spans="1:4" ht="44" thickBot="1" x14ac:dyDescent="0.4">
      <c r="A2625" s="71" t="s">
        <v>4026</v>
      </c>
      <c r="B2625" s="73">
        <v>522241</v>
      </c>
      <c r="C2625" s="71" t="s">
        <v>4027</v>
      </c>
      <c r="D2625" s="71" t="s">
        <v>1090</v>
      </c>
    </row>
    <row r="2626" spans="1:4" ht="58.5" thickBot="1" x14ac:dyDescent="0.4">
      <c r="A2626" s="71" t="s">
        <v>4028</v>
      </c>
      <c r="B2626" s="73">
        <v>509196</v>
      </c>
      <c r="C2626" s="71" t="s">
        <v>4029</v>
      </c>
      <c r="D2626" s="74" t="s">
        <v>4030</v>
      </c>
    </row>
    <row r="2627" spans="1:4" ht="44" thickBot="1" x14ac:dyDescent="0.4">
      <c r="A2627" s="71" t="s">
        <v>4031</v>
      </c>
      <c r="B2627" s="71" t="s">
        <v>170</v>
      </c>
      <c r="C2627" s="71" t="s">
        <v>4032</v>
      </c>
      <c r="D2627" s="71" t="s">
        <v>181</v>
      </c>
    </row>
    <row r="2628" spans="1:4" ht="58.5" thickBot="1" x14ac:dyDescent="0.4">
      <c r="A2628" s="71" t="s">
        <v>4033</v>
      </c>
      <c r="B2628" s="73">
        <v>513377</v>
      </c>
      <c r="C2628" s="71" t="s">
        <v>4034</v>
      </c>
      <c r="D2628" s="71" t="s">
        <v>192</v>
      </c>
    </row>
    <row r="2629" spans="1:4" ht="58.5" thickBot="1" x14ac:dyDescent="0.4">
      <c r="A2629" s="71" t="s">
        <v>4035</v>
      </c>
      <c r="B2629" s="73">
        <v>503772</v>
      </c>
      <c r="C2629" s="71" t="s">
        <v>170</v>
      </c>
      <c r="D2629" s="71" t="s">
        <v>192</v>
      </c>
    </row>
    <row r="2630" spans="1:4" ht="58.5" thickBot="1" x14ac:dyDescent="0.4">
      <c r="A2630" s="71" t="s">
        <v>4036</v>
      </c>
      <c r="B2630" s="73">
        <v>503015</v>
      </c>
      <c r="C2630" s="71" t="s">
        <v>170</v>
      </c>
      <c r="D2630" s="71" t="s">
        <v>192</v>
      </c>
    </row>
    <row r="2631" spans="1:4" ht="58.5" thickBot="1" x14ac:dyDescent="0.4">
      <c r="A2631" s="71" t="s">
        <v>4037</v>
      </c>
      <c r="B2631" s="73">
        <v>539762</v>
      </c>
      <c r="C2631" s="71" t="s">
        <v>170</v>
      </c>
      <c r="D2631" s="71" t="s">
        <v>368</v>
      </c>
    </row>
    <row r="2632" spans="1:4" ht="44" thickBot="1" x14ac:dyDescent="0.4">
      <c r="A2632" s="71" t="s">
        <v>4038</v>
      </c>
      <c r="B2632" s="73">
        <v>519287</v>
      </c>
      <c r="C2632" s="71" t="s">
        <v>170</v>
      </c>
      <c r="D2632" s="71" t="s">
        <v>230</v>
      </c>
    </row>
    <row r="2633" spans="1:4" ht="58.5" thickBot="1" x14ac:dyDescent="0.4">
      <c r="A2633" s="71" t="s">
        <v>4039</v>
      </c>
      <c r="B2633" s="73">
        <v>503015</v>
      </c>
      <c r="C2633" s="71" t="s">
        <v>170</v>
      </c>
      <c r="D2633" s="71" t="s">
        <v>192</v>
      </c>
    </row>
    <row r="2634" spans="1:4" ht="87.5" thickBot="1" x14ac:dyDescent="0.4">
      <c r="A2634" s="71" t="s">
        <v>4040</v>
      </c>
      <c r="B2634" s="73">
        <v>509760</v>
      </c>
      <c r="C2634" s="71" t="s">
        <v>170</v>
      </c>
      <c r="D2634" s="71" t="s">
        <v>153</v>
      </c>
    </row>
    <row r="2635" spans="1:4" ht="44" thickBot="1" x14ac:dyDescent="0.4">
      <c r="A2635" s="71" t="s">
        <v>4041</v>
      </c>
      <c r="B2635" s="73">
        <v>513303</v>
      </c>
      <c r="C2635" s="71" t="s">
        <v>4042</v>
      </c>
      <c r="D2635" s="74" t="s">
        <v>4043</v>
      </c>
    </row>
    <row r="2636" spans="1:4" ht="73" thickBot="1" x14ac:dyDescent="0.4">
      <c r="A2636" s="71" t="s">
        <v>4044</v>
      </c>
      <c r="B2636" s="73">
        <v>537092</v>
      </c>
      <c r="C2636" s="71" t="s">
        <v>170</v>
      </c>
      <c r="D2636" s="71" t="s">
        <v>153</v>
      </c>
    </row>
    <row r="2637" spans="1:4" ht="58.5" thickBot="1" x14ac:dyDescent="0.4">
      <c r="A2637" s="71" t="s">
        <v>4045</v>
      </c>
      <c r="B2637" s="73">
        <v>519003</v>
      </c>
      <c r="C2637" s="71" t="s">
        <v>170</v>
      </c>
      <c r="D2637" s="71" t="s">
        <v>368</v>
      </c>
    </row>
    <row r="2638" spans="1:4" ht="58.5" thickBot="1" x14ac:dyDescent="0.4">
      <c r="A2638" s="71" t="s">
        <v>4046</v>
      </c>
      <c r="B2638" s="73">
        <v>500890</v>
      </c>
      <c r="C2638" s="71" t="s">
        <v>4047</v>
      </c>
      <c r="D2638" s="71" t="s">
        <v>650</v>
      </c>
    </row>
    <row r="2639" spans="1:4" ht="29.5" thickBot="1" x14ac:dyDescent="0.4">
      <c r="A2639" s="71" t="s">
        <v>4048</v>
      </c>
      <c r="B2639" s="73">
        <v>503776</v>
      </c>
      <c r="C2639" s="71" t="s">
        <v>170</v>
      </c>
      <c r="D2639" s="71" t="s">
        <v>314</v>
      </c>
    </row>
    <row r="2640" spans="1:4" ht="58.5" thickBot="1" x14ac:dyDescent="0.4">
      <c r="A2640" s="71" t="s">
        <v>4049</v>
      </c>
      <c r="B2640" s="73">
        <v>506261</v>
      </c>
      <c r="C2640" s="71" t="s">
        <v>170</v>
      </c>
      <c r="D2640" s="71" t="s">
        <v>468</v>
      </c>
    </row>
    <row r="2641" spans="1:4" ht="73" thickBot="1" x14ac:dyDescent="0.4">
      <c r="A2641" s="71" t="s">
        <v>4050</v>
      </c>
      <c r="B2641" s="71" t="s">
        <v>170</v>
      </c>
      <c r="C2641" s="71" t="s">
        <v>41</v>
      </c>
      <c r="D2641" s="71" t="s">
        <v>181</v>
      </c>
    </row>
    <row r="2642" spans="1:4" ht="44" thickBot="1" x14ac:dyDescent="0.4">
      <c r="A2642" s="71" t="s">
        <v>4051</v>
      </c>
      <c r="B2642" s="73">
        <v>531453</v>
      </c>
      <c r="C2642" s="71" t="s">
        <v>4052</v>
      </c>
      <c r="D2642" s="71" t="s">
        <v>185</v>
      </c>
    </row>
    <row r="2643" spans="1:4" ht="58.5" thickBot="1" x14ac:dyDescent="0.4">
      <c r="A2643" s="71" t="s">
        <v>4053</v>
      </c>
      <c r="B2643" s="73">
        <v>530169</v>
      </c>
      <c r="C2643" s="71" t="s">
        <v>170</v>
      </c>
      <c r="D2643" s="71" t="s">
        <v>164</v>
      </c>
    </row>
    <row r="2644" spans="1:4" ht="44" thickBot="1" x14ac:dyDescent="0.4">
      <c r="A2644" s="71" t="s">
        <v>4054</v>
      </c>
      <c r="B2644" s="73">
        <v>532140</v>
      </c>
      <c r="C2644" s="71" t="s">
        <v>170</v>
      </c>
      <c r="D2644" s="71" t="s">
        <v>185</v>
      </c>
    </row>
    <row r="2645" spans="1:4" ht="44" thickBot="1" x14ac:dyDescent="0.4">
      <c r="A2645" s="71" t="s">
        <v>4055</v>
      </c>
      <c r="B2645" s="73">
        <v>530047</v>
      </c>
      <c r="C2645" s="71" t="s">
        <v>4056</v>
      </c>
      <c r="D2645" s="71" t="s">
        <v>185</v>
      </c>
    </row>
    <row r="2646" spans="1:4" ht="29.5" thickBot="1" x14ac:dyDescent="0.4">
      <c r="A2646" s="71" t="s">
        <v>4057</v>
      </c>
      <c r="B2646" s="73">
        <v>533286</v>
      </c>
      <c r="C2646" s="71" t="s">
        <v>4058</v>
      </c>
      <c r="D2646" s="71" t="s">
        <v>150</v>
      </c>
    </row>
    <row r="2647" spans="1:4" ht="44" thickBot="1" x14ac:dyDescent="0.4">
      <c r="A2647" s="71" t="s">
        <v>4059</v>
      </c>
      <c r="B2647" s="71" t="s">
        <v>170</v>
      </c>
      <c r="C2647" s="71" t="s">
        <v>4060</v>
      </c>
      <c r="D2647" s="71" t="s">
        <v>181</v>
      </c>
    </row>
    <row r="2648" spans="1:4" ht="58.5" thickBot="1" x14ac:dyDescent="0.4">
      <c r="A2648" s="71" t="s">
        <v>4061</v>
      </c>
      <c r="B2648" s="73">
        <v>533080</v>
      </c>
      <c r="C2648" s="71" t="s">
        <v>4062</v>
      </c>
      <c r="D2648" s="71" t="s">
        <v>365</v>
      </c>
    </row>
    <row r="2649" spans="1:4" ht="73" thickBot="1" x14ac:dyDescent="0.4">
      <c r="A2649" s="71" t="s">
        <v>4063</v>
      </c>
      <c r="B2649" s="73">
        <v>526263</v>
      </c>
      <c r="C2649" s="71" t="s">
        <v>4064</v>
      </c>
      <c r="D2649" s="71" t="s">
        <v>500</v>
      </c>
    </row>
    <row r="2650" spans="1:4" ht="87.5" thickBot="1" x14ac:dyDescent="0.4">
      <c r="A2650" s="71" t="s">
        <v>4065</v>
      </c>
      <c r="B2650" s="73">
        <v>511551</v>
      </c>
      <c r="C2650" s="71" t="s">
        <v>170</v>
      </c>
      <c r="D2650" s="71" t="s">
        <v>153</v>
      </c>
    </row>
    <row r="2651" spans="1:4" ht="87.5" thickBot="1" x14ac:dyDescent="0.4">
      <c r="A2651" s="71" t="s">
        <v>4066</v>
      </c>
      <c r="B2651" s="73">
        <v>535910</v>
      </c>
      <c r="C2651" s="71" t="s">
        <v>170</v>
      </c>
      <c r="D2651" s="71" t="s">
        <v>187</v>
      </c>
    </row>
    <row r="2652" spans="1:4" ht="58.5" thickBot="1" x14ac:dyDescent="0.4">
      <c r="A2652" s="71" t="s">
        <v>4067</v>
      </c>
      <c r="B2652" s="73">
        <v>532078</v>
      </c>
      <c r="C2652" s="71" t="s">
        <v>170</v>
      </c>
      <c r="D2652" s="71" t="s">
        <v>202</v>
      </c>
    </row>
    <row r="2653" spans="1:4" ht="58.5" thickBot="1" x14ac:dyDescent="0.4">
      <c r="A2653" s="71" t="s">
        <v>4068</v>
      </c>
      <c r="B2653" s="73">
        <v>513446</v>
      </c>
      <c r="C2653" s="71" t="s">
        <v>4069</v>
      </c>
      <c r="D2653" s="71" t="s">
        <v>202</v>
      </c>
    </row>
    <row r="2654" spans="1:4" ht="58.5" thickBot="1" x14ac:dyDescent="0.4">
      <c r="A2654" s="71" t="s">
        <v>4070</v>
      </c>
      <c r="B2654" s="73">
        <v>532723</v>
      </c>
      <c r="C2654" s="71" t="s">
        <v>170</v>
      </c>
      <c r="D2654" s="71" t="s">
        <v>256</v>
      </c>
    </row>
    <row r="2655" spans="1:4" ht="58.5" thickBot="1" x14ac:dyDescent="0.4">
      <c r="A2655" s="71" t="s">
        <v>4071</v>
      </c>
      <c r="B2655" s="73">
        <v>505343</v>
      </c>
      <c r="C2655" s="71" t="s">
        <v>170</v>
      </c>
      <c r="D2655" s="71" t="s">
        <v>591</v>
      </c>
    </row>
    <row r="2656" spans="1:4" ht="44" thickBot="1" x14ac:dyDescent="0.4">
      <c r="A2656" s="71" t="s">
        <v>4072</v>
      </c>
      <c r="B2656" s="73">
        <v>505343</v>
      </c>
      <c r="C2656" s="71" t="s">
        <v>170</v>
      </c>
      <c r="D2656" s="71" t="s">
        <v>591</v>
      </c>
    </row>
    <row r="2657" spans="1:4" ht="58.5" thickBot="1" x14ac:dyDescent="0.4">
      <c r="A2657" s="71" t="s">
        <v>4073</v>
      </c>
      <c r="B2657" s="73">
        <v>524084</v>
      </c>
      <c r="C2657" s="71" t="s">
        <v>4074</v>
      </c>
      <c r="D2657" s="71" t="s">
        <v>314</v>
      </c>
    </row>
    <row r="2658" spans="1:4" ht="44" thickBot="1" x14ac:dyDescent="0.4">
      <c r="A2658" s="71" t="s">
        <v>4075</v>
      </c>
      <c r="B2658" s="73">
        <v>524084</v>
      </c>
      <c r="C2658" s="71" t="s">
        <v>4074</v>
      </c>
      <c r="D2658" s="71" t="s">
        <v>314</v>
      </c>
    </row>
    <row r="2659" spans="1:4" ht="73" thickBot="1" x14ac:dyDescent="0.4">
      <c r="A2659" s="71" t="s">
        <v>4076</v>
      </c>
      <c r="B2659" s="73">
        <v>538836</v>
      </c>
      <c r="C2659" s="71" t="s">
        <v>4077</v>
      </c>
      <c r="D2659" s="71" t="s">
        <v>284</v>
      </c>
    </row>
    <row r="2660" spans="1:4" ht="73" thickBot="1" x14ac:dyDescent="0.4">
      <c r="A2660" s="71" t="s">
        <v>4078</v>
      </c>
      <c r="B2660" s="73">
        <v>530167</v>
      </c>
      <c r="C2660" s="71" t="s">
        <v>170</v>
      </c>
      <c r="D2660" s="71" t="s">
        <v>187</v>
      </c>
    </row>
    <row r="2661" spans="1:4" ht="58.5" thickBot="1" x14ac:dyDescent="0.4">
      <c r="A2661" s="71" t="s">
        <v>4079</v>
      </c>
      <c r="B2661" s="73">
        <v>539199</v>
      </c>
      <c r="C2661" s="71" t="s">
        <v>170</v>
      </c>
      <c r="D2661" s="71" t="s">
        <v>153</v>
      </c>
    </row>
    <row r="2662" spans="1:4" ht="58.5" thickBot="1" x14ac:dyDescent="0.4">
      <c r="A2662" s="71" t="s">
        <v>4080</v>
      </c>
      <c r="B2662" s="73">
        <v>532621</v>
      </c>
      <c r="C2662" s="71" t="s">
        <v>4081</v>
      </c>
      <c r="D2662" s="71" t="s">
        <v>185</v>
      </c>
    </row>
    <row r="2663" spans="1:4" ht="58.5" thickBot="1" x14ac:dyDescent="0.4">
      <c r="A2663" s="71" t="s">
        <v>4082</v>
      </c>
      <c r="B2663" s="73">
        <v>511549</v>
      </c>
      <c r="C2663" s="71" t="s">
        <v>170</v>
      </c>
      <c r="D2663" s="71" t="s">
        <v>187</v>
      </c>
    </row>
    <row r="2664" spans="1:4" ht="73" thickBot="1" x14ac:dyDescent="0.4">
      <c r="A2664" s="71" t="s">
        <v>4083</v>
      </c>
      <c r="B2664" s="73">
        <v>500288</v>
      </c>
      <c r="C2664" s="71" t="s">
        <v>4084</v>
      </c>
      <c r="D2664" s="71" t="s">
        <v>208</v>
      </c>
    </row>
    <row r="2665" spans="1:4" ht="44" thickBot="1" x14ac:dyDescent="0.4">
      <c r="A2665" s="71" t="s">
        <v>4085</v>
      </c>
      <c r="B2665" s="73">
        <v>526237</v>
      </c>
      <c r="C2665" s="71" t="s">
        <v>170</v>
      </c>
      <c r="D2665" s="71" t="s">
        <v>187</v>
      </c>
    </row>
    <row r="2666" spans="1:4" ht="73" thickBot="1" x14ac:dyDescent="0.4">
      <c r="A2666" s="71" t="s">
        <v>4086</v>
      </c>
      <c r="B2666" s="73">
        <v>523160</v>
      </c>
      <c r="C2666" s="71" t="s">
        <v>170</v>
      </c>
      <c r="D2666" s="71" t="s">
        <v>355</v>
      </c>
    </row>
    <row r="2667" spans="1:4" ht="73" thickBot="1" x14ac:dyDescent="0.4">
      <c r="A2667" s="71" t="s">
        <v>4087</v>
      </c>
      <c r="B2667" s="73">
        <v>523160</v>
      </c>
      <c r="C2667" s="71" t="s">
        <v>170</v>
      </c>
      <c r="D2667" s="71" t="s">
        <v>355</v>
      </c>
    </row>
    <row r="2668" spans="1:4" ht="44" thickBot="1" x14ac:dyDescent="0.4">
      <c r="A2668" s="71" t="s">
        <v>4088</v>
      </c>
      <c r="B2668" s="73">
        <v>513305</v>
      </c>
      <c r="C2668" s="71" t="s">
        <v>4089</v>
      </c>
      <c r="D2668" s="71" t="s">
        <v>591</v>
      </c>
    </row>
    <row r="2669" spans="1:4" ht="73" thickBot="1" x14ac:dyDescent="0.4">
      <c r="A2669" s="71" t="s">
        <v>4090</v>
      </c>
      <c r="B2669" s="73">
        <v>532407</v>
      </c>
      <c r="C2669" s="71" t="s">
        <v>170</v>
      </c>
      <c r="D2669" s="71" t="s">
        <v>263</v>
      </c>
    </row>
    <row r="2670" spans="1:4" ht="44" thickBot="1" x14ac:dyDescent="0.4">
      <c r="A2670" s="71" t="s">
        <v>4091</v>
      </c>
      <c r="B2670" s="71" t="s">
        <v>170</v>
      </c>
      <c r="C2670" s="71" t="s">
        <v>4092</v>
      </c>
      <c r="D2670" s="71" t="s">
        <v>261</v>
      </c>
    </row>
    <row r="2671" spans="1:4" ht="73" thickBot="1" x14ac:dyDescent="0.4">
      <c r="A2671" s="71" t="s">
        <v>4093</v>
      </c>
      <c r="B2671" s="73">
        <v>517334</v>
      </c>
      <c r="C2671" s="71" t="s">
        <v>4094</v>
      </c>
      <c r="D2671" s="71" t="s">
        <v>525</v>
      </c>
    </row>
    <row r="2672" spans="1:4" ht="87.5" thickBot="1" x14ac:dyDescent="0.4">
      <c r="A2672" s="71" t="s">
        <v>4095</v>
      </c>
      <c r="B2672" s="73">
        <v>532892</v>
      </c>
      <c r="C2672" s="71" t="s">
        <v>4096</v>
      </c>
      <c r="D2672" s="71" t="s">
        <v>187</v>
      </c>
    </row>
    <row r="2673" spans="1:4" ht="73" thickBot="1" x14ac:dyDescent="0.4">
      <c r="A2673" s="71" t="s">
        <v>4097</v>
      </c>
      <c r="B2673" s="73">
        <v>590115</v>
      </c>
      <c r="C2673" s="71" t="s">
        <v>4098</v>
      </c>
      <c r="D2673" s="71" t="s">
        <v>153</v>
      </c>
    </row>
    <row r="2674" spans="1:4" ht="87.5" thickBot="1" x14ac:dyDescent="0.4">
      <c r="A2674" s="71" t="s">
        <v>4099</v>
      </c>
      <c r="B2674" s="73">
        <v>533385</v>
      </c>
      <c r="C2674" s="71" t="s">
        <v>4100</v>
      </c>
      <c r="D2674" s="71" t="s">
        <v>153</v>
      </c>
    </row>
    <row r="2675" spans="1:4" ht="58.5" thickBot="1" x14ac:dyDescent="0.4">
      <c r="A2675" s="71" t="s">
        <v>4101</v>
      </c>
      <c r="B2675" s="73">
        <v>507522</v>
      </c>
      <c r="C2675" s="71" t="s">
        <v>170</v>
      </c>
      <c r="D2675" s="71" t="s">
        <v>802</v>
      </c>
    </row>
    <row r="2676" spans="1:4" ht="58.5" thickBot="1" x14ac:dyDescent="0.4">
      <c r="A2676" s="71" t="s">
        <v>4102</v>
      </c>
      <c r="B2676" s="73">
        <v>526299</v>
      </c>
      <c r="C2676" s="71" t="s">
        <v>4103</v>
      </c>
      <c r="D2676" s="71" t="s">
        <v>156</v>
      </c>
    </row>
    <row r="2677" spans="1:4" ht="58.5" thickBot="1" x14ac:dyDescent="0.4">
      <c r="A2677" s="71" t="s">
        <v>4104</v>
      </c>
      <c r="B2677" s="73">
        <v>500450</v>
      </c>
      <c r="C2677" s="71" t="s">
        <v>170</v>
      </c>
      <c r="D2677" s="71" t="s">
        <v>153</v>
      </c>
    </row>
    <row r="2678" spans="1:4" ht="58.5" thickBot="1" x14ac:dyDescent="0.4">
      <c r="A2678" s="71" t="s">
        <v>4105</v>
      </c>
      <c r="B2678" s="73">
        <v>526143</v>
      </c>
      <c r="C2678" s="71" t="s">
        <v>170</v>
      </c>
      <c r="D2678" s="71" t="s">
        <v>365</v>
      </c>
    </row>
    <row r="2679" spans="1:4" ht="44" thickBot="1" x14ac:dyDescent="0.4">
      <c r="A2679" s="71" t="s">
        <v>4106</v>
      </c>
      <c r="B2679" s="73">
        <v>532440</v>
      </c>
      <c r="C2679" s="71" t="s">
        <v>4107</v>
      </c>
      <c r="D2679" s="71" t="s">
        <v>2162</v>
      </c>
    </row>
    <row r="2680" spans="1:4" ht="58.5" thickBot="1" x14ac:dyDescent="0.4">
      <c r="A2680" s="71" t="s">
        <v>4108</v>
      </c>
      <c r="B2680" s="73">
        <v>540809</v>
      </c>
      <c r="C2680" s="71" t="s">
        <v>170</v>
      </c>
      <c r="D2680" s="71" t="s">
        <v>192</v>
      </c>
    </row>
    <row r="2681" spans="1:4" ht="58.5" thickBot="1" x14ac:dyDescent="0.4">
      <c r="A2681" s="71" t="s">
        <v>4109</v>
      </c>
      <c r="B2681" s="73">
        <v>500290</v>
      </c>
      <c r="C2681" s="71" t="s">
        <v>4110</v>
      </c>
      <c r="D2681" s="71" t="s">
        <v>650</v>
      </c>
    </row>
    <row r="2682" spans="1:4" ht="44" thickBot="1" x14ac:dyDescent="0.4">
      <c r="A2682" s="71" t="s">
        <v>4111</v>
      </c>
      <c r="B2682" s="73">
        <v>532376</v>
      </c>
      <c r="C2682" s="71" t="s">
        <v>4112</v>
      </c>
      <c r="D2682" s="71" t="s">
        <v>316</v>
      </c>
    </row>
    <row r="2683" spans="1:4" ht="58.5" thickBot="1" x14ac:dyDescent="0.4">
      <c r="A2683" s="71" t="s">
        <v>4113</v>
      </c>
      <c r="B2683" s="73">
        <v>512065</v>
      </c>
      <c r="C2683" s="71" t="s">
        <v>170</v>
      </c>
      <c r="D2683" s="71" t="s">
        <v>187</v>
      </c>
    </row>
    <row r="2684" spans="1:4" ht="58.5" thickBot="1" x14ac:dyDescent="0.4">
      <c r="A2684" s="71" t="s">
        <v>4114</v>
      </c>
      <c r="B2684" s="73">
        <v>532650</v>
      </c>
      <c r="C2684" s="71" t="s">
        <v>4115</v>
      </c>
      <c r="D2684" s="71" t="s">
        <v>493</v>
      </c>
    </row>
    <row r="2685" spans="1:4" ht="44" thickBot="1" x14ac:dyDescent="0.4">
      <c r="A2685" s="71" t="s">
        <v>4116</v>
      </c>
      <c r="B2685" s="73">
        <v>508922</v>
      </c>
      <c r="C2685" s="71" t="s">
        <v>170</v>
      </c>
      <c r="D2685" s="71" t="s">
        <v>1216</v>
      </c>
    </row>
    <row r="2686" spans="1:4" ht="44" thickBot="1" x14ac:dyDescent="0.4">
      <c r="A2686" s="71" t="s">
        <v>4117</v>
      </c>
      <c r="B2686" s="73">
        <v>508922</v>
      </c>
      <c r="C2686" s="71" t="s">
        <v>170</v>
      </c>
      <c r="D2686" s="71" t="s">
        <v>1216</v>
      </c>
    </row>
    <row r="2687" spans="1:4" ht="29.5" thickBot="1" x14ac:dyDescent="0.4">
      <c r="A2687" s="71" t="s">
        <v>4118</v>
      </c>
      <c r="B2687" s="71" t="s">
        <v>170</v>
      </c>
      <c r="C2687" s="71" t="s">
        <v>4119</v>
      </c>
      <c r="D2687" s="71" t="s">
        <v>1216</v>
      </c>
    </row>
    <row r="2688" spans="1:4" ht="15" thickBot="1" x14ac:dyDescent="0.4">
      <c r="A2688" s="71" t="s">
        <v>4120</v>
      </c>
      <c r="B2688" s="73">
        <v>542597</v>
      </c>
      <c r="C2688" s="71" t="s">
        <v>4121</v>
      </c>
      <c r="D2688" s="74" t="s">
        <v>536</v>
      </c>
    </row>
    <row r="2689" spans="1:4" ht="44" thickBot="1" x14ac:dyDescent="0.4">
      <c r="A2689" s="71" t="s">
        <v>4122</v>
      </c>
      <c r="B2689" s="73">
        <v>534312</v>
      </c>
      <c r="C2689" s="71" t="s">
        <v>4123</v>
      </c>
      <c r="D2689" s="71" t="s">
        <v>275</v>
      </c>
    </row>
    <row r="2690" spans="1:4" ht="58.5" thickBot="1" x14ac:dyDescent="0.4">
      <c r="A2690" s="71" t="s">
        <v>4124</v>
      </c>
      <c r="B2690" s="73">
        <v>531919</v>
      </c>
      <c r="C2690" s="71" t="s">
        <v>170</v>
      </c>
      <c r="D2690" s="71" t="s">
        <v>190</v>
      </c>
    </row>
    <row r="2691" spans="1:4" ht="73" thickBot="1" x14ac:dyDescent="0.4">
      <c r="A2691" s="71" t="s">
        <v>4125</v>
      </c>
      <c r="B2691" s="73">
        <v>539819</v>
      </c>
      <c r="C2691" s="71" t="s">
        <v>170</v>
      </c>
      <c r="D2691" s="71" t="s">
        <v>153</v>
      </c>
    </row>
    <row r="2692" spans="1:4" ht="58.5" thickBot="1" x14ac:dyDescent="0.4">
      <c r="A2692" s="71" t="s">
        <v>4126</v>
      </c>
      <c r="B2692" s="73">
        <v>538743</v>
      </c>
      <c r="C2692" s="71" t="s">
        <v>170</v>
      </c>
      <c r="D2692" s="71" t="s">
        <v>156</v>
      </c>
    </row>
    <row r="2693" spans="1:4" ht="58.5" thickBot="1" x14ac:dyDescent="0.4">
      <c r="A2693" s="71" t="s">
        <v>4127</v>
      </c>
      <c r="B2693" s="73">
        <v>532097</v>
      </c>
      <c r="C2693" s="71" t="s">
        <v>4128</v>
      </c>
      <c r="D2693" s="71" t="s">
        <v>568</v>
      </c>
    </row>
    <row r="2694" spans="1:4" ht="58.5" thickBot="1" x14ac:dyDescent="0.4">
      <c r="A2694" s="71" t="s">
        <v>4129</v>
      </c>
      <c r="B2694" s="73">
        <v>500460</v>
      </c>
      <c r="C2694" s="71" t="s">
        <v>4130</v>
      </c>
      <c r="D2694" s="71" t="s">
        <v>202</v>
      </c>
    </row>
    <row r="2695" spans="1:4" ht="58.5" thickBot="1" x14ac:dyDescent="0.4">
      <c r="A2695" s="71" t="s">
        <v>4131</v>
      </c>
      <c r="B2695" s="73">
        <v>523832</v>
      </c>
      <c r="C2695" s="71" t="s">
        <v>4132</v>
      </c>
      <c r="D2695" s="71" t="s">
        <v>288</v>
      </c>
    </row>
    <row r="2696" spans="1:4" ht="87.5" thickBot="1" x14ac:dyDescent="0.4">
      <c r="A2696" s="71" t="s">
        <v>4133</v>
      </c>
      <c r="B2696" s="73">
        <v>530341</v>
      </c>
      <c r="C2696" s="71" t="s">
        <v>170</v>
      </c>
      <c r="D2696" s="71" t="s">
        <v>153</v>
      </c>
    </row>
    <row r="2697" spans="1:4" ht="58.5" thickBot="1" x14ac:dyDescent="0.4">
      <c r="A2697" s="71" t="s">
        <v>4134</v>
      </c>
      <c r="B2697" s="73">
        <v>535204</v>
      </c>
      <c r="C2697" s="71" t="s">
        <v>170</v>
      </c>
      <c r="D2697" s="71" t="s">
        <v>192</v>
      </c>
    </row>
    <row r="2698" spans="1:4" ht="44" thickBot="1" x14ac:dyDescent="0.4">
      <c r="A2698" s="71" t="s">
        <v>4135</v>
      </c>
      <c r="B2698" s="73">
        <v>532357</v>
      </c>
      <c r="C2698" s="71" t="s">
        <v>4136</v>
      </c>
      <c r="D2698" s="71" t="s">
        <v>173</v>
      </c>
    </row>
    <row r="2699" spans="1:4" ht="58.5" thickBot="1" x14ac:dyDescent="0.4">
      <c r="A2699" s="71" t="s">
        <v>4137</v>
      </c>
      <c r="B2699" s="73">
        <v>501477</v>
      </c>
      <c r="C2699" s="71" t="s">
        <v>170</v>
      </c>
      <c r="D2699" s="71" t="s">
        <v>192</v>
      </c>
    </row>
    <row r="2700" spans="1:4" ht="58.5" thickBot="1" x14ac:dyDescent="0.4">
      <c r="A2700" s="71" t="s">
        <v>4138</v>
      </c>
      <c r="B2700" s="73">
        <v>501477</v>
      </c>
      <c r="C2700" s="71" t="s">
        <v>170</v>
      </c>
      <c r="D2700" s="71" t="s">
        <v>192</v>
      </c>
    </row>
    <row r="2701" spans="1:4" ht="102" thickBot="1" x14ac:dyDescent="0.4">
      <c r="A2701" s="71" t="s">
        <v>4139</v>
      </c>
      <c r="B2701" s="73">
        <v>534091</v>
      </c>
      <c r="C2701" s="71" t="s">
        <v>4140</v>
      </c>
      <c r="D2701" s="71" t="s">
        <v>190</v>
      </c>
    </row>
    <row r="2702" spans="1:4" ht="102" thickBot="1" x14ac:dyDescent="0.4">
      <c r="A2702" s="71" t="s">
        <v>4141</v>
      </c>
      <c r="B2702" s="73">
        <v>534091</v>
      </c>
      <c r="C2702" s="71" t="s">
        <v>4140</v>
      </c>
      <c r="D2702" s="71" t="s">
        <v>190</v>
      </c>
    </row>
    <row r="2703" spans="1:4" ht="58.5" thickBot="1" x14ac:dyDescent="0.4">
      <c r="A2703" s="71" t="s">
        <v>4142</v>
      </c>
      <c r="B2703" s="73">
        <v>526169</v>
      </c>
      <c r="C2703" s="71" t="s">
        <v>170</v>
      </c>
      <c r="D2703" s="71" t="s">
        <v>650</v>
      </c>
    </row>
    <row r="2704" spans="1:4" ht="58.5" thickBot="1" x14ac:dyDescent="0.4">
      <c r="A2704" s="71" t="s">
        <v>4143</v>
      </c>
      <c r="B2704" s="73">
        <v>526169</v>
      </c>
      <c r="C2704" s="71" t="s">
        <v>170</v>
      </c>
      <c r="D2704" s="71" t="s">
        <v>650</v>
      </c>
    </row>
    <row r="2705" spans="1:4" ht="58.5" thickBot="1" x14ac:dyDescent="0.4">
      <c r="A2705" s="71" t="s">
        <v>4144</v>
      </c>
      <c r="B2705" s="73">
        <v>505594</v>
      </c>
      <c r="C2705" s="71" t="s">
        <v>170</v>
      </c>
      <c r="D2705" s="71" t="s">
        <v>591</v>
      </c>
    </row>
    <row r="2706" spans="1:4" ht="87.5" thickBot="1" x14ac:dyDescent="0.4">
      <c r="A2706" s="71" t="s">
        <v>4145</v>
      </c>
      <c r="B2706" s="73">
        <v>504356</v>
      </c>
      <c r="C2706" s="71" t="s">
        <v>170</v>
      </c>
      <c r="D2706" s="71" t="s">
        <v>591</v>
      </c>
    </row>
    <row r="2707" spans="1:4" ht="58.5" thickBot="1" x14ac:dyDescent="0.4">
      <c r="A2707" s="71" t="s">
        <v>4146</v>
      </c>
      <c r="B2707" s="73">
        <v>520059</v>
      </c>
      <c r="C2707" s="71" t="s">
        <v>4147</v>
      </c>
      <c r="D2707" s="71" t="s">
        <v>525</v>
      </c>
    </row>
    <row r="2708" spans="1:4" ht="58.5" thickBot="1" x14ac:dyDescent="0.4">
      <c r="A2708" s="71" t="s">
        <v>4148</v>
      </c>
      <c r="B2708" s="73">
        <v>520043</v>
      </c>
      <c r="C2708" s="71" t="s">
        <v>4149</v>
      </c>
      <c r="D2708" s="71" t="s">
        <v>525</v>
      </c>
    </row>
    <row r="2709" spans="1:4" ht="58.5" thickBot="1" x14ac:dyDescent="0.4">
      <c r="A2709" s="71" t="s">
        <v>4150</v>
      </c>
      <c r="B2709" s="73">
        <v>511200</v>
      </c>
      <c r="C2709" s="71" t="s">
        <v>170</v>
      </c>
      <c r="D2709" s="71" t="s">
        <v>591</v>
      </c>
    </row>
    <row r="2710" spans="1:4" ht="58.5" thickBot="1" x14ac:dyDescent="0.4">
      <c r="A2710" s="71" t="s">
        <v>4151</v>
      </c>
      <c r="B2710" s="73">
        <v>511401</v>
      </c>
      <c r="C2710" s="71" t="s">
        <v>4152</v>
      </c>
      <c r="D2710" s="71" t="s">
        <v>153</v>
      </c>
    </row>
    <row r="2711" spans="1:4" ht="73" thickBot="1" x14ac:dyDescent="0.4">
      <c r="A2711" s="71" t="s">
        <v>4153</v>
      </c>
      <c r="B2711" s="73">
        <v>531821</v>
      </c>
      <c r="C2711" s="71" t="s">
        <v>170</v>
      </c>
      <c r="D2711" s="71" t="s">
        <v>153</v>
      </c>
    </row>
    <row r="2712" spans="1:4" ht="58.5" thickBot="1" x14ac:dyDescent="0.4">
      <c r="A2712" s="71" t="s">
        <v>4154</v>
      </c>
      <c r="B2712" s="73">
        <v>515037</v>
      </c>
      <c r="C2712" s="71" t="s">
        <v>4155</v>
      </c>
      <c r="D2712" s="71" t="s">
        <v>447</v>
      </c>
    </row>
    <row r="2713" spans="1:4" ht="44" thickBot="1" x14ac:dyDescent="0.4">
      <c r="A2713" s="71" t="s">
        <v>4156</v>
      </c>
      <c r="B2713" s="73">
        <v>540366</v>
      </c>
      <c r="C2713" s="71" t="s">
        <v>4157</v>
      </c>
      <c r="D2713" s="71" t="s">
        <v>909</v>
      </c>
    </row>
    <row r="2714" spans="1:4" ht="73" thickBot="1" x14ac:dyDescent="0.4">
      <c r="A2714" s="71" t="s">
        <v>4158</v>
      </c>
      <c r="B2714" s="73">
        <v>511766</v>
      </c>
      <c r="C2714" s="71" t="s">
        <v>4159</v>
      </c>
      <c r="D2714" s="71" t="s">
        <v>187</v>
      </c>
    </row>
    <row r="2715" spans="1:4" ht="58.5" thickBot="1" x14ac:dyDescent="0.4">
      <c r="A2715" s="71" t="s">
        <v>4160</v>
      </c>
      <c r="B2715" s="73">
        <v>533398</v>
      </c>
      <c r="C2715" s="71" t="s">
        <v>4161</v>
      </c>
      <c r="D2715" s="71" t="s">
        <v>187</v>
      </c>
    </row>
    <row r="2716" spans="1:4" ht="15" thickBot="1" x14ac:dyDescent="0.4">
      <c r="A2716" s="71" t="s">
        <v>4162</v>
      </c>
      <c r="B2716" s="73">
        <v>532991</v>
      </c>
      <c r="C2716" s="71" t="s">
        <v>4163</v>
      </c>
      <c r="D2716" s="71" t="s">
        <v>256</v>
      </c>
    </row>
    <row r="2717" spans="1:4" ht="58.5" thickBot="1" x14ac:dyDescent="0.4">
      <c r="A2717" s="71" t="s">
        <v>4164</v>
      </c>
      <c r="B2717" s="73">
        <v>538862</v>
      </c>
      <c r="C2717" s="71" t="s">
        <v>170</v>
      </c>
      <c r="D2717" s="71" t="s">
        <v>153</v>
      </c>
    </row>
    <row r="2718" spans="1:4" ht="58.5" thickBot="1" x14ac:dyDescent="0.4">
      <c r="A2718" s="71" t="s">
        <v>4165</v>
      </c>
      <c r="B2718" s="73">
        <v>506734</v>
      </c>
      <c r="C2718" s="71" t="s">
        <v>170</v>
      </c>
      <c r="D2718" s="71" t="s">
        <v>218</v>
      </c>
    </row>
    <row r="2719" spans="1:4" ht="58.5" thickBot="1" x14ac:dyDescent="0.4">
      <c r="A2719" s="71" t="s">
        <v>4166</v>
      </c>
      <c r="B2719" s="73">
        <v>535205</v>
      </c>
      <c r="C2719" s="71" t="s">
        <v>170</v>
      </c>
      <c r="D2719" s="71" t="s">
        <v>192</v>
      </c>
    </row>
    <row r="2720" spans="1:4" ht="87.5" thickBot="1" x14ac:dyDescent="0.4">
      <c r="A2720" s="71" t="s">
        <v>4167</v>
      </c>
      <c r="B2720" s="71" t="s">
        <v>170</v>
      </c>
      <c r="C2720" s="71" t="s">
        <v>4168</v>
      </c>
      <c r="D2720" s="71" t="s">
        <v>261</v>
      </c>
    </row>
    <row r="2721" spans="1:4" ht="58.5" thickBot="1" x14ac:dyDescent="0.4">
      <c r="A2721" s="71" t="s">
        <v>4169</v>
      </c>
      <c r="B2721" s="73">
        <v>512024</v>
      </c>
      <c r="C2721" s="71" t="s">
        <v>170</v>
      </c>
      <c r="D2721" s="71" t="s">
        <v>244</v>
      </c>
    </row>
    <row r="2722" spans="1:4" ht="44" thickBot="1" x14ac:dyDescent="0.4">
      <c r="A2722" s="71" t="s">
        <v>4170</v>
      </c>
      <c r="B2722" s="73">
        <v>530897</v>
      </c>
      <c r="C2722" s="71" t="s">
        <v>170</v>
      </c>
      <c r="D2722" s="71" t="s">
        <v>359</v>
      </c>
    </row>
    <row r="2723" spans="1:4" ht="73" thickBot="1" x14ac:dyDescent="0.4">
      <c r="A2723" s="71" t="s">
        <v>4171</v>
      </c>
      <c r="B2723" s="73">
        <v>516082</v>
      </c>
      <c r="C2723" s="71" t="s">
        <v>4172</v>
      </c>
      <c r="D2723" s="71" t="s">
        <v>164</v>
      </c>
    </row>
    <row r="2724" spans="1:4" ht="58.5" thickBot="1" x14ac:dyDescent="0.4">
      <c r="A2724" s="71" t="s">
        <v>4173</v>
      </c>
      <c r="B2724" s="73">
        <v>532623</v>
      </c>
      <c r="C2724" s="71" t="s">
        <v>170</v>
      </c>
      <c r="D2724" s="71" t="s">
        <v>192</v>
      </c>
    </row>
    <row r="2725" spans="1:4" ht="58.5" thickBot="1" x14ac:dyDescent="0.4">
      <c r="A2725" s="71" t="s">
        <v>4174</v>
      </c>
      <c r="B2725" s="73">
        <v>512279</v>
      </c>
      <c r="C2725" s="71" t="s">
        <v>170</v>
      </c>
      <c r="D2725" s="71" t="s">
        <v>591</v>
      </c>
    </row>
    <row r="2726" spans="1:4" ht="44" thickBot="1" x14ac:dyDescent="0.4">
      <c r="A2726" s="71" t="s">
        <v>4175</v>
      </c>
      <c r="B2726" s="73">
        <v>524709</v>
      </c>
      <c r="C2726" s="71" t="s">
        <v>4176</v>
      </c>
      <c r="D2726" s="71" t="s">
        <v>314</v>
      </c>
    </row>
    <row r="2727" spans="1:4" ht="73" thickBot="1" x14ac:dyDescent="0.4">
      <c r="A2727" s="71" t="s">
        <v>4177</v>
      </c>
      <c r="B2727" s="71" t="s">
        <v>170</v>
      </c>
      <c r="C2727" s="71" t="s">
        <v>4178</v>
      </c>
      <c r="D2727" s="71" t="s">
        <v>261</v>
      </c>
    </row>
    <row r="2728" spans="1:4" ht="58.5" thickBot="1" x14ac:dyDescent="0.4">
      <c r="A2728" s="71" t="s">
        <v>4179</v>
      </c>
      <c r="B2728" s="73">
        <v>531832</v>
      </c>
      <c r="C2728" s="71" t="s">
        <v>170</v>
      </c>
      <c r="D2728" s="71" t="s">
        <v>368</v>
      </c>
    </row>
    <row r="2729" spans="1:4" ht="87.5" thickBot="1" x14ac:dyDescent="0.4">
      <c r="A2729" s="71" t="s">
        <v>4180</v>
      </c>
      <c r="B2729" s="73">
        <v>539917</v>
      </c>
      <c r="C2729" s="71" t="s">
        <v>4181</v>
      </c>
      <c r="D2729" s="71" t="s">
        <v>678</v>
      </c>
    </row>
    <row r="2730" spans="1:4" ht="58.5" thickBot="1" x14ac:dyDescent="0.4">
      <c r="A2730" s="71" t="s">
        <v>4182</v>
      </c>
      <c r="B2730" s="73">
        <v>534184</v>
      </c>
      <c r="C2730" s="71" t="s">
        <v>4183</v>
      </c>
      <c r="D2730" s="71" t="s">
        <v>233</v>
      </c>
    </row>
    <row r="2731" spans="1:4" ht="73" thickBot="1" x14ac:dyDescent="0.4">
      <c r="A2731" s="71" t="s">
        <v>4184</v>
      </c>
      <c r="B2731" s="73">
        <v>532362</v>
      </c>
      <c r="C2731" s="71" t="s">
        <v>170</v>
      </c>
      <c r="D2731" s="71" t="s">
        <v>202</v>
      </c>
    </row>
    <row r="2732" spans="1:4" ht="102" thickBot="1" x14ac:dyDescent="0.4">
      <c r="A2732" s="71" t="s">
        <v>4185</v>
      </c>
      <c r="B2732" s="73">
        <v>532895</v>
      </c>
      <c r="C2732" s="71" t="s">
        <v>4186</v>
      </c>
      <c r="D2732" s="71" t="s">
        <v>190</v>
      </c>
    </row>
    <row r="2733" spans="1:4" ht="58.5" thickBot="1" x14ac:dyDescent="0.4">
      <c r="A2733" s="71" t="s">
        <v>4187</v>
      </c>
      <c r="B2733" s="73">
        <v>521109</v>
      </c>
      <c r="C2733" s="71" t="s">
        <v>4188</v>
      </c>
      <c r="D2733" s="71" t="s">
        <v>185</v>
      </c>
    </row>
    <row r="2734" spans="1:4" ht="102" thickBot="1" x14ac:dyDescent="0.4">
      <c r="A2734" s="71" t="s">
        <v>4189</v>
      </c>
      <c r="B2734" s="73">
        <v>532952</v>
      </c>
      <c r="C2734" s="71" t="s">
        <v>4190</v>
      </c>
      <c r="D2734" s="71" t="s">
        <v>190</v>
      </c>
    </row>
    <row r="2735" spans="1:4" ht="73" thickBot="1" x14ac:dyDescent="0.4">
      <c r="A2735" s="71" t="s">
        <v>4191</v>
      </c>
      <c r="B2735" s="73">
        <v>519136</v>
      </c>
      <c r="C2735" s="71" t="s">
        <v>4192</v>
      </c>
      <c r="D2735" s="71" t="s">
        <v>185</v>
      </c>
    </row>
    <row r="2736" spans="1:4" ht="58.5" thickBot="1" x14ac:dyDescent="0.4">
      <c r="A2736" s="71" t="s">
        <v>4193</v>
      </c>
      <c r="B2736" s="73">
        <v>523391</v>
      </c>
      <c r="C2736" s="71" t="s">
        <v>4194</v>
      </c>
      <c r="D2736" s="71" t="s">
        <v>185</v>
      </c>
    </row>
    <row r="2737" spans="1:4" ht="58.5" thickBot="1" x14ac:dyDescent="0.4">
      <c r="A2737" s="71" t="s">
        <v>4195</v>
      </c>
      <c r="B2737" s="73">
        <v>500296</v>
      </c>
      <c r="C2737" s="71" t="s">
        <v>4196</v>
      </c>
      <c r="D2737" s="71" t="s">
        <v>185</v>
      </c>
    </row>
    <row r="2738" spans="1:4" ht="73" thickBot="1" x14ac:dyDescent="0.4">
      <c r="A2738" s="71" t="s">
        <v>4197</v>
      </c>
      <c r="B2738" s="73">
        <v>541418</v>
      </c>
      <c r="C2738" s="71" t="s">
        <v>170</v>
      </c>
      <c r="D2738" s="71" t="s">
        <v>230</v>
      </c>
    </row>
    <row r="2739" spans="1:4" ht="58.5" thickBot="1" x14ac:dyDescent="0.4">
      <c r="A2739" s="71" t="s">
        <v>4198</v>
      </c>
      <c r="B2739" s="73">
        <v>531212</v>
      </c>
      <c r="C2739" s="71" t="s">
        <v>170</v>
      </c>
      <c r="D2739" s="71" t="s">
        <v>187</v>
      </c>
    </row>
    <row r="2740" spans="1:4" ht="58.5" thickBot="1" x14ac:dyDescent="0.4">
      <c r="A2740" s="71" t="s">
        <v>4199</v>
      </c>
      <c r="B2740" s="73">
        <v>532256</v>
      </c>
      <c r="C2740" s="71" t="s">
        <v>4200</v>
      </c>
      <c r="D2740" s="71" t="s">
        <v>187</v>
      </c>
    </row>
    <row r="2741" spans="1:4" ht="44" thickBot="1" x14ac:dyDescent="0.4">
      <c r="A2741" s="71" t="s">
        <v>4201</v>
      </c>
      <c r="B2741" s="73">
        <v>538395</v>
      </c>
      <c r="C2741" s="71" t="s">
        <v>170</v>
      </c>
      <c r="D2741" s="71" t="s">
        <v>153</v>
      </c>
    </row>
    <row r="2742" spans="1:4" ht="44" thickBot="1" x14ac:dyDescent="0.4">
      <c r="A2742" s="71" t="s">
        <v>4202</v>
      </c>
      <c r="B2742" s="73">
        <v>532641</v>
      </c>
      <c r="C2742" s="71" t="s">
        <v>4203</v>
      </c>
      <c r="D2742" s="71" t="s">
        <v>185</v>
      </c>
    </row>
    <row r="2743" spans="1:4" ht="58.5" thickBot="1" x14ac:dyDescent="0.4">
      <c r="A2743" s="71" t="s">
        <v>4204</v>
      </c>
      <c r="B2743" s="71" t="s">
        <v>170</v>
      </c>
      <c r="C2743" s="71" t="s">
        <v>4205</v>
      </c>
      <c r="D2743" s="71" t="s">
        <v>181</v>
      </c>
    </row>
    <row r="2744" spans="1:4" ht="73" thickBot="1" x14ac:dyDescent="0.4">
      <c r="A2744" s="71" t="s">
        <v>4206</v>
      </c>
      <c r="B2744" s="73">
        <v>539551</v>
      </c>
      <c r="C2744" s="71" t="s">
        <v>4207</v>
      </c>
      <c r="D2744" s="71" t="s">
        <v>640</v>
      </c>
    </row>
    <row r="2745" spans="1:4" ht="58.5" thickBot="1" x14ac:dyDescent="0.4">
      <c r="A2745" s="71" t="s">
        <v>4208</v>
      </c>
      <c r="B2745" s="73">
        <v>540080</v>
      </c>
      <c r="C2745" s="71" t="s">
        <v>170</v>
      </c>
      <c r="D2745" s="71" t="s">
        <v>202</v>
      </c>
    </row>
    <row r="2746" spans="1:4" ht="73" thickBot="1" x14ac:dyDescent="0.4">
      <c r="A2746" s="71" t="s">
        <v>4209</v>
      </c>
      <c r="B2746" s="73">
        <v>519455</v>
      </c>
      <c r="C2746" s="71" t="s">
        <v>170</v>
      </c>
      <c r="D2746" s="71" t="s">
        <v>284</v>
      </c>
    </row>
    <row r="2747" spans="1:4" ht="73" thickBot="1" x14ac:dyDescent="0.4">
      <c r="A2747" s="71" t="s">
        <v>4210</v>
      </c>
      <c r="B2747" s="73">
        <v>540204</v>
      </c>
      <c r="C2747" s="71" t="s">
        <v>4211</v>
      </c>
      <c r="D2747" s="71" t="s">
        <v>254</v>
      </c>
    </row>
    <row r="2748" spans="1:4" ht="58.5" thickBot="1" x14ac:dyDescent="0.4">
      <c r="A2748" s="71" t="s">
        <v>4212</v>
      </c>
      <c r="B2748" s="73">
        <v>531416</v>
      </c>
      <c r="C2748" s="71" t="s">
        <v>170</v>
      </c>
      <c r="D2748" s="71" t="s">
        <v>256</v>
      </c>
    </row>
    <row r="2749" spans="1:4" ht="58.5" thickBot="1" x14ac:dyDescent="0.4">
      <c r="A2749" s="71" t="s">
        <v>4213</v>
      </c>
      <c r="B2749" s="71" t="s">
        <v>170</v>
      </c>
      <c r="C2749" s="71" t="s">
        <v>4214</v>
      </c>
      <c r="D2749" s="71" t="s">
        <v>181</v>
      </c>
    </row>
    <row r="2750" spans="1:4" ht="58.5" thickBot="1" x14ac:dyDescent="0.4">
      <c r="A2750" s="71" t="s">
        <v>4215</v>
      </c>
      <c r="B2750" s="73">
        <v>526739</v>
      </c>
      <c r="C2750" s="71" t="s">
        <v>170</v>
      </c>
      <c r="D2750" s="71" t="s">
        <v>330</v>
      </c>
    </row>
    <row r="2751" spans="1:4" ht="116.5" thickBot="1" x14ac:dyDescent="0.4">
      <c r="A2751" s="71" t="s">
        <v>4216</v>
      </c>
      <c r="B2751" s="73">
        <v>517431</v>
      </c>
      <c r="C2751" s="71" t="s">
        <v>4217</v>
      </c>
      <c r="D2751" s="71" t="s">
        <v>290</v>
      </c>
    </row>
    <row r="2752" spans="1:4" ht="58.5" thickBot="1" x14ac:dyDescent="0.4">
      <c r="A2752" s="71" t="s">
        <v>4218</v>
      </c>
      <c r="B2752" s="73">
        <v>539595</v>
      </c>
      <c r="C2752" s="71" t="s">
        <v>170</v>
      </c>
      <c r="D2752" s="71" t="s">
        <v>153</v>
      </c>
    </row>
    <row r="2753" spans="1:4" ht="44" thickBot="1" x14ac:dyDescent="0.4">
      <c r="A2753" s="71" t="s">
        <v>4219</v>
      </c>
      <c r="B2753" s="73">
        <v>524816</v>
      </c>
      <c r="C2753" s="71" t="s">
        <v>4220</v>
      </c>
      <c r="D2753" s="71" t="s">
        <v>208</v>
      </c>
    </row>
    <row r="2754" spans="1:4" ht="73" thickBot="1" x14ac:dyDescent="0.4">
      <c r="A2754" s="71" t="s">
        <v>4221</v>
      </c>
      <c r="B2754" s="73">
        <v>537291</v>
      </c>
      <c r="C2754" s="71" t="s">
        <v>4222</v>
      </c>
      <c r="D2754" s="71" t="s">
        <v>368</v>
      </c>
    </row>
    <row r="2755" spans="1:4" ht="73" thickBot="1" x14ac:dyDescent="0.4">
      <c r="A2755" s="71" t="s">
        <v>4223</v>
      </c>
      <c r="B2755" s="73">
        <v>537291</v>
      </c>
      <c r="C2755" s="71" t="s">
        <v>4222</v>
      </c>
      <c r="D2755" s="71" t="s">
        <v>368</v>
      </c>
    </row>
    <row r="2756" spans="1:4" ht="73" thickBot="1" x14ac:dyDescent="0.4">
      <c r="A2756" s="71" t="s">
        <v>4224</v>
      </c>
      <c r="B2756" s="73">
        <v>502407</v>
      </c>
      <c r="C2756" s="71" t="s">
        <v>170</v>
      </c>
      <c r="D2756" s="71" t="s">
        <v>164</v>
      </c>
    </row>
    <row r="2757" spans="1:4" ht="87.5" thickBot="1" x14ac:dyDescent="0.4">
      <c r="A2757" s="71" t="s">
        <v>4225</v>
      </c>
      <c r="B2757" s="73">
        <v>532234</v>
      </c>
      <c r="C2757" s="71" t="s">
        <v>4226</v>
      </c>
      <c r="D2757" s="71" t="s">
        <v>475</v>
      </c>
    </row>
    <row r="2758" spans="1:4" ht="58.5" thickBot="1" x14ac:dyDescent="0.4">
      <c r="A2758" s="71" t="s">
        <v>4227</v>
      </c>
      <c r="B2758" s="73">
        <v>523630</v>
      </c>
      <c r="C2758" s="71" t="s">
        <v>4228</v>
      </c>
      <c r="D2758" s="71" t="s">
        <v>678</v>
      </c>
    </row>
    <row r="2759" spans="1:4" ht="58.5" thickBot="1" x14ac:dyDescent="0.4">
      <c r="A2759" s="71" t="s">
        <v>4229</v>
      </c>
      <c r="B2759" s="73">
        <v>531289</v>
      </c>
      <c r="C2759" s="71" t="s">
        <v>170</v>
      </c>
      <c r="D2759" s="71" t="s">
        <v>493</v>
      </c>
    </row>
    <row r="2760" spans="1:4" ht="73" thickBot="1" x14ac:dyDescent="0.4">
      <c r="A2760" s="71" t="s">
        <v>4230</v>
      </c>
      <c r="B2760" s="73">
        <v>531651</v>
      </c>
      <c r="C2760" s="71" t="s">
        <v>170</v>
      </c>
      <c r="D2760" s="71" t="s">
        <v>202</v>
      </c>
    </row>
    <row r="2761" spans="1:4" ht="58.5" thickBot="1" x14ac:dyDescent="0.4">
      <c r="A2761" s="71" t="s">
        <v>4231</v>
      </c>
      <c r="B2761" s="73">
        <v>507813</v>
      </c>
      <c r="C2761" s="71" t="s">
        <v>170</v>
      </c>
      <c r="D2761" s="71" t="s">
        <v>1206</v>
      </c>
    </row>
    <row r="2762" spans="1:4" ht="58.5" thickBot="1" x14ac:dyDescent="0.4">
      <c r="A2762" s="71" t="s">
        <v>4232</v>
      </c>
      <c r="B2762" s="73">
        <v>500298</v>
      </c>
      <c r="C2762" s="71" t="s">
        <v>170</v>
      </c>
      <c r="D2762" s="71" t="s">
        <v>218</v>
      </c>
    </row>
    <row r="2763" spans="1:4" ht="58.5" thickBot="1" x14ac:dyDescent="0.4">
      <c r="A2763" s="71" t="s">
        <v>4233</v>
      </c>
      <c r="B2763" s="73">
        <v>526616</v>
      </c>
      <c r="C2763" s="71" t="s">
        <v>170</v>
      </c>
      <c r="D2763" s="71" t="s">
        <v>290</v>
      </c>
    </row>
    <row r="2764" spans="1:4" ht="73" thickBot="1" x14ac:dyDescent="0.4">
      <c r="A2764" s="71" t="s">
        <v>4234</v>
      </c>
      <c r="B2764" s="73">
        <v>531287</v>
      </c>
      <c r="C2764" s="71" t="s">
        <v>170</v>
      </c>
      <c r="D2764" s="71" t="s">
        <v>290</v>
      </c>
    </row>
    <row r="2765" spans="1:4" ht="87.5" thickBot="1" x14ac:dyDescent="0.4">
      <c r="A2765" s="71" t="s">
        <v>4235</v>
      </c>
      <c r="B2765" s="73">
        <v>516062</v>
      </c>
      <c r="C2765" s="71" t="s">
        <v>170</v>
      </c>
      <c r="D2765" s="71" t="s">
        <v>665</v>
      </c>
    </row>
    <row r="2766" spans="1:4" ht="73" thickBot="1" x14ac:dyDescent="0.4">
      <c r="A2766" s="71" t="s">
        <v>4236</v>
      </c>
      <c r="B2766" s="73">
        <v>504882</v>
      </c>
      <c r="C2766" s="71" t="s">
        <v>170</v>
      </c>
      <c r="D2766" s="71" t="s">
        <v>256</v>
      </c>
    </row>
    <row r="2767" spans="1:4" ht="73" thickBot="1" x14ac:dyDescent="0.4">
      <c r="A2767" s="71" t="s">
        <v>4237</v>
      </c>
      <c r="B2767" s="73">
        <v>504882</v>
      </c>
      <c r="C2767" s="71" t="s">
        <v>170</v>
      </c>
      <c r="D2767" s="71" t="s">
        <v>256</v>
      </c>
    </row>
    <row r="2768" spans="1:4" ht="87.5" thickBot="1" x14ac:dyDescent="0.4">
      <c r="A2768" s="71" t="s">
        <v>4238</v>
      </c>
      <c r="B2768" s="73">
        <v>513179</v>
      </c>
      <c r="C2768" s="71" t="s">
        <v>4239</v>
      </c>
      <c r="D2768" s="71" t="s">
        <v>202</v>
      </c>
    </row>
    <row r="2769" spans="1:4" ht="44" thickBot="1" x14ac:dyDescent="0.4">
      <c r="A2769" s="71" t="s">
        <v>4240</v>
      </c>
      <c r="B2769" s="73">
        <v>530119</v>
      </c>
      <c r="C2769" s="71" t="s">
        <v>170</v>
      </c>
      <c r="D2769" s="71" t="s">
        <v>419</v>
      </c>
    </row>
    <row r="2770" spans="1:4" ht="58.5" thickBot="1" x14ac:dyDescent="0.4">
      <c r="A2770" s="71" t="s">
        <v>4241</v>
      </c>
      <c r="B2770" s="73">
        <v>531834</v>
      </c>
      <c r="C2770" s="71" t="s">
        <v>170</v>
      </c>
      <c r="D2770" s="71" t="s">
        <v>368</v>
      </c>
    </row>
    <row r="2771" spans="1:4" ht="44" thickBot="1" x14ac:dyDescent="0.4">
      <c r="A2771" s="71" t="s">
        <v>4242</v>
      </c>
      <c r="B2771" s="73">
        <v>524654</v>
      </c>
      <c r="C2771" s="71" t="s">
        <v>170</v>
      </c>
      <c r="D2771" s="71" t="s">
        <v>208</v>
      </c>
    </row>
    <row r="2772" spans="1:4" ht="58.5" thickBot="1" x14ac:dyDescent="0.4">
      <c r="A2772" s="71" t="s">
        <v>4243</v>
      </c>
      <c r="B2772" s="73">
        <v>538926</v>
      </c>
      <c r="C2772" s="71" t="s">
        <v>170</v>
      </c>
      <c r="D2772" s="71" t="s">
        <v>368</v>
      </c>
    </row>
    <row r="2773" spans="1:4" ht="58.5" thickBot="1" x14ac:dyDescent="0.4">
      <c r="A2773" s="71" t="s">
        <v>4244</v>
      </c>
      <c r="B2773" s="73">
        <v>513023</v>
      </c>
      <c r="C2773" s="71" t="s">
        <v>4245</v>
      </c>
      <c r="D2773" s="71" t="s">
        <v>309</v>
      </c>
    </row>
    <row r="2774" spans="1:4" ht="87.5" thickBot="1" x14ac:dyDescent="0.4">
      <c r="A2774" s="71" t="s">
        <v>4246</v>
      </c>
      <c r="B2774" s="73">
        <v>539521</v>
      </c>
      <c r="C2774" s="71" t="s">
        <v>170</v>
      </c>
      <c r="D2774" s="71" t="s">
        <v>153</v>
      </c>
    </row>
    <row r="2775" spans="1:4" ht="87.5" thickBot="1" x14ac:dyDescent="0.4">
      <c r="A2775" s="71" t="s">
        <v>4247</v>
      </c>
      <c r="B2775" s="73">
        <v>532504</v>
      </c>
      <c r="C2775" s="71" t="s">
        <v>4248</v>
      </c>
      <c r="D2775" s="71" t="s">
        <v>218</v>
      </c>
    </row>
    <row r="2776" spans="1:4" ht="44" thickBot="1" x14ac:dyDescent="0.4">
      <c r="A2776" s="71" t="s">
        <v>4249</v>
      </c>
      <c r="B2776" s="73">
        <v>531494</v>
      </c>
      <c r="C2776" s="71" t="s">
        <v>170</v>
      </c>
      <c r="D2776" s="71" t="s">
        <v>256</v>
      </c>
    </row>
    <row r="2777" spans="1:4" ht="58.5" thickBot="1" x14ac:dyDescent="0.4">
      <c r="A2777" s="71" t="s">
        <v>4250</v>
      </c>
      <c r="B2777" s="73">
        <v>539332</v>
      </c>
      <c r="C2777" s="71" t="s">
        <v>4251</v>
      </c>
      <c r="D2777" s="71" t="s">
        <v>293</v>
      </c>
    </row>
    <row r="2778" spans="1:4" ht="58.5" thickBot="1" x14ac:dyDescent="0.4">
      <c r="A2778" s="71" t="s">
        <v>4252</v>
      </c>
      <c r="B2778" s="73">
        <v>539525</v>
      </c>
      <c r="C2778" s="71" t="s">
        <v>170</v>
      </c>
      <c r="D2778" s="71" t="s">
        <v>204</v>
      </c>
    </row>
    <row r="2779" spans="1:4" ht="44" thickBot="1" x14ac:dyDescent="0.4">
      <c r="A2779" s="71" t="s">
        <v>4253</v>
      </c>
      <c r="B2779" s="73">
        <v>508989</v>
      </c>
      <c r="C2779" s="71" t="s">
        <v>4254</v>
      </c>
      <c r="D2779" s="71" t="s">
        <v>694</v>
      </c>
    </row>
    <row r="2780" spans="1:4" ht="44" thickBot="1" x14ac:dyDescent="0.4">
      <c r="A2780" s="71" t="s">
        <v>4255</v>
      </c>
      <c r="B2780" s="73">
        <v>538668</v>
      </c>
      <c r="C2780" s="71" t="s">
        <v>170</v>
      </c>
      <c r="D2780" s="71" t="s">
        <v>187</v>
      </c>
    </row>
    <row r="2781" spans="1:4" ht="44" thickBot="1" x14ac:dyDescent="0.4">
      <c r="A2781" s="71" t="s">
        <v>4256</v>
      </c>
      <c r="B2781" s="73">
        <v>523242</v>
      </c>
      <c r="C2781" s="71" t="s">
        <v>170</v>
      </c>
      <c r="D2781" s="71" t="s">
        <v>596</v>
      </c>
    </row>
    <row r="2782" spans="1:4" ht="58.5" thickBot="1" x14ac:dyDescent="0.4">
      <c r="A2782" s="71" t="s">
        <v>4257</v>
      </c>
      <c r="B2782" s="73">
        <v>534309</v>
      </c>
      <c r="C2782" s="71" t="s">
        <v>4258</v>
      </c>
      <c r="D2782" s="71" t="s">
        <v>568</v>
      </c>
    </row>
    <row r="2783" spans="1:4" ht="58.5" thickBot="1" x14ac:dyDescent="0.4">
      <c r="A2783" s="71" t="s">
        <v>4259</v>
      </c>
      <c r="B2783" s="73">
        <v>534309</v>
      </c>
      <c r="C2783" s="71" t="s">
        <v>4258</v>
      </c>
      <c r="D2783" s="71" t="s">
        <v>568</v>
      </c>
    </row>
    <row r="2784" spans="1:4" ht="73" thickBot="1" x14ac:dyDescent="0.4">
      <c r="A2784" s="71" t="s">
        <v>4260</v>
      </c>
      <c r="B2784" s="73">
        <v>519506</v>
      </c>
      <c r="C2784" s="71" t="s">
        <v>170</v>
      </c>
      <c r="D2784" s="71" t="s">
        <v>230</v>
      </c>
    </row>
    <row r="2785" spans="1:4" ht="44" thickBot="1" x14ac:dyDescent="0.4">
      <c r="A2785" s="71" t="s">
        <v>4261</v>
      </c>
      <c r="B2785" s="73">
        <v>531452</v>
      </c>
      <c r="C2785" s="71" t="s">
        <v>170</v>
      </c>
      <c r="D2785" s="71" t="s">
        <v>187</v>
      </c>
    </row>
    <row r="2786" spans="1:4" ht="58.5" thickBot="1" x14ac:dyDescent="0.4">
      <c r="A2786" s="71" t="s">
        <v>4262</v>
      </c>
      <c r="B2786" s="73">
        <v>500294</v>
      </c>
      <c r="C2786" s="71" t="s">
        <v>4263</v>
      </c>
      <c r="D2786" s="71" t="s">
        <v>568</v>
      </c>
    </row>
    <row r="2787" spans="1:4" ht="58.5" thickBot="1" x14ac:dyDescent="0.4">
      <c r="A2787" s="71" t="s">
        <v>4264</v>
      </c>
      <c r="B2787" s="73">
        <v>502168</v>
      </c>
      <c r="C2787" s="71" t="s">
        <v>4265</v>
      </c>
      <c r="D2787" s="71" t="s">
        <v>183</v>
      </c>
    </row>
    <row r="2788" spans="1:4" ht="102" thickBot="1" x14ac:dyDescent="0.4">
      <c r="A2788" s="71" t="s">
        <v>4266</v>
      </c>
      <c r="B2788" s="73">
        <v>530557</v>
      </c>
      <c r="C2788" s="71" t="s">
        <v>170</v>
      </c>
      <c r="D2788" s="71" t="s">
        <v>153</v>
      </c>
    </row>
    <row r="2789" spans="1:4" ht="44" thickBot="1" x14ac:dyDescent="0.4">
      <c r="A2789" s="71" t="s">
        <v>4267</v>
      </c>
      <c r="B2789" s="73">
        <v>511535</v>
      </c>
      <c r="C2789" s="71" t="s">
        <v>170</v>
      </c>
      <c r="D2789" s="71" t="s">
        <v>153</v>
      </c>
    </row>
    <row r="2790" spans="1:4" ht="44" thickBot="1" x14ac:dyDescent="0.4">
      <c r="A2790" s="71" t="s">
        <v>4268</v>
      </c>
      <c r="B2790" s="73">
        <v>532649</v>
      </c>
      <c r="C2790" s="71" t="s">
        <v>4269</v>
      </c>
      <c r="D2790" s="71" t="s">
        <v>208</v>
      </c>
    </row>
    <row r="2791" spans="1:4" ht="73" thickBot="1" x14ac:dyDescent="0.4">
      <c r="A2791" s="71" t="s">
        <v>4270</v>
      </c>
      <c r="B2791" s="73">
        <v>508670</v>
      </c>
      <c r="C2791" s="71" t="s">
        <v>170</v>
      </c>
      <c r="D2791" s="71" t="s">
        <v>577</v>
      </c>
    </row>
    <row r="2792" spans="1:4" ht="73" thickBot="1" x14ac:dyDescent="0.4">
      <c r="A2792" s="71" t="s">
        <v>4271</v>
      </c>
      <c r="B2792" s="73">
        <v>531049</v>
      </c>
      <c r="C2792" s="71" t="s">
        <v>170</v>
      </c>
      <c r="D2792" s="71" t="s">
        <v>698</v>
      </c>
    </row>
    <row r="2793" spans="1:4" ht="58.5" thickBot="1" x14ac:dyDescent="0.4">
      <c r="A2793" s="71" t="s">
        <v>4272</v>
      </c>
      <c r="B2793" s="73">
        <v>539409</v>
      </c>
      <c r="C2793" s="71" t="s">
        <v>170</v>
      </c>
      <c r="D2793" s="71" t="s">
        <v>192</v>
      </c>
    </row>
    <row r="2794" spans="1:4" ht="87.5" thickBot="1" x14ac:dyDescent="0.4">
      <c r="A2794" s="71" t="s">
        <v>4273</v>
      </c>
      <c r="B2794" s="73">
        <v>537838</v>
      </c>
      <c r="C2794" s="71" t="s">
        <v>170</v>
      </c>
      <c r="D2794" s="71" t="s">
        <v>192</v>
      </c>
    </row>
    <row r="2795" spans="1:4" ht="58.5" thickBot="1" x14ac:dyDescent="0.4">
      <c r="A2795" s="71" t="s">
        <v>4274</v>
      </c>
      <c r="B2795" s="73">
        <v>519560</v>
      </c>
      <c r="C2795" s="71" t="s">
        <v>170</v>
      </c>
      <c r="D2795" s="71" t="s">
        <v>368</v>
      </c>
    </row>
    <row r="2796" spans="1:4" ht="44" thickBot="1" x14ac:dyDescent="0.4">
      <c r="A2796" s="71" t="s">
        <v>4275</v>
      </c>
      <c r="B2796" s="73">
        <v>539016</v>
      </c>
      <c r="C2796" s="71" t="s">
        <v>170</v>
      </c>
      <c r="D2796" s="71" t="s">
        <v>187</v>
      </c>
    </row>
    <row r="2797" spans="1:4" ht="44" thickBot="1" x14ac:dyDescent="0.4">
      <c r="A2797" s="71" t="s">
        <v>4276</v>
      </c>
      <c r="B2797" s="73">
        <v>532864</v>
      </c>
      <c r="C2797" s="71" t="s">
        <v>4277</v>
      </c>
      <c r="D2797" s="71" t="s">
        <v>1090</v>
      </c>
    </row>
    <row r="2798" spans="1:4" ht="73" thickBot="1" x14ac:dyDescent="0.4">
      <c r="A2798" s="71" t="s">
        <v>4278</v>
      </c>
      <c r="B2798" s="73">
        <v>504112</v>
      </c>
      <c r="C2798" s="71" t="s">
        <v>4279</v>
      </c>
      <c r="D2798" s="71" t="s">
        <v>1796</v>
      </c>
    </row>
    <row r="2799" spans="1:4" ht="44" thickBot="1" x14ac:dyDescent="0.4">
      <c r="A2799" s="71" t="s">
        <v>4280</v>
      </c>
      <c r="B2799" s="73">
        <v>514332</v>
      </c>
      <c r="C2799" s="71" t="s">
        <v>170</v>
      </c>
      <c r="D2799" s="71" t="s">
        <v>256</v>
      </c>
    </row>
    <row r="2800" spans="1:4" ht="73" thickBot="1" x14ac:dyDescent="0.4">
      <c r="A2800" s="71" t="s">
        <v>4281</v>
      </c>
      <c r="B2800" s="73">
        <v>526195</v>
      </c>
      <c r="C2800" s="71" t="s">
        <v>170</v>
      </c>
      <c r="D2800" s="71" t="s">
        <v>284</v>
      </c>
    </row>
    <row r="2801" spans="1:4" ht="73" thickBot="1" x14ac:dyDescent="0.4">
      <c r="A2801" s="71" t="s">
        <v>4282</v>
      </c>
      <c r="B2801" s="73">
        <v>526195</v>
      </c>
      <c r="C2801" s="71" t="s">
        <v>170</v>
      </c>
      <c r="D2801" s="71" t="s">
        <v>284</v>
      </c>
    </row>
    <row r="2802" spans="1:4" ht="44" thickBot="1" x14ac:dyDescent="0.4">
      <c r="A2802" s="71" t="s">
        <v>4283</v>
      </c>
      <c r="B2802" s="73">
        <v>542665</v>
      </c>
      <c r="C2802" s="71" t="s">
        <v>4284</v>
      </c>
      <c r="D2802" s="71" t="s">
        <v>330</v>
      </c>
    </row>
    <row r="2803" spans="1:4" ht="58.5" thickBot="1" x14ac:dyDescent="0.4">
      <c r="A2803" s="71" t="s">
        <v>4285</v>
      </c>
      <c r="B2803" s="73">
        <v>512522</v>
      </c>
      <c r="C2803" s="71" t="s">
        <v>170</v>
      </c>
      <c r="D2803" s="71" t="s">
        <v>192</v>
      </c>
    </row>
    <row r="2804" spans="1:4" ht="44" thickBot="1" x14ac:dyDescent="0.4">
      <c r="A2804" s="71" t="s">
        <v>4286</v>
      </c>
      <c r="B2804" s="73">
        <v>505355</v>
      </c>
      <c r="C2804" s="71" t="s">
        <v>4287</v>
      </c>
      <c r="D2804" s="71" t="s">
        <v>591</v>
      </c>
    </row>
    <row r="2805" spans="1:4" ht="44" thickBot="1" x14ac:dyDescent="0.4">
      <c r="A2805" s="71" t="s">
        <v>4288</v>
      </c>
      <c r="B2805" s="73">
        <v>500790</v>
      </c>
      <c r="C2805" s="71" t="s">
        <v>4289</v>
      </c>
      <c r="D2805" s="71" t="s">
        <v>230</v>
      </c>
    </row>
    <row r="2806" spans="1:4" ht="44" thickBot="1" x14ac:dyDescent="0.4">
      <c r="A2806" s="71" t="s">
        <v>4290</v>
      </c>
      <c r="B2806" s="73">
        <v>500790</v>
      </c>
      <c r="C2806" s="71" t="s">
        <v>4289</v>
      </c>
      <c r="D2806" s="71" t="s">
        <v>230</v>
      </c>
    </row>
    <row r="2807" spans="1:4" ht="73" thickBot="1" x14ac:dyDescent="0.4">
      <c r="A2807" s="71" t="s">
        <v>4291</v>
      </c>
      <c r="B2807" s="73">
        <v>509040</v>
      </c>
      <c r="C2807" s="71" t="s">
        <v>170</v>
      </c>
      <c r="D2807" s="71" t="s">
        <v>263</v>
      </c>
    </row>
    <row r="2808" spans="1:4" ht="58.5" thickBot="1" x14ac:dyDescent="0.4">
      <c r="A2808" s="71" t="s">
        <v>4292</v>
      </c>
      <c r="B2808" s="73">
        <v>509040</v>
      </c>
      <c r="C2808" s="71" t="s">
        <v>170</v>
      </c>
      <c r="D2808" s="71" t="s">
        <v>263</v>
      </c>
    </row>
    <row r="2809" spans="1:4" ht="58.5" thickBot="1" x14ac:dyDescent="0.4">
      <c r="A2809" s="71" t="s">
        <v>4293</v>
      </c>
      <c r="B2809" s="73">
        <v>542117</v>
      </c>
      <c r="C2809" s="71" t="s">
        <v>170</v>
      </c>
      <c r="D2809" s="71" t="s">
        <v>261</v>
      </c>
    </row>
    <row r="2810" spans="1:4" ht="44" thickBot="1" x14ac:dyDescent="0.4">
      <c r="A2810" s="71" t="s">
        <v>4294</v>
      </c>
      <c r="B2810" s="73">
        <v>511658</v>
      </c>
      <c r="C2810" s="71" t="s">
        <v>170</v>
      </c>
      <c r="D2810" s="71" t="s">
        <v>263</v>
      </c>
    </row>
    <row r="2811" spans="1:4" ht="58.5" thickBot="1" x14ac:dyDescent="0.4">
      <c r="A2811" s="71" t="s">
        <v>4295</v>
      </c>
      <c r="B2811" s="73">
        <v>523558</v>
      </c>
      <c r="C2811" s="71" t="s">
        <v>170</v>
      </c>
      <c r="D2811" s="71" t="s">
        <v>712</v>
      </c>
    </row>
    <row r="2812" spans="1:4" ht="73" thickBot="1" x14ac:dyDescent="0.4">
      <c r="A2812" s="71" t="s">
        <v>4296</v>
      </c>
      <c r="B2812" s="73">
        <v>532798</v>
      </c>
      <c r="C2812" s="71" t="s">
        <v>4297</v>
      </c>
      <c r="D2812" s="71" t="s">
        <v>336</v>
      </c>
    </row>
    <row r="2813" spans="1:4" ht="58.5" thickBot="1" x14ac:dyDescent="0.4">
      <c r="A2813" s="71" t="s">
        <v>4298</v>
      </c>
      <c r="B2813" s="73">
        <v>532887</v>
      </c>
      <c r="C2813" s="71" t="s">
        <v>4299</v>
      </c>
      <c r="D2813" s="71" t="s">
        <v>213</v>
      </c>
    </row>
    <row r="2814" spans="1:4" ht="73" thickBot="1" x14ac:dyDescent="0.4">
      <c r="A2814" s="71" t="s">
        <v>4300</v>
      </c>
      <c r="B2814" s="73">
        <v>524558</v>
      </c>
      <c r="C2814" s="71" t="s">
        <v>4301</v>
      </c>
      <c r="D2814" s="71" t="s">
        <v>208</v>
      </c>
    </row>
    <row r="2815" spans="1:4" ht="58.5" thickBot="1" x14ac:dyDescent="0.4">
      <c r="A2815" s="71" t="s">
        <v>4302</v>
      </c>
      <c r="B2815" s="73">
        <v>532529</v>
      </c>
      <c r="C2815" s="71" t="s">
        <v>4303</v>
      </c>
      <c r="D2815" s="71" t="s">
        <v>909</v>
      </c>
    </row>
    <row r="2816" spans="1:4" ht="58.5" thickBot="1" x14ac:dyDescent="0.4">
      <c r="A2816" s="71" t="s">
        <v>4304</v>
      </c>
      <c r="B2816" s="73">
        <v>540243</v>
      </c>
      <c r="C2816" s="71" t="s">
        <v>170</v>
      </c>
      <c r="D2816" s="71" t="s">
        <v>192</v>
      </c>
    </row>
    <row r="2817" spans="1:4" ht="58.5" thickBot="1" x14ac:dyDescent="0.4">
      <c r="A2817" s="71" t="s">
        <v>4305</v>
      </c>
      <c r="B2817" s="73">
        <v>508867</v>
      </c>
      <c r="C2817" s="71" t="s">
        <v>170</v>
      </c>
      <c r="D2817" s="71" t="s">
        <v>263</v>
      </c>
    </row>
    <row r="2818" spans="1:4" ht="58.5" thickBot="1" x14ac:dyDescent="0.4">
      <c r="A2818" s="71" t="s">
        <v>4306</v>
      </c>
      <c r="B2818" s="73">
        <v>501479</v>
      </c>
      <c r="C2818" s="71" t="s">
        <v>170</v>
      </c>
      <c r="D2818" s="71" t="s">
        <v>192</v>
      </c>
    </row>
    <row r="2819" spans="1:4" ht="58.5" thickBot="1" x14ac:dyDescent="0.4">
      <c r="A2819" s="71" t="s">
        <v>4307</v>
      </c>
      <c r="B2819" s="73">
        <v>536644</v>
      </c>
      <c r="C2819" s="71" t="s">
        <v>170</v>
      </c>
      <c r="D2819" s="71" t="s">
        <v>192</v>
      </c>
    </row>
    <row r="2820" spans="1:4" ht="87.5" thickBot="1" x14ac:dyDescent="0.4">
      <c r="A2820" s="71" t="s">
        <v>4308</v>
      </c>
      <c r="B2820" s="73">
        <v>540900</v>
      </c>
      <c r="C2820" s="71" t="s">
        <v>4309</v>
      </c>
      <c r="D2820" s="71" t="s">
        <v>156</v>
      </c>
    </row>
    <row r="2821" spans="1:4" ht="44" thickBot="1" x14ac:dyDescent="0.4">
      <c r="A2821" s="71" t="s">
        <v>4310</v>
      </c>
      <c r="B2821" s="73">
        <v>532416</v>
      </c>
      <c r="C2821" s="71" t="s">
        <v>4311</v>
      </c>
      <c r="D2821" s="71" t="s">
        <v>694</v>
      </c>
    </row>
    <row r="2822" spans="1:4" ht="102" thickBot="1" x14ac:dyDescent="0.4">
      <c r="A2822" s="71" t="s">
        <v>4312</v>
      </c>
      <c r="B2822" s="73">
        <v>538874</v>
      </c>
      <c r="C2822" s="71" t="s">
        <v>170</v>
      </c>
      <c r="D2822" s="71" t="s">
        <v>153</v>
      </c>
    </row>
    <row r="2823" spans="1:4" ht="44" thickBot="1" x14ac:dyDescent="0.4">
      <c r="A2823" s="71" t="s">
        <v>4313</v>
      </c>
      <c r="B2823" s="73">
        <v>524774</v>
      </c>
      <c r="C2823" s="71" t="s">
        <v>170</v>
      </c>
      <c r="D2823" s="71" t="s">
        <v>208</v>
      </c>
    </row>
    <row r="2824" spans="1:4" ht="44" thickBot="1" x14ac:dyDescent="0.4">
      <c r="A2824" s="71" t="s">
        <v>4314</v>
      </c>
      <c r="B2824" s="73">
        <v>517554</v>
      </c>
      <c r="C2824" s="71" t="s">
        <v>170</v>
      </c>
      <c r="D2824" s="71" t="s">
        <v>250</v>
      </c>
    </row>
    <row r="2825" spans="1:4" ht="29.5" thickBot="1" x14ac:dyDescent="0.4">
      <c r="A2825" s="71" t="s">
        <v>4315</v>
      </c>
      <c r="B2825" s="73">
        <v>533098</v>
      </c>
      <c r="C2825" s="71" t="s">
        <v>4316</v>
      </c>
      <c r="D2825" s="71" t="s">
        <v>309</v>
      </c>
    </row>
    <row r="2826" spans="1:4" ht="58.5" thickBot="1" x14ac:dyDescent="0.4">
      <c r="A2826" s="71" t="s">
        <v>4317</v>
      </c>
      <c r="B2826" s="73">
        <v>526721</v>
      </c>
      <c r="C2826" s="71" t="s">
        <v>170</v>
      </c>
      <c r="D2826" s="71" t="s">
        <v>348</v>
      </c>
    </row>
    <row r="2827" spans="1:4" ht="73" thickBot="1" x14ac:dyDescent="0.4">
      <c r="A2827" s="71" t="s">
        <v>4318</v>
      </c>
      <c r="B2827" s="73">
        <v>523209</v>
      </c>
      <c r="C2827" s="71" t="s">
        <v>170</v>
      </c>
      <c r="D2827" s="71" t="s">
        <v>187</v>
      </c>
    </row>
    <row r="2828" spans="1:4" ht="44" thickBot="1" x14ac:dyDescent="0.4">
      <c r="A2828" s="71" t="s">
        <v>4319</v>
      </c>
      <c r="B2828" s="73">
        <v>512103</v>
      </c>
      <c r="C2828" s="71" t="s">
        <v>170</v>
      </c>
      <c r="D2828" s="71" t="s">
        <v>698</v>
      </c>
    </row>
    <row r="2829" spans="1:4" ht="58.5" thickBot="1" x14ac:dyDescent="0.4">
      <c r="A2829" s="71" t="s">
        <v>4320</v>
      </c>
      <c r="B2829" s="73">
        <v>531083</v>
      </c>
      <c r="C2829" s="71" t="s">
        <v>170</v>
      </c>
      <c r="D2829" s="71" t="s">
        <v>263</v>
      </c>
    </row>
    <row r="2830" spans="1:4" ht="44" thickBot="1" x14ac:dyDescent="0.4">
      <c r="A2830" s="71" t="s">
        <v>4321</v>
      </c>
      <c r="B2830" s="73">
        <v>500304</v>
      </c>
      <c r="C2830" s="71" t="s">
        <v>4322</v>
      </c>
      <c r="D2830" s="71" t="s">
        <v>655</v>
      </c>
    </row>
    <row r="2831" spans="1:4" ht="58.5" thickBot="1" x14ac:dyDescent="0.4">
      <c r="A2831" s="71" t="s">
        <v>4323</v>
      </c>
      <c r="B2831" s="73">
        <v>532541</v>
      </c>
      <c r="C2831" s="71" t="s">
        <v>4324</v>
      </c>
      <c r="D2831" s="71" t="s">
        <v>156</v>
      </c>
    </row>
    <row r="2832" spans="1:4" ht="58.5" thickBot="1" x14ac:dyDescent="0.4">
      <c r="A2832" s="71" t="s">
        <v>4325</v>
      </c>
      <c r="B2832" s="73">
        <v>526159</v>
      </c>
      <c r="C2832" s="71" t="s">
        <v>170</v>
      </c>
      <c r="D2832" s="71" t="s">
        <v>192</v>
      </c>
    </row>
    <row r="2833" spans="1:4" ht="58.5" thickBot="1" x14ac:dyDescent="0.4">
      <c r="A2833" s="71" t="s">
        <v>4326</v>
      </c>
      <c r="B2833" s="73">
        <v>531272</v>
      </c>
      <c r="C2833" s="71" t="s">
        <v>170</v>
      </c>
      <c r="D2833" s="71" t="s">
        <v>187</v>
      </c>
    </row>
    <row r="2834" spans="1:4" ht="58.5" thickBot="1" x14ac:dyDescent="0.4">
      <c r="A2834" s="71" t="s">
        <v>4327</v>
      </c>
      <c r="B2834" s="73">
        <v>530377</v>
      </c>
      <c r="C2834" s="71" t="s">
        <v>4328</v>
      </c>
      <c r="D2834" s="71" t="s">
        <v>256</v>
      </c>
    </row>
    <row r="2835" spans="1:4" ht="44" thickBot="1" x14ac:dyDescent="0.4">
      <c r="A2835" s="71" t="s">
        <v>4329</v>
      </c>
      <c r="B2835" s="73">
        <v>542231</v>
      </c>
      <c r="C2835" s="71" t="s">
        <v>4330</v>
      </c>
      <c r="D2835" s="71" t="s">
        <v>256</v>
      </c>
    </row>
    <row r="2836" spans="1:4" ht="73" thickBot="1" x14ac:dyDescent="0.4">
      <c r="A2836" s="71" t="s">
        <v>4331</v>
      </c>
      <c r="B2836" s="73">
        <v>502294</v>
      </c>
      <c r="C2836" s="71" t="s">
        <v>170</v>
      </c>
      <c r="D2836" s="71" t="s">
        <v>698</v>
      </c>
    </row>
    <row r="2837" spans="1:4" ht="44" thickBot="1" x14ac:dyDescent="0.4">
      <c r="A2837" s="71" t="s">
        <v>4332</v>
      </c>
      <c r="B2837" s="73">
        <v>530129</v>
      </c>
      <c r="C2837" s="71" t="s">
        <v>170</v>
      </c>
      <c r="D2837" s="71" t="s">
        <v>493</v>
      </c>
    </row>
    <row r="2838" spans="1:4" ht="29.5" thickBot="1" x14ac:dyDescent="0.4">
      <c r="A2838" s="71" t="s">
        <v>4333</v>
      </c>
      <c r="B2838" s="73">
        <v>523385</v>
      </c>
      <c r="C2838" s="71" t="s">
        <v>4334</v>
      </c>
      <c r="D2838" s="71" t="s">
        <v>290</v>
      </c>
    </row>
    <row r="2839" spans="1:4" ht="58.5" thickBot="1" x14ac:dyDescent="0.4">
      <c r="A2839" s="71" t="s">
        <v>4335</v>
      </c>
      <c r="B2839" s="73">
        <v>512004</v>
      </c>
      <c r="C2839" s="71" t="s">
        <v>170</v>
      </c>
      <c r="D2839" s="71" t="s">
        <v>591</v>
      </c>
    </row>
    <row r="2840" spans="1:4" ht="58.5" thickBot="1" x14ac:dyDescent="0.4">
      <c r="A2840" s="71" t="s">
        <v>4336</v>
      </c>
      <c r="B2840" s="73">
        <v>531598</v>
      </c>
      <c r="C2840" s="71" t="s">
        <v>170</v>
      </c>
      <c r="D2840" s="71" t="s">
        <v>230</v>
      </c>
    </row>
    <row r="2841" spans="1:4" ht="58.5" thickBot="1" x14ac:dyDescent="0.4">
      <c r="A2841" s="71" t="s">
        <v>4337</v>
      </c>
      <c r="B2841" s="73">
        <v>530971</v>
      </c>
      <c r="C2841" s="71" t="s">
        <v>170</v>
      </c>
      <c r="D2841" s="71" t="s">
        <v>192</v>
      </c>
    </row>
    <row r="2842" spans="1:4" ht="44" thickBot="1" x14ac:dyDescent="0.4">
      <c r="A2842" s="71" t="s">
        <v>4338</v>
      </c>
      <c r="B2842" s="73">
        <v>511714</v>
      </c>
      <c r="C2842" s="71" t="s">
        <v>170</v>
      </c>
      <c r="D2842" s="71" t="s">
        <v>256</v>
      </c>
    </row>
    <row r="2843" spans="1:4" ht="58.5" thickBot="1" x14ac:dyDescent="0.4">
      <c r="A2843" s="71" t="s">
        <v>4339</v>
      </c>
      <c r="B2843" s="73">
        <v>539843</v>
      </c>
      <c r="C2843" s="71" t="s">
        <v>170</v>
      </c>
      <c r="D2843" s="71" t="s">
        <v>156</v>
      </c>
    </row>
    <row r="2844" spans="1:4" ht="58.5" thickBot="1" x14ac:dyDescent="0.4">
      <c r="A2844" s="71" t="s">
        <v>4340</v>
      </c>
      <c r="B2844" s="73">
        <v>532986</v>
      </c>
      <c r="C2844" s="71" t="s">
        <v>170</v>
      </c>
      <c r="D2844" s="71" t="s">
        <v>568</v>
      </c>
    </row>
    <row r="2845" spans="1:4" ht="58.5" thickBot="1" x14ac:dyDescent="0.4">
      <c r="A2845" s="71" t="s">
        <v>4341</v>
      </c>
      <c r="B2845" s="71" t="s">
        <v>170</v>
      </c>
      <c r="C2845" s="71" t="s">
        <v>4342</v>
      </c>
      <c r="D2845" s="71" t="s">
        <v>261</v>
      </c>
    </row>
    <row r="2846" spans="1:4" ht="58.5" thickBot="1" x14ac:dyDescent="0.4">
      <c r="A2846" s="71" t="s">
        <v>4343</v>
      </c>
      <c r="B2846" s="73">
        <v>512425</v>
      </c>
      <c r="C2846" s="71" t="s">
        <v>170</v>
      </c>
      <c r="D2846" s="71" t="s">
        <v>192</v>
      </c>
    </row>
    <row r="2847" spans="1:4" ht="44" thickBot="1" x14ac:dyDescent="0.4">
      <c r="A2847" s="71" t="s">
        <v>4344</v>
      </c>
      <c r="B2847" s="73">
        <v>500307</v>
      </c>
      <c r="C2847" s="71" t="s">
        <v>170</v>
      </c>
      <c r="D2847" s="71" t="s">
        <v>591</v>
      </c>
    </row>
    <row r="2848" spans="1:4" ht="102" thickBot="1" x14ac:dyDescent="0.4">
      <c r="A2848" s="71" t="s">
        <v>4345</v>
      </c>
      <c r="B2848" s="73">
        <v>539311</v>
      </c>
      <c r="C2848" s="71" t="s">
        <v>170</v>
      </c>
      <c r="D2848" s="71" t="s">
        <v>153</v>
      </c>
    </row>
    <row r="2849" spans="1:4" ht="102" thickBot="1" x14ac:dyDescent="0.4">
      <c r="A2849" s="71" t="s">
        <v>4346</v>
      </c>
      <c r="B2849" s="73">
        <v>539311</v>
      </c>
      <c r="C2849" s="71" t="s">
        <v>170</v>
      </c>
      <c r="D2849" s="71" t="s">
        <v>153</v>
      </c>
    </row>
    <row r="2850" spans="1:4" ht="44" thickBot="1" x14ac:dyDescent="0.4">
      <c r="A2850" s="71" t="s">
        <v>4347</v>
      </c>
      <c r="B2850" s="73">
        <v>532722</v>
      </c>
      <c r="C2850" s="71" t="s">
        <v>4348</v>
      </c>
      <c r="D2850" s="71" t="s">
        <v>447</v>
      </c>
    </row>
    <row r="2851" spans="1:4" ht="44" thickBot="1" x14ac:dyDescent="0.4">
      <c r="A2851" s="71" t="s">
        <v>4349</v>
      </c>
      <c r="B2851" s="73">
        <v>533202</v>
      </c>
      <c r="C2851" s="71" t="s">
        <v>4350</v>
      </c>
      <c r="D2851" s="71" t="s">
        <v>256</v>
      </c>
    </row>
    <row r="2852" spans="1:4" ht="44" thickBot="1" x14ac:dyDescent="0.4">
      <c r="A2852" s="71" t="s">
        <v>4351</v>
      </c>
      <c r="B2852" s="73">
        <v>508875</v>
      </c>
      <c r="C2852" s="71" t="s">
        <v>170</v>
      </c>
      <c r="D2852" s="71" t="s">
        <v>591</v>
      </c>
    </row>
    <row r="2853" spans="1:4" ht="87.5" thickBot="1" x14ac:dyDescent="0.4">
      <c r="A2853" s="71" t="s">
        <v>4352</v>
      </c>
      <c r="B2853" s="73">
        <v>532854</v>
      </c>
      <c r="C2853" s="71" t="s">
        <v>4353</v>
      </c>
      <c r="D2853" s="71" t="s">
        <v>178</v>
      </c>
    </row>
    <row r="2854" spans="1:4" ht="44" thickBot="1" x14ac:dyDescent="0.4">
      <c r="A2854" s="71" t="s">
        <v>4354</v>
      </c>
      <c r="B2854" s="73">
        <v>532698</v>
      </c>
      <c r="C2854" s="71" t="s">
        <v>4355</v>
      </c>
      <c r="D2854" s="71" t="s">
        <v>185</v>
      </c>
    </row>
    <row r="2855" spans="1:4" ht="44" thickBot="1" x14ac:dyDescent="0.4">
      <c r="A2855" s="71" t="s">
        <v>4356</v>
      </c>
      <c r="B2855" s="71" t="s">
        <v>170</v>
      </c>
      <c r="C2855" s="71" t="s">
        <v>4357</v>
      </c>
      <c r="D2855" s="71" t="s">
        <v>181</v>
      </c>
    </row>
    <row r="2856" spans="1:4" ht="58.5" thickBot="1" x14ac:dyDescent="0.4">
      <c r="A2856" s="71" t="s">
        <v>4358</v>
      </c>
      <c r="B2856" s="73">
        <v>506532</v>
      </c>
      <c r="C2856" s="71" t="s">
        <v>170</v>
      </c>
      <c r="D2856" s="71" t="s">
        <v>330</v>
      </c>
    </row>
    <row r="2857" spans="1:4" ht="58.5" thickBot="1" x14ac:dyDescent="0.4">
      <c r="A2857" s="71" t="s">
        <v>4359</v>
      </c>
      <c r="B2857" s="73">
        <v>506532</v>
      </c>
      <c r="C2857" s="71" t="s">
        <v>170</v>
      </c>
      <c r="D2857" s="71" t="s">
        <v>330</v>
      </c>
    </row>
    <row r="2858" spans="1:4" ht="73" thickBot="1" x14ac:dyDescent="0.4">
      <c r="A2858" s="71" t="s">
        <v>4360</v>
      </c>
      <c r="B2858" s="73">
        <v>512381</v>
      </c>
      <c r="C2858" s="71" t="s">
        <v>170</v>
      </c>
      <c r="D2858" s="71" t="s">
        <v>192</v>
      </c>
    </row>
    <row r="2859" spans="1:4" ht="44" thickBot="1" x14ac:dyDescent="0.4">
      <c r="A2859" s="71" t="s">
        <v>4361</v>
      </c>
      <c r="B2859" s="73">
        <v>512245</v>
      </c>
      <c r="C2859" s="71" t="s">
        <v>170</v>
      </c>
      <c r="D2859" s="71" t="s">
        <v>591</v>
      </c>
    </row>
    <row r="2860" spans="1:4" ht="44" thickBot="1" x14ac:dyDescent="0.4">
      <c r="A2860" s="71" t="s">
        <v>4362</v>
      </c>
      <c r="B2860" s="73">
        <v>538772</v>
      </c>
      <c r="C2860" s="71" t="s">
        <v>170</v>
      </c>
      <c r="D2860" s="71" t="s">
        <v>187</v>
      </c>
    </row>
    <row r="2861" spans="1:4" ht="44" thickBot="1" x14ac:dyDescent="0.4">
      <c r="A2861" s="71" t="s">
        <v>4363</v>
      </c>
      <c r="B2861" s="73">
        <v>519494</v>
      </c>
      <c r="C2861" s="71" t="s">
        <v>4364</v>
      </c>
      <c r="D2861" s="71" t="s">
        <v>419</v>
      </c>
    </row>
    <row r="2862" spans="1:4" ht="44" thickBot="1" x14ac:dyDescent="0.4">
      <c r="A2862" s="71" t="s">
        <v>4365</v>
      </c>
      <c r="B2862" s="73">
        <v>513683</v>
      </c>
      <c r="C2862" s="71" t="s">
        <v>4366</v>
      </c>
      <c r="D2862" s="71" t="s">
        <v>309</v>
      </c>
    </row>
    <row r="2863" spans="1:4" ht="44" thickBot="1" x14ac:dyDescent="0.4">
      <c r="A2863" s="71" t="s">
        <v>4367</v>
      </c>
      <c r="B2863" s="73">
        <v>513683</v>
      </c>
      <c r="C2863" s="71" t="s">
        <v>4368</v>
      </c>
      <c r="D2863" s="71" t="s">
        <v>309</v>
      </c>
    </row>
    <row r="2864" spans="1:4" ht="29.5" thickBot="1" x14ac:dyDescent="0.4">
      <c r="A2864" s="71" t="s">
        <v>4369</v>
      </c>
      <c r="B2864" s="73">
        <v>526371</v>
      </c>
      <c r="C2864" s="71" t="s">
        <v>4370</v>
      </c>
      <c r="D2864" s="71" t="s">
        <v>150</v>
      </c>
    </row>
    <row r="2865" spans="1:4" ht="44" thickBot="1" x14ac:dyDescent="0.4">
      <c r="A2865" s="71" t="s">
        <v>4371</v>
      </c>
      <c r="B2865" s="73">
        <v>500730</v>
      </c>
      <c r="C2865" s="71" t="s">
        <v>4372</v>
      </c>
      <c r="D2865" s="71" t="s">
        <v>330</v>
      </c>
    </row>
    <row r="2866" spans="1:4" ht="73" thickBot="1" x14ac:dyDescent="0.4">
      <c r="A2866" s="71" t="s">
        <v>4373</v>
      </c>
      <c r="B2866" s="73">
        <v>532481</v>
      </c>
      <c r="C2866" s="71" t="s">
        <v>4374</v>
      </c>
      <c r="D2866" s="71" t="s">
        <v>765</v>
      </c>
    </row>
    <row r="2867" spans="1:4" ht="58.5" thickBot="1" x14ac:dyDescent="0.4">
      <c r="A2867" s="71" t="s">
        <v>4375</v>
      </c>
      <c r="B2867" s="71" t="s">
        <v>170</v>
      </c>
      <c r="C2867" s="71" t="s">
        <v>4376</v>
      </c>
      <c r="D2867" s="71" t="s">
        <v>261</v>
      </c>
    </row>
    <row r="2868" spans="1:4" ht="58.5" thickBot="1" x14ac:dyDescent="0.4">
      <c r="A2868" s="71" t="s">
        <v>4377</v>
      </c>
      <c r="B2868" s="73">
        <v>524414</v>
      </c>
      <c r="C2868" s="71" t="s">
        <v>170</v>
      </c>
      <c r="D2868" s="71" t="s">
        <v>192</v>
      </c>
    </row>
    <row r="2869" spans="1:4" ht="102" thickBot="1" x14ac:dyDescent="0.4">
      <c r="A2869" s="71" t="s">
        <v>4378</v>
      </c>
      <c r="B2869" s="73">
        <v>534615</v>
      </c>
      <c r="C2869" s="71" t="s">
        <v>4379</v>
      </c>
      <c r="D2869" s="71" t="s">
        <v>491</v>
      </c>
    </row>
    <row r="2870" spans="1:4" ht="44" thickBot="1" x14ac:dyDescent="0.4">
      <c r="A2870" s="71" t="s">
        <v>4380</v>
      </c>
      <c r="B2870" s="73">
        <v>542628</v>
      </c>
      <c r="C2870" s="71" t="s">
        <v>4381</v>
      </c>
      <c r="D2870" s="74" t="s">
        <v>536</v>
      </c>
    </row>
    <row r="2871" spans="1:4" ht="102" thickBot="1" x14ac:dyDescent="0.4">
      <c r="A2871" s="71" t="s">
        <v>4382</v>
      </c>
      <c r="B2871" s="73">
        <v>539110</v>
      </c>
      <c r="C2871" s="71" t="s">
        <v>170</v>
      </c>
      <c r="D2871" s="71" t="s">
        <v>187</v>
      </c>
    </row>
    <row r="2872" spans="1:4" ht="58.5" thickBot="1" x14ac:dyDescent="0.4">
      <c r="A2872" s="71" t="s">
        <v>4383</v>
      </c>
      <c r="B2872" s="73">
        <v>540698</v>
      </c>
      <c r="C2872" s="71" t="s">
        <v>170</v>
      </c>
      <c r="D2872" s="71" t="s">
        <v>192</v>
      </c>
    </row>
    <row r="2873" spans="1:4" ht="73" thickBot="1" x14ac:dyDescent="0.4">
      <c r="A2873" s="71" t="s">
        <v>4384</v>
      </c>
      <c r="B2873" s="73">
        <v>531465</v>
      </c>
      <c r="C2873" s="71" t="s">
        <v>170</v>
      </c>
      <c r="D2873" s="71" t="s">
        <v>192</v>
      </c>
    </row>
    <row r="2874" spans="1:4" ht="58.5" thickBot="1" x14ac:dyDescent="0.4">
      <c r="A2874" s="71" t="s">
        <v>4385</v>
      </c>
      <c r="B2874" s="73">
        <v>513566</v>
      </c>
      <c r="C2874" s="71" t="s">
        <v>170</v>
      </c>
      <c r="D2874" s="71" t="s">
        <v>202</v>
      </c>
    </row>
    <row r="2875" spans="1:4" ht="73" thickBot="1" x14ac:dyDescent="0.4">
      <c r="A2875" s="71" t="s">
        <v>4386</v>
      </c>
      <c r="B2875" s="73">
        <v>530733</v>
      </c>
      <c r="C2875" s="71" t="s">
        <v>170</v>
      </c>
      <c r="D2875" s="71" t="s">
        <v>694</v>
      </c>
    </row>
    <row r="2876" spans="1:4" ht="73" thickBot="1" x14ac:dyDescent="0.4">
      <c r="A2876" s="71" t="s">
        <v>4387</v>
      </c>
      <c r="B2876" s="73">
        <v>530733</v>
      </c>
      <c r="C2876" s="71" t="s">
        <v>170</v>
      </c>
      <c r="D2876" s="71" t="s">
        <v>694</v>
      </c>
    </row>
    <row r="2877" spans="1:4" ht="44" thickBot="1" x14ac:dyDescent="0.4">
      <c r="A2877" s="71" t="s">
        <v>4388</v>
      </c>
      <c r="B2877" s="73">
        <v>500672</v>
      </c>
      <c r="C2877" s="71" t="s">
        <v>170</v>
      </c>
      <c r="D2877" s="71" t="s">
        <v>208</v>
      </c>
    </row>
    <row r="2878" spans="1:4" ht="44" thickBot="1" x14ac:dyDescent="0.4">
      <c r="A2878" s="71" t="s">
        <v>4389</v>
      </c>
      <c r="B2878" s="73">
        <v>500672</v>
      </c>
      <c r="C2878" s="71" t="s">
        <v>170</v>
      </c>
      <c r="D2878" s="71" t="s">
        <v>208</v>
      </c>
    </row>
    <row r="2879" spans="1:4" ht="44" thickBot="1" x14ac:dyDescent="0.4">
      <c r="A2879" s="71" t="s">
        <v>4390</v>
      </c>
      <c r="B2879" s="73">
        <v>530127</v>
      </c>
      <c r="C2879" s="71" t="s">
        <v>170</v>
      </c>
      <c r="D2879" s="71" t="s">
        <v>153</v>
      </c>
    </row>
    <row r="2880" spans="1:4" ht="44" thickBot="1" x14ac:dyDescent="0.4">
      <c r="A2880" s="71" t="s">
        <v>4391</v>
      </c>
      <c r="B2880" s="73">
        <v>530367</v>
      </c>
      <c r="C2880" s="71" t="s">
        <v>4392</v>
      </c>
      <c r="D2880" s="71" t="s">
        <v>178</v>
      </c>
    </row>
    <row r="2881" spans="1:4" ht="73" thickBot="1" x14ac:dyDescent="0.4">
      <c r="A2881" s="71" t="s">
        <v>4393</v>
      </c>
      <c r="B2881" s="73">
        <v>535458</v>
      </c>
      <c r="C2881" s="71" t="s">
        <v>4394</v>
      </c>
      <c r="D2881" s="71" t="s">
        <v>355</v>
      </c>
    </row>
    <row r="2882" spans="1:4" ht="58.5" thickBot="1" x14ac:dyDescent="0.4">
      <c r="A2882" s="71" t="s">
        <v>4395</v>
      </c>
      <c r="B2882" s="73">
        <v>526723</v>
      </c>
      <c r="C2882" s="71" t="s">
        <v>170</v>
      </c>
      <c r="D2882" s="71" t="s">
        <v>2340</v>
      </c>
    </row>
    <row r="2883" spans="1:4" ht="29.5" thickBot="1" x14ac:dyDescent="0.4">
      <c r="A2883" s="71" t="s">
        <v>4396</v>
      </c>
      <c r="B2883" s="73">
        <v>532555</v>
      </c>
      <c r="C2883" s="71" t="s">
        <v>4397</v>
      </c>
      <c r="D2883" s="71" t="s">
        <v>309</v>
      </c>
    </row>
    <row r="2884" spans="1:4" ht="44" thickBot="1" x14ac:dyDescent="0.4">
      <c r="A2884" s="71" t="s">
        <v>4398</v>
      </c>
      <c r="B2884" s="73">
        <v>533015</v>
      </c>
      <c r="C2884" s="71" t="s">
        <v>4399</v>
      </c>
      <c r="D2884" s="71" t="s">
        <v>1117</v>
      </c>
    </row>
    <row r="2885" spans="1:4" ht="44" thickBot="1" x14ac:dyDescent="0.4">
      <c r="A2885" s="71" t="s">
        <v>4400</v>
      </c>
      <c r="B2885" s="73">
        <v>533015</v>
      </c>
      <c r="C2885" s="71" t="s">
        <v>4399</v>
      </c>
      <c r="D2885" s="71" t="s">
        <v>1117</v>
      </c>
    </row>
    <row r="2886" spans="1:4" ht="73" thickBot="1" x14ac:dyDescent="0.4">
      <c r="A2886" s="71" t="s">
        <v>4401</v>
      </c>
      <c r="B2886" s="73">
        <v>531209</v>
      </c>
      <c r="C2886" s="71" t="s">
        <v>4402</v>
      </c>
      <c r="D2886" s="71" t="s">
        <v>263</v>
      </c>
    </row>
    <row r="2887" spans="1:4" ht="44" thickBot="1" x14ac:dyDescent="0.4">
      <c r="A2887" s="71" t="s">
        <v>4403</v>
      </c>
      <c r="B2887" s="73">
        <v>531304</v>
      </c>
      <c r="C2887" s="71" t="s">
        <v>170</v>
      </c>
      <c r="D2887" s="71" t="s">
        <v>185</v>
      </c>
    </row>
    <row r="2888" spans="1:4" ht="58.5" thickBot="1" x14ac:dyDescent="0.4">
      <c r="A2888" s="71" t="s">
        <v>4404</v>
      </c>
      <c r="B2888" s="73">
        <v>524764</v>
      </c>
      <c r="C2888" s="71" t="s">
        <v>170</v>
      </c>
      <c r="D2888" s="71" t="s">
        <v>218</v>
      </c>
    </row>
    <row r="2889" spans="1:4" ht="58.5" thickBot="1" x14ac:dyDescent="0.4">
      <c r="A2889" s="71" t="s">
        <v>4405</v>
      </c>
      <c r="B2889" s="73">
        <v>524764</v>
      </c>
      <c r="C2889" s="71" t="s">
        <v>170</v>
      </c>
      <c r="D2889" s="71" t="s">
        <v>218</v>
      </c>
    </row>
    <row r="2890" spans="1:4" ht="73" thickBot="1" x14ac:dyDescent="0.4">
      <c r="A2890" s="71" t="s">
        <v>4406</v>
      </c>
      <c r="B2890" s="73">
        <v>530219</v>
      </c>
      <c r="C2890" s="71" t="s">
        <v>170</v>
      </c>
      <c r="D2890" s="71" t="s">
        <v>284</v>
      </c>
    </row>
    <row r="2891" spans="1:4" ht="73" thickBot="1" x14ac:dyDescent="0.4">
      <c r="A2891" s="71" t="s">
        <v>4407</v>
      </c>
      <c r="B2891" s="73">
        <v>531819</v>
      </c>
      <c r="C2891" s="71" t="s">
        <v>170</v>
      </c>
      <c r="D2891" s="71" t="s">
        <v>192</v>
      </c>
    </row>
    <row r="2892" spans="1:4" ht="73" thickBot="1" x14ac:dyDescent="0.4">
      <c r="A2892" s="71" t="s">
        <v>4408</v>
      </c>
      <c r="B2892" s="73">
        <v>531819</v>
      </c>
      <c r="C2892" s="71" t="s">
        <v>170</v>
      </c>
      <c r="D2892" s="71" t="s">
        <v>192</v>
      </c>
    </row>
    <row r="2893" spans="1:4" ht="58.5" thickBot="1" x14ac:dyDescent="0.4">
      <c r="A2893" s="71" t="s">
        <v>4409</v>
      </c>
      <c r="B2893" s="73">
        <v>504378</v>
      </c>
      <c r="C2893" s="71" t="s">
        <v>170</v>
      </c>
      <c r="D2893" s="71" t="s">
        <v>192</v>
      </c>
    </row>
    <row r="2894" spans="1:4" ht="58.5" thickBot="1" x14ac:dyDescent="0.4">
      <c r="A2894" s="71" t="s">
        <v>4410</v>
      </c>
      <c r="B2894" s="73">
        <v>539116</v>
      </c>
      <c r="C2894" s="71" t="s">
        <v>170</v>
      </c>
      <c r="D2894" s="71" t="s">
        <v>192</v>
      </c>
    </row>
    <row r="2895" spans="1:4" ht="44" thickBot="1" x14ac:dyDescent="0.4">
      <c r="A2895" s="71" t="s">
        <v>4411</v>
      </c>
      <c r="B2895" s="73">
        <v>512489</v>
      </c>
      <c r="C2895" s="71" t="s">
        <v>170</v>
      </c>
      <c r="D2895" s="71" t="s">
        <v>187</v>
      </c>
    </row>
    <row r="2896" spans="1:4" ht="44" thickBot="1" x14ac:dyDescent="0.4">
      <c r="A2896" s="71" t="s">
        <v>4412</v>
      </c>
      <c r="B2896" s="73">
        <v>538547</v>
      </c>
      <c r="C2896" s="71" t="s">
        <v>170</v>
      </c>
      <c r="D2896" s="71" t="s">
        <v>419</v>
      </c>
    </row>
    <row r="2897" spans="1:4" ht="44" thickBot="1" x14ac:dyDescent="0.4">
      <c r="A2897" s="71" t="s">
        <v>4413</v>
      </c>
      <c r="B2897" s="73">
        <v>533273</v>
      </c>
      <c r="C2897" s="71" t="s">
        <v>4414</v>
      </c>
      <c r="D2897" s="71" t="s">
        <v>256</v>
      </c>
    </row>
    <row r="2898" spans="1:4" ht="87.5" thickBot="1" x14ac:dyDescent="0.4">
      <c r="A2898" s="71" t="s">
        <v>4415</v>
      </c>
      <c r="B2898" s="73">
        <v>535657</v>
      </c>
      <c r="C2898" s="71" t="s">
        <v>170</v>
      </c>
      <c r="D2898" s="71" t="s">
        <v>156</v>
      </c>
    </row>
    <row r="2899" spans="1:4" ht="58.5" thickBot="1" x14ac:dyDescent="0.4">
      <c r="A2899" s="71" t="s">
        <v>4416</v>
      </c>
      <c r="B2899" s="73">
        <v>519491</v>
      </c>
      <c r="C2899" s="71" t="s">
        <v>170</v>
      </c>
      <c r="D2899" s="71" t="s">
        <v>365</v>
      </c>
    </row>
    <row r="2900" spans="1:4" ht="58.5" thickBot="1" x14ac:dyDescent="0.4">
      <c r="A2900" s="71" t="s">
        <v>4417</v>
      </c>
      <c r="B2900" s="73">
        <v>519491</v>
      </c>
      <c r="C2900" s="71" t="s">
        <v>170</v>
      </c>
      <c r="D2900" s="71" t="s">
        <v>365</v>
      </c>
    </row>
    <row r="2901" spans="1:4" ht="58.5" thickBot="1" x14ac:dyDescent="0.4">
      <c r="A2901" s="71" t="s">
        <v>4418</v>
      </c>
      <c r="B2901" s="73">
        <v>538019</v>
      </c>
      <c r="C2901" s="71" t="s">
        <v>170</v>
      </c>
      <c r="D2901" s="71" t="s">
        <v>250</v>
      </c>
    </row>
    <row r="2902" spans="1:4" ht="44" thickBot="1" x14ac:dyDescent="0.4">
      <c r="A2902" s="71" t="s">
        <v>4419</v>
      </c>
      <c r="B2902" s="73">
        <v>540405</v>
      </c>
      <c r="C2902" s="71" t="s">
        <v>170</v>
      </c>
      <c r="D2902" s="71" t="s">
        <v>250</v>
      </c>
    </row>
    <row r="2903" spans="1:4" ht="73" thickBot="1" x14ac:dyDescent="0.4">
      <c r="A2903" s="71" t="s">
        <v>4420</v>
      </c>
      <c r="B2903" s="73">
        <v>533008</v>
      </c>
      <c r="C2903" s="71" t="s">
        <v>4421</v>
      </c>
      <c r="D2903" s="71" t="s">
        <v>202</v>
      </c>
    </row>
    <row r="2904" spans="1:4" ht="58.5" thickBot="1" x14ac:dyDescent="0.4">
      <c r="A2904" s="71" t="s">
        <v>4422</v>
      </c>
      <c r="B2904" s="73">
        <v>538894</v>
      </c>
      <c r="C2904" s="71" t="s">
        <v>170</v>
      </c>
      <c r="D2904" s="71" t="s">
        <v>153</v>
      </c>
    </row>
    <row r="2905" spans="1:4" ht="73" thickBot="1" x14ac:dyDescent="0.4">
      <c r="A2905" s="71" t="s">
        <v>4423</v>
      </c>
      <c r="B2905" s="73">
        <v>540416</v>
      </c>
      <c r="C2905" s="71" t="s">
        <v>170</v>
      </c>
      <c r="D2905" s="71" t="s">
        <v>176</v>
      </c>
    </row>
    <row r="2906" spans="1:4" ht="58.5" thickBot="1" x14ac:dyDescent="0.4">
      <c r="A2906" s="71" t="s">
        <v>4424</v>
      </c>
      <c r="B2906" s="73">
        <v>531996</v>
      </c>
      <c r="C2906" s="71" t="s">
        <v>170</v>
      </c>
      <c r="D2906" s="71" t="s">
        <v>187</v>
      </c>
    </row>
    <row r="2907" spans="1:4" ht="58.5" thickBot="1" x14ac:dyDescent="0.4">
      <c r="A2907" s="71" t="s">
        <v>4425</v>
      </c>
      <c r="B2907" s="73">
        <v>530175</v>
      </c>
      <c r="C2907" s="71" t="s">
        <v>170</v>
      </c>
      <c r="D2907" s="71" t="s">
        <v>263</v>
      </c>
    </row>
    <row r="2908" spans="1:4" ht="58.5" thickBot="1" x14ac:dyDescent="0.4">
      <c r="A2908" s="71" t="s">
        <v>4426</v>
      </c>
      <c r="B2908" s="73">
        <v>539570</v>
      </c>
      <c r="C2908" s="71" t="s">
        <v>170</v>
      </c>
      <c r="D2908" s="71" t="s">
        <v>156</v>
      </c>
    </row>
    <row r="2909" spans="1:4" ht="87.5" thickBot="1" x14ac:dyDescent="0.4">
      <c r="A2909" s="71" t="s">
        <v>4427</v>
      </c>
      <c r="B2909" s="73">
        <v>500312</v>
      </c>
      <c r="C2909" s="71" t="s">
        <v>4428</v>
      </c>
      <c r="D2909" s="71" t="s">
        <v>233</v>
      </c>
    </row>
    <row r="2910" spans="1:4" ht="58.5" thickBot="1" x14ac:dyDescent="0.4">
      <c r="A2910" s="71" t="s">
        <v>4429</v>
      </c>
      <c r="B2910" s="73">
        <v>533106</v>
      </c>
      <c r="C2910" s="71" t="s">
        <v>4430</v>
      </c>
      <c r="D2910" s="71" t="s">
        <v>233</v>
      </c>
    </row>
    <row r="2911" spans="1:4" ht="73" thickBot="1" x14ac:dyDescent="0.4">
      <c r="A2911" s="71" t="s">
        <v>4431</v>
      </c>
      <c r="B2911" s="73">
        <v>500313</v>
      </c>
      <c r="C2911" s="71" t="s">
        <v>4432</v>
      </c>
      <c r="D2911" s="71" t="s">
        <v>511</v>
      </c>
    </row>
    <row r="2912" spans="1:4" ht="58.5" thickBot="1" x14ac:dyDescent="0.4">
      <c r="A2912" s="71" t="s">
        <v>4433</v>
      </c>
      <c r="B2912" s="73">
        <v>533106</v>
      </c>
      <c r="C2912" s="71" t="s">
        <v>4430</v>
      </c>
      <c r="D2912" s="71" t="s">
        <v>233</v>
      </c>
    </row>
    <row r="2913" spans="1:4" ht="58.5" thickBot="1" x14ac:dyDescent="0.4">
      <c r="A2913" s="71" t="s">
        <v>4434</v>
      </c>
      <c r="B2913" s="73">
        <v>526415</v>
      </c>
      <c r="C2913" s="71" t="s">
        <v>170</v>
      </c>
      <c r="D2913" s="71" t="s">
        <v>668</v>
      </c>
    </row>
    <row r="2914" spans="1:4" ht="58.5" thickBot="1" x14ac:dyDescent="0.4">
      <c r="A2914" s="71" t="s">
        <v>4435</v>
      </c>
      <c r="B2914" s="73">
        <v>526415</v>
      </c>
      <c r="C2914" s="71" t="s">
        <v>170</v>
      </c>
      <c r="D2914" s="71" t="s">
        <v>668</v>
      </c>
    </row>
    <row r="2915" spans="1:4" ht="44" thickBot="1" x14ac:dyDescent="0.4">
      <c r="A2915" s="71" t="s">
        <v>4436</v>
      </c>
      <c r="B2915" s="73">
        <v>532439</v>
      </c>
      <c r="C2915" s="71" t="s">
        <v>4437</v>
      </c>
      <c r="D2915" s="71" t="s">
        <v>178</v>
      </c>
    </row>
    <row r="2916" spans="1:4" ht="58.5" thickBot="1" x14ac:dyDescent="0.4">
      <c r="A2916" s="71" t="s">
        <v>4438</v>
      </c>
      <c r="B2916" s="73">
        <v>521105</v>
      </c>
      <c r="C2916" s="71" t="s">
        <v>170</v>
      </c>
      <c r="D2916" s="71" t="s">
        <v>2929</v>
      </c>
    </row>
    <row r="2917" spans="1:4" ht="58.5" thickBot="1" x14ac:dyDescent="0.4">
      <c r="A2917" s="71" t="s">
        <v>4439</v>
      </c>
      <c r="B2917" s="73">
        <v>534190</v>
      </c>
      <c r="C2917" s="71" t="s">
        <v>170</v>
      </c>
      <c r="D2917" s="71" t="s">
        <v>668</v>
      </c>
    </row>
    <row r="2918" spans="1:4" ht="58.5" thickBot="1" x14ac:dyDescent="0.4">
      <c r="A2918" s="71" t="s">
        <v>4440</v>
      </c>
      <c r="B2918" s="73">
        <v>507609</v>
      </c>
      <c r="C2918" s="71" t="s">
        <v>170</v>
      </c>
      <c r="D2918" s="71" t="s">
        <v>368</v>
      </c>
    </row>
    <row r="2919" spans="1:4" ht="73" thickBot="1" x14ac:dyDescent="0.4">
      <c r="A2919" s="71" t="s">
        <v>4441</v>
      </c>
      <c r="B2919" s="73">
        <v>531092</v>
      </c>
      <c r="C2919" s="71" t="s">
        <v>4442</v>
      </c>
      <c r="D2919" s="71" t="s">
        <v>568</v>
      </c>
    </row>
    <row r="2920" spans="1:4" ht="58.5" thickBot="1" x14ac:dyDescent="0.4">
      <c r="A2920" s="71" t="s">
        <v>4443</v>
      </c>
      <c r="B2920" s="73">
        <v>538537</v>
      </c>
      <c r="C2920" s="71" t="s">
        <v>170</v>
      </c>
      <c r="D2920" s="71" t="s">
        <v>192</v>
      </c>
    </row>
    <row r="2921" spans="1:4" ht="58.5" thickBot="1" x14ac:dyDescent="0.4">
      <c r="A2921" s="71" t="s">
        <v>4444</v>
      </c>
      <c r="B2921" s="73">
        <v>520021</v>
      </c>
      <c r="C2921" s="71" t="s">
        <v>4445</v>
      </c>
      <c r="D2921" s="71" t="s">
        <v>525</v>
      </c>
    </row>
    <row r="2922" spans="1:4" ht="29.5" thickBot="1" x14ac:dyDescent="0.4">
      <c r="A2922" s="71" t="s">
        <v>4446</v>
      </c>
      <c r="B2922" s="73">
        <v>532880</v>
      </c>
      <c r="C2922" s="71" t="s">
        <v>4447</v>
      </c>
      <c r="D2922" s="71" t="s">
        <v>256</v>
      </c>
    </row>
    <row r="2923" spans="1:4" ht="44" thickBot="1" x14ac:dyDescent="0.4">
      <c r="A2923" s="71" t="s">
        <v>4448</v>
      </c>
      <c r="B2923" s="71" t="s">
        <v>170</v>
      </c>
      <c r="C2923" s="71" t="s">
        <v>4449</v>
      </c>
      <c r="D2923" s="71" t="s">
        <v>181</v>
      </c>
    </row>
    <row r="2924" spans="1:4" ht="44" thickBot="1" x14ac:dyDescent="0.4">
      <c r="A2924" s="71" t="s">
        <v>4450</v>
      </c>
      <c r="B2924" s="71" t="s">
        <v>170</v>
      </c>
      <c r="C2924" s="71" t="s">
        <v>4449</v>
      </c>
      <c r="D2924" s="71" t="s">
        <v>181</v>
      </c>
    </row>
    <row r="2925" spans="1:4" ht="44" thickBot="1" x14ac:dyDescent="0.4">
      <c r="A2925" s="71" t="s">
        <v>4451</v>
      </c>
      <c r="B2925" s="73">
        <v>531496</v>
      </c>
      <c r="C2925" s="71" t="s">
        <v>170</v>
      </c>
      <c r="D2925" s="71" t="s">
        <v>185</v>
      </c>
    </row>
    <row r="2926" spans="1:4" ht="58.5" thickBot="1" x14ac:dyDescent="0.4">
      <c r="A2926" s="71" t="s">
        <v>4452</v>
      </c>
      <c r="B2926" s="73">
        <v>532167</v>
      </c>
      <c r="C2926" s="71" t="s">
        <v>170</v>
      </c>
      <c r="D2926" s="71" t="s">
        <v>218</v>
      </c>
    </row>
    <row r="2927" spans="1:4" ht="73" thickBot="1" x14ac:dyDescent="0.4">
      <c r="A2927" s="71" t="s">
        <v>4453</v>
      </c>
      <c r="B2927" s="73">
        <v>533317</v>
      </c>
      <c r="C2927" s="71" t="s">
        <v>4454</v>
      </c>
      <c r="D2927" s="71" t="s">
        <v>330</v>
      </c>
    </row>
    <row r="2928" spans="1:4" ht="58.5" thickBot="1" x14ac:dyDescent="0.4">
      <c r="A2928" s="71" t="s">
        <v>4455</v>
      </c>
      <c r="B2928" s="73">
        <v>532340</v>
      </c>
      <c r="C2928" s="71" t="s">
        <v>170</v>
      </c>
      <c r="D2928" s="71" t="s">
        <v>263</v>
      </c>
    </row>
    <row r="2929" spans="1:4" ht="73" thickBot="1" x14ac:dyDescent="0.4">
      <c r="A2929" s="71" t="s">
        <v>4456</v>
      </c>
      <c r="B2929" s="73">
        <v>514324</v>
      </c>
      <c r="C2929" s="71" t="s">
        <v>170</v>
      </c>
      <c r="D2929" s="71" t="s">
        <v>185</v>
      </c>
    </row>
    <row r="2930" spans="1:4" ht="58.5" thickBot="1" x14ac:dyDescent="0.4">
      <c r="A2930" s="71" t="s">
        <v>4457</v>
      </c>
      <c r="B2930" s="73">
        <v>514324</v>
      </c>
      <c r="C2930" s="71" t="s">
        <v>170</v>
      </c>
      <c r="D2930" s="71" t="s">
        <v>185</v>
      </c>
    </row>
    <row r="2931" spans="1:4" ht="73" thickBot="1" x14ac:dyDescent="0.4">
      <c r="A2931" s="71" t="s">
        <v>4458</v>
      </c>
      <c r="B2931" s="71" t="s">
        <v>170</v>
      </c>
      <c r="C2931" s="71" t="s">
        <v>4459</v>
      </c>
      <c r="D2931" s="71" t="s">
        <v>181</v>
      </c>
    </row>
    <row r="2932" spans="1:4" ht="58.5" thickBot="1" x14ac:dyDescent="0.4">
      <c r="A2932" s="71" t="s">
        <v>4460</v>
      </c>
      <c r="B2932" s="73">
        <v>533632</v>
      </c>
      <c r="C2932" s="71" t="s">
        <v>4461</v>
      </c>
      <c r="D2932" s="71" t="s">
        <v>190</v>
      </c>
    </row>
    <row r="2933" spans="1:4" ht="73" thickBot="1" x14ac:dyDescent="0.4">
      <c r="A2933" s="71" t="s">
        <v>4462</v>
      </c>
      <c r="B2933" s="73">
        <v>530805</v>
      </c>
      <c r="C2933" s="71" t="s">
        <v>170</v>
      </c>
      <c r="D2933" s="71" t="s">
        <v>254</v>
      </c>
    </row>
    <row r="2934" spans="1:4" ht="58.5" thickBot="1" x14ac:dyDescent="0.4">
      <c r="A2934" s="71" t="s">
        <v>4463</v>
      </c>
      <c r="B2934" s="73">
        <v>535647</v>
      </c>
      <c r="C2934" s="71" t="s">
        <v>170</v>
      </c>
      <c r="D2934" s="71" t="s">
        <v>173</v>
      </c>
    </row>
    <row r="2935" spans="1:4" ht="58.5" thickBot="1" x14ac:dyDescent="0.4">
      <c r="A2935" s="71" t="s">
        <v>4464</v>
      </c>
      <c r="B2935" s="73">
        <v>532944</v>
      </c>
      <c r="C2935" s="71" t="s">
        <v>4465</v>
      </c>
      <c r="D2935" s="71" t="s">
        <v>1117</v>
      </c>
    </row>
    <row r="2936" spans="1:4" ht="44" thickBot="1" x14ac:dyDescent="0.4">
      <c r="A2936" s="71" t="s">
        <v>4466</v>
      </c>
      <c r="B2936" s="73">
        <v>540386</v>
      </c>
      <c r="C2936" s="71" t="s">
        <v>170</v>
      </c>
      <c r="D2936" s="71" t="s">
        <v>153</v>
      </c>
    </row>
    <row r="2937" spans="1:4" ht="73" thickBot="1" x14ac:dyDescent="0.4">
      <c r="A2937" s="71" t="s">
        <v>4467</v>
      </c>
      <c r="B2937" s="73">
        <v>517536</v>
      </c>
      <c r="C2937" s="71" t="s">
        <v>4468</v>
      </c>
      <c r="D2937" s="71" t="s">
        <v>156</v>
      </c>
    </row>
    <row r="2938" spans="1:4" ht="73" thickBot="1" x14ac:dyDescent="0.4">
      <c r="A2938" s="71" t="s">
        <v>4469</v>
      </c>
      <c r="B2938" s="71" t="s">
        <v>170</v>
      </c>
      <c r="C2938" s="71" t="s">
        <v>4470</v>
      </c>
      <c r="D2938" s="71" t="s">
        <v>181</v>
      </c>
    </row>
    <row r="2939" spans="1:4" ht="58.5" thickBot="1" x14ac:dyDescent="0.4">
      <c r="A2939" s="71" t="s">
        <v>4471</v>
      </c>
      <c r="B2939" s="73">
        <v>530135</v>
      </c>
      <c r="C2939" s="71" t="s">
        <v>4472</v>
      </c>
      <c r="D2939" s="71" t="s">
        <v>204</v>
      </c>
    </row>
    <row r="2940" spans="1:4" ht="44" thickBot="1" x14ac:dyDescent="0.4">
      <c r="A2940" s="71" t="s">
        <v>4473</v>
      </c>
      <c r="B2940" s="73">
        <v>531254</v>
      </c>
      <c r="C2940" s="71" t="s">
        <v>170</v>
      </c>
      <c r="D2940" s="71" t="s">
        <v>187</v>
      </c>
    </row>
    <row r="2941" spans="1:4" ht="58.5" thickBot="1" x14ac:dyDescent="0.4">
      <c r="A2941" s="71" t="s">
        <v>4474</v>
      </c>
      <c r="B2941" s="73">
        <v>532391</v>
      </c>
      <c r="C2941" s="71" t="s">
        <v>4475</v>
      </c>
      <c r="D2941" s="71" t="s">
        <v>1337</v>
      </c>
    </row>
    <row r="2942" spans="1:4" ht="58.5" thickBot="1" x14ac:dyDescent="0.4">
      <c r="A2942" s="71" t="s">
        <v>4476</v>
      </c>
      <c r="B2942" s="73">
        <v>532391</v>
      </c>
      <c r="C2942" s="71" t="s">
        <v>4475</v>
      </c>
      <c r="D2942" s="71" t="s">
        <v>1337</v>
      </c>
    </row>
    <row r="2943" spans="1:4" ht="44" thickBot="1" x14ac:dyDescent="0.4">
      <c r="A2943" s="71" t="s">
        <v>4477</v>
      </c>
      <c r="B2943" s="73">
        <v>539598</v>
      </c>
      <c r="C2943" s="71" t="s">
        <v>170</v>
      </c>
      <c r="D2943" s="71" t="s">
        <v>187</v>
      </c>
    </row>
    <row r="2944" spans="1:4" ht="87.5" thickBot="1" x14ac:dyDescent="0.4">
      <c r="A2944" s="71" t="s">
        <v>4478</v>
      </c>
      <c r="B2944" s="73">
        <v>532466</v>
      </c>
      <c r="C2944" s="71" t="s">
        <v>4479</v>
      </c>
      <c r="D2944" s="71" t="s">
        <v>156</v>
      </c>
    </row>
    <row r="2945" spans="1:4" ht="44" thickBot="1" x14ac:dyDescent="0.4">
      <c r="A2945" s="71" t="s">
        <v>4480</v>
      </c>
      <c r="B2945" s="73">
        <v>512626</v>
      </c>
      <c r="C2945" s="71" t="s">
        <v>4481</v>
      </c>
      <c r="D2945" s="71" t="s">
        <v>185</v>
      </c>
    </row>
    <row r="2946" spans="1:4" ht="44" thickBot="1" x14ac:dyDescent="0.4">
      <c r="A2946" s="71" t="s">
        <v>4482</v>
      </c>
      <c r="B2946" s="73">
        <v>524372</v>
      </c>
      <c r="C2946" s="71" t="s">
        <v>4483</v>
      </c>
      <c r="D2946" s="71" t="s">
        <v>208</v>
      </c>
    </row>
    <row r="2947" spans="1:4" ht="44" thickBot="1" x14ac:dyDescent="0.4">
      <c r="A2947" s="71" t="s">
        <v>4484</v>
      </c>
      <c r="B2947" s="73">
        <v>531157</v>
      </c>
      <c r="C2947" s="71" t="s">
        <v>170</v>
      </c>
      <c r="D2947" s="71" t="s">
        <v>330</v>
      </c>
    </row>
    <row r="2948" spans="1:4" ht="44" thickBot="1" x14ac:dyDescent="0.4">
      <c r="A2948" s="71" t="s">
        <v>4485</v>
      </c>
      <c r="B2948" s="73">
        <v>513121</v>
      </c>
      <c r="C2948" s="71" t="s">
        <v>4486</v>
      </c>
      <c r="D2948" s="71" t="s">
        <v>330</v>
      </c>
    </row>
    <row r="2949" spans="1:4" ht="44" thickBot="1" x14ac:dyDescent="0.4">
      <c r="A2949" s="71" t="s">
        <v>4487</v>
      </c>
      <c r="B2949" s="73">
        <v>504879</v>
      </c>
      <c r="C2949" s="71" t="s">
        <v>4488</v>
      </c>
      <c r="D2949" s="71" t="s">
        <v>1090</v>
      </c>
    </row>
    <row r="2950" spans="1:4" ht="44" thickBot="1" x14ac:dyDescent="0.4">
      <c r="A2950" s="71" t="s">
        <v>4489</v>
      </c>
      <c r="B2950" s="73">
        <v>530365</v>
      </c>
      <c r="C2950" s="71" t="s">
        <v>4490</v>
      </c>
      <c r="D2950" s="71" t="s">
        <v>447</v>
      </c>
    </row>
    <row r="2951" spans="1:4" ht="58.5" thickBot="1" x14ac:dyDescent="0.4">
      <c r="A2951" s="71" t="s">
        <v>4491</v>
      </c>
      <c r="B2951" s="73">
        <v>507690</v>
      </c>
      <c r="C2951" s="71" t="s">
        <v>170</v>
      </c>
      <c r="D2951" s="71" t="s">
        <v>605</v>
      </c>
    </row>
    <row r="2952" spans="1:4" ht="58.5" thickBot="1" x14ac:dyDescent="0.4">
      <c r="A2952" s="71" t="s">
        <v>4492</v>
      </c>
      <c r="B2952" s="73">
        <v>535754</v>
      </c>
      <c r="C2952" s="71" t="s">
        <v>4493</v>
      </c>
      <c r="D2952" s="71" t="s">
        <v>183</v>
      </c>
    </row>
    <row r="2953" spans="1:4" ht="58.5" thickBot="1" x14ac:dyDescent="0.4">
      <c r="A2953" s="71" t="s">
        <v>4494</v>
      </c>
      <c r="B2953" s="73">
        <v>541301</v>
      </c>
      <c r="C2953" s="71" t="s">
        <v>4495</v>
      </c>
      <c r="D2953" s="71" t="s">
        <v>539</v>
      </c>
    </row>
    <row r="2954" spans="1:4" ht="73" thickBot="1" x14ac:dyDescent="0.4">
      <c r="A2954" s="71" t="s">
        <v>4496</v>
      </c>
      <c r="B2954" s="73">
        <v>533263</v>
      </c>
      <c r="C2954" s="71" t="s">
        <v>4497</v>
      </c>
      <c r="D2954" s="71" t="s">
        <v>309</v>
      </c>
    </row>
    <row r="2955" spans="1:4" ht="58.5" thickBot="1" x14ac:dyDescent="0.4">
      <c r="A2955" s="71" t="s">
        <v>4498</v>
      </c>
      <c r="B2955" s="73">
        <v>502420</v>
      </c>
      <c r="C2955" s="71" t="s">
        <v>4499</v>
      </c>
      <c r="D2955" s="71" t="s">
        <v>164</v>
      </c>
    </row>
    <row r="2956" spans="1:4" ht="58.5" thickBot="1" x14ac:dyDescent="0.4">
      <c r="A2956" s="71" t="s">
        <v>4500</v>
      </c>
      <c r="B2956" s="73">
        <v>526325</v>
      </c>
      <c r="C2956" s="71" t="s">
        <v>4501</v>
      </c>
      <c r="D2956" s="71" t="s">
        <v>365</v>
      </c>
    </row>
    <row r="2957" spans="1:4" ht="58.5" thickBot="1" x14ac:dyDescent="0.4">
      <c r="A2957" s="71" t="s">
        <v>4502</v>
      </c>
      <c r="B2957" s="73">
        <v>534076</v>
      </c>
      <c r="C2957" s="71" t="s">
        <v>4503</v>
      </c>
      <c r="D2957" s="71" t="s">
        <v>355</v>
      </c>
    </row>
    <row r="2958" spans="1:4" ht="44" thickBot="1" x14ac:dyDescent="0.4">
      <c r="A2958" s="71" t="s">
        <v>4504</v>
      </c>
      <c r="B2958" s="73">
        <v>531512</v>
      </c>
      <c r="C2958" s="71" t="s">
        <v>170</v>
      </c>
      <c r="D2958" s="71" t="s">
        <v>173</v>
      </c>
    </row>
    <row r="2959" spans="1:4" ht="58.5" thickBot="1" x14ac:dyDescent="0.4">
      <c r="A2959" s="71" t="s">
        <v>4505</v>
      </c>
      <c r="B2959" s="73">
        <v>500078</v>
      </c>
      <c r="C2959" s="71" t="s">
        <v>170</v>
      </c>
      <c r="D2959" s="71" t="s">
        <v>218</v>
      </c>
    </row>
    <row r="2960" spans="1:4" ht="73" thickBot="1" x14ac:dyDescent="0.4">
      <c r="A2960" s="71" t="s">
        <v>4506</v>
      </c>
      <c r="B2960" s="73">
        <v>500315</v>
      </c>
      <c r="C2960" s="71" t="s">
        <v>4507</v>
      </c>
      <c r="D2960" s="71" t="s">
        <v>488</v>
      </c>
    </row>
    <row r="2961" spans="1:4" ht="87.5" thickBot="1" x14ac:dyDescent="0.4">
      <c r="A2961" s="71" t="s">
        <v>4508</v>
      </c>
      <c r="B2961" s="73">
        <v>506579</v>
      </c>
      <c r="C2961" s="71" t="s">
        <v>4509</v>
      </c>
      <c r="D2961" s="71" t="s">
        <v>218</v>
      </c>
    </row>
    <row r="2962" spans="1:4" ht="44" thickBot="1" x14ac:dyDescent="0.4">
      <c r="A2962" s="71" t="s">
        <v>4510</v>
      </c>
      <c r="B2962" s="73">
        <v>500314</v>
      </c>
      <c r="C2962" s="71" t="s">
        <v>4511</v>
      </c>
      <c r="D2962" s="71" t="s">
        <v>371</v>
      </c>
    </row>
    <row r="2963" spans="1:4" ht="44" thickBot="1" x14ac:dyDescent="0.4">
      <c r="A2963" s="71" t="s">
        <v>4512</v>
      </c>
      <c r="B2963" s="73">
        <v>532817</v>
      </c>
      <c r="C2963" s="71" t="s">
        <v>4513</v>
      </c>
      <c r="D2963" s="71" t="s">
        <v>698</v>
      </c>
    </row>
    <row r="2964" spans="1:4" ht="58.5" thickBot="1" x14ac:dyDescent="0.4">
      <c r="A2964" s="71" t="s">
        <v>4514</v>
      </c>
      <c r="B2964" s="73">
        <v>531859</v>
      </c>
      <c r="C2964" s="71" t="s">
        <v>170</v>
      </c>
      <c r="D2964" s="71" t="s">
        <v>1090</v>
      </c>
    </row>
    <row r="2965" spans="1:4" ht="58.5" thickBot="1" x14ac:dyDescent="0.4">
      <c r="A2965" s="71" t="s">
        <v>4515</v>
      </c>
      <c r="B2965" s="73">
        <v>541206</v>
      </c>
      <c r="C2965" s="71" t="s">
        <v>170</v>
      </c>
      <c r="D2965" s="71" t="s">
        <v>491</v>
      </c>
    </row>
    <row r="2966" spans="1:4" ht="73" thickBot="1" x14ac:dyDescent="0.4">
      <c r="A2966" s="71" t="s">
        <v>4516</v>
      </c>
      <c r="B2966" s="73">
        <v>531626</v>
      </c>
      <c r="C2966" s="71" t="s">
        <v>170</v>
      </c>
      <c r="D2966" s="71" t="s">
        <v>284</v>
      </c>
    </row>
    <row r="2967" spans="1:4" ht="73" thickBot="1" x14ac:dyDescent="0.4">
      <c r="A2967" s="71" t="s">
        <v>4517</v>
      </c>
      <c r="B2967" s="73">
        <v>531626</v>
      </c>
      <c r="C2967" s="71" t="s">
        <v>170</v>
      </c>
      <c r="D2967" s="71" t="s">
        <v>284</v>
      </c>
    </row>
    <row r="2968" spans="1:4" ht="58.5" thickBot="1" x14ac:dyDescent="0.4">
      <c r="A2968" s="71" t="s">
        <v>4518</v>
      </c>
      <c r="B2968" s="73">
        <v>539015</v>
      </c>
      <c r="C2968" s="71" t="s">
        <v>4519</v>
      </c>
      <c r="D2968" s="71" t="s">
        <v>909</v>
      </c>
    </row>
    <row r="2969" spans="1:4" ht="58.5" thickBot="1" x14ac:dyDescent="0.4">
      <c r="A2969" s="71" t="s">
        <v>4520</v>
      </c>
      <c r="B2969" s="73">
        <v>539287</v>
      </c>
      <c r="C2969" s="71" t="s">
        <v>4521</v>
      </c>
      <c r="D2969" s="71" t="s">
        <v>208</v>
      </c>
    </row>
    <row r="2970" spans="1:4" ht="73" thickBot="1" x14ac:dyDescent="0.4">
      <c r="A2970" s="71" t="s">
        <v>4522</v>
      </c>
      <c r="B2970" s="73">
        <v>530173</v>
      </c>
      <c r="C2970" s="71" t="s">
        <v>170</v>
      </c>
      <c r="D2970" s="71" t="s">
        <v>284</v>
      </c>
    </row>
    <row r="2971" spans="1:4" ht="58.5" thickBot="1" x14ac:dyDescent="0.4">
      <c r="A2971" s="71" t="s">
        <v>4523</v>
      </c>
      <c r="B2971" s="73">
        <v>501179</v>
      </c>
      <c r="C2971" s="71" t="s">
        <v>170</v>
      </c>
      <c r="D2971" s="71" t="s">
        <v>190</v>
      </c>
    </row>
    <row r="2972" spans="1:4" ht="58.5" thickBot="1" x14ac:dyDescent="0.4">
      <c r="A2972" s="71" t="s">
        <v>4524</v>
      </c>
      <c r="B2972" s="73">
        <v>509782</v>
      </c>
      <c r="C2972" s="71" t="s">
        <v>170</v>
      </c>
      <c r="D2972" s="71" t="s">
        <v>591</v>
      </c>
    </row>
    <row r="2973" spans="1:4" ht="44" thickBot="1" x14ac:dyDescent="0.4">
      <c r="A2973" s="71" t="s">
        <v>4525</v>
      </c>
      <c r="B2973" s="73">
        <v>540198</v>
      </c>
      <c r="C2973" s="71" t="s">
        <v>170</v>
      </c>
      <c r="D2973" s="71" t="s">
        <v>185</v>
      </c>
    </row>
    <row r="2974" spans="1:4" ht="58.5" thickBot="1" x14ac:dyDescent="0.4">
      <c r="A2974" s="71" t="s">
        <v>4526</v>
      </c>
      <c r="B2974" s="73">
        <v>500317</v>
      </c>
      <c r="C2974" s="71" t="s">
        <v>4527</v>
      </c>
      <c r="D2974" s="71" t="s">
        <v>190</v>
      </c>
    </row>
    <row r="2975" spans="1:4" ht="73" thickBot="1" x14ac:dyDescent="0.4">
      <c r="A2975" s="71" t="s">
        <v>4528</v>
      </c>
      <c r="B2975" s="73">
        <v>539290</v>
      </c>
      <c r="C2975" s="71" t="s">
        <v>4529</v>
      </c>
      <c r="D2975" s="71" t="s">
        <v>190</v>
      </c>
    </row>
    <row r="2976" spans="1:4" ht="44" thickBot="1" x14ac:dyDescent="0.4">
      <c r="A2976" s="71" t="s">
        <v>4530</v>
      </c>
      <c r="B2976" s="73">
        <v>509099</v>
      </c>
      <c r="C2976" s="71" t="s">
        <v>170</v>
      </c>
      <c r="D2976" s="71" t="s">
        <v>591</v>
      </c>
    </row>
    <row r="2977" spans="1:4" ht="44" thickBot="1" x14ac:dyDescent="0.4">
      <c r="A2977" s="71" t="s">
        <v>4531</v>
      </c>
      <c r="B2977" s="73">
        <v>531065</v>
      </c>
      <c r="C2977" s="71" t="s">
        <v>170</v>
      </c>
      <c r="D2977" s="71" t="s">
        <v>869</v>
      </c>
    </row>
    <row r="2978" spans="1:4" ht="58.5" thickBot="1" x14ac:dyDescent="0.4">
      <c r="A2978" s="71" t="s">
        <v>4532</v>
      </c>
      <c r="B2978" s="73">
        <v>514460</v>
      </c>
      <c r="C2978" s="71" t="s">
        <v>170</v>
      </c>
      <c r="D2978" s="71" t="s">
        <v>192</v>
      </c>
    </row>
    <row r="2979" spans="1:4" ht="58.5" thickBot="1" x14ac:dyDescent="0.4">
      <c r="A2979" s="71" t="s">
        <v>4533</v>
      </c>
      <c r="B2979" s="73">
        <v>523151</v>
      </c>
      <c r="C2979" s="71" t="s">
        <v>170</v>
      </c>
      <c r="D2979" s="71" t="s">
        <v>254</v>
      </c>
    </row>
    <row r="2980" spans="1:4" ht="58.5" thickBot="1" x14ac:dyDescent="0.4">
      <c r="A2980" s="71" t="s">
        <v>4534</v>
      </c>
      <c r="B2980" s="73">
        <v>514330</v>
      </c>
      <c r="C2980" s="71" t="s">
        <v>170</v>
      </c>
      <c r="D2980" s="71" t="s">
        <v>185</v>
      </c>
    </row>
    <row r="2981" spans="1:4" ht="44" thickBot="1" x14ac:dyDescent="0.4">
      <c r="A2981" s="71" t="s">
        <v>4535</v>
      </c>
      <c r="B2981" s="73">
        <v>530741</v>
      </c>
      <c r="C2981" s="71" t="s">
        <v>170</v>
      </c>
      <c r="D2981" s="71" t="s">
        <v>250</v>
      </c>
    </row>
    <row r="2982" spans="1:4" ht="58.5" thickBot="1" x14ac:dyDescent="0.4">
      <c r="A2982" s="71" t="s">
        <v>4536</v>
      </c>
      <c r="B2982" s="73">
        <v>539291</v>
      </c>
      <c r="C2982" s="71" t="s">
        <v>170</v>
      </c>
      <c r="D2982" s="71" t="s">
        <v>368</v>
      </c>
    </row>
    <row r="2983" spans="1:4" ht="44" thickBot="1" x14ac:dyDescent="0.4">
      <c r="A2983" s="71" t="s">
        <v>4537</v>
      </c>
      <c r="B2983" s="73">
        <v>539352</v>
      </c>
      <c r="C2983" s="71" t="s">
        <v>170</v>
      </c>
      <c r="D2983" s="71" t="s">
        <v>173</v>
      </c>
    </row>
    <row r="2984" spans="1:4" ht="58.5" thickBot="1" x14ac:dyDescent="0.4">
      <c r="A2984" s="71" t="s">
        <v>4538</v>
      </c>
      <c r="B2984" s="73">
        <v>513403</v>
      </c>
      <c r="C2984" s="71" t="s">
        <v>170</v>
      </c>
      <c r="D2984" s="71" t="s">
        <v>202</v>
      </c>
    </row>
    <row r="2985" spans="1:4" ht="73" thickBot="1" x14ac:dyDescent="0.4">
      <c r="A2985" s="71" t="s">
        <v>4539</v>
      </c>
      <c r="B2985" s="73">
        <v>523862</v>
      </c>
      <c r="C2985" s="71" t="s">
        <v>170</v>
      </c>
      <c r="D2985" s="71" t="s">
        <v>187</v>
      </c>
    </row>
    <row r="2986" spans="1:4" ht="44" thickBot="1" x14ac:dyDescent="0.4">
      <c r="A2986" s="71" t="s">
        <v>4540</v>
      </c>
      <c r="B2986" s="73">
        <v>523483</v>
      </c>
      <c r="C2986" s="71" t="s">
        <v>170</v>
      </c>
      <c r="D2986" s="71" t="s">
        <v>698</v>
      </c>
    </row>
    <row r="2987" spans="1:4" ht="44" thickBot="1" x14ac:dyDescent="0.4">
      <c r="A2987" s="71" t="s">
        <v>4541</v>
      </c>
      <c r="B2987" s="73">
        <v>538963</v>
      </c>
      <c r="C2987" s="71" t="s">
        <v>170</v>
      </c>
      <c r="D2987" s="71" t="s">
        <v>493</v>
      </c>
    </row>
    <row r="2988" spans="1:4" ht="58.5" thickBot="1" x14ac:dyDescent="0.4">
      <c r="A2988" s="71" t="s">
        <v>4542</v>
      </c>
      <c r="B2988" s="73">
        <v>531395</v>
      </c>
      <c r="C2988" s="71" t="s">
        <v>170</v>
      </c>
      <c r="D2988" s="71" t="s">
        <v>185</v>
      </c>
    </row>
    <row r="2989" spans="1:4" ht="58.5" thickBot="1" x14ac:dyDescent="0.4">
      <c r="A2989" s="71" t="s">
        <v>4543</v>
      </c>
      <c r="B2989" s="73">
        <v>532350</v>
      </c>
      <c r="C2989" s="71" t="s">
        <v>170</v>
      </c>
      <c r="D2989" s="71" t="s">
        <v>173</v>
      </c>
    </row>
    <row r="2990" spans="1:4" ht="58.5" thickBot="1" x14ac:dyDescent="0.4">
      <c r="A2990" s="71" t="s">
        <v>4544</v>
      </c>
      <c r="B2990" s="73">
        <v>526905</v>
      </c>
      <c r="C2990" s="71" t="s">
        <v>170</v>
      </c>
      <c r="D2990" s="71" t="s">
        <v>218</v>
      </c>
    </row>
    <row r="2991" spans="1:4" ht="58.5" thickBot="1" x14ac:dyDescent="0.4">
      <c r="A2991" s="71" t="s">
        <v>4545</v>
      </c>
      <c r="B2991" s="73">
        <v>517230</v>
      </c>
      <c r="C2991" s="71" t="s">
        <v>4546</v>
      </c>
      <c r="D2991" s="71" t="s">
        <v>192</v>
      </c>
    </row>
    <row r="2992" spans="1:4" ht="73" thickBot="1" x14ac:dyDescent="0.4">
      <c r="A2992" s="71" t="s">
        <v>4547</v>
      </c>
      <c r="B2992" s="73">
        <v>532827</v>
      </c>
      <c r="C2992" s="71" t="s">
        <v>4548</v>
      </c>
      <c r="D2992" s="71" t="s">
        <v>284</v>
      </c>
    </row>
    <row r="2993" spans="1:4" ht="44" thickBot="1" x14ac:dyDescent="0.4">
      <c r="A2993" s="71" t="s">
        <v>4549</v>
      </c>
      <c r="B2993" s="73">
        <v>532900</v>
      </c>
      <c r="C2993" s="71" t="s">
        <v>4550</v>
      </c>
      <c r="D2993" s="71" t="s">
        <v>187</v>
      </c>
    </row>
    <row r="2994" spans="1:4" ht="58.5" thickBot="1" x14ac:dyDescent="0.4">
      <c r="A2994" s="71" t="s">
        <v>4551</v>
      </c>
      <c r="B2994" s="73">
        <v>540648</v>
      </c>
      <c r="C2994" s="71" t="s">
        <v>4552</v>
      </c>
      <c r="D2994" s="71" t="s">
        <v>190</v>
      </c>
    </row>
    <row r="2995" spans="1:4" ht="44" thickBot="1" x14ac:dyDescent="0.4">
      <c r="A2995" s="71" t="s">
        <v>4553</v>
      </c>
      <c r="B2995" s="73">
        <v>539121</v>
      </c>
      <c r="C2995" s="71" t="s">
        <v>170</v>
      </c>
      <c r="D2995" s="71" t="s">
        <v>475</v>
      </c>
    </row>
    <row r="2996" spans="1:4" ht="73" thickBot="1" x14ac:dyDescent="0.4">
      <c r="A2996" s="71" t="s">
        <v>4554</v>
      </c>
      <c r="B2996" s="73">
        <v>541444</v>
      </c>
      <c r="C2996" s="71" t="s">
        <v>170</v>
      </c>
      <c r="D2996" s="71" t="s">
        <v>284</v>
      </c>
    </row>
    <row r="2997" spans="1:4" ht="58.5" thickBot="1" x14ac:dyDescent="0.4">
      <c r="A2997" s="71" t="s">
        <v>4555</v>
      </c>
      <c r="B2997" s="73">
        <v>532521</v>
      </c>
      <c r="C2997" s="71" t="s">
        <v>4556</v>
      </c>
      <c r="D2997" s="71" t="s">
        <v>263</v>
      </c>
    </row>
    <row r="2998" spans="1:4" ht="44" thickBot="1" x14ac:dyDescent="0.4">
      <c r="A2998" s="71" t="s">
        <v>4557</v>
      </c>
      <c r="B2998" s="73">
        <v>511597</v>
      </c>
      <c r="C2998" s="71" t="s">
        <v>170</v>
      </c>
      <c r="D2998" s="71" t="s">
        <v>187</v>
      </c>
    </row>
    <row r="2999" spans="1:4" ht="73" thickBot="1" x14ac:dyDescent="0.4">
      <c r="A2999" s="71" t="s">
        <v>4558</v>
      </c>
      <c r="B2999" s="73">
        <v>517397</v>
      </c>
      <c r="C2999" s="71" t="s">
        <v>170</v>
      </c>
      <c r="D2999" s="71" t="s">
        <v>712</v>
      </c>
    </row>
    <row r="3000" spans="1:4" ht="73" thickBot="1" x14ac:dyDescent="0.4">
      <c r="A3000" s="71" t="s">
        <v>4559</v>
      </c>
      <c r="B3000" s="73">
        <v>517397</v>
      </c>
      <c r="C3000" s="71" t="s">
        <v>170</v>
      </c>
      <c r="D3000" s="71" t="s">
        <v>712</v>
      </c>
    </row>
    <row r="3001" spans="1:4" ht="73" thickBot="1" x14ac:dyDescent="0.4">
      <c r="A3001" s="71" t="s">
        <v>4560</v>
      </c>
      <c r="B3001" s="73">
        <v>511525</v>
      </c>
      <c r="C3001" s="71" t="s">
        <v>170</v>
      </c>
      <c r="D3001" s="71" t="s">
        <v>263</v>
      </c>
    </row>
    <row r="3002" spans="1:4" ht="44" thickBot="1" x14ac:dyDescent="0.4">
      <c r="A3002" s="71" t="s">
        <v>4561</v>
      </c>
      <c r="B3002" s="73">
        <v>531349</v>
      </c>
      <c r="C3002" s="71" t="s">
        <v>4562</v>
      </c>
      <c r="D3002" s="71" t="s">
        <v>508</v>
      </c>
    </row>
    <row r="3003" spans="1:4" ht="58.5" thickBot="1" x14ac:dyDescent="0.4">
      <c r="A3003" s="71" t="s">
        <v>4563</v>
      </c>
      <c r="B3003" s="71" t="s">
        <v>170</v>
      </c>
      <c r="C3003" s="71" t="s">
        <v>4564</v>
      </c>
      <c r="D3003" s="71" t="s">
        <v>181</v>
      </c>
    </row>
    <row r="3004" spans="1:4" ht="58.5" thickBot="1" x14ac:dyDescent="0.4">
      <c r="A3004" s="71" t="s">
        <v>4565</v>
      </c>
      <c r="B3004" s="73">
        <v>538742</v>
      </c>
      <c r="C3004" s="71" t="s">
        <v>170</v>
      </c>
      <c r="D3004" s="71" t="s">
        <v>192</v>
      </c>
    </row>
    <row r="3005" spans="1:4" ht="44" thickBot="1" x14ac:dyDescent="0.4">
      <c r="A3005" s="71" t="s">
        <v>4566</v>
      </c>
      <c r="B3005" s="73">
        <v>538860</v>
      </c>
      <c r="C3005" s="71" t="s">
        <v>170</v>
      </c>
      <c r="D3005" s="71" t="s">
        <v>187</v>
      </c>
    </row>
    <row r="3006" spans="1:4" ht="73" thickBot="1" x14ac:dyDescent="0.4">
      <c r="A3006" s="71" t="s">
        <v>4567</v>
      </c>
      <c r="B3006" s="73">
        <v>524820</v>
      </c>
      <c r="C3006" s="71" t="s">
        <v>4568</v>
      </c>
      <c r="D3006" s="71" t="s">
        <v>380</v>
      </c>
    </row>
    <row r="3007" spans="1:4" ht="73" thickBot="1" x14ac:dyDescent="0.4">
      <c r="A3007" s="71" t="s">
        <v>4569</v>
      </c>
      <c r="B3007" s="73">
        <v>508941</v>
      </c>
      <c r="C3007" s="71" t="s">
        <v>170</v>
      </c>
      <c r="D3007" s="71" t="s">
        <v>355</v>
      </c>
    </row>
    <row r="3008" spans="1:4" ht="87.5" thickBot="1" x14ac:dyDescent="0.4">
      <c r="A3008" s="71" t="s">
        <v>4570</v>
      </c>
      <c r="B3008" s="73">
        <v>504093</v>
      </c>
      <c r="C3008" s="71" t="s">
        <v>170</v>
      </c>
      <c r="D3008" s="71" t="s">
        <v>716</v>
      </c>
    </row>
    <row r="3009" spans="1:4" ht="58.5" thickBot="1" x14ac:dyDescent="0.4">
      <c r="A3009" s="71" t="s">
        <v>4571</v>
      </c>
      <c r="B3009" s="73">
        <v>513511</v>
      </c>
      <c r="C3009" s="71" t="s">
        <v>170</v>
      </c>
      <c r="D3009" s="71" t="s">
        <v>202</v>
      </c>
    </row>
    <row r="3010" spans="1:4" ht="58.5" thickBot="1" x14ac:dyDescent="0.4">
      <c r="A3010" s="71" t="s">
        <v>4572</v>
      </c>
      <c r="B3010" s="73">
        <v>531726</v>
      </c>
      <c r="C3010" s="71" t="s">
        <v>170</v>
      </c>
      <c r="D3010" s="71" t="s">
        <v>208</v>
      </c>
    </row>
    <row r="3011" spans="1:4" ht="73" thickBot="1" x14ac:dyDescent="0.4">
      <c r="A3011" s="71" t="s">
        <v>4573</v>
      </c>
      <c r="B3011" s="73">
        <v>506122</v>
      </c>
      <c r="C3011" s="71" t="s">
        <v>170</v>
      </c>
      <c r="D3011" s="71" t="s">
        <v>525</v>
      </c>
    </row>
    <row r="3012" spans="1:4" ht="58.5" thickBot="1" x14ac:dyDescent="0.4">
      <c r="A3012" s="71" t="s">
        <v>4574</v>
      </c>
      <c r="B3012" s="73">
        <v>531280</v>
      </c>
      <c r="C3012" s="71" t="s">
        <v>170</v>
      </c>
      <c r="D3012" s="71" t="s">
        <v>365</v>
      </c>
    </row>
    <row r="3013" spans="1:4" ht="44" thickBot="1" x14ac:dyDescent="0.4">
      <c r="A3013" s="71" t="s">
        <v>4575</v>
      </c>
      <c r="B3013" s="73">
        <v>534796</v>
      </c>
      <c r="C3013" s="71" t="s">
        <v>170</v>
      </c>
      <c r="D3013" s="71" t="s">
        <v>290</v>
      </c>
    </row>
    <row r="3014" spans="1:4" ht="44" thickBot="1" x14ac:dyDescent="0.4">
      <c r="A3014" s="71" t="s">
        <v>4576</v>
      </c>
      <c r="B3014" s="71" t="s">
        <v>170</v>
      </c>
      <c r="C3014" s="71" t="s">
        <v>4577</v>
      </c>
      <c r="D3014" s="71" t="s">
        <v>181</v>
      </c>
    </row>
    <row r="3015" spans="1:4" ht="44" thickBot="1" x14ac:dyDescent="0.4">
      <c r="A3015" s="71" t="s">
        <v>4578</v>
      </c>
      <c r="B3015" s="73">
        <v>539143</v>
      </c>
      <c r="C3015" s="71" t="s">
        <v>170</v>
      </c>
      <c r="D3015" s="71" t="s">
        <v>159</v>
      </c>
    </row>
    <row r="3016" spans="1:4" ht="87.5" thickBot="1" x14ac:dyDescent="0.4">
      <c r="A3016" s="71" t="s">
        <v>4579</v>
      </c>
      <c r="B3016" s="73">
        <v>500322</v>
      </c>
      <c r="C3016" s="71" t="s">
        <v>170</v>
      </c>
      <c r="D3016" s="71" t="s">
        <v>183</v>
      </c>
    </row>
    <row r="3017" spans="1:4" ht="44" thickBot="1" x14ac:dyDescent="0.4">
      <c r="A3017" s="71" t="s">
        <v>4580</v>
      </c>
      <c r="B3017" s="73">
        <v>513359</v>
      </c>
      <c r="C3017" s="71" t="s">
        <v>4581</v>
      </c>
      <c r="D3017" s="71" t="s">
        <v>447</v>
      </c>
    </row>
    <row r="3018" spans="1:4" ht="44" thickBot="1" x14ac:dyDescent="0.4">
      <c r="A3018" s="71" t="s">
        <v>4582</v>
      </c>
      <c r="B3018" s="73">
        <v>533211</v>
      </c>
      <c r="C3018" s="71" t="s">
        <v>4583</v>
      </c>
      <c r="D3018" s="71" t="s">
        <v>208</v>
      </c>
    </row>
    <row r="3019" spans="1:4" ht="58.5" thickBot="1" x14ac:dyDescent="0.4">
      <c r="A3019" s="71" t="s">
        <v>4584</v>
      </c>
      <c r="B3019" s="73">
        <v>539889</v>
      </c>
      <c r="C3019" s="71" t="s">
        <v>4585</v>
      </c>
      <c r="D3019" s="71" t="s">
        <v>230</v>
      </c>
    </row>
    <row r="3020" spans="1:4" ht="58.5" thickBot="1" x14ac:dyDescent="0.4">
      <c r="A3020" s="71" t="s">
        <v>4586</v>
      </c>
      <c r="B3020" s="73">
        <v>531255</v>
      </c>
      <c r="C3020" s="71" t="s">
        <v>170</v>
      </c>
      <c r="D3020" s="71" t="s">
        <v>187</v>
      </c>
    </row>
    <row r="3021" spans="1:4" ht="73" thickBot="1" x14ac:dyDescent="0.4">
      <c r="A3021" s="71" t="s">
        <v>4587</v>
      </c>
      <c r="B3021" s="73">
        <v>530555</v>
      </c>
      <c r="C3021" s="71" t="s">
        <v>4588</v>
      </c>
      <c r="D3021" s="71" t="s">
        <v>468</v>
      </c>
    </row>
    <row r="3022" spans="1:4" ht="87.5" thickBot="1" x14ac:dyDescent="0.4">
      <c r="A3022" s="71" t="s">
        <v>4589</v>
      </c>
      <c r="B3022" s="73">
        <v>507970</v>
      </c>
      <c r="C3022" s="71" t="s">
        <v>170</v>
      </c>
      <c r="D3022" s="71" t="s">
        <v>352</v>
      </c>
    </row>
    <row r="3023" spans="1:4" ht="73" thickBot="1" x14ac:dyDescent="0.4">
      <c r="A3023" s="71" t="s">
        <v>4590</v>
      </c>
      <c r="B3023" s="73">
        <v>507970</v>
      </c>
      <c r="C3023" s="71" t="s">
        <v>170</v>
      </c>
      <c r="D3023" s="71" t="s">
        <v>352</v>
      </c>
    </row>
    <row r="3024" spans="1:4" ht="73" thickBot="1" x14ac:dyDescent="0.4">
      <c r="A3024" s="71" t="s">
        <v>4591</v>
      </c>
      <c r="B3024" s="73">
        <v>524689</v>
      </c>
      <c r="C3024" s="71" t="s">
        <v>4592</v>
      </c>
      <c r="D3024" s="71" t="s">
        <v>208</v>
      </c>
    </row>
    <row r="3025" spans="1:4" ht="73" thickBot="1" x14ac:dyDescent="0.4">
      <c r="A3025" s="71" t="s">
        <v>4593</v>
      </c>
      <c r="B3025" s="73">
        <v>524689</v>
      </c>
      <c r="C3025" s="71" t="s">
        <v>4592</v>
      </c>
      <c r="D3025" s="71" t="s">
        <v>208</v>
      </c>
    </row>
    <row r="3026" spans="1:4" ht="73" thickBot="1" x14ac:dyDescent="0.4">
      <c r="A3026" s="71" t="s">
        <v>4594</v>
      </c>
      <c r="B3026" s="73">
        <v>539481</v>
      </c>
      <c r="C3026" s="71" t="s">
        <v>170</v>
      </c>
      <c r="D3026" s="71" t="s">
        <v>187</v>
      </c>
    </row>
    <row r="3027" spans="1:4" ht="44" thickBot="1" x14ac:dyDescent="0.4">
      <c r="A3027" s="71" t="s">
        <v>4595</v>
      </c>
      <c r="B3027" s="71" t="s">
        <v>170</v>
      </c>
      <c r="C3027" s="71" t="s">
        <v>4596</v>
      </c>
      <c r="D3027" s="71" t="s">
        <v>181</v>
      </c>
    </row>
    <row r="3028" spans="1:4" ht="73" thickBot="1" x14ac:dyDescent="0.4">
      <c r="A3028" s="71" t="s">
        <v>4597</v>
      </c>
      <c r="B3028" s="73">
        <v>524628</v>
      </c>
      <c r="C3028" s="71" t="s">
        <v>170</v>
      </c>
      <c r="D3028" s="71" t="s">
        <v>192</v>
      </c>
    </row>
    <row r="3029" spans="1:4" ht="44" thickBot="1" x14ac:dyDescent="0.4">
      <c r="A3029" s="71" t="s">
        <v>4598</v>
      </c>
      <c r="B3029" s="73">
        <v>532911</v>
      </c>
      <c r="C3029" s="71" t="s">
        <v>170</v>
      </c>
      <c r="D3029" s="71" t="s">
        <v>256</v>
      </c>
    </row>
    <row r="3030" spans="1:4" ht="44" thickBot="1" x14ac:dyDescent="0.4">
      <c r="A3030" s="71" t="s">
        <v>4599</v>
      </c>
      <c r="B3030" s="73">
        <v>540359</v>
      </c>
      <c r="C3030" s="71" t="s">
        <v>170</v>
      </c>
      <c r="D3030" s="71" t="s">
        <v>208</v>
      </c>
    </row>
    <row r="3031" spans="1:4" ht="73" thickBot="1" x14ac:dyDescent="0.4">
      <c r="A3031" s="71" t="s">
        <v>4600</v>
      </c>
      <c r="B3031" s="73">
        <v>540467</v>
      </c>
      <c r="C3031" s="71" t="s">
        <v>170</v>
      </c>
      <c r="D3031" s="71" t="s">
        <v>284</v>
      </c>
    </row>
    <row r="3032" spans="1:4" ht="58.5" thickBot="1" x14ac:dyDescent="0.4">
      <c r="A3032" s="71" t="s">
        <v>4601</v>
      </c>
      <c r="B3032" s="73">
        <v>780017</v>
      </c>
      <c r="C3032" s="71" t="s">
        <v>170</v>
      </c>
      <c r="D3032" s="71" t="s">
        <v>261</v>
      </c>
    </row>
    <row r="3033" spans="1:4" ht="29.5" thickBot="1" x14ac:dyDescent="0.4">
      <c r="A3033" s="71" t="s">
        <v>4602</v>
      </c>
      <c r="B3033" s="73">
        <v>506128</v>
      </c>
      <c r="C3033" s="71" t="s">
        <v>170</v>
      </c>
      <c r="D3033" s="71" t="s">
        <v>208</v>
      </c>
    </row>
    <row r="3034" spans="1:4" ht="58.5" thickBot="1" x14ac:dyDescent="0.4">
      <c r="A3034" s="71" t="s">
        <v>4603</v>
      </c>
      <c r="B3034" s="73">
        <v>511702</v>
      </c>
      <c r="C3034" s="71" t="s">
        <v>170</v>
      </c>
      <c r="D3034" s="71" t="s">
        <v>187</v>
      </c>
    </row>
    <row r="3035" spans="1:4" ht="73" thickBot="1" x14ac:dyDescent="0.4">
      <c r="A3035" s="71" t="s">
        <v>4604</v>
      </c>
      <c r="B3035" s="73">
        <v>511176</v>
      </c>
      <c r="C3035" s="71" t="s">
        <v>170</v>
      </c>
      <c r="D3035" s="71" t="s">
        <v>256</v>
      </c>
    </row>
    <row r="3036" spans="1:4" ht="58.5" thickBot="1" x14ac:dyDescent="0.4">
      <c r="A3036" s="71" t="s">
        <v>4605</v>
      </c>
      <c r="B3036" s="73">
        <v>532780</v>
      </c>
      <c r="C3036" s="71" t="s">
        <v>4606</v>
      </c>
      <c r="D3036" s="71" t="s">
        <v>256</v>
      </c>
    </row>
    <row r="3037" spans="1:4" ht="58.5" thickBot="1" x14ac:dyDescent="0.4">
      <c r="A3037" s="71" t="s">
        <v>4607</v>
      </c>
      <c r="B3037" s="73">
        <v>526349</v>
      </c>
      <c r="C3037" s="71" t="s">
        <v>170</v>
      </c>
      <c r="D3037" s="71" t="s">
        <v>525</v>
      </c>
    </row>
    <row r="3038" spans="1:4" ht="73" thickBot="1" x14ac:dyDescent="0.4">
      <c r="A3038" s="71" t="s">
        <v>4608</v>
      </c>
      <c r="B3038" s="73">
        <v>541347</v>
      </c>
      <c r="C3038" s="71" t="s">
        <v>170</v>
      </c>
      <c r="D3038" s="71" t="s">
        <v>869</v>
      </c>
    </row>
    <row r="3039" spans="1:4" ht="58.5" thickBot="1" x14ac:dyDescent="0.4">
      <c r="A3039" s="71" t="s">
        <v>4609</v>
      </c>
      <c r="B3039" s="73">
        <v>521080</v>
      </c>
      <c r="C3039" s="71" t="s">
        <v>170</v>
      </c>
      <c r="D3039" s="71" t="s">
        <v>185</v>
      </c>
    </row>
    <row r="3040" spans="1:4" ht="58.5" thickBot="1" x14ac:dyDescent="0.4">
      <c r="A3040" s="71" t="s">
        <v>4610</v>
      </c>
      <c r="B3040" s="71" t="s">
        <v>170</v>
      </c>
      <c r="C3040" s="71" t="s">
        <v>4611</v>
      </c>
      <c r="D3040" s="71" t="s">
        <v>181</v>
      </c>
    </row>
    <row r="3041" spans="1:4" ht="58.5" thickBot="1" x14ac:dyDescent="0.4">
      <c r="A3041" s="71" t="s">
        <v>4612</v>
      </c>
      <c r="B3041" s="73">
        <v>500456</v>
      </c>
      <c r="C3041" s="71" t="s">
        <v>170</v>
      </c>
      <c r="D3041" s="71" t="s">
        <v>547</v>
      </c>
    </row>
    <row r="3042" spans="1:4" ht="44" thickBot="1" x14ac:dyDescent="0.4">
      <c r="A3042" s="71" t="s">
        <v>4613</v>
      </c>
      <c r="B3042" s="73">
        <v>511734</v>
      </c>
      <c r="C3042" s="71" t="s">
        <v>170</v>
      </c>
      <c r="D3042" s="71" t="s">
        <v>187</v>
      </c>
    </row>
    <row r="3043" spans="1:4" ht="73" thickBot="1" x14ac:dyDescent="0.4">
      <c r="A3043" s="71" t="s">
        <v>4614</v>
      </c>
      <c r="B3043" s="73">
        <v>503092</v>
      </c>
      <c r="C3043" s="71" t="s">
        <v>170</v>
      </c>
      <c r="D3043" s="71" t="s">
        <v>185</v>
      </c>
    </row>
    <row r="3044" spans="1:4" ht="73" thickBot="1" x14ac:dyDescent="0.4">
      <c r="A3044" s="71" t="s">
        <v>4615</v>
      </c>
      <c r="B3044" s="73">
        <v>539401</v>
      </c>
      <c r="C3044" s="71" t="s">
        <v>170</v>
      </c>
      <c r="D3044" s="71" t="s">
        <v>284</v>
      </c>
    </row>
    <row r="3045" spans="1:4" ht="58.5" thickBot="1" x14ac:dyDescent="0.4">
      <c r="A3045" s="71" t="s">
        <v>4616</v>
      </c>
      <c r="B3045" s="73">
        <v>531120</v>
      </c>
      <c r="C3045" s="71" t="s">
        <v>4617</v>
      </c>
      <c r="D3045" s="71" t="s">
        <v>568</v>
      </c>
    </row>
    <row r="3046" spans="1:4" ht="73" thickBot="1" x14ac:dyDescent="0.4">
      <c r="A3046" s="71" t="s">
        <v>4618</v>
      </c>
      <c r="B3046" s="73">
        <v>526381</v>
      </c>
      <c r="C3046" s="71" t="s">
        <v>4619</v>
      </c>
      <c r="D3046" s="71" t="s">
        <v>242</v>
      </c>
    </row>
    <row r="3047" spans="1:4" ht="58.5" thickBot="1" x14ac:dyDescent="0.4">
      <c r="A3047" s="71" t="s">
        <v>4620</v>
      </c>
      <c r="B3047" s="73">
        <v>517417</v>
      </c>
      <c r="C3047" s="71" t="s">
        <v>170</v>
      </c>
      <c r="D3047" s="71" t="s">
        <v>178</v>
      </c>
    </row>
    <row r="3048" spans="1:4" ht="58.5" thickBot="1" x14ac:dyDescent="0.4">
      <c r="A3048" s="71" t="s">
        <v>4621</v>
      </c>
      <c r="B3048" s="73">
        <v>517417</v>
      </c>
      <c r="C3048" s="71" t="s">
        <v>170</v>
      </c>
      <c r="D3048" s="71" t="s">
        <v>178</v>
      </c>
    </row>
    <row r="3049" spans="1:4" ht="44" thickBot="1" x14ac:dyDescent="0.4">
      <c r="A3049" s="71" t="s">
        <v>4622</v>
      </c>
      <c r="B3049" s="73">
        <v>524031</v>
      </c>
      <c r="C3049" s="71" t="s">
        <v>170</v>
      </c>
      <c r="D3049" s="71" t="s">
        <v>256</v>
      </c>
    </row>
    <row r="3050" spans="1:4" ht="44" thickBot="1" x14ac:dyDescent="0.4">
      <c r="A3050" s="71" t="s">
        <v>4623</v>
      </c>
      <c r="B3050" s="73">
        <v>514326</v>
      </c>
      <c r="C3050" s="71" t="s">
        <v>4624</v>
      </c>
      <c r="D3050" s="71" t="s">
        <v>185</v>
      </c>
    </row>
    <row r="3051" spans="1:4" ht="44" thickBot="1" x14ac:dyDescent="0.4">
      <c r="A3051" s="71" t="s">
        <v>4625</v>
      </c>
      <c r="B3051" s="73">
        <v>514326</v>
      </c>
      <c r="C3051" s="71" t="s">
        <v>4624</v>
      </c>
      <c r="D3051" s="71" t="s">
        <v>185</v>
      </c>
    </row>
    <row r="3052" spans="1:4" ht="44" thickBot="1" x14ac:dyDescent="0.4">
      <c r="A3052" s="71" t="s">
        <v>4626</v>
      </c>
      <c r="B3052" s="73">
        <v>539113</v>
      </c>
      <c r="C3052" s="71" t="s">
        <v>170</v>
      </c>
      <c r="D3052" s="71" t="s">
        <v>187</v>
      </c>
    </row>
    <row r="3053" spans="1:4" ht="44" thickBot="1" x14ac:dyDescent="0.4">
      <c r="A3053" s="71" t="s">
        <v>4627</v>
      </c>
      <c r="B3053" s="73">
        <v>532742</v>
      </c>
      <c r="C3053" s="71" t="s">
        <v>170</v>
      </c>
      <c r="D3053" s="71" t="s">
        <v>330</v>
      </c>
    </row>
    <row r="3054" spans="1:4" ht="58.5" thickBot="1" x14ac:dyDescent="0.4">
      <c r="A3054" s="71" t="s">
        <v>4628</v>
      </c>
      <c r="B3054" s="73">
        <v>535658</v>
      </c>
      <c r="C3054" s="71" t="s">
        <v>170</v>
      </c>
      <c r="D3054" s="71" t="s">
        <v>187</v>
      </c>
    </row>
    <row r="3055" spans="1:4" ht="58.5" thickBot="1" x14ac:dyDescent="0.4">
      <c r="A3055" s="71" t="s">
        <v>4629</v>
      </c>
      <c r="B3055" s="73">
        <v>532676</v>
      </c>
      <c r="C3055" s="71" t="s">
        <v>4630</v>
      </c>
      <c r="D3055" s="71" t="s">
        <v>568</v>
      </c>
    </row>
    <row r="3056" spans="1:4" ht="44" thickBot="1" x14ac:dyDescent="0.4">
      <c r="A3056" s="71" t="s">
        <v>4631</v>
      </c>
      <c r="B3056" s="73">
        <v>514087</v>
      </c>
      <c r="C3056" s="71" t="s">
        <v>170</v>
      </c>
      <c r="D3056" s="71" t="s">
        <v>185</v>
      </c>
    </row>
    <row r="3057" spans="1:4" ht="73" thickBot="1" x14ac:dyDescent="0.4">
      <c r="A3057" s="71" t="s">
        <v>4632</v>
      </c>
      <c r="B3057" s="73">
        <v>534809</v>
      </c>
      <c r="C3057" s="71" t="s">
        <v>4633</v>
      </c>
      <c r="D3057" s="71" t="s">
        <v>284</v>
      </c>
    </row>
    <row r="3058" spans="1:4" ht="58.5" thickBot="1" x14ac:dyDescent="0.4">
      <c r="A3058" s="71" t="s">
        <v>4634</v>
      </c>
      <c r="B3058" s="73">
        <v>517119</v>
      </c>
      <c r="C3058" s="71" t="s">
        <v>170</v>
      </c>
      <c r="D3058" s="71" t="s">
        <v>495</v>
      </c>
    </row>
    <row r="3059" spans="1:4" ht="73" thickBot="1" x14ac:dyDescent="0.4">
      <c r="A3059" s="71" t="s">
        <v>4635</v>
      </c>
      <c r="B3059" s="73">
        <v>538730</v>
      </c>
      <c r="C3059" s="71" t="s">
        <v>4636</v>
      </c>
      <c r="D3059" s="71" t="s">
        <v>192</v>
      </c>
    </row>
    <row r="3060" spans="1:4" ht="73" thickBot="1" x14ac:dyDescent="0.4">
      <c r="A3060" s="71" t="s">
        <v>4637</v>
      </c>
      <c r="B3060" s="73">
        <v>532808</v>
      </c>
      <c r="C3060" s="71" t="s">
        <v>4638</v>
      </c>
      <c r="D3060" s="71" t="s">
        <v>284</v>
      </c>
    </row>
    <row r="3061" spans="1:4" ht="58.5" thickBot="1" x14ac:dyDescent="0.4">
      <c r="A3061" s="71" t="s">
        <v>4639</v>
      </c>
      <c r="B3061" s="73">
        <v>523260</v>
      </c>
      <c r="C3061" s="71" t="s">
        <v>4640</v>
      </c>
      <c r="D3061" s="71" t="s">
        <v>365</v>
      </c>
    </row>
    <row r="3062" spans="1:4" ht="58.5" thickBot="1" x14ac:dyDescent="0.4">
      <c r="A3062" s="71" t="s">
        <v>4641</v>
      </c>
      <c r="B3062" s="73">
        <v>539273</v>
      </c>
      <c r="C3062" s="71" t="s">
        <v>170</v>
      </c>
      <c r="D3062" s="71" t="s">
        <v>659</v>
      </c>
    </row>
    <row r="3063" spans="1:4" ht="44" thickBot="1" x14ac:dyDescent="0.4">
      <c r="A3063" s="71" t="s">
        <v>4642</v>
      </c>
      <c r="B3063" s="73">
        <v>524136</v>
      </c>
      <c r="C3063" s="71" t="s">
        <v>170</v>
      </c>
      <c r="D3063" s="71" t="s">
        <v>1988</v>
      </c>
    </row>
    <row r="3064" spans="1:4" ht="44" thickBot="1" x14ac:dyDescent="0.4">
      <c r="A3064" s="71" t="s">
        <v>4643</v>
      </c>
      <c r="B3064" s="73">
        <v>531352</v>
      </c>
      <c r="C3064" s="71" t="s">
        <v>170</v>
      </c>
      <c r="D3064" s="71" t="s">
        <v>185</v>
      </c>
    </row>
    <row r="3065" spans="1:4" ht="44" thickBot="1" x14ac:dyDescent="0.4">
      <c r="A3065" s="71" t="s">
        <v>4644</v>
      </c>
      <c r="B3065" s="73">
        <v>503031</v>
      </c>
      <c r="C3065" s="71" t="s">
        <v>4645</v>
      </c>
      <c r="D3065" s="71" t="s">
        <v>256</v>
      </c>
    </row>
    <row r="3066" spans="1:4" ht="102" thickBot="1" x14ac:dyDescent="0.4">
      <c r="A3066" s="71" t="s">
        <v>4646</v>
      </c>
      <c r="B3066" s="73">
        <v>539333</v>
      </c>
      <c r="C3066" s="71" t="s">
        <v>4647</v>
      </c>
      <c r="D3066" s="71" t="s">
        <v>256</v>
      </c>
    </row>
    <row r="3067" spans="1:4" ht="58.5" thickBot="1" x14ac:dyDescent="0.4">
      <c r="A3067" s="71" t="s">
        <v>4648</v>
      </c>
      <c r="B3067" s="73">
        <v>513228</v>
      </c>
      <c r="C3067" s="71" t="s">
        <v>4649</v>
      </c>
      <c r="D3067" s="71" t="s">
        <v>202</v>
      </c>
    </row>
    <row r="3068" spans="1:4" ht="44" thickBot="1" x14ac:dyDescent="0.4">
      <c r="A3068" s="71" t="s">
        <v>4650</v>
      </c>
      <c r="B3068" s="71" t="s">
        <v>170</v>
      </c>
      <c r="C3068" s="71" t="s">
        <v>4651</v>
      </c>
      <c r="D3068" s="71" t="s">
        <v>181</v>
      </c>
    </row>
    <row r="3069" spans="1:4" ht="58.5" thickBot="1" x14ac:dyDescent="0.4">
      <c r="A3069" s="71" t="s">
        <v>4652</v>
      </c>
      <c r="B3069" s="73">
        <v>500329</v>
      </c>
      <c r="C3069" s="71" t="s">
        <v>170</v>
      </c>
      <c r="D3069" s="71" t="s">
        <v>173</v>
      </c>
    </row>
    <row r="3070" spans="1:4" ht="73" thickBot="1" x14ac:dyDescent="0.4">
      <c r="A3070" s="71" t="s">
        <v>4653</v>
      </c>
      <c r="B3070" s="73">
        <v>524210</v>
      </c>
      <c r="C3070" s="71" t="s">
        <v>170</v>
      </c>
      <c r="D3070" s="71" t="s">
        <v>218</v>
      </c>
    </row>
    <row r="3071" spans="1:4" ht="73" thickBot="1" x14ac:dyDescent="0.4">
      <c r="A3071" s="71" t="s">
        <v>4654</v>
      </c>
      <c r="B3071" s="73">
        <v>524210</v>
      </c>
      <c r="C3071" s="71" t="s">
        <v>170</v>
      </c>
      <c r="D3071" s="71" t="s">
        <v>218</v>
      </c>
    </row>
    <row r="3072" spans="1:4" ht="44" thickBot="1" x14ac:dyDescent="0.4">
      <c r="A3072" s="71" t="s">
        <v>4655</v>
      </c>
      <c r="B3072" s="73">
        <v>501144</v>
      </c>
      <c r="C3072" s="71" t="s">
        <v>170</v>
      </c>
      <c r="D3072" s="71" t="s">
        <v>591</v>
      </c>
    </row>
    <row r="3073" spans="1:4" ht="58.5" thickBot="1" x14ac:dyDescent="0.4">
      <c r="A3073" s="71" t="s">
        <v>4656</v>
      </c>
      <c r="B3073" s="71" t="s">
        <v>170</v>
      </c>
      <c r="C3073" s="71" t="s">
        <v>4657</v>
      </c>
      <c r="D3073" s="71" t="s">
        <v>181</v>
      </c>
    </row>
    <row r="3074" spans="1:4" ht="73" thickBot="1" x14ac:dyDescent="0.4">
      <c r="A3074" s="71" t="s">
        <v>4658</v>
      </c>
      <c r="B3074" s="73">
        <v>521062</v>
      </c>
      <c r="C3074" s="71" t="s">
        <v>170</v>
      </c>
      <c r="D3074" s="71" t="s">
        <v>909</v>
      </c>
    </row>
    <row r="3075" spans="1:4" ht="44" thickBot="1" x14ac:dyDescent="0.4">
      <c r="A3075" s="71" t="s">
        <v>4659</v>
      </c>
      <c r="B3075" s="73">
        <v>526435</v>
      </c>
      <c r="C3075" s="71" t="s">
        <v>170</v>
      </c>
      <c r="D3075" s="71" t="s">
        <v>164</v>
      </c>
    </row>
    <row r="3076" spans="1:4" ht="58.5" thickBot="1" x14ac:dyDescent="0.4">
      <c r="A3076" s="71" t="s">
        <v>4660</v>
      </c>
      <c r="B3076" s="73">
        <v>504132</v>
      </c>
      <c r="C3076" s="71" t="s">
        <v>170</v>
      </c>
      <c r="D3076" s="71" t="s">
        <v>355</v>
      </c>
    </row>
    <row r="3077" spans="1:4" ht="58.5" thickBot="1" x14ac:dyDescent="0.4">
      <c r="A3077" s="71" t="s">
        <v>4661</v>
      </c>
      <c r="B3077" s="73">
        <v>533179</v>
      </c>
      <c r="C3077" s="71" t="s">
        <v>4662</v>
      </c>
      <c r="D3077" s="71" t="s">
        <v>156</v>
      </c>
    </row>
    <row r="3078" spans="1:4" ht="73" thickBot="1" x14ac:dyDescent="0.4">
      <c r="A3078" s="71" t="s">
        <v>4663</v>
      </c>
      <c r="B3078" s="73">
        <v>517172</v>
      </c>
      <c r="C3078" s="71" t="s">
        <v>170</v>
      </c>
      <c r="D3078" s="71" t="s">
        <v>712</v>
      </c>
    </row>
    <row r="3079" spans="1:4" ht="87.5" thickBot="1" x14ac:dyDescent="0.4">
      <c r="A3079" s="71" t="s">
        <v>4664</v>
      </c>
      <c r="B3079" s="73">
        <v>530381</v>
      </c>
      <c r="C3079" s="71" t="s">
        <v>4665</v>
      </c>
      <c r="D3079" s="71" t="s">
        <v>568</v>
      </c>
    </row>
    <row r="3080" spans="1:4" ht="73" thickBot="1" x14ac:dyDescent="0.4">
      <c r="A3080" s="71" t="s">
        <v>4666</v>
      </c>
      <c r="B3080" s="73">
        <v>532522</v>
      </c>
      <c r="C3080" s="71" t="s">
        <v>4667</v>
      </c>
      <c r="D3080" s="71" t="s">
        <v>380</v>
      </c>
    </row>
    <row r="3081" spans="1:4" ht="29.5" thickBot="1" x14ac:dyDescent="0.4">
      <c r="A3081" s="71" t="s">
        <v>4668</v>
      </c>
      <c r="B3081" s="73">
        <v>500680</v>
      </c>
      <c r="C3081" s="71" t="s">
        <v>4669</v>
      </c>
      <c r="D3081" s="71" t="s">
        <v>208</v>
      </c>
    </row>
    <row r="3082" spans="1:4" ht="44" thickBot="1" x14ac:dyDescent="0.4">
      <c r="A3082" s="71" t="s">
        <v>4670</v>
      </c>
      <c r="B3082" s="73">
        <v>531769</v>
      </c>
      <c r="C3082" s="71" t="s">
        <v>170</v>
      </c>
      <c r="D3082" s="71" t="s">
        <v>263</v>
      </c>
    </row>
    <row r="3083" spans="1:4" ht="58.5" thickBot="1" x14ac:dyDescent="0.4">
      <c r="A3083" s="71" t="s">
        <v>4671</v>
      </c>
      <c r="B3083" s="73">
        <v>533581</v>
      </c>
      <c r="C3083" s="71" t="s">
        <v>4672</v>
      </c>
      <c r="D3083" s="71" t="s">
        <v>539</v>
      </c>
    </row>
    <row r="3084" spans="1:4" ht="29.5" thickBot="1" x14ac:dyDescent="0.4">
      <c r="A3084" s="71" t="s">
        <v>4673</v>
      </c>
      <c r="B3084" s="73">
        <v>526747</v>
      </c>
      <c r="C3084" s="71" t="s">
        <v>170</v>
      </c>
      <c r="D3084" s="71" t="s">
        <v>475</v>
      </c>
    </row>
    <row r="3085" spans="1:4" ht="44" thickBot="1" x14ac:dyDescent="0.4">
      <c r="A3085" s="71" t="s">
        <v>4674</v>
      </c>
      <c r="B3085" s="73">
        <v>531281</v>
      </c>
      <c r="C3085" s="71" t="s">
        <v>170</v>
      </c>
      <c r="D3085" s="71" t="s">
        <v>698</v>
      </c>
    </row>
    <row r="3086" spans="1:4" ht="58.5" thickBot="1" x14ac:dyDescent="0.4">
      <c r="A3086" s="71" t="s">
        <v>4675</v>
      </c>
      <c r="B3086" s="73">
        <v>500143</v>
      </c>
      <c r="C3086" s="71" t="s">
        <v>170</v>
      </c>
      <c r="D3086" s="71" t="s">
        <v>192</v>
      </c>
    </row>
    <row r="3087" spans="1:4" ht="58.5" thickBot="1" x14ac:dyDescent="0.4">
      <c r="A3087" s="71" t="s">
        <v>4676</v>
      </c>
      <c r="B3087" s="73">
        <v>512026</v>
      </c>
      <c r="C3087" s="71" t="s">
        <v>170</v>
      </c>
      <c r="D3087" s="71" t="s">
        <v>192</v>
      </c>
    </row>
    <row r="3088" spans="1:4" ht="29.5" thickBot="1" x14ac:dyDescent="0.4">
      <c r="A3088" s="71" t="s">
        <v>4677</v>
      </c>
      <c r="B3088" s="73">
        <v>523620</v>
      </c>
      <c r="C3088" s="71" t="s">
        <v>170</v>
      </c>
      <c r="D3088" s="71" t="s">
        <v>208</v>
      </c>
    </row>
    <row r="3089" spans="1:4" ht="58.5" thickBot="1" x14ac:dyDescent="0.4">
      <c r="A3089" s="71" t="s">
        <v>4678</v>
      </c>
      <c r="B3089" s="73">
        <v>506590</v>
      </c>
      <c r="C3089" s="71" t="s">
        <v>4679</v>
      </c>
      <c r="D3089" s="71" t="s">
        <v>4680</v>
      </c>
    </row>
    <row r="3090" spans="1:4" ht="73" thickBot="1" x14ac:dyDescent="0.4">
      <c r="A3090" s="71" t="s">
        <v>4681</v>
      </c>
      <c r="B3090" s="73">
        <v>526481</v>
      </c>
      <c r="C3090" s="71" t="s">
        <v>170</v>
      </c>
      <c r="D3090" s="71" t="s">
        <v>284</v>
      </c>
    </row>
    <row r="3091" spans="1:4" ht="44" thickBot="1" x14ac:dyDescent="0.4">
      <c r="A3091" s="71" t="s">
        <v>4682</v>
      </c>
      <c r="B3091" s="73">
        <v>537839</v>
      </c>
      <c r="C3091" s="71" t="s">
        <v>170</v>
      </c>
      <c r="D3091" s="71" t="s">
        <v>371</v>
      </c>
    </row>
    <row r="3092" spans="1:4" ht="58.5" thickBot="1" x14ac:dyDescent="0.4">
      <c r="A3092" s="71" t="s">
        <v>4683</v>
      </c>
      <c r="B3092" s="73">
        <v>509084</v>
      </c>
      <c r="C3092" s="71" t="s">
        <v>170</v>
      </c>
      <c r="D3092" s="71" t="s">
        <v>591</v>
      </c>
    </row>
    <row r="3093" spans="1:4" ht="58.5" thickBot="1" x14ac:dyDescent="0.4">
      <c r="A3093" s="71" t="s">
        <v>4684</v>
      </c>
      <c r="B3093" s="73">
        <v>526588</v>
      </c>
      <c r="C3093" s="71" t="s">
        <v>170</v>
      </c>
      <c r="D3093" s="71" t="s">
        <v>1409</v>
      </c>
    </row>
    <row r="3094" spans="1:4" ht="58.5" thickBot="1" x14ac:dyDescent="0.4">
      <c r="A3094" s="71" t="s">
        <v>4685</v>
      </c>
      <c r="B3094" s="73">
        <v>526588</v>
      </c>
      <c r="C3094" s="71" t="s">
        <v>170</v>
      </c>
      <c r="D3094" s="71" t="s">
        <v>1409</v>
      </c>
    </row>
    <row r="3095" spans="1:4" ht="58.5" thickBot="1" x14ac:dyDescent="0.4">
      <c r="A3095" s="71" t="s">
        <v>4686</v>
      </c>
      <c r="B3095" s="73">
        <v>524808</v>
      </c>
      <c r="C3095" s="71" t="s">
        <v>170</v>
      </c>
      <c r="D3095" s="71" t="s">
        <v>314</v>
      </c>
    </row>
    <row r="3096" spans="1:4" ht="58.5" thickBot="1" x14ac:dyDescent="0.4">
      <c r="A3096" s="71" t="s">
        <v>4687</v>
      </c>
      <c r="B3096" s="73">
        <v>524808</v>
      </c>
      <c r="C3096" s="71" t="s">
        <v>170</v>
      </c>
      <c r="D3096" s="71" t="s">
        <v>314</v>
      </c>
    </row>
    <row r="3097" spans="1:4" ht="44" thickBot="1" x14ac:dyDescent="0.4">
      <c r="A3097" s="71" t="s">
        <v>4688</v>
      </c>
      <c r="B3097" s="73">
        <v>523642</v>
      </c>
      <c r="C3097" s="71" t="s">
        <v>4689</v>
      </c>
      <c r="D3097" s="71" t="s">
        <v>314</v>
      </c>
    </row>
    <row r="3098" spans="1:4" ht="58.5" thickBot="1" x14ac:dyDescent="0.4">
      <c r="A3098" s="71" t="s">
        <v>4690</v>
      </c>
      <c r="B3098" s="73">
        <v>530305</v>
      </c>
      <c r="C3098" s="71" t="s">
        <v>170</v>
      </c>
      <c r="D3098" s="71" t="s">
        <v>869</v>
      </c>
    </row>
    <row r="3099" spans="1:4" ht="73" thickBot="1" x14ac:dyDescent="0.4">
      <c r="A3099" s="71" t="s">
        <v>4691</v>
      </c>
      <c r="B3099" s="73">
        <v>507498</v>
      </c>
      <c r="C3099" s="71" t="s">
        <v>170</v>
      </c>
      <c r="D3099" s="71" t="s">
        <v>869</v>
      </c>
    </row>
    <row r="3100" spans="1:4" ht="58.5" thickBot="1" x14ac:dyDescent="0.4">
      <c r="A3100" s="71" t="s">
        <v>4692</v>
      </c>
      <c r="B3100" s="73">
        <v>532355</v>
      </c>
      <c r="C3100" s="71" t="s">
        <v>170</v>
      </c>
      <c r="D3100" s="71" t="s">
        <v>173</v>
      </c>
    </row>
    <row r="3101" spans="1:4" ht="44" thickBot="1" x14ac:dyDescent="0.4">
      <c r="A3101" s="71" t="s">
        <v>4693</v>
      </c>
      <c r="B3101" s="73">
        <v>500331</v>
      </c>
      <c r="C3101" s="71" t="s">
        <v>4694</v>
      </c>
      <c r="D3101" s="71" t="s">
        <v>330</v>
      </c>
    </row>
    <row r="3102" spans="1:4" ht="58.5" thickBot="1" x14ac:dyDescent="0.4">
      <c r="A3102" s="71" t="s">
        <v>4695</v>
      </c>
      <c r="B3102" s="73">
        <v>500327</v>
      </c>
      <c r="C3102" s="71" t="s">
        <v>4696</v>
      </c>
      <c r="D3102" s="71" t="s">
        <v>290</v>
      </c>
    </row>
    <row r="3103" spans="1:4" ht="116.5" thickBot="1" x14ac:dyDescent="0.4">
      <c r="A3103" s="71" t="s">
        <v>4697</v>
      </c>
      <c r="B3103" s="73">
        <v>539883</v>
      </c>
      <c r="C3103" s="71" t="s">
        <v>4698</v>
      </c>
      <c r="D3103" s="71" t="s">
        <v>336</v>
      </c>
    </row>
    <row r="3104" spans="1:4" ht="58.5" thickBot="1" x14ac:dyDescent="0.4">
      <c r="A3104" s="71" t="s">
        <v>4699</v>
      </c>
      <c r="B3104" s="73">
        <v>519439</v>
      </c>
      <c r="C3104" s="71" t="s">
        <v>170</v>
      </c>
      <c r="D3104" s="71" t="s">
        <v>419</v>
      </c>
    </row>
    <row r="3105" spans="1:4" ht="58.5" thickBot="1" x14ac:dyDescent="0.4">
      <c r="A3105" s="71" t="s">
        <v>4700</v>
      </c>
      <c r="B3105" s="73">
        <v>531879</v>
      </c>
      <c r="C3105" s="71" t="s">
        <v>4701</v>
      </c>
      <c r="D3105" s="71" t="s">
        <v>802</v>
      </c>
    </row>
    <row r="3106" spans="1:4" ht="58.5" thickBot="1" x14ac:dyDescent="0.4">
      <c r="A3106" s="71" t="s">
        <v>4702</v>
      </c>
      <c r="B3106" s="73">
        <v>514300</v>
      </c>
      <c r="C3106" s="71" t="s">
        <v>4703</v>
      </c>
      <c r="D3106" s="71" t="s">
        <v>185</v>
      </c>
    </row>
    <row r="3107" spans="1:4" ht="44" thickBot="1" x14ac:dyDescent="0.4">
      <c r="A3107" s="71" t="s">
        <v>4704</v>
      </c>
      <c r="B3107" s="73">
        <v>507864</v>
      </c>
      <c r="C3107" s="71" t="s">
        <v>170</v>
      </c>
      <c r="D3107" s="71" t="s">
        <v>153</v>
      </c>
    </row>
    <row r="3108" spans="1:4" ht="44" thickBot="1" x14ac:dyDescent="0.4">
      <c r="A3108" s="71" t="s">
        <v>4705</v>
      </c>
      <c r="B3108" s="73">
        <v>500302</v>
      </c>
      <c r="C3108" s="71" t="s">
        <v>4706</v>
      </c>
      <c r="D3108" s="71" t="s">
        <v>208</v>
      </c>
    </row>
    <row r="3109" spans="1:4" ht="44" thickBot="1" x14ac:dyDescent="0.4">
      <c r="A3109" s="71" t="s">
        <v>4707</v>
      </c>
      <c r="B3109" s="73">
        <v>532979</v>
      </c>
      <c r="C3109" s="71" t="s">
        <v>4708</v>
      </c>
      <c r="D3109" s="71" t="s">
        <v>208</v>
      </c>
    </row>
    <row r="3110" spans="1:4" ht="58.5" thickBot="1" x14ac:dyDescent="0.4">
      <c r="A3110" s="71" t="s">
        <v>4709</v>
      </c>
      <c r="B3110" s="73">
        <v>530683</v>
      </c>
      <c r="C3110" s="71" t="s">
        <v>170</v>
      </c>
      <c r="D3110" s="71" t="s">
        <v>365</v>
      </c>
    </row>
    <row r="3111" spans="1:4" ht="44" thickBot="1" x14ac:dyDescent="0.4">
      <c r="A3111" s="71" t="s">
        <v>4710</v>
      </c>
      <c r="B3111" s="73">
        <v>513519</v>
      </c>
      <c r="C3111" s="71" t="s">
        <v>4711</v>
      </c>
      <c r="D3111" s="71" t="s">
        <v>468</v>
      </c>
    </row>
    <row r="3112" spans="1:4" ht="58.5" thickBot="1" x14ac:dyDescent="0.4">
      <c r="A3112" s="71" t="s">
        <v>4712</v>
      </c>
      <c r="B3112" s="73">
        <v>500333</v>
      </c>
      <c r="C3112" s="71" t="s">
        <v>170</v>
      </c>
      <c r="D3112" s="71" t="s">
        <v>650</v>
      </c>
    </row>
    <row r="3113" spans="1:4" ht="58.5" thickBot="1" x14ac:dyDescent="0.4">
      <c r="A3113" s="71" t="s">
        <v>4713</v>
      </c>
      <c r="B3113" s="73">
        <v>523105</v>
      </c>
      <c r="C3113" s="71" t="s">
        <v>170</v>
      </c>
      <c r="D3113" s="71" t="s">
        <v>365</v>
      </c>
    </row>
    <row r="3114" spans="1:4" ht="58.5" thickBot="1" x14ac:dyDescent="0.4">
      <c r="A3114" s="71" t="s">
        <v>4714</v>
      </c>
      <c r="B3114" s="73">
        <v>523648</v>
      </c>
      <c r="C3114" s="71" t="s">
        <v>4715</v>
      </c>
      <c r="D3114" s="71" t="s">
        <v>330</v>
      </c>
    </row>
    <row r="3115" spans="1:4" ht="58.5" thickBot="1" x14ac:dyDescent="0.4">
      <c r="A3115" s="71" t="s">
        <v>4716</v>
      </c>
      <c r="B3115" s="73">
        <v>523648</v>
      </c>
      <c r="C3115" s="71" t="s">
        <v>4715</v>
      </c>
      <c r="D3115" s="71" t="s">
        <v>330</v>
      </c>
    </row>
    <row r="3116" spans="1:4" ht="44" thickBot="1" x14ac:dyDescent="0.4">
      <c r="A3116" s="71" t="s">
        <v>4717</v>
      </c>
      <c r="B3116" s="73">
        <v>534060</v>
      </c>
      <c r="C3116" s="71" t="s">
        <v>170</v>
      </c>
      <c r="D3116" s="71" t="s">
        <v>187</v>
      </c>
    </row>
    <row r="3117" spans="1:4" ht="44" thickBot="1" x14ac:dyDescent="0.4">
      <c r="A3117" s="71" t="s">
        <v>4718</v>
      </c>
      <c r="B3117" s="73">
        <v>532366</v>
      </c>
      <c r="C3117" s="71" t="s">
        <v>4719</v>
      </c>
      <c r="D3117" s="71" t="s">
        <v>187</v>
      </c>
    </row>
    <row r="3118" spans="1:4" ht="58.5" thickBot="1" x14ac:dyDescent="0.4">
      <c r="A3118" s="71" t="s">
        <v>4720</v>
      </c>
      <c r="B3118" s="73">
        <v>540173</v>
      </c>
      <c r="C3118" s="71" t="s">
        <v>4721</v>
      </c>
      <c r="D3118" s="71" t="s">
        <v>228</v>
      </c>
    </row>
    <row r="3119" spans="1:4" ht="44" thickBot="1" x14ac:dyDescent="0.4">
      <c r="A3119" s="71" t="s">
        <v>4722</v>
      </c>
      <c r="B3119" s="73">
        <v>539150</v>
      </c>
      <c r="C3119" s="71" t="s">
        <v>4723</v>
      </c>
      <c r="D3119" s="71" t="s">
        <v>765</v>
      </c>
    </row>
    <row r="3120" spans="1:4" ht="58.5" thickBot="1" x14ac:dyDescent="0.4">
      <c r="A3120" s="71" t="s">
        <v>4724</v>
      </c>
      <c r="B3120" s="73">
        <v>532803</v>
      </c>
      <c r="C3120" s="71" t="s">
        <v>4725</v>
      </c>
      <c r="D3120" s="71" t="s">
        <v>368</v>
      </c>
    </row>
    <row r="3121" spans="1:4" ht="58.5" thickBot="1" x14ac:dyDescent="0.4">
      <c r="A3121" s="71" t="s">
        <v>4726</v>
      </c>
      <c r="B3121" s="73">
        <v>539195</v>
      </c>
      <c r="C3121" s="71" t="s">
        <v>170</v>
      </c>
      <c r="D3121" s="71" t="s">
        <v>218</v>
      </c>
    </row>
    <row r="3122" spans="1:4" ht="87.5" thickBot="1" x14ac:dyDescent="0.4">
      <c r="A3122" s="71" t="s">
        <v>4727</v>
      </c>
      <c r="B3122" s="73">
        <v>523628</v>
      </c>
      <c r="C3122" s="71" t="s">
        <v>4728</v>
      </c>
      <c r="D3122" s="71" t="s">
        <v>256</v>
      </c>
    </row>
    <row r="3123" spans="1:4" ht="44" thickBot="1" x14ac:dyDescent="0.4">
      <c r="A3123" s="71" t="s">
        <v>4729</v>
      </c>
      <c r="B3123" s="73">
        <v>524570</v>
      </c>
      <c r="C3123" s="71" t="s">
        <v>4730</v>
      </c>
      <c r="D3123" s="71" t="s">
        <v>330</v>
      </c>
    </row>
    <row r="3124" spans="1:4" ht="44" thickBot="1" x14ac:dyDescent="0.4">
      <c r="A3124" s="71" t="s">
        <v>4731</v>
      </c>
      <c r="B3124" s="73">
        <v>532486</v>
      </c>
      <c r="C3124" s="71" t="s">
        <v>4732</v>
      </c>
      <c r="D3124" s="71" t="s">
        <v>698</v>
      </c>
    </row>
    <row r="3125" spans="1:4" ht="44" thickBot="1" x14ac:dyDescent="0.4">
      <c r="A3125" s="71" t="s">
        <v>4733</v>
      </c>
      <c r="B3125" s="73">
        <v>526687</v>
      </c>
      <c r="C3125" s="71" t="s">
        <v>170</v>
      </c>
      <c r="D3125" s="71" t="s">
        <v>371</v>
      </c>
    </row>
    <row r="3126" spans="1:4" ht="87.5" thickBot="1" x14ac:dyDescent="0.4">
      <c r="A3126" s="71" t="s">
        <v>4734</v>
      </c>
      <c r="B3126" s="73">
        <v>540717</v>
      </c>
      <c r="C3126" s="71" t="s">
        <v>170</v>
      </c>
      <c r="D3126" s="71" t="s">
        <v>192</v>
      </c>
    </row>
    <row r="3127" spans="1:4" ht="44" thickBot="1" x14ac:dyDescent="0.4">
      <c r="A3127" s="71" t="s">
        <v>4735</v>
      </c>
      <c r="B3127" s="73">
        <v>507645</v>
      </c>
      <c r="C3127" s="71" t="s">
        <v>170</v>
      </c>
      <c r="D3127" s="71" t="s">
        <v>330</v>
      </c>
    </row>
    <row r="3128" spans="1:4" ht="44" thickBot="1" x14ac:dyDescent="0.4">
      <c r="A3128" s="71" t="s">
        <v>4736</v>
      </c>
      <c r="B3128" s="73">
        <v>531768</v>
      </c>
      <c r="C3128" s="71" t="s">
        <v>4737</v>
      </c>
      <c r="D3128" s="71" t="s">
        <v>1337</v>
      </c>
    </row>
    <row r="3129" spans="1:4" ht="44" thickBot="1" x14ac:dyDescent="0.4">
      <c r="A3129" s="71" t="s">
        <v>4738</v>
      </c>
      <c r="B3129" s="73">
        <v>542652</v>
      </c>
      <c r="C3129" s="71" t="s">
        <v>4739</v>
      </c>
      <c r="D3129" s="71" t="s">
        <v>468</v>
      </c>
    </row>
    <row r="3130" spans="1:4" ht="58.5" thickBot="1" x14ac:dyDescent="0.4">
      <c r="A3130" s="71" t="s">
        <v>4740</v>
      </c>
      <c r="B3130" s="73">
        <v>506605</v>
      </c>
      <c r="C3130" s="71" t="s">
        <v>170</v>
      </c>
      <c r="D3130" s="71" t="s">
        <v>218</v>
      </c>
    </row>
    <row r="3131" spans="1:4" ht="58.5" thickBot="1" x14ac:dyDescent="0.4">
      <c r="A3131" s="71" t="s">
        <v>4741</v>
      </c>
      <c r="B3131" s="73">
        <v>531397</v>
      </c>
      <c r="C3131" s="71" t="s">
        <v>170</v>
      </c>
      <c r="D3131" s="71" t="s">
        <v>365</v>
      </c>
    </row>
    <row r="3132" spans="1:4" ht="73" thickBot="1" x14ac:dyDescent="0.4">
      <c r="A3132" s="71" t="s">
        <v>4742</v>
      </c>
      <c r="B3132" s="73">
        <v>514486</v>
      </c>
      <c r="C3132" s="71" t="s">
        <v>170</v>
      </c>
      <c r="D3132" s="71" t="s">
        <v>185</v>
      </c>
    </row>
    <row r="3133" spans="1:4" ht="73" thickBot="1" x14ac:dyDescent="0.4">
      <c r="A3133" s="71" t="s">
        <v>4743</v>
      </c>
      <c r="B3133" s="73">
        <v>531454</v>
      </c>
      <c r="C3133" s="71" t="s">
        <v>170</v>
      </c>
      <c r="D3133" s="71" t="s">
        <v>547</v>
      </c>
    </row>
    <row r="3134" spans="1:4" ht="58.5" thickBot="1" x14ac:dyDescent="0.4">
      <c r="A3134" s="71" t="s">
        <v>4744</v>
      </c>
      <c r="B3134" s="73">
        <v>531454</v>
      </c>
      <c r="C3134" s="71" t="s">
        <v>170</v>
      </c>
      <c r="D3134" s="71" t="s">
        <v>547</v>
      </c>
    </row>
    <row r="3135" spans="1:4" ht="73" thickBot="1" x14ac:dyDescent="0.4">
      <c r="A3135" s="71" t="s">
        <v>4745</v>
      </c>
      <c r="B3135" s="73">
        <v>537573</v>
      </c>
      <c r="C3135" s="71" t="s">
        <v>170</v>
      </c>
      <c r="D3135" s="71" t="s">
        <v>290</v>
      </c>
    </row>
    <row r="3136" spans="1:4" ht="58.5" thickBot="1" x14ac:dyDescent="0.4">
      <c r="A3136" s="71" t="s">
        <v>4746</v>
      </c>
      <c r="B3136" s="73">
        <v>526043</v>
      </c>
      <c r="C3136" s="71" t="s">
        <v>170</v>
      </c>
      <c r="D3136" s="71" t="s">
        <v>178</v>
      </c>
    </row>
    <row r="3137" spans="1:4" ht="73" thickBot="1" x14ac:dyDescent="0.4">
      <c r="A3137" s="71" t="s">
        <v>4747</v>
      </c>
      <c r="B3137" s="73">
        <v>524051</v>
      </c>
      <c r="C3137" s="71" t="s">
        <v>4748</v>
      </c>
      <c r="D3137" s="71" t="s">
        <v>218</v>
      </c>
    </row>
    <row r="3138" spans="1:4" ht="58.5" thickBot="1" x14ac:dyDescent="0.4">
      <c r="A3138" s="71" t="s">
        <v>4749</v>
      </c>
      <c r="B3138" s="73">
        <v>539354</v>
      </c>
      <c r="C3138" s="71" t="s">
        <v>170</v>
      </c>
      <c r="D3138" s="71" t="s">
        <v>365</v>
      </c>
    </row>
    <row r="3139" spans="1:4" ht="44" thickBot="1" x14ac:dyDescent="0.4">
      <c r="A3139" s="71" t="s">
        <v>4750</v>
      </c>
      <c r="B3139" s="73">
        <v>512481</v>
      </c>
      <c r="C3139" s="71" t="s">
        <v>170</v>
      </c>
      <c r="D3139" s="71" t="s">
        <v>187</v>
      </c>
    </row>
    <row r="3140" spans="1:4" ht="44" thickBot="1" x14ac:dyDescent="0.4">
      <c r="A3140" s="71" t="s">
        <v>4751</v>
      </c>
      <c r="B3140" s="73">
        <v>512481</v>
      </c>
      <c r="C3140" s="71" t="s">
        <v>170</v>
      </c>
      <c r="D3140" s="71" t="s">
        <v>187</v>
      </c>
    </row>
    <row r="3141" spans="1:4" ht="58.5" thickBot="1" x14ac:dyDescent="0.4">
      <c r="A3141" s="71" t="s">
        <v>4752</v>
      </c>
      <c r="B3141" s="73">
        <v>532626</v>
      </c>
      <c r="C3141" s="71" t="s">
        <v>170</v>
      </c>
      <c r="D3141" s="71" t="s">
        <v>2417</v>
      </c>
    </row>
    <row r="3142" spans="1:4" ht="58.5" thickBot="1" x14ac:dyDescent="0.4">
      <c r="A3142" s="71" t="s">
        <v>4753</v>
      </c>
      <c r="B3142" s="73">
        <v>532460</v>
      </c>
      <c r="C3142" s="71" t="s">
        <v>4754</v>
      </c>
      <c r="D3142" s="71" t="s">
        <v>869</v>
      </c>
    </row>
    <row r="3143" spans="1:4" ht="87.5" thickBot="1" x14ac:dyDescent="0.4">
      <c r="A3143" s="71" t="s">
        <v>4755</v>
      </c>
      <c r="B3143" s="73">
        <v>532011</v>
      </c>
      <c r="C3143" s="71" t="s">
        <v>170</v>
      </c>
      <c r="D3143" s="71" t="s">
        <v>173</v>
      </c>
    </row>
    <row r="3144" spans="1:4" ht="58.5" thickBot="1" x14ac:dyDescent="0.4">
      <c r="A3144" s="71" t="s">
        <v>4756</v>
      </c>
      <c r="B3144" s="73">
        <v>540727</v>
      </c>
      <c r="C3144" s="71" t="s">
        <v>170</v>
      </c>
      <c r="D3144" s="71" t="s">
        <v>1090</v>
      </c>
    </row>
    <row r="3145" spans="1:4" ht="73" thickBot="1" x14ac:dyDescent="0.4">
      <c r="A3145" s="71" t="s">
        <v>4757</v>
      </c>
      <c r="B3145" s="73">
        <v>519359</v>
      </c>
      <c r="C3145" s="71" t="s">
        <v>170</v>
      </c>
      <c r="D3145" s="71" t="s">
        <v>419</v>
      </c>
    </row>
    <row r="3146" spans="1:4" ht="73" thickBot="1" x14ac:dyDescent="0.4">
      <c r="A3146" s="71" t="s">
        <v>4758</v>
      </c>
      <c r="B3146" s="73">
        <v>531870</v>
      </c>
      <c r="C3146" s="71" t="s">
        <v>170</v>
      </c>
      <c r="D3146" s="71" t="s">
        <v>568</v>
      </c>
    </row>
    <row r="3147" spans="1:4" ht="58.5" thickBot="1" x14ac:dyDescent="0.4">
      <c r="A3147" s="71" t="s">
        <v>4759</v>
      </c>
      <c r="B3147" s="73">
        <v>532933</v>
      </c>
      <c r="C3147" s="71" t="s">
        <v>170</v>
      </c>
      <c r="D3147" s="71" t="s">
        <v>525</v>
      </c>
    </row>
    <row r="3148" spans="1:4" ht="102" thickBot="1" x14ac:dyDescent="0.4">
      <c r="A3148" s="71" t="s">
        <v>4760</v>
      </c>
      <c r="B3148" s="71" t="s">
        <v>170</v>
      </c>
      <c r="C3148" s="71" t="s">
        <v>4761</v>
      </c>
      <c r="D3148" s="71" t="s">
        <v>181</v>
      </c>
    </row>
    <row r="3149" spans="1:4" ht="73" thickBot="1" x14ac:dyDescent="0.4">
      <c r="A3149" s="71" t="s">
        <v>4762</v>
      </c>
      <c r="B3149" s="73">
        <v>532810</v>
      </c>
      <c r="C3149" s="71" t="s">
        <v>4763</v>
      </c>
      <c r="D3149" s="71" t="s">
        <v>187</v>
      </c>
    </row>
    <row r="3150" spans="1:4" ht="102" thickBot="1" x14ac:dyDescent="0.4">
      <c r="A3150" s="71" t="s">
        <v>4764</v>
      </c>
      <c r="B3150" s="73">
        <v>532898</v>
      </c>
      <c r="C3150" s="71" t="s">
        <v>4765</v>
      </c>
      <c r="D3150" s="71" t="s">
        <v>309</v>
      </c>
    </row>
    <row r="3151" spans="1:4" ht="87.5" thickBot="1" x14ac:dyDescent="0.4">
      <c r="A3151" s="71" t="s">
        <v>4766</v>
      </c>
      <c r="B3151" s="73">
        <v>532898</v>
      </c>
      <c r="C3151" s="71" t="s">
        <v>4765</v>
      </c>
      <c r="D3151" s="71" t="s">
        <v>309</v>
      </c>
    </row>
    <row r="3152" spans="1:4" ht="58.5" thickBot="1" x14ac:dyDescent="0.4">
      <c r="A3152" s="71" t="s">
        <v>4767</v>
      </c>
      <c r="B3152" s="73">
        <v>539302</v>
      </c>
      <c r="C3152" s="71" t="s">
        <v>4768</v>
      </c>
      <c r="D3152" s="71" t="s">
        <v>568</v>
      </c>
    </row>
    <row r="3153" spans="1:4" ht="73" thickBot="1" x14ac:dyDescent="0.4">
      <c r="A3153" s="71" t="s">
        <v>4769</v>
      </c>
      <c r="B3153" s="71" t="s">
        <v>170</v>
      </c>
      <c r="C3153" s="71" t="s">
        <v>4770</v>
      </c>
      <c r="D3153" s="71" t="s">
        <v>181</v>
      </c>
    </row>
    <row r="3154" spans="1:4" ht="73" thickBot="1" x14ac:dyDescent="0.4">
      <c r="A3154" s="71" t="s">
        <v>4771</v>
      </c>
      <c r="B3154" s="73">
        <v>538731</v>
      </c>
      <c r="C3154" s="71" t="s">
        <v>170</v>
      </c>
      <c r="D3154" s="71" t="s">
        <v>348</v>
      </c>
    </row>
    <row r="3155" spans="1:4" ht="58.5" thickBot="1" x14ac:dyDescent="0.4">
      <c r="A3155" s="71" t="s">
        <v>4772</v>
      </c>
      <c r="B3155" s="73">
        <v>532934</v>
      </c>
      <c r="C3155" s="71" t="s">
        <v>4773</v>
      </c>
      <c r="D3155" s="71" t="s">
        <v>525</v>
      </c>
    </row>
    <row r="3156" spans="1:4" ht="44" thickBot="1" x14ac:dyDescent="0.4">
      <c r="A3156" s="71" t="s">
        <v>4774</v>
      </c>
      <c r="B3156" s="73">
        <v>539351</v>
      </c>
      <c r="C3156" s="71" t="s">
        <v>4775</v>
      </c>
      <c r="D3156" s="71" t="s">
        <v>230</v>
      </c>
    </row>
    <row r="3157" spans="1:4" ht="73" thickBot="1" x14ac:dyDescent="0.4">
      <c r="A3157" s="71" t="s">
        <v>4776</v>
      </c>
      <c r="B3157" s="73">
        <v>540027</v>
      </c>
      <c r="C3157" s="71" t="s">
        <v>170</v>
      </c>
      <c r="D3157" s="71" t="s">
        <v>171</v>
      </c>
    </row>
    <row r="3158" spans="1:4" ht="58.5" thickBot="1" x14ac:dyDescent="0.4">
      <c r="A3158" s="71" t="s">
        <v>4777</v>
      </c>
      <c r="B3158" s="73">
        <v>540027</v>
      </c>
      <c r="C3158" s="71" t="s">
        <v>170</v>
      </c>
      <c r="D3158" s="71" t="s">
        <v>171</v>
      </c>
    </row>
    <row r="3159" spans="1:4" ht="58.5" thickBot="1" x14ac:dyDescent="0.4">
      <c r="A3159" s="71" t="s">
        <v>4778</v>
      </c>
      <c r="B3159" s="73">
        <v>531855</v>
      </c>
      <c r="C3159" s="71" t="s">
        <v>170</v>
      </c>
      <c r="D3159" s="71" t="s">
        <v>202</v>
      </c>
    </row>
    <row r="3160" spans="1:4" ht="58.5" thickBot="1" x14ac:dyDescent="0.4">
      <c r="A3160" s="71" t="s">
        <v>4779</v>
      </c>
      <c r="B3160" s="73">
        <v>506042</v>
      </c>
      <c r="C3160" s="71" t="s">
        <v>170</v>
      </c>
      <c r="D3160" s="71" t="s">
        <v>202</v>
      </c>
    </row>
    <row r="3161" spans="1:4" ht="58.5" thickBot="1" x14ac:dyDescent="0.4">
      <c r="A3161" s="71" t="s">
        <v>4780</v>
      </c>
      <c r="B3161" s="73">
        <v>513532</v>
      </c>
      <c r="C3161" s="71" t="s">
        <v>170</v>
      </c>
      <c r="D3161" s="71" t="s">
        <v>525</v>
      </c>
    </row>
    <row r="3162" spans="1:4" ht="58.5" thickBot="1" x14ac:dyDescent="0.4">
      <c r="A3162" s="71" t="s">
        <v>4781</v>
      </c>
      <c r="B3162" s="73">
        <v>530095</v>
      </c>
      <c r="C3162" s="71" t="s">
        <v>170</v>
      </c>
      <c r="D3162" s="71" t="s">
        <v>202</v>
      </c>
    </row>
    <row r="3163" spans="1:4" ht="44" thickBot="1" x14ac:dyDescent="0.4">
      <c r="A3163" s="71" t="s">
        <v>4782</v>
      </c>
      <c r="B3163" s="73">
        <v>533178</v>
      </c>
      <c r="C3163" s="71" t="s">
        <v>4783</v>
      </c>
      <c r="D3163" s="71" t="s">
        <v>185</v>
      </c>
    </row>
    <row r="3164" spans="1:4" ht="58.5" thickBot="1" x14ac:dyDescent="0.4">
      <c r="A3164" s="71" t="s">
        <v>4784</v>
      </c>
      <c r="B3164" s="73">
        <v>500192</v>
      </c>
      <c r="C3164" s="71" t="s">
        <v>170</v>
      </c>
      <c r="D3164" s="71" t="s">
        <v>185</v>
      </c>
    </row>
    <row r="3165" spans="1:4" ht="58.5" thickBot="1" x14ac:dyDescent="0.4">
      <c r="A3165" s="71" t="s">
        <v>4785</v>
      </c>
      <c r="B3165" s="73">
        <v>522205</v>
      </c>
      <c r="C3165" s="71" t="s">
        <v>4786</v>
      </c>
      <c r="D3165" s="71" t="s">
        <v>568</v>
      </c>
    </row>
    <row r="3166" spans="1:4" ht="73" thickBot="1" x14ac:dyDescent="0.4">
      <c r="A3166" s="71" t="s">
        <v>4787</v>
      </c>
      <c r="B3166" s="73">
        <v>531746</v>
      </c>
      <c r="C3166" s="71" t="s">
        <v>4788</v>
      </c>
      <c r="D3166" s="71" t="s">
        <v>256</v>
      </c>
    </row>
    <row r="3167" spans="1:4" ht="58.5" thickBot="1" x14ac:dyDescent="0.4">
      <c r="A3167" s="71" t="s">
        <v>4789</v>
      </c>
      <c r="B3167" s="73">
        <v>533605</v>
      </c>
      <c r="C3167" s="71" t="s">
        <v>4790</v>
      </c>
      <c r="D3167" s="71" t="s">
        <v>568</v>
      </c>
    </row>
    <row r="3168" spans="1:4" ht="58.5" thickBot="1" x14ac:dyDescent="0.4">
      <c r="A3168" s="71" t="s">
        <v>4791</v>
      </c>
      <c r="B3168" s="73">
        <v>506022</v>
      </c>
      <c r="C3168" s="71" t="s">
        <v>4792</v>
      </c>
      <c r="D3168" s="71" t="s">
        <v>202</v>
      </c>
    </row>
    <row r="3169" spans="1:4" ht="29.5" thickBot="1" x14ac:dyDescent="0.4">
      <c r="A3169" s="71" t="s">
        <v>4793</v>
      </c>
      <c r="B3169" s="73">
        <v>542684</v>
      </c>
      <c r="C3169" s="71" t="s">
        <v>4794</v>
      </c>
      <c r="D3169" s="71" t="s">
        <v>290</v>
      </c>
    </row>
    <row r="3170" spans="1:4" ht="58.5" thickBot="1" x14ac:dyDescent="0.4">
      <c r="A3170" s="71" t="s">
        <v>4795</v>
      </c>
      <c r="B3170" s="73">
        <v>533239</v>
      </c>
      <c r="C3170" s="71" t="s">
        <v>4796</v>
      </c>
      <c r="D3170" s="71" t="s">
        <v>568</v>
      </c>
    </row>
    <row r="3171" spans="1:4" ht="87.5" thickBot="1" x14ac:dyDescent="0.4">
      <c r="A3171" s="71" t="s">
        <v>4797</v>
      </c>
      <c r="B3171" s="73">
        <v>531437</v>
      </c>
      <c r="C3171" s="71" t="s">
        <v>170</v>
      </c>
      <c r="D3171" s="71" t="s">
        <v>185</v>
      </c>
    </row>
    <row r="3172" spans="1:4" ht="73" thickBot="1" x14ac:dyDescent="0.4">
      <c r="A3172" s="71" t="s">
        <v>4798</v>
      </c>
      <c r="B3172" s="73">
        <v>531172</v>
      </c>
      <c r="C3172" s="71" t="s">
        <v>170</v>
      </c>
      <c r="D3172" s="71" t="s">
        <v>185</v>
      </c>
    </row>
    <row r="3173" spans="1:4" ht="44" thickBot="1" x14ac:dyDescent="0.4">
      <c r="A3173" s="71" t="s">
        <v>4799</v>
      </c>
      <c r="B3173" s="73">
        <v>519014</v>
      </c>
      <c r="C3173" s="71" t="s">
        <v>170</v>
      </c>
      <c r="D3173" s="71" t="s">
        <v>185</v>
      </c>
    </row>
    <row r="3174" spans="1:4" ht="44" thickBot="1" x14ac:dyDescent="0.4">
      <c r="A3174" s="71" t="s">
        <v>4800</v>
      </c>
      <c r="B3174" s="73">
        <v>519014</v>
      </c>
      <c r="C3174" s="71" t="s">
        <v>170</v>
      </c>
      <c r="D3174" s="71" t="s">
        <v>185</v>
      </c>
    </row>
    <row r="3175" spans="1:4" ht="44" thickBot="1" x14ac:dyDescent="0.4">
      <c r="A3175" s="71" t="s">
        <v>4801</v>
      </c>
      <c r="B3175" s="73">
        <v>540724</v>
      </c>
      <c r="C3175" s="71" t="s">
        <v>4802</v>
      </c>
      <c r="D3175" s="71" t="s">
        <v>230</v>
      </c>
    </row>
    <row r="3176" spans="1:4" ht="44" thickBot="1" x14ac:dyDescent="0.4">
      <c r="A3176" s="71" t="s">
        <v>4803</v>
      </c>
      <c r="B3176" s="73">
        <v>526490</v>
      </c>
      <c r="C3176" s="71" t="s">
        <v>170</v>
      </c>
      <c r="D3176" s="71" t="s">
        <v>665</v>
      </c>
    </row>
    <row r="3177" spans="1:4" ht="58.5" thickBot="1" x14ac:dyDescent="0.4">
      <c r="A3177" s="71" t="s">
        <v>4804</v>
      </c>
      <c r="B3177" s="73">
        <v>531257</v>
      </c>
      <c r="C3177" s="71" t="s">
        <v>170</v>
      </c>
      <c r="D3177" s="71" t="s">
        <v>330</v>
      </c>
    </row>
    <row r="3178" spans="1:4" ht="58.5" thickBot="1" x14ac:dyDescent="0.4">
      <c r="A3178" s="71" t="s">
        <v>4805</v>
      </c>
      <c r="B3178" s="73">
        <v>540901</v>
      </c>
      <c r="C3178" s="71" t="s">
        <v>4806</v>
      </c>
      <c r="D3178" s="71" t="s">
        <v>171</v>
      </c>
    </row>
    <row r="3179" spans="1:4" ht="87.5" thickBot="1" x14ac:dyDescent="0.4">
      <c r="A3179" s="71" t="s">
        <v>4807</v>
      </c>
      <c r="B3179" s="73">
        <v>506107</v>
      </c>
      <c r="C3179" s="71" t="s">
        <v>170</v>
      </c>
      <c r="D3179" s="71" t="s">
        <v>591</v>
      </c>
    </row>
    <row r="3180" spans="1:4" ht="58.5" thickBot="1" x14ac:dyDescent="0.4">
      <c r="A3180" s="71" t="s">
        <v>4808</v>
      </c>
      <c r="B3180" s="73">
        <v>539636</v>
      </c>
      <c r="C3180" s="71" t="s">
        <v>4809</v>
      </c>
      <c r="D3180" s="71" t="s">
        <v>525</v>
      </c>
    </row>
    <row r="3181" spans="1:4" ht="58.5" thickBot="1" x14ac:dyDescent="0.4">
      <c r="A3181" s="71" t="s">
        <v>4810</v>
      </c>
      <c r="B3181" s="73">
        <v>523874</v>
      </c>
      <c r="C3181" s="71" t="s">
        <v>170</v>
      </c>
      <c r="D3181" s="71" t="s">
        <v>192</v>
      </c>
    </row>
    <row r="3182" spans="1:4" ht="58.5" thickBot="1" x14ac:dyDescent="0.4">
      <c r="A3182" s="71" t="s">
        <v>4811</v>
      </c>
      <c r="B3182" s="73">
        <v>517258</v>
      </c>
      <c r="C3182" s="71" t="s">
        <v>170</v>
      </c>
      <c r="D3182" s="71" t="s">
        <v>712</v>
      </c>
    </row>
    <row r="3183" spans="1:4" ht="58.5" thickBot="1" x14ac:dyDescent="0.4">
      <c r="A3183" s="71" t="s">
        <v>4812</v>
      </c>
      <c r="B3183" s="73">
        <v>523539</v>
      </c>
      <c r="C3183" s="71" t="s">
        <v>4813</v>
      </c>
      <c r="D3183" s="71" t="s">
        <v>1090</v>
      </c>
    </row>
    <row r="3184" spans="1:4" ht="58.5" thickBot="1" x14ac:dyDescent="0.4">
      <c r="A3184" s="71" t="s">
        <v>4814</v>
      </c>
      <c r="B3184" s="73">
        <v>523539</v>
      </c>
      <c r="C3184" s="71" t="s">
        <v>4813</v>
      </c>
      <c r="D3184" s="71" t="s">
        <v>1090</v>
      </c>
    </row>
    <row r="3185" spans="1:4" ht="44" thickBot="1" x14ac:dyDescent="0.4">
      <c r="A3185" s="71" t="s">
        <v>4815</v>
      </c>
      <c r="B3185" s="71" t="s">
        <v>170</v>
      </c>
      <c r="C3185" s="71" t="s">
        <v>4816</v>
      </c>
      <c r="D3185" s="71" t="s">
        <v>261</v>
      </c>
    </row>
    <row r="3186" spans="1:4" ht="87.5" thickBot="1" x14ac:dyDescent="0.4">
      <c r="A3186" s="71" t="s">
        <v>4817</v>
      </c>
      <c r="B3186" s="73">
        <v>530669</v>
      </c>
      <c r="C3186" s="71" t="s">
        <v>170</v>
      </c>
      <c r="D3186" s="71" t="s">
        <v>153</v>
      </c>
    </row>
    <row r="3187" spans="1:4" ht="44" thickBot="1" x14ac:dyDescent="0.4">
      <c r="A3187" s="71" t="s">
        <v>4818</v>
      </c>
      <c r="B3187" s="73">
        <v>530331</v>
      </c>
      <c r="C3187" s="71" t="s">
        <v>170</v>
      </c>
      <c r="D3187" s="71" t="s">
        <v>185</v>
      </c>
    </row>
    <row r="3188" spans="1:4" ht="58.5" thickBot="1" x14ac:dyDescent="0.4">
      <c r="A3188" s="71" t="s">
        <v>4819</v>
      </c>
      <c r="B3188" s="73">
        <v>780007</v>
      </c>
      <c r="C3188" s="71" t="s">
        <v>170</v>
      </c>
      <c r="D3188" s="71" t="s">
        <v>261</v>
      </c>
    </row>
    <row r="3189" spans="1:4" ht="44" thickBot="1" x14ac:dyDescent="0.4">
      <c r="A3189" s="71" t="s">
        <v>4820</v>
      </c>
      <c r="B3189" s="73">
        <v>526247</v>
      </c>
      <c r="C3189" s="71" t="s">
        <v>4821</v>
      </c>
      <c r="D3189" s="71" t="s">
        <v>330</v>
      </c>
    </row>
    <row r="3190" spans="1:4" ht="44" thickBot="1" x14ac:dyDescent="0.4">
      <c r="A3190" s="71" t="s">
        <v>4822</v>
      </c>
      <c r="B3190" s="73">
        <v>500540</v>
      </c>
      <c r="C3190" s="71" t="s">
        <v>4823</v>
      </c>
      <c r="D3190" s="71" t="s">
        <v>178</v>
      </c>
    </row>
    <row r="3191" spans="1:4" ht="44" thickBot="1" x14ac:dyDescent="0.4">
      <c r="A3191" s="71" t="s">
        <v>4824</v>
      </c>
      <c r="B3191" s="73">
        <v>513291</v>
      </c>
      <c r="C3191" s="71" t="s">
        <v>170</v>
      </c>
      <c r="D3191" s="71" t="s">
        <v>493</v>
      </c>
    </row>
    <row r="3192" spans="1:4" ht="58.5" thickBot="1" x14ac:dyDescent="0.4">
      <c r="A3192" s="71" t="s">
        <v>4825</v>
      </c>
      <c r="B3192" s="73">
        <v>514354</v>
      </c>
      <c r="C3192" s="71" t="s">
        <v>4826</v>
      </c>
      <c r="D3192" s="71" t="s">
        <v>218</v>
      </c>
    </row>
    <row r="3193" spans="1:4" ht="44" thickBot="1" x14ac:dyDescent="0.4">
      <c r="A3193" s="71" t="s">
        <v>4827</v>
      </c>
      <c r="B3193" s="73">
        <v>509835</v>
      </c>
      <c r="C3193" s="71" t="s">
        <v>170</v>
      </c>
      <c r="D3193" s="71" t="s">
        <v>185</v>
      </c>
    </row>
    <row r="3194" spans="1:4" ht="44" thickBot="1" x14ac:dyDescent="0.4">
      <c r="A3194" s="71" t="s">
        <v>4828</v>
      </c>
      <c r="B3194" s="73">
        <v>531802</v>
      </c>
      <c r="C3194" s="71" t="s">
        <v>170</v>
      </c>
      <c r="D3194" s="71" t="s">
        <v>256</v>
      </c>
    </row>
    <row r="3195" spans="1:4" ht="58.5" thickBot="1" x14ac:dyDescent="0.4">
      <c r="A3195" s="71" t="s">
        <v>4829</v>
      </c>
      <c r="B3195" s="73">
        <v>509077</v>
      </c>
      <c r="C3195" s="71" t="s">
        <v>4830</v>
      </c>
      <c r="D3195" s="71" t="s">
        <v>1772</v>
      </c>
    </row>
    <row r="3196" spans="1:4" ht="58.5" thickBot="1" x14ac:dyDescent="0.4">
      <c r="A3196" s="71" t="s">
        <v>4831</v>
      </c>
      <c r="B3196" s="73">
        <v>533274</v>
      </c>
      <c r="C3196" s="71" t="s">
        <v>4832</v>
      </c>
      <c r="D3196" s="71" t="s">
        <v>256</v>
      </c>
    </row>
    <row r="3197" spans="1:4" ht="58.5" thickBot="1" x14ac:dyDescent="0.4">
      <c r="A3197" s="71" t="s">
        <v>4833</v>
      </c>
      <c r="B3197" s="73">
        <v>540293</v>
      </c>
      <c r="C3197" s="71" t="s">
        <v>4834</v>
      </c>
      <c r="D3197" s="71" t="s">
        <v>525</v>
      </c>
    </row>
    <row r="3198" spans="1:4" ht="58.5" thickBot="1" x14ac:dyDescent="0.4">
      <c r="A3198" s="71" t="s">
        <v>4835</v>
      </c>
      <c r="B3198" s="73">
        <v>519262</v>
      </c>
      <c r="C3198" s="71" t="s">
        <v>170</v>
      </c>
      <c r="D3198" s="71" t="s">
        <v>368</v>
      </c>
    </row>
    <row r="3199" spans="1:4" ht="44" thickBot="1" x14ac:dyDescent="0.4">
      <c r="A3199" s="71" t="s">
        <v>4836</v>
      </c>
      <c r="B3199" s="73">
        <v>531246</v>
      </c>
      <c r="C3199" s="71" t="s">
        <v>170</v>
      </c>
      <c r="D3199" s="71" t="s">
        <v>419</v>
      </c>
    </row>
    <row r="3200" spans="1:4" ht="44" thickBot="1" x14ac:dyDescent="0.4">
      <c r="A3200" s="71" t="s">
        <v>4837</v>
      </c>
      <c r="B3200" s="73">
        <v>530589</v>
      </c>
      <c r="C3200" s="71" t="s">
        <v>170</v>
      </c>
      <c r="D3200" s="71" t="s">
        <v>290</v>
      </c>
    </row>
    <row r="3201" spans="1:4" ht="58.5" thickBot="1" x14ac:dyDescent="0.4">
      <c r="A3201" s="71" t="s">
        <v>4838</v>
      </c>
      <c r="B3201" s="73">
        <v>535514</v>
      </c>
      <c r="C3201" s="71" t="s">
        <v>170</v>
      </c>
      <c r="D3201" s="71" t="s">
        <v>187</v>
      </c>
    </row>
    <row r="3202" spans="1:4" ht="73" thickBot="1" x14ac:dyDescent="0.4">
      <c r="A3202" s="71" t="s">
        <v>4839</v>
      </c>
      <c r="B3202" s="73">
        <v>540404</v>
      </c>
      <c r="C3202" s="71" t="s">
        <v>170</v>
      </c>
      <c r="D3202" s="71" t="s">
        <v>368</v>
      </c>
    </row>
    <row r="3203" spans="1:4" ht="44" thickBot="1" x14ac:dyDescent="0.4">
      <c r="A3203" s="71" t="s">
        <v>4840</v>
      </c>
      <c r="B3203" s="73">
        <v>532748</v>
      </c>
      <c r="C3203" s="71" t="s">
        <v>4841</v>
      </c>
      <c r="D3203" s="71" t="s">
        <v>173</v>
      </c>
    </row>
    <row r="3204" spans="1:4" ht="44" thickBot="1" x14ac:dyDescent="0.4">
      <c r="A3204" s="71" t="s">
        <v>4842</v>
      </c>
      <c r="B3204" s="73">
        <v>519299</v>
      </c>
      <c r="C3204" s="71" t="s">
        <v>170</v>
      </c>
      <c r="D3204" s="71" t="s">
        <v>419</v>
      </c>
    </row>
    <row r="3205" spans="1:4" ht="116.5" thickBot="1" x14ac:dyDescent="0.4">
      <c r="A3205" s="71" t="s">
        <v>4843</v>
      </c>
      <c r="B3205" s="73">
        <v>530695</v>
      </c>
      <c r="C3205" s="71" t="s">
        <v>170</v>
      </c>
      <c r="D3205" s="71" t="s">
        <v>256</v>
      </c>
    </row>
    <row r="3206" spans="1:4" ht="44" thickBot="1" x14ac:dyDescent="0.4">
      <c r="A3206" s="71" t="s">
        <v>4844</v>
      </c>
      <c r="B3206" s="73">
        <v>500337</v>
      </c>
      <c r="C3206" s="71" t="s">
        <v>4845</v>
      </c>
      <c r="D3206" s="71" t="s">
        <v>153</v>
      </c>
    </row>
    <row r="3207" spans="1:4" ht="87.5" thickBot="1" x14ac:dyDescent="0.4">
      <c r="A3207" s="71" t="s">
        <v>4846</v>
      </c>
      <c r="B3207" s="73">
        <v>521149</v>
      </c>
      <c r="C3207" s="71" t="s">
        <v>170</v>
      </c>
      <c r="D3207" s="71" t="s">
        <v>256</v>
      </c>
    </row>
    <row r="3208" spans="1:4" ht="87.5" thickBot="1" x14ac:dyDescent="0.4">
      <c r="A3208" s="71" t="s">
        <v>4847</v>
      </c>
      <c r="B3208" s="73">
        <v>521149</v>
      </c>
      <c r="C3208" s="71" t="s">
        <v>170</v>
      </c>
      <c r="D3208" s="71" t="s">
        <v>256</v>
      </c>
    </row>
    <row r="3209" spans="1:4" ht="44" thickBot="1" x14ac:dyDescent="0.4">
      <c r="A3209" s="71" t="s">
        <v>4848</v>
      </c>
      <c r="B3209" s="73">
        <v>531735</v>
      </c>
      <c r="C3209" s="71" t="s">
        <v>170</v>
      </c>
      <c r="D3209" s="71" t="s">
        <v>187</v>
      </c>
    </row>
    <row r="3210" spans="1:4" ht="58.5" thickBot="1" x14ac:dyDescent="0.4">
      <c r="A3210" s="71" t="s">
        <v>4849</v>
      </c>
      <c r="B3210" s="73">
        <v>500338</v>
      </c>
      <c r="C3210" s="71" t="s">
        <v>4850</v>
      </c>
      <c r="D3210" s="71" t="s">
        <v>183</v>
      </c>
    </row>
    <row r="3211" spans="1:4" ht="73" thickBot="1" x14ac:dyDescent="0.4">
      <c r="A3211" s="71" t="s">
        <v>4851</v>
      </c>
      <c r="B3211" s="73">
        <v>512217</v>
      </c>
      <c r="C3211" s="71" t="s">
        <v>170</v>
      </c>
      <c r="D3211" s="71" t="s">
        <v>187</v>
      </c>
    </row>
    <row r="3212" spans="1:4" ht="73" thickBot="1" x14ac:dyDescent="0.4">
      <c r="A3212" s="71" t="s">
        <v>4852</v>
      </c>
      <c r="B3212" s="73">
        <v>531688</v>
      </c>
      <c r="C3212" s="71" t="s">
        <v>170</v>
      </c>
      <c r="D3212" s="71" t="s">
        <v>263</v>
      </c>
    </row>
    <row r="3213" spans="1:4" ht="58.5" thickBot="1" x14ac:dyDescent="0.4">
      <c r="A3213" s="71" t="s">
        <v>4853</v>
      </c>
      <c r="B3213" s="73">
        <v>531688</v>
      </c>
      <c r="C3213" s="71" t="s">
        <v>170</v>
      </c>
      <c r="D3213" s="71" t="s">
        <v>263</v>
      </c>
    </row>
    <row r="3214" spans="1:4" ht="58.5" thickBot="1" x14ac:dyDescent="0.4">
      <c r="A3214" s="71" t="s">
        <v>4854</v>
      </c>
      <c r="B3214" s="71" t="s">
        <v>170</v>
      </c>
      <c r="C3214" s="71" t="s">
        <v>4855</v>
      </c>
      <c r="D3214" s="71" t="s">
        <v>181</v>
      </c>
    </row>
    <row r="3215" spans="1:4" ht="58.5" thickBot="1" x14ac:dyDescent="0.4">
      <c r="A3215" s="71" t="s">
        <v>4856</v>
      </c>
      <c r="B3215" s="73">
        <v>539359</v>
      </c>
      <c r="C3215" s="71" t="s">
        <v>170</v>
      </c>
      <c r="D3215" s="71" t="s">
        <v>1090</v>
      </c>
    </row>
    <row r="3216" spans="1:4" ht="73" thickBot="1" x14ac:dyDescent="0.4">
      <c r="A3216" s="71" t="s">
        <v>4857</v>
      </c>
      <c r="B3216" s="73">
        <v>532387</v>
      </c>
      <c r="C3216" s="71" t="s">
        <v>4858</v>
      </c>
      <c r="D3216" s="71" t="s">
        <v>173</v>
      </c>
    </row>
    <row r="3217" spans="1:4" ht="58.5" thickBot="1" x14ac:dyDescent="0.4">
      <c r="A3217" s="71" t="s">
        <v>4859</v>
      </c>
      <c r="B3217" s="73">
        <v>524580</v>
      </c>
      <c r="C3217" s="71" t="s">
        <v>170</v>
      </c>
      <c r="D3217" s="71" t="s">
        <v>192</v>
      </c>
    </row>
    <row r="3218" spans="1:4" ht="58.5" thickBot="1" x14ac:dyDescent="0.4">
      <c r="A3218" s="71" t="s">
        <v>4860</v>
      </c>
      <c r="B3218" s="73">
        <v>511557</v>
      </c>
      <c r="C3218" s="71" t="s">
        <v>170</v>
      </c>
      <c r="D3218" s="71" t="s">
        <v>591</v>
      </c>
    </row>
    <row r="3219" spans="1:4" ht="44" thickBot="1" x14ac:dyDescent="0.4">
      <c r="A3219" s="71" t="s">
        <v>4861</v>
      </c>
      <c r="B3219" s="73">
        <v>512105</v>
      </c>
      <c r="C3219" s="71" t="s">
        <v>170</v>
      </c>
      <c r="D3219" s="71" t="s">
        <v>591</v>
      </c>
    </row>
    <row r="3220" spans="1:4" ht="73" thickBot="1" x14ac:dyDescent="0.4">
      <c r="A3220" s="71" t="s">
        <v>4862</v>
      </c>
      <c r="B3220" s="73">
        <v>526009</v>
      </c>
      <c r="C3220" s="71" t="s">
        <v>170</v>
      </c>
      <c r="D3220" s="71" t="s">
        <v>192</v>
      </c>
    </row>
    <row r="3221" spans="1:4" ht="73" thickBot="1" x14ac:dyDescent="0.4">
      <c r="A3221" s="71" t="s">
        <v>4863</v>
      </c>
      <c r="B3221" s="73">
        <v>526009</v>
      </c>
      <c r="C3221" s="71" t="s">
        <v>170</v>
      </c>
      <c r="D3221" s="71" t="s">
        <v>192</v>
      </c>
    </row>
    <row r="3222" spans="1:4" ht="58.5" thickBot="1" x14ac:dyDescent="0.4">
      <c r="A3222" s="71" t="s">
        <v>4864</v>
      </c>
      <c r="B3222" s="71" t="s">
        <v>170</v>
      </c>
      <c r="C3222" s="71" t="s">
        <v>4865</v>
      </c>
      <c r="D3222" s="71" t="s">
        <v>192</v>
      </c>
    </row>
    <row r="3223" spans="1:4" ht="102" thickBot="1" x14ac:dyDescent="0.4">
      <c r="A3223" s="71" t="s">
        <v>4866</v>
      </c>
      <c r="B3223" s="73">
        <v>500459</v>
      </c>
      <c r="C3223" s="71" t="s">
        <v>4867</v>
      </c>
      <c r="D3223" s="71" t="s">
        <v>352</v>
      </c>
    </row>
    <row r="3224" spans="1:4" ht="87.5" thickBot="1" x14ac:dyDescent="0.4">
      <c r="A3224" s="71" t="s">
        <v>4868</v>
      </c>
      <c r="B3224" s="73">
        <v>531265</v>
      </c>
      <c r="C3224" s="71" t="s">
        <v>170</v>
      </c>
      <c r="D3224" s="71" t="s">
        <v>250</v>
      </c>
    </row>
    <row r="3225" spans="1:4" ht="44" thickBot="1" x14ac:dyDescent="0.4">
      <c r="A3225" s="71" t="s">
        <v>4869</v>
      </c>
      <c r="B3225" s="71" t="s">
        <v>170</v>
      </c>
      <c r="C3225" s="71" t="s">
        <v>4870</v>
      </c>
      <c r="D3225" s="71" t="s">
        <v>181</v>
      </c>
    </row>
    <row r="3226" spans="1:4" ht="58.5" thickBot="1" x14ac:dyDescent="0.4">
      <c r="A3226" s="71" t="s">
        <v>4871</v>
      </c>
      <c r="B3226" s="73">
        <v>526494</v>
      </c>
      <c r="C3226" s="71" t="s">
        <v>170</v>
      </c>
      <c r="D3226" s="71" t="s">
        <v>365</v>
      </c>
    </row>
    <row r="3227" spans="1:4" ht="44" thickBot="1" x14ac:dyDescent="0.4">
      <c r="A3227" s="71" t="s">
        <v>4872</v>
      </c>
      <c r="B3227" s="73">
        <v>590057</v>
      </c>
      <c r="C3227" s="71" t="s">
        <v>4873</v>
      </c>
      <c r="D3227" s="71" t="s">
        <v>263</v>
      </c>
    </row>
    <row r="3228" spans="1:4" ht="44" thickBot="1" x14ac:dyDescent="0.4">
      <c r="A3228" s="71" t="s">
        <v>4874</v>
      </c>
      <c r="B3228" s="73">
        <v>590057</v>
      </c>
      <c r="C3228" s="71" t="s">
        <v>4873</v>
      </c>
      <c r="D3228" s="71" t="s">
        <v>263</v>
      </c>
    </row>
    <row r="3229" spans="1:4" ht="58.5" thickBot="1" x14ac:dyDescent="0.4">
      <c r="A3229" s="71" t="s">
        <v>4875</v>
      </c>
      <c r="B3229" s="73">
        <v>540703</v>
      </c>
      <c r="C3229" s="71" t="s">
        <v>170</v>
      </c>
      <c r="D3229" s="71" t="s">
        <v>254</v>
      </c>
    </row>
    <row r="3230" spans="1:4" ht="73" thickBot="1" x14ac:dyDescent="0.4">
      <c r="A3230" s="71" t="s">
        <v>4876</v>
      </c>
      <c r="B3230" s="73">
        <v>532647</v>
      </c>
      <c r="C3230" s="71" t="s">
        <v>4877</v>
      </c>
      <c r="D3230" s="71" t="s">
        <v>284</v>
      </c>
    </row>
    <row r="3231" spans="1:4" ht="73" thickBot="1" x14ac:dyDescent="0.4">
      <c r="A3231" s="71" t="s">
        <v>4878</v>
      </c>
      <c r="B3231" s="73">
        <v>532647</v>
      </c>
      <c r="C3231" s="71" t="s">
        <v>4877</v>
      </c>
      <c r="D3231" s="71" t="s">
        <v>284</v>
      </c>
    </row>
    <row r="3232" spans="1:4" ht="58.5" thickBot="1" x14ac:dyDescent="0.4">
      <c r="A3232" s="71" t="s">
        <v>4879</v>
      </c>
      <c r="B3232" s="73">
        <v>534675</v>
      </c>
      <c r="C3232" s="71" t="s">
        <v>4880</v>
      </c>
      <c r="D3232" s="71" t="s">
        <v>256</v>
      </c>
    </row>
    <row r="3233" spans="1:4" ht="87.5" thickBot="1" x14ac:dyDescent="0.4">
      <c r="A3233" s="71" t="s">
        <v>4881</v>
      </c>
      <c r="B3233" s="73">
        <v>505502</v>
      </c>
      <c r="C3233" s="71" t="s">
        <v>170</v>
      </c>
      <c r="D3233" s="71" t="s">
        <v>153</v>
      </c>
    </row>
    <row r="3234" spans="1:4" ht="58.5" thickBot="1" x14ac:dyDescent="0.4">
      <c r="A3234" s="71" t="s">
        <v>4882</v>
      </c>
      <c r="B3234" s="73">
        <v>526801</v>
      </c>
      <c r="C3234" s="71" t="s">
        <v>4883</v>
      </c>
      <c r="D3234" s="71" t="s">
        <v>568</v>
      </c>
    </row>
    <row r="3235" spans="1:4" ht="58.5" thickBot="1" x14ac:dyDescent="0.4">
      <c r="A3235" s="71" t="s">
        <v>4884</v>
      </c>
      <c r="B3235" s="73">
        <v>540544</v>
      </c>
      <c r="C3235" s="71" t="s">
        <v>4885</v>
      </c>
      <c r="D3235" s="71" t="s">
        <v>568</v>
      </c>
    </row>
    <row r="3236" spans="1:4" ht="44" thickBot="1" x14ac:dyDescent="0.4">
      <c r="A3236" s="71" t="s">
        <v>4886</v>
      </c>
      <c r="B3236" s="73">
        <v>532524</v>
      </c>
      <c r="C3236" s="71" t="s">
        <v>4887</v>
      </c>
      <c r="D3236" s="71" t="s">
        <v>309</v>
      </c>
    </row>
    <row r="3237" spans="1:4" ht="87.5" thickBot="1" x14ac:dyDescent="0.4">
      <c r="A3237" s="71" t="s">
        <v>4888</v>
      </c>
      <c r="B3237" s="73">
        <v>533344</v>
      </c>
      <c r="C3237" s="71" t="s">
        <v>4889</v>
      </c>
      <c r="D3237" s="71" t="s">
        <v>187</v>
      </c>
    </row>
    <row r="3238" spans="1:4" ht="44" thickBot="1" x14ac:dyDescent="0.4">
      <c r="A3238" s="71" t="s">
        <v>4890</v>
      </c>
      <c r="B3238" s="73">
        <v>532524</v>
      </c>
      <c r="C3238" s="71" t="s">
        <v>4887</v>
      </c>
      <c r="D3238" s="71" t="s">
        <v>309</v>
      </c>
    </row>
    <row r="3239" spans="1:4" ht="44" thickBot="1" x14ac:dyDescent="0.4">
      <c r="A3239" s="71" t="s">
        <v>4891</v>
      </c>
      <c r="B3239" s="73">
        <v>539006</v>
      </c>
      <c r="C3239" s="71" t="s">
        <v>170</v>
      </c>
      <c r="D3239" s="71" t="s">
        <v>1090</v>
      </c>
    </row>
    <row r="3240" spans="1:4" ht="58.5" thickBot="1" x14ac:dyDescent="0.4">
      <c r="A3240" s="71" t="s">
        <v>4892</v>
      </c>
      <c r="B3240" s="73">
        <v>509220</v>
      </c>
      <c r="C3240" s="71" t="s">
        <v>4893</v>
      </c>
      <c r="D3240" s="71" t="s">
        <v>192</v>
      </c>
    </row>
    <row r="3241" spans="1:4" ht="58.5" thickBot="1" x14ac:dyDescent="0.4">
      <c r="A3241" s="71" t="s">
        <v>4894</v>
      </c>
      <c r="B3241" s="73">
        <v>539785</v>
      </c>
      <c r="C3241" s="71" t="s">
        <v>4895</v>
      </c>
      <c r="D3241" s="71" t="s">
        <v>164</v>
      </c>
    </row>
    <row r="3242" spans="1:4" ht="58.5" thickBot="1" x14ac:dyDescent="0.4">
      <c r="A3242" s="71" t="s">
        <v>4896</v>
      </c>
      <c r="B3242" s="73">
        <v>512591</v>
      </c>
      <c r="C3242" s="71" t="s">
        <v>170</v>
      </c>
      <c r="D3242" s="71" t="s">
        <v>192</v>
      </c>
    </row>
    <row r="3243" spans="1:4" ht="44" thickBot="1" x14ac:dyDescent="0.4">
      <c r="A3243" s="71" t="s">
        <v>4897</v>
      </c>
      <c r="B3243" s="71" t="s">
        <v>170</v>
      </c>
      <c r="C3243" s="71" t="s">
        <v>4898</v>
      </c>
      <c r="D3243" s="71" t="s">
        <v>181</v>
      </c>
    </row>
    <row r="3244" spans="1:4" ht="58.5" thickBot="1" x14ac:dyDescent="0.4">
      <c r="A3244" s="71" t="s">
        <v>4899</v>
      </c>
      <c r="B3244" s="73">
        <v>512461</v>
      </c>
      <c r="C3244" s="71" t="s">
        <v>170</v>
      </c>
      <c r="D3244" s="71" t="s">
        <v>192</v>
      </c>
    </row>
    <row r="3245" spans="1:4" ht="73" thickBot="1" x14ac:dyDescent="0.4">
      <c r="A3245" s="71" t="s">
        <v>4900</v>
      </c>
      <c r="B3245" s="73">
        <v>512099</v>
      </c>
      <c r="C3245" s="71" t="s">
        <v>170</v>
      </c>
      <c r="D3245" s="71" t="s">
        <v>284</v>
      </c>
    </row>
    <row r="3246" spans="1:4" ht="58.5" thickBot="1" x14ac:dyDescent="0.4">
      <c r="A3246" s="71" t="s">
        <v>4901</v>
      </c>
      <c r="B3246" s="73">
        <v>532693</v>
      </c>
      <c r="C3246" s="71" t="s">
        <v>4902</v>
      </c>
      <c r="D3246" s="71" t="s">
        <v>568</v>
      </c>
    </row>
    <row r="3247" spans="1:4" ht="44" thickBot="1" x14ac:dyDescent="0.4">
      <c r="A3247" s="71" t="s">
        <v>4903</v>
      </c>
      <c r="B3247" s="73">
        <v>533295</v>
      </c>
      <c r="C3247" s="71" t="s">
        <v>4904</v>
      </c>
      <c r="D3247" s="71" t="s">
        <v>488</v>
      </c>
    </row>
    <row r="3248" spans="1:4" ht="73" thickBot="1" x14ac:dyDescent="0.4">
      <c r="A3248" s="71" t="s">
        <v>4905</v>
      </c>
      <c r="B3248" s="73">
        <v>506852</v>
      </c>
      <c r="C3248" s="71" t="s">
        <v>170</v>
      </c>
      <c r="D3248" s="71" t="s">
        <v>218</v>
      </c>
    </row>
    <row r="3249" spans="1:4" ht="87.5" thickBot="1" x14ac:dyDescent="0.4">
      <c r="A3249" s="71" t="s">
        <v>4906</v>
      </c>
      <c r="B3249" s="73">
        <v>506618</v>
      </c>
      <c r="C3249" s="71" t="s">
        <v>4907</v>
      </c>
      <c r="D3249" s="71" t="s">
        <v>314</v>
      </c>
    </row>
    <row r="3250" spans="1:4" ht="58.5" thickBot="1" x14ac:dyDescent="0.4">
      <c r="A3250" s="71" t="s">
        <v>4908</v>
      </c>
      <c r="B3250" s="73">
        <v>500346</v>
      </c>
      <c r="C3250" s="71" t="s">
        <v>170</v>
      </c>
      <c r="D3250" s="71" t="s">
        <v>316</v>
      </c>
    </row>
    <row r="3251" spans="1:4" ht="44" thickBot="1" x14ac:dyDescent="0.4">
      <c r="A3251" s="71" t="s">
        <v>4909</v>
      </c>
      <c r="B3251" s="73">
        <v>532461</v>
      </c>
      <c r="C3251" s="71" t="s">
        <v>4910</v>
      </c>
      <c r="D3251" s="71" t="s">
        <v>488</v>
      </c>
    </row>
    <row r="3252" spans="1:4" ht="44" thickBot="1" x14ac:dyDescent="0.4">
      <c r="A3252" s="71" t="s">
        <v>4911</v>
      </c>
      <c r="B3252" s="73">
        <v>532891</v>
      </c>
      <c r="C3252" s="71" t="s">
        <v>4912</v>
      </c>
      <c r="D3252" s="71" t="s">
        <v>256</v>
      </c>
    </row>
    <row r="3253" spans="1:4" ht="58.5" thickBot="1" x14ac:dyDescent="0.4">
      <c r="A3253" s="71" t="s">
        <v>4913</v>
      </c>
      <c r="B3253" s="73">
        <v>540492</v>
      </c>
      <c r="C3253" s="71" t="s">
        <v>170</v>
      </c>
      <c r="D3253" s="71" t="s">
        <v>192</v>
      </c>
    </row>
    <row r="3254" spans="1:4" ht="44" thickBot="1" x14ac:dyDescent="0.4">
      <c r="A3254" s="71" t="s">
        <v>4914</v>
      </c>
      <c r="B3254" s="73">
        <v>523315</v>
      </c>
      <c r="C3254" s="71" t="s">
        <v>170</v>
      </c>
      <c r="D3254" s="71" t="s">
        <v>164</v>
      </c>
    </row>
    <row r="3255" spans="1:4" ht="58.5" thickBot="1" x14ac:dyDescent="0.4">
      <c r="A3255" s="71" t="s">
        <v>4915</v>
      </c>
      <c r="B3255" s="73">
        <v>538993</v>
      </c>
      <c r="C3255" s="71" t="s">
        <v>170</v>
      </c>
      <c r="D3255" s="71" t="s">
        <v>256</v>
      </c>
    </row>
    <row r="3256" spans="1:4" ht="58.5" thickBot="1" x14ac:dyDescent="0.4">
      <c r="A3256" s="71" t="s">
        <v>4916</v>
      </c>
      <c r="B3256" s="73">
        <v>540159</v>
      </c>
      <c r="C3256" s="71" t="s">
        <v>170</v>
      </c>
      <c r="D3256" s="71" t="s">
        <v>173</v>
      </c>
    </row>
    <row r="3257" spans="1:4" ht="58.5" thickBot="1" x14ac:dyDescent="0.4">
      <c r="A3257" s="71" t="s">
        <v>4917</v>
      </c>
      <c r="B3257" s="73">
        <v>538647</v>
      </c>
      <c r="C3257" s="71" t="s">
        <v>170</v>
      </c>
      <c r="D3257" s="71" t="s">
        <v>187</v>
      </c>
    </row>
    <row r="3258" spans="1:4" ht="87.5" thickBot="1" x14ac:dyDescent="0.4">
      <c r="A3258" s="71" t="s">
        <v>4918</v>
      </c>
      <c r="B3258" s="71" t="s">
        <v>170</v>
      </c>
      <c r="C3258" s="71" t="s">
        <v>4919</v>
      </c>
      <c r="D3258" s="71" t="s">
        <v>181</v>
      </c>
    </row>
    <row r="3259" spans="1:4" ht="58.5" thickBot="1" x14ac:dyDescent="0.4">
      <c r="A3259" s="71" t="s">
        <v>4920</v>
      </c>
      <c r="B3259" s="73">
        <v>531562</v>
      </c>
      <c r="C3259" s="71" t="s">
        <v>170</v>
      </c>
      <c r="D3259" s="71" t="s">
        <v>185</v>
      </c>
    </row>
    <row r="3260" spans="1:4" ht="44" thickBot="1" x14ac:dyDescent="0.4">
      <c r="A3260" s="71" t="s">
        <v>4921</v>
      </c>
      <c r="B3260" s="73">
        <v>517556</v>
      </c>
      <c r="C3260" s="71" t="s">
        <v>4922</v>
      </c>
      <c r="D3260" s="71" t="s">
        <v>256</v>
      </c>
    </row>
    <row r="3261" spans="1:4" ht="29.5" thickBot="1" x14ac:dyDescent="0.4">
      <c r="A3261" s="71" t="s">
        <v>4923</v>
      </c>
      <c r="B3261" s="73">
        <v>532689</v>
      </c>
      <c r="C3261" s="71" t="s">
        <v>4924</v>
      </c>
      <c r="D3261" s="71" t="s">
        <v>171</v>
      </c>
    </row>
    <row r="3262" spans="1:4" ht="58.5" thickBot="1" x14ac:dyDescent="0.4">
      <c r="A3262" s="71" t="s">
        <v>4925</v>
      </c>
      <c r="B3262" s="73">
        <v>536659</v>
      </c>
      <c r="C3262" s="71" t="s">
        <v>170</v>
      </c>
      <c r="D3262" s="71" t="s">
        <v>568</v>
      </c>
    </row>
    <row r="3263" spans="1:4" ht="44" thickBot="1" x14ac:dyDescent="0.4">
      <c r="A3263" s="71" t="s">
        <v>4926</v>
      </c>
      <c r="B3263" s="73">
        <v>534109</v>
      </c>
      <c r="C3263" s="71" t="s">
        <v>170</v>
      </c>
      <c r="D3263" s="71" t="s">
        <v>187</v>
      </c>
    </row>
    <row r="3264" spans="1:4" ht="73" thickBot="1" x14ac:dyDescent="0.4">
      <c r="A3264" s="71" t="s">
        <v>4927</v>
      </c>
      <c r="B3264" s="73">
        <v>511116</v>
      </c>
      <c r="C3264" s="71" t="s">
        <v>170</v>
      </c>
      <c r="D3264" s="71" t="s">
        <v>1114</v>
      </c>
    </row>
    <row r="3265" spans="1:4" ht="44" thickBot="1" x14ac:dyDescent="0.4">
      <c r="A3265" s="71" t="s">
        <v>4928</v>
      </c>
      <c r="B3265" s="73">
        <v>538596</v>
      </c>
      <c r="C3265" s="71" t="s">
        <v>170</v>
      </c>
      <c r="D3265" s="71" t="s">
        <v>256</v>
      </c>
    </row>
    <row r="3266" spans="1:4" ht="87.5" thickBot="1" x14ac:dyDescent="0.4">
      <c r="A3266" s="71" t="s">
        <v>4929</v>
      </c>
      <c r="B3266" s="73">
        <v>530281</v>
      </c>
      <c r="C3266" s="71" t="s">
        <v>170</v>
      </c>
      <c r="D3266" s="71" t="s">
        <v>365</v>
      </c>
    </row>
    <row r="3267" spans="1:4" ht="87.5" thickBot="1" x14ac:dyDescent="0.4">
      <c r="A3267" s="71" t="s">
        <v>4930</v>
      </c>
      <c r="B3267" s="73">
        <v>530281</v>
      </c>
      <c r="C3267" s="71" t="s">
        <v>170</v>
      </c>
      <c r="D3267" s="71" t="s">
        <v>365</v>
      </c>
    </row>
    <row r="3268" spans="1:4" ht="116.5" thickBot="1" x14ac:dyDescent="0.4">
      <c r="A3268" s="71" t="s">
        <v>4931</v>
      </c>
      <c r="B3268" s="73">
        <v>590099</v>
      </c>
      <c r="C3268" s="71" t="s">
        <v>4932</v>
      </c>
      <c r="D3268" s="71" t="s">
        <v>153</v>
      </c>
    </row>
    <row r="3269" spans="1:4" ht="116.5" thickBot="1" x14ac:dyDescent="0.4">
      <c r="A3269" s="71" t="s">
        <v>4933</v>
      </c>
      <c r="B3269" s="73">
        <v>590110</v>
      </c>
      <c r="C3269" s="71" t="s">
        <v>4934</v>
      </c>
      <c r="D3269" s="71" t="s">
        <v>153</v>
      </c>
    </row>
    <row r="3270" spans="1:4" ht="44" thickBot="1" x14ac:dyDescent="0.4">
      <c r="A3270" s="71" t="s">
        <v>4935</v>
      </c>
      <c r="B3270" s="73">
        <v>539978</v>
      </c>
      <c r="C3270" s="71" t="s">
        <v>4936</v>
      </c>
      <c r="D3270" s="71" t="s">
        <v>159</v>
      </c>
    </row>
    <row r="3271" spans="1:4" ht="73" thickBot="1" x14ac:dyDescent="0.4">
      <c r="A3271" s="71" t="s">
        <v>4937</v>
      </c>
      <c r="B3271" s="73">
        <v>539962</v>
      </c>
      <c r="C3271" s="71" t="s">
        <v>170</v>
      </c>
      <c r="D3271" s="71" t="s">
        <v>187</v>
      </c>
    </row>
    <row r="3272" spans="1:4" ht="58.5" thickBot="1" x14ac:dyDescent="0.4">
      <c r="A3272" s="71" t="s">
        <v>4938</v>
      </c>
      <c r="B3272" s="73">
        <v>535719</v>
      </c>
      <c r="C3272" s="71" t="s">
        <v>170</v>
      </c>
      <c r="D3272" s="71" t="s">
        <v>156</v>
      </c>
    </row>
    <row r="3273" spans="1:4" ht="58.5" thickBot="1" x14ac:dyDescent="0.4">
      <c r="A3273" s="71" t="s">
        <v>4939</v>
      </c>
      <c r="B3273" s="73">
        <v>535719</v>
      </c>
      <c r="C3273" s="71" t="s">
        <v>170</v>
      </c>
      <c r="D3273" s="71" t="s">
        <v>156</v>
      </c>
    </row>
    <row r="3274" spans="1:4" ht="73" thickBot="1" x14ac:dyDescent="0.4">
      <c r="A3274" s="71" t="s">
        <v>4940</v>
      </c>
      <c r="B3274" s="73">
        <v>539678</v>
      </c>
      <c r="C3274" s="71" t="s">
        <v>4941</v>
      </c>
      <c r="D3274" s="71" t="s">
        <v>263</v>
      </c>
    </row>
    <row r="3275" spans="1:4" ht="58.5" thickBot="1" x14ac:dyDescent="0.4">
      <c r="A3275" s="71" t="s">
        <v>4942</v>
      </c>
      <c r="B3275" s="73">
        <v>532866</v>
      </c>
      <c r="C3275" s="71" t="s">
        <v>4943</v>
      </c>
      <c r="D3275" s="71" t="s">
        <v>156</v>
      </c>
    </row>
    <row r="3276" spans="1:4" ht="58.5" thickBot="1" x14ac:dyDescent="0.4">
      <c r="A3276" s="71" t="s">
        <v>4944</v>
      </c>
      <c r="B3276" s="73">
        <v>532024</v>
      </c>
      <c r="C3276" s="71" t="s">
        <v>170</v>
      </c>
      <c r="D3276" s="71" t="s">
        <v>153</v>
      </c>
    </row>
    <row r="3277" spans="1:4" ht="58.5" thickBot="1" x14ac:dyDescent="0.4">
      <c r="A3277" s="71" t="s">
        <v>4945</v>
      </c>
      <c r="B3277" s="73">
        <v>536456</v>
      </c>
      <c r="C3277" s="71" t="s">
        <v>170</v>
      </c>
      <c r="D3277" s="71" t="s">
        <v>368</v>
      </c>
    </row>
    <row r="3278" spans="1:4" ht="29.5" thickBot="1" x14ac:dyDescent="0.4">
      <c r="A3278" s="71" t="s">
        <v>4946</v>
      </c>
      <c r="B3278" s="73">
        <v>509845</v>
      </c>
      <c r="C3278" s="71" t="s">
        <v>170</v>
      </c>
      <c r="D3278" s="71" t="s">
        <v>256</v>
      </c>
    </row>
    <row r="3279" spans="1:4" ht="87.5" thickBot="1" x14ac:dyDescent="0.4">
      <c r="A3279" s="71" t="s">
        <v>4947</v>
      </c>
      <c r="B3279" s="71" t="s">
        <v>170</v>
      </c>
      <c r="C3279" s="71" t="s">
        <v>4948</v>
      </c>
      <c r="D3279" s="71" t="s">
        <v>181</v>
      </c>
    </row>
    <row r="3280" spans="1:4" ht="58.5" thickBot="1" x14ac:dyDescent="0.4">
      <c r="A3280" s="71" t="s">
        <v>4949</v>
      </c>
      <c r="B3280" s="73">
        <v>533284</v>
      </c>
      <c r="C3280" s="71" t="s">
        <v>4950</v>
      </c>
      <c r="D3280" s="71" t="s">
        <v>568</v>
      </c>
    </row>
    <row r="3281" spans="1:4" ht="44" thickBot="1" x14ac:dyDescent="0.4">
      <c r="A3281" s="71" t="s">
        <v>4951</v>
      </c>
      <c r="B3281" s="73">
        <v>530917</v>
      </c>
      <c r="C3281" s="71" t="s">
        <v>170</v>
      </c>
      <c r="D3281" s="71" t="s">
        <v>591</v>
      </c>
    </row>
    <row r="3282" spans="1:4" ht="73" thickBot="1" x14ac:dyDescent="0.4">
      <c r="A3282" s="71" t="s">
        <v>4952</v>
      </c>
      <c r="B3282" s="73">
        <v>517447</v>
      </c>
      <c r="C3282" s="71" t="s">
        <v>4953</v>
      </c>
      <c r="D3282" s="71" t="s">
        <v>263</v>
      </c>
    </row>
    <row r="3283" spans="1:4" ht="58.5" thickBot="1" x14ac:dyDescent="0.4">
      <c r="A3283" s="71" t="s">
        <v>4954</v>
      </c>
      <c r="B3283" s="73">
        <v>517447</v>
      </c>
      <c r="C3283" s="71" t="s">
        <v>4953</v>
      </c>
      <c r="D3283" s="71" t="s">
        <v>263</v>
      </c>
    </row>
    <row r="3284" spans="1:4" ht="73" thickBot="1" x14ac:dyDescent="0.4">
      <c r="A3284" s="71" t="s">
        <v>4955</v>
      </c>
      <c r="B3284" s="73">
        <v>532735</v>
      </c>
      <c r="C3284" s="71" t="s">
        <v>4956</v>
      </c>
      <c r="D3284" s="71" t="s">
        <v>156</v>
      </c>
    </row>
    <row r="3285" spans="1:4" ht="58.5" thickBot="1" x14ac:dyDescent="0.4">
      <c r="A3285" s="71" t="s">
        <v>4957</v>
      </c>
      <c r="B3285" s="73">
        <v>512565</v>
      </c>
      <c r="C3285" s="71" t="s">
        <v>170</v>
      </c>
      <c r="D3285" s="71" t="s">
        <v>368</v>
      </c>
    </row>
    <row r="3286" spans="1:4" ht="44" thickBot="1" x14ac:dyDescent="0.4">
      <c r="A3286" s="71" t="s">
        <v>4958</v>
      </c>
      <c r="B3286" s="73">
        <v>538119</v>
      </c>
      <c r="C3286" s="71" t="s">
        <v>170</v>
      </c>
      <c r="D3286" s="71" t="s">
        <v>185</v>
      </c>
    </row>
    <row r="3287" spans="1:4" ht="58.5" thickBot="1" x14ac:dyDescent="0.4">
      <c r="A3287" s="71" t="s">
        <v>4959</v>
      </c>
      <c r="B3287" s="73">
        <v>524502</v>
      </c>
      <c r="C3287" s="71" t="s">
        <v>170</v>
      </c>
      <c r="D3287" s="71" t="s">
        <v>1337</v>
      </c>
    </row>
    <row r="3288" spans="1:4" ht="58.5" thickBot="1" x14ac:dyDescent="0.4">
      <c r="A3288" s="71" t="s">
        <v>4960</v>
      </c>
      <c r="B3288" s="73">
        <v>524502</v>
      </c>
      <c r="C3288" s="71" t="s">
        <v>170</v>
      </c>
      <c r="D3288" s="71" t="s">
        <v>1337</v>
      </c>
    </row>
    <row r="3289" spans="1:4" ht="58.5" thickBot="1" x14ac:dyDescent="0.4">
      <c r="A3289" s="71" t="s">
        <v>4961</v>
      </c>
      <c r="B3289" s="73">
        <v>502271</v>
      </c>
      <c r="C3289" s="71" t="s">
        <v>170</v>
      </c>
      <c r="D3289" s="71" t="s">
        <v>355</v>
      </c>
    </row>
    <row r="3290" spans="1:4" ht="58.5" thickBot="1" x14ac:dyDescent="0.4">
      <c r="A3290" s="71" t="s">
        <v>4962</v>
      </c>
      <c r="B3290" s="73">
        <v>520073</v>
      </c>
      <c r="C3290" s="71" t="s">
        <v>170</v>
      </c>
      <c r="D3290" s="71" t="s">
        <v>525</v>
      </c>
    </row>
    <row r="3291" spans="1:4" ht="73" thickBot="1" x14ac:dyDescent="0.4">
      <c r="A3291" s="71" t="s">
        <v>4963</v>
      </c>
      <c r="B3291" s="73">
        <v>590070</v>
      </c>
      <c r="C3291" s="71" t="s">
        <v>4964</v>
      </c>
      <c r="D3291" s="71" t="s">
        <v>173</v>
      </c>
    </row>
    <row r="3292" spans="1:4" ht="73" thickBot="1" x14ac:dyDescent="0.4">
      <c r="A3292" s="71" t="s">
        <v>4965</v>
      </c>
      <c r="B3292" s="73">
        <v>590070</v>
      </c>
      <c r="C3292" s="71" t="s">
        <v>4964</v>
      </c>
      <c r="D3292" s="71" t="s">
        <v>173</v>
      </c>
    </row>
    <row r="3293" spans="1:4" ht="73" thickBot="1" x14ac:dyDescent="0.4">
      <c r="A3293" s="71" t="s">
        <v>4966</v>
      </c>
      <c r="B3293" s="73">
        <v>532692</v>
      </c>
      <c r="C3293" s="71" t="s">
        <v>4967</v>
      </c>
      <c r="D3293" s="71" t="s">
        <v>365</v>
      </c>
    </row>
    <row r="3294" spans="1:4" ht="73" thickBot="1" x14ac:dyDescent="0.4">
      <c r="A3294" s="71" t="s">
        <v>4968</v>
      </c>
      <c r="B3294" s="73">
        <v>539673</v>
      </c>
      <c r="C3294" s="71" t="s">
        <v>170</v>
      </c>
      <c r="D3294" s="71" t="s">
        <v>204</v>
      </c>
    </row>
    <row r="3295" spans="1:4" ht="73" thickBot="1" x14ac:dyDescent="0.4">
      <c r="A3295" s="71" t="s">
        <v>4969</v>
      </c>
      <c r="B3295" s="73">
        <v>531273</v>
      </c>
      <c r="C3295" s="71" t="s">
        <v>170</v>
      </c>
      <c r="D3295" s="71" t="s">
        <v>256</v>
      </c>
    </row>
    <row r="3296" spans="1:4" ht="73" thickBot="1" x14ac:dyDescent="0.4">
      <c r="A3296" s="71" t="s">
        <v>4970</v>
      </c>
      <c r="B3296" s="73">
        <v>531273</v>
      </c>
      <c r="C3296" s="71" t="s">
        <v>170</v>
      </c>
      <c r="D3296" s="71" t="s">
        <v>256</v>
      </c>
    </row>
    <row r="3297" spans="1:4" ht="58.5" thickBot="1" x14ac:dyDescent="0.4">
      <c r="A3297" s="71" t="s">
        <v>4971</v>
      </c>
      <c r="B3297" s="73">
        <v>539814</v>
      </c>
      <c r="C3297" s="71" t="s">
        <v>170</v>
      </c>
      <c r="D3297" s="71" t="s">
        <v>192</v>
      </c>
    </row>
    <row r="3298" spans="1:4" ht="73" thickBot="1" x14ac:dyDescent="0.4">
      <c r="A3298" s="71" t="s">
        <v>4972</v>
      </c>
      <c r="B3298" s="73">
        <v>540125</v>
      </c>
      <c r="C3298" s="71" t="s">
        <v>170</v>
      </c>
      <c r="D3298" s="71" t="s">
        <v>284</v>
      </c>
    </row>
    <row r="3299" spans="1:4" ht="58.5" thickBot="1" x14ac:dyDescent="0.4">
      <c r="A3299" s="71" t="s">
        <v>4973</v>
      </c>
      <c r="B3299" s="73">
        <v>532497</v>
      </c>
      <c r="C3299" s="71" t="s">
        <v>4974</v>
      </c>
      <c r="D3299" s="71" t="s">
        <v>802</v>
      </c>
    </row>
    <row r="3300" spans="1:4" ht="73" thickBot="1" x14ac:dyDescent="0.4">
      <c r="A3300" s="71" t="s">
        <v>4975</v>
      </c>
      <c r="B3300" s="73">
        <v>531412</v>
      </c>
      <c r="C3300" s="71" t="s">
        <v>170</v>
      </c>
      <c r="D3300" s="71" t="s">
        <v>352</v>
      </c>
    </row>
    <row r="3301" spans="1:4" ht="58.5" thickBot="1" x14ac:dyDescent="0.4">
      <c r="A3301" s="71" t="s">
        <v>4976</v>
      </c>
      <c r="B3301" s="73">
        <v>531412</v>
      </c>
      <c r="C3301" s="71" t="s">
        <v>170</v>
      </c>
      <c r="D3301" s="71" t="s">
        <v>352</v>
      </c>
    </row>
    <row r="3302" spans="1:4" ht="73" thickBot="1" x14ac:dyDescent="0.4">
      <c r="A3302" s="71" t="s">
        <v>4977</v>
      </c>
      <c r="B3302" s="73">
        <v>539837</v>
      </c>
      <c r="C3302" s="71" t="s">
        <v>170</v>
      </c>
      <c r="D3302" s="71" t="s">
        <v>355</v>
      </c>
    </row>
    <row r="3303" spans="1:4" ht="73" thickBot="1" x14ac:dyDescent="0.4">
      <c r="A3303" s="71" t="s">
        <v>4978</v>
      </c>
      <c r="B3303" s="73">
        <v>526813</v>
      </c>
      <c r="C3303" s="71" t="s">
        <v>170</v>
      </c>
      <c r="D3303" s="71" t="s">
        <v>2340</v>
      </c>
    </row>
    <row r="3304" spans="1:4" ht="58.5" thickBot="1" x14ac:dyDescent="0.4">
      <c r="A3304" s="71" t="s">
        <v>4979</v>
      </c>
      <c r="B3304" s="73">
        <v>531552</v>
      </c>
      <c r="C3304" s="71" t="s">
        <v>170</v>
      </c>
      <c r="D3304" s="71" t="s">
        <v>256</v>
      </c>
    </row>
    <row r="3305" spans="1:4" ht="58.5" thickBot="1" x14ac:dyDescent="0.4">
      <c r="A3305" s="71" t="s">
        <v>4980</v>
      </c>
      <c r="B3305" s="73">
        <v>538921</v>
      </c>
      <c r="C3305" s="71" t="s">
        <v>170</v>
      </c>
      <c r="D3305" s="71" t="s">
        <v>368</v>
      </c>
    </row>
    <row r="3306" spans="1:4" ht="58.5" thickBot="1" x14ac:dyDescent="0.4">
      <c r="A3306" s="71" t="s">
        <v>4981</v>
      </c>
      <c r="B3306" s="73">
        <v>514316</v>
      </c>
      <c r="C3306" s="71" t="s">
        <v>170</v>
      </c>
      <c r="D3306" s="71" t="s">
        <v>185</v>
      </c>
    </row>
    <row r="3307" spans="1:4" ht="73" thickBot="1" x14ac:dyDescent="0.4">
      <c r="A3307" s="71" t="s">
        <v>4982</v>
      </c>
      <c r="B3307" s="73">
        <v>531887</v>
      </c>
      <c r="C3307" s="71" t="s">
        <v>170</v>
      </c>
      <c r="D3307" s="71" t="s">
        <v>284</v>
      </c>
    </row>
    <row r="3308" spans="1:4" ht="58.5" thickBot="1" x14ac:dyDescent="0.4">
      <c r="A3308" s="71" t="s">
        <v>4983</v>
      </c>
      <c r="B3308" s="73">
        <v>540270</v>
      </c>
      <c r="C3308" s="71" t="s">
        <v>170</v>
      </c>
      <c r="D3308" s="71" t="s">
        <v>192</v>
      </c>
    </row>
    <row r="3309" spans="1:4" ht="73" thickBot="1" x14ac:dyDescent="0.4">
      <c r="A3309" s="71" t="s">
        <v>4984</v>
      </c>
      <c r="B3309" s="73">
        <v>542649</v>
      </c>
      <c r="C3309" s="71" t="s">
        <v>4985</v>
      </c>
      <c r="D3309" s="71" t="s">
        <v>4986</v>
      </c>
    </row>
    <row r="3310" spans="1:4" ht="44" thickBot="1" x14ac:dyDescent="0.4">
      <c r="A3310" s="71" t="s">
        <v>4987</v>
      </c>
      <c r="B3310" s="73">
        <v>500339</v>
      </c>
      <c r="C3310" s="71" t="s">
        <v>4988</v>
      </c>
      <c r="D3310" s="71" t="s">
        <v>384</v>
      </c>
    </row>
    <row r="3311" spans="1:4" ht="58.5" thickBot="1" x14ac:dyDescent="0.4">
      <c r="A3311" s="71" t="s">
        <v>4989</v>
      </c>
      <c r="B3311" s="73">
        <v>532441</v>
      </c>
      <c r="C3311" s="71" t="s">
        <v>170</v>
      </c>
      <c r="D3311" s="71" t="s">
        <v>185</v>
      </c>
    </row>
    <row r="3312" spans="1:4" ht="73" thickBot="1" x14ac:dyDescent="0.4">
      <c r="A3312" s="71" t="s">
        <v>4990</v>
      </c>
      <c r="B3312" s="73">
        <v>531694</v>
      </c>
      <c r="C3312" s="71" t="s">
        <v>170</v>
      </c>
      <c r="D3312" s="71" t="s">
        <v>256</v>
      </c>
    </row>
    <row r="3313" spans="1:4" ht="58.5" thickBot="1" x14ac:dyDescent="0.4">
      <c r="A3313" s="71" t="s">
        <v>4991</v>
      </c>
      <c r="B3313" s="73">
        <v>523523</v>
      </c>
      <c r="C3313" s="71" t="s">
        <v>4992</v>
      </c>
      <c r="D3313" s="71" t="s">
        <v>164</v>
      </c>
    </row>
    <row r="3314" spans="1:4" ht="73" thickBot="1" x14ac:dyDescent="0.4">
      <c r="A3314" s="71" t="s">
        <v>4993</v>
      </c>
      <c r="B3314" s="73">
        <v>530111</v>
      </c>
      <c r="C3314" s="71" t="s">
        <v>170</v>
      </c>
      <c r="D3314" s="71" t="s">
        <v>365</v>
      </c>
    </row>
    <row r="3315" spans="1:4" ht="58.5" thickBot="1" x14ac:dyDescent="0.4">
      <c r="A3315" s="71" t="s">
        <v>4994</v>
      </c>
      <c r="B3315" s="73">
        <v>530699</v>
      </c>
      <c r="C3315" s="71" t="s">
        <v>4995</v>
      </c>
      <c r="D3315" s="71" t="s">
        <v>185</v>
      </c>
    </row>
    <row r="3316" spans="1:4" ht="73" thickBot="1" x14ac:dyDescent="0.4">
      <c r="A3316" s="71" t="s">
        <v>4996</v>
      </c>
      <c r="B3316" s="73">
        <v>532826</v>
      </c>
      <c r="C3316" s="71" t="s">
        <v>4997</v>
      </c>
      <c r="D3316" s="71" t="s">
        <v>909</v>
      </c>
    </row>
    <row r="3317" spans="1:4" ht="87.5" thickBot="1" x14ac:dyDescent="0.4">
      <c r="A3317" s="71" t="s">
        <v>4998</v>
      </c>
      <c r="B3317" s="73">
        <v>503127</v>
      </c>
      <c r="C3317" s="71" t="s">
        <v>170</v>
      </c>
      <c r="D3317" s="71" t="s">
        <v>159</v>
      </c>
    </row>
    <row r="3318" spans="1:4" ht="58.5" thickBot="1" x14ac:dyDescent="0.4">
      <c r="A3318" s="71" t="s">
        <v>4999</v>
      </c>
      <c r="B3318" s="73">
        <v>532503</v>
      </c>
      <c r="C3318" s="71" t="s">
        <v>170</v>
      </c>
      <c r="D3318" s="71" t="s">
        <v>185</v>
      </c>
    </row>
    <row r="3319" spans="1:4" ht="87.5" thickBot="1" x14ac:dyDescent="0.4">
      <c r="A3319" s="71" t="s">
        <v>5000</v>
      </c>
      <c r="B3319" s="73">
        <v>538707</v>
      </c>
      <c r="C3319" s="71" t="s">
        <v>170</v>
      </c>
      <c r="D3319" s="71" t="s">
        <v>365</v>
      </c>
    </row>
    <row r="3320" spans="1:4" ht="73" thickBot="1" x14ac:dyDescent="0.4">
      <c r="A3320" s="71" t="s">
        <v>5001</v>
      </c>
      <c r="B3320" s="73">
        <v>526873</v>
      </c>
      <c r="C3320" s="71" t="s">
        <v>170</v>
      </c>
      <c r="D3320" s="71" t="s">
        <v>380</v>
      </c>
    </row>
    <row r="3321" spans="1:4" ht="73" thickBot="1" x14ac:dyDescent="0.4">
      <c r="A3321" s="71" t="s">
        <v>5002</v>
      </c>
      <c r="B3321" s="73">
        <v>530253</v>
      </c>
      <c r="C3321" s="71" t="s">
        <v>170</v>
      </c>
      <c r="D3321" s="71" t="s">
        <v>493</v>
      </c>
    </row>
    <row r="3322" spans="1:4" ht="44" thickBot="1" x14ac:dyDescent="0.4">
      <c r="A3322" s="71" t="s">
        <v>5003</v>
      </c>
      <c r="B3322" s="73">
        <v>507962</v>
      </c>
      <c r="C3322" s="71" t="s">
        <v>170</v>
      </c>
      <c r="D3322" s="71" t="s">
        <v>187</v>
      </c>
    </row>
    <row r="3323" spans="1:4" ht="58.5" thickBot="1" x14ac:dyDescent="0.4">
      <c r="A3323" s="71" t="s">
        <v>5004</v>
      </c>
      <c r="B3323" s="73">
        <v>526662</v>
      </c>
      <c r="C3323" s="71" t="s">
        <v>5005</v>
      </c>
      <c r="D3323" s="71" t="s">
        <v>568</v>
      </c>
    </row>
    <row r="3324" spans="1:4" ht="73" thickBot="1" x14ac:dyDescent="0.4">
      <c r="A3324" s="71" t="s">
        <v>5006</v>
      </c>
      <c r="B3324" s="73">
        <v>531500</v>
      </c>
      <c r="C3324" s="71" t="s">
        <v>5007</v>
      </c>
      <c r="D3324" s="71" t="s">
        <v>284</v>
      </c>
    </row>
    <row r="3325" spans="1:4" ht="73" thickBot="1" x14ac:dyDescent="0.4">
      <c r="A3325" s="71" t="s">
        <v>5008</v>
      </c>
      <c r="B3325" s="73">
        <v>526823</v>
      </c>
      <c r="C3325" s="71" t="s">
        <v>170</v>
      </c>
      <c r="D3325" s="71" t="s">
        <v>256</v>
      </c>
    </row>
    <row r="3326" spans="1:4" ht="58.5" thickBot="1" x14ac:dyDescent="0.4">
      <c r="A3326" s="71" t="s">
        <v>5009</v>
      </c>
      <c r="B3326" s="73">
        <v>514028</v>
      </c>
      <c r="C3326" s="71" t="s">
        <v>170</v>
      </c>
      <c r="D3326" s="71" t="s">
        <v>185</v>
      </c>
    </row>
    <row r="3327" spans="1:4" ht="73" thickBot="1" x14ac:dyDescent="0.4">
      <c r="A3327" s="71" t="s">
        <v>5010</v>
      </c>
      <c r="B3327" s="73">
        <v>539495</v>
      </c>
      <c r="C3327" s="71" t="s">
        <v>170</v>
      </c>
      <c r="D3327" s="71" t="s">
        <v>187</v>
      </c>
    </row>
    <row r="3328" spans="1:4" ht="58.5" thickBot="1" x14ac:dyDescent="0.4">
      <c r="A3328" s="71" t="s">
        <v>5011</v>
      </c>
      <c r="B3328" s="73">
        <v>513369</v>
      </c>
      <c r="C3328" s="71" t="s">
        <v>170</v>
      </c>
      <c r="D3328" s="71" t="s">
        <v>1090</v>
      </c>
    </row>
    <row r="3329" spans="1:4" ht="58.5" thickBot="1" x14ac:dyDescent="0.4">
      <c r="A3329" s="71" t="s">
        <v>5012</v>
      </c>
      <c r="B3329" s="71" t="s">
        <v>170</v>
      </c>
      <c r="C3329" s="71" t="s">
        <v>5013</v>
      </c>
      <c r="D3329" s="71" t="s">
        <v>181</v>
      </c>
    </row>
    <row r="3330" spans="1:4" ht="44" thickBot="1" x14ac:dyDescent="0.4">
      <c r="A3330" s="71" t="s">
        <v>5014</v>
      </c>
      <c r="B3330" s="73">
        <v>541601</v>
      </c>
      <c r="C3330" s="71" t="s">
        <v>170</v>
      </c>
      <c r="D3330" s="71" t="s">
        <v>208</v>
      </c>
    </row>
    <row r="3331" spans="1:4" ht="44" thickBot="1" x14ac:dyDescent="0.4">
      <c r="A3331" s="71" t="s">
        <v>5015</v>
      </c>
      <c r="B3331" s="73">
        <v>522257</v>
      </c>
      <c r="C3331" s="71" t="s">
        <v>170</v>
      </c>
      <c r="D3331" s="71" t="s">
        <v>178</v>
      </c>
    </row>
    <row r="3332" spans="1:4" ht="73" thickBot="1" x14ac:dyDescent="0.4">
      <c r="A3332" s="71" t="s">
        <v>5016</v>
      </c>
      <c r="B3332" s="73">
        <v>517522</v>
      </c>
      <c r="C3332" s="71" t="s">
        <v>170</v>
      </c>
      <c r="D3332" s="71" t="s">
        <v>525</v>
      </c>
    </row>
    <row r="3333" spans="1:4" ht="58.5" thickBot="1" x14ac:dyDescent="0.4">
      <c r="A3333" s="71" t="s">
        <v>5017</v>
      </c>
      <c r="B3333" s="73">
        <v>512409</v>
      </c>
      <c r="C3333" s="71" t="s">
        <v>170</v>
      </c>
      <c r="D3333" s="71" t="s">
        <v>187</v>
      </c>
    </row>
    <row r="3334" spans="1:4" ht="58.5" thickBot="1" x14ac:dyDescent="0.4">
      <c r="A3334" s="71" t="s">
        <v>5018</v>
      </c>
      <c r="B3334" s="71" t="s">
        <v>170</v>
      </c>
      <c r="C3334" s="71" t="s">
        <v>5019</v>
      </c>
      <c r="D3334" s="71" t="s">
        <v>181</v>
      </c>
    </row>
    <row r="3335" spans="1:4" ht="87.5" thickBot="1" x14ac:dyDescent="0.4">
      <c r="A3335" s="71" t="s">
        <v>5020</v>
      </c>
      <c r="B3335" s="73">
        <v>500354</v>
      </c>
      <c r="C3335" s="71" t="s">
        <v>5021</v>
      </c>
      <c r="D3335" s="71" t="s">
        <v>869</v>
      </c>
    </row>
    <row r="3336" spans="1:4" ht="44" thickBot="1" x14ac:dyDescent="0.4">
      <c r="A3336" s="71" t="s">
        <v>5022</v>
      </c>
      <c r="B3336" s="73">
        <v>532665</v>
      </c>
      <c r="C3336" s="71" t="s">
        <v>5023</v>
      </c>
      <c r="D3336" s="71" t="s">
        <v>185</v>
      </c>
    </row>
    <row r="3337" spans="1:4" ht="44" thickBot="1" x14ac:dyDescent="0.4">
      <c r="A3337" s="71" t="s">
        <v>5024</v>
      </c>
      <c r="B3337" s="73">
        <v>500355</v>
      </c>
      <c r="C3337" s="71" t="s">
        <v>5025</v>
      </c>
      <c r="D3337" s="71" t="s">
        <v>314</v>
      </c>
    </row>
    <row r="3338" spans="1:4" ht="44" thickBot="1" x14ac:dyDescent="0.4">
      <c r="A3338" s="71" t="s">
        <v>5026</v>
      </c>
      <c r="B3338" s="73">
        <v>500355</v>
      </c>
      <c r="C3338" s="71" t="s">
        <v>5025</v>
      </c>
      <c r="D3338" s="71" t="s">
        <v>314</v>
      </c>
    </row>
    <row r="3339" spans="1:4" ht="73" thickBot="1" x14ac:dyDescent="0.4">
      <c r="A3339" s="71" t="s">
        <v>5027</v>
      </c>
      <c r="B3339" s="73">
        <v>534734</v>
      </c>
      <c r="C3339" s="71" t="s">
        <v>170</v>
      </c>
      <c r="D3339" s="71" t="s">
        <v>330</v>
      </c>
    </row>
    <row r="3340" spans="1:4" ht="58.5" thickBot="1" x14ac:dyDescent="0.4">
      <c r="A3340" s="71" t="s">
        <v>5028</v>
      </c>
      <c r="B3340" s="73">
        <v>522281</v>
      </c>
      <c r="C3340" s="71" t="s">
        <v>170</v>
      </c>
      <c r="D3340" s="71" t="s">
        <v>468</v>
      </c>
    </row>
    <row r="3341" spans="1:4" ht="58.5" thickBot="1" x14ac:dyDescent="0.4">
      <c r="A3341" s="71" t="s">
        <v>5029</v>
      </c>
      <c r="B3341" s="73">
        <v>500357</v>
      </c>
      <c r="C3341" s="71" t="s">
        <v>170</v>
      </c>
      <c r="D3341" s="71" t="s">
        <v>164</v>
      </c>
    </row>
    <row r="3342" spans="1:4" ht="58.5" thickBot="1" x14ac:dyDescent="0.4">
      <c r="A3342" s="71" t="s">
        <v>5030</v>
      </c>
      <c r="B3342" s="73">
        <v>500358</v>
      </c>
      <c r="C3342" s="71" t="s">
        <v>170</v>
      </c>
      <c r="D3342" s="71" t="s">
        <v>187</v>
      </c>
    </row>
    <row r="3343" spans="1:4" ht="44" thickBot="1" x14ac:dyDescent="0.4">
      <c r="A3343" s="71" t="s">
        <v>5031</v>
      </c>
      <c r="B3343" s="73">
        <v>524037</v>
      </c>
      <c r="C3343" s="71" t="s">
        <v>170</v>
      </c>
      <c r="D3343" s="71" t="s">
        <v>678</v>
      </c>
    </row>
    <row r="3344" spans="1:4" ht="58.5" thickBot="1" x14ac:dyDescent="0.4">
      <c r="A3344" s="71" t="s">
        <v>5032</v>
      </c>
      <c r="B3344" s="73">
        <v>502587</v>
      </c>
      <c r="C3344" s="71" t="s">
        <v>170</v>
      </c>
      <c r="D3344" s="71" t="s">
        <v>164</v>
      </c>
    </row>
    <row r="3345" spans="1:4" ht="58.5" thickBot="1" x14ac:dyDescent="0.4">
      <c r="A3345" s="71" t="s">
        <v>5033</v>
      </c>
      <c r="B3345" s="73">
        <v>539309</v>
      </c>
      <c r="C3345" s="71" t="s">
        <v>5034</v>
      </c>
      <c r="D3345" s="71" t="s">
        <v>493</v>
      </c>
    </row>
    <row r="3346" spans="1:4" ht="58.5" thickBot="1" x14ac:dyDescent="0.4">
      <c r="A3346" s="71" t="s">
        <v>5035</v>
      </c>
      <c r="B3346" s="73">
        <v>523289</v>
      </c>
      <c r="C3346" s="71" t="s">
        <v>170</v>
      </c>
      <c r="D3346" s="71" t="s">
        <v>192</v>
      </c>
    </row>
    <row r="3347" spans="1:4" ht="58.5" thickBot="1" x14ac:dyDescent="0.4">
      <c r="A3347" s="71" t="s">
        <v>5036</v>
      </c>
      <c r="B3347" s="73">
        <v>515127</v>
      </c>
      <c r="C3347" s="71" t="s">
        <v>170</v>
      </c>
      <c r="D3347" s="71" t="s">
        <v>192</v>
      </c>
    </row>
    <row r="3348" spans="1:4" ht="87.5" thickBot="1" x14ac:dyDescent="0.4">
      <c r="A3348" s="71" t="s">
        <v>5037</v>
      </c>
      <c r="B3348" s="73">
        <v>538540</v>
      </c>
      <c r="C3348" s="71" t="s">
        <v>170</v>
      </c>
      <c r="D3348" s="71" t="s">
        <v>187</v>
      </c>
    </row>
    <row r="3349" spans="1:4" ht="44" thickBot="1" x14ac:dyDescent="0.4">
      <c r="A3349" s="71" t="s">
        <v>5038</v>
      </c>
      <c r="B3349" s="73">
        <v>532369</v>
      </c>
      <c r="C3349" s="71" t="s">
        <v>5039</v>
      </c>
      <c r="D3349" s="71" t="s">
        <v>698</v>
      </c>
    </row>
    <row r="3350" spans="1:4" ht="58.5" thickBot="1" x14ac:dyDescent="0.4">
      <c r="A3350" s="71" t="s">
        <v>5040</v>
      </c>
      <c r="B3350" s="73">
        <v>532370</v>
      </c>
      <c r="C3350" s="71" t="s">
        <v>5041</v>
      </c>
      <c r="D3350" s="71" t="s">
        <v>156</v>
      </c>
    </row>
    <row r="3351" spans="1:4" ht="58.5" thickBot="1" x14ac:dyDescent="0.4">
      <c r="A3351" s="71" t="s">
        <v>5042</v>
      </c>
      <c r="B3351" s="73">
        <v>514223</v>
      </c>
      <c r="C3351" s="71" t="s">
        <v>5043</v>
      </c>
      <c r="D3351" s="71" t="s">
        <v>192</v>
      </c>
    </row>
    <row r="3352" spans="1:4" ht="44" thickBot="1" x14ac:dyDescent="0.4">
      <c r="A3352" s="71" t="s">
        <v>5044</v>
      </c>
      <c r="B3352" s="73">
        <v>530951</v>
      </c>
      <c r="C3352" s="71" t="s">
        <v>170</v>
      </c>
      <c r="D3352" s="71" t="s">
        <v>263</v>
      </c>
    </row>
    <row r="3353" spans="1:4" ht="58.5" thickBot="1" x14ac:dyDescent="0.4">
      <c r="A3353" s="71" t="s">
        <v>5045</v>
      </c>
      <c r="B3353" s="73">
        <v>532527</v>
      </c>
      <c r="C3353" s="71" t="s">
        <v>5046</v>
      </c>
      <c r="D3353" s="71" t="s">
        <v>1090</v>
      </c>
    </row>
    <row r="3354" spans="1:4" ht="58.5" thickBot="1" x14ac:dyDescent="0.4">
      <c r="A3354" s="71" t="s">
        <v>5047</v>
      </c>
      <c r="B3354" s="73">
        <v>533262</v>
      </c>
      <c r="C3354" s="71" t="s">
        <v>5048</v>
      </c>
      <c r="D3354" s="71" t="s">
        <v>568</v>
      </c>
    </row>
    <row r="3355" spans="1:4" ht="58.5" thickBot="1" x14ac:dyDescent="0.4">
      <c r="A3355" s="71" t="s">
        <v>5049</v>
      </c>
      <c r="B3355" s="73">
        <v>532690</v>
      </c>
      <c r="C3355" s="71" t="s">
        <v>5050</v>
      </c>
      <c r="D3355" s="71" t="s">
        <v>202</v>
      </c>
    </row>
    <row r="3356" spans="1:4" ht="58.5" thickBot="1" x14ac:dyDescent="0.4">
      <c r="A3356" s="71" t="s">
        <v>5051</v>
      </c>
      <c r="B3356" s="73">
        <v>530925</v>
      </c>
      <c r="C3356" s="71" t="s">
        <v>170</v>
      </c>
      <c r="D3356" s="71" t="s">
        <v>187</v>
      </c>
    </row>
    <row r="3357" spans="1:4" ht="44" thickBot="1" x14ac:dyDescent="0.4">
      <c r="A3357" s="71" t="s">
        <v>5052</v>
      </c>
      <c r="B3357" s="73">
        <v>507490</v>
      </c>
      <c r="C3357" s="71" t="s">
        <v>5053</v>
      </c>
      <c r="D3357" s="71" t="s">
        <v>869</v>
      </c>
    </row>
    <row r="3358" spans="1:4" ht="58.5" thickBot="1" x14ac:dyDescent="0.4">
      <c r="A3358" s="71" t="s">
        <v>5054</v>
      </c>
      <c r="B3358" s="73">
        <v>531228</v>
      </c>
      <c r="C3358" s="71" t="s">
        <v>170</v>
      </c>
      <c r="D3358" s="71" t="s">
        <v>187</v>
      </c>
    </row>
    <row r="3359" spans="1:4" ht="58.5" thickBot="1" x14ac:dyDescent="0.4">
      <c r="A3359" s="71" t="s">
        <v>5055</v>
      </c>
      <c r="B3359" s="73">
        <v>532987</v>
      </c>
      <c r="C3359" s="71" t="s">
        <v>5056</v>
      </c>
      <c r="D3359" s="71" t="s">
        <v>525</v>
      </c>
    </row>
    <row r="3360" spans="1:4" ht="58.5" thickBot="1" x14ac:dyDescent="0.4">
      <c r="A3360" s="71" t="s">
        <v>5057</v>
      </c>
      <c r="B3360" s="73">
        <v>532988</v>
      </c>
      <c r="C3360" s="71" t="s">
        <v>5058</v>
      </c>
      <c r="D3360" s="71" t="s">
        <v>525</v>
      </c>
    </row>
    <row r="3361" spans="1:4" ht="58.5" thickBot="1" x14ac:dyDescent="0.4">
      <c r="A3361" s="71" t="s">
        <v>5059</v>
      </c>
      <c r="B3361" s="73">
        <v>505800</v>
      </c>
      <c r="C3361" s="71" t="s">
        <v>5060</v>
      </c>
      <c r="D3361" s="71" t="s">
        <v>525</v>
      </c>
    </row>
    <row r="3362" spans="1:4" ht="58.5" thickBot="1" x14ac:dyDescent="0.4">
      <c r="A3362" s="71" t="s">
        <v>5061</v>
      </c>
      <c r="B3362" s="73">
        <v>532661</v>
      </c>
      <c r="C3362" s="71" t="s">
        <v>5062</v>
      </c>
      <c r="D3362" s="71" t="s">
        <v>525</v>
      </c>
    </row>
    <row r="3363" spans="1:4" ht="58.5" thickBot="1" x14ac:dyDescent="0.4">
      <c r="A3363" s="71" t="s">
        <v>5063</v>
      </c>
      <c r="B3363" s="73">
        <v>541945</v>
      </c>
      <c r="C3363" s="71" t="s">
        <v>170</v>
      </c>
      <c r="D3363" s="71" t="s">
        <v>568</v>
      </c>
    </row>
    <row r="3364" spans="1:4" ht="44" thickBot="1" x14ac:dyDescent="0.4">
      <c r="A3364" s="71" t="s">
        <v>5064</v>
      </c>
      <c r="B3364" s="73">
        <v>531583</v>
      </c>
      <c r="C3364" s="71" t="s">
        <v>170</v>
      </c>
      <c r="D3364" s="71" t="s">
        <v>187</v>
      </c>
    </row>
    <row r="3365" spans="1:4" ht="44" thickBot="1" x14ac:dyDescent="0.4">
      <c r="A3365" s="71" t="s">
        <v>5065</v>
      </c>
      <c r="B3365" s="73">
        <v>500360</v>
      </c>
      <c r="C3365" s="71" t="s">
        <v>170</v>
      </c>
      <c r="D3365" s="71" t="s">
        <v>178</v>
      </c>
    </row>
    <row r="3366" spans="1:4" ht="44" thickBot="1" x14ac:dyDescent="0.4">
      <c r="A3366" s="71" t="s">
        <v>5066</v>
      </c>
      <c r="B3366" s="73">
        <v>501351</v>
      </c>
      <c r="C3366" s="71" t="s">
        <v>170</v>
      </c>
      <c r="D3366" s="71" t="s">
        <v>591</v>
      </c>
    </row>
    <row r="3367" spans="1:4" ht="73" thickBot="1" x14ac:dyDescent="0.4">
      <c r="A3367" s="71" t="s">
        <v>5067</v>
      </c>
      <c r="B3367" s="73">
        <v>507966</v>
      </c>
      <c r="C3367" s="71" t="s">
        <v>170</v>
      </c>
      <c r="D3367" s="71" t="s">
        <v>371</v>
      </c>
    </row>
    <row r="3368" spans="1:4" ht="116.5" thickBot="1" x14ac:dyDescent="0.4">
      <c r="A3368" s="71" t="s">
        <v>5068</v>
      </c>
      <c r="B3368" s="73">
        <v>522207</v>
      </c>
      <c r="C3368" s="71" t="s">
        <v>170</v>
      </c>
      <c r="D3368" s="71" t="s">
        <v>525</v>
      </c>
    </row>
    <row r="3369" spans="1:4" ht="102" thickBot="1" x14ac:dyDescent="0.4">
      <c r="A3369" s="71" t="s">
        <v>5069</v>
      </c>
      <c r="B3369" s="73">
        <v>522207</v>
      </c>
      <c r="C3369" s="71" t="s">
        <v>170</v>
      </c>
      <c r="D3369" s="71" t="s">
        <v>525</v>
      </c>
    </row>
    <row r="3370" spans="1:4" ht="87.5" thickBot="1" x14ac:dyDescent="0.4">
      <c r="A3370" s="71" t="s">
        <v>5070</v>
      </c>
      <c r="B3370" s="73">
        <v>524230</v>
      </c>
      <c r="C3370" s="71" t="s">
        <v>5071</v>
      </c>
      <c r="D3370" s="71" t="s">
        <v>678</v>
      </c>
    </row>
    <row r="3371" spans="1:4" ht="44" thickBot="1" x14ac:dyDescent="0.4">
      <c r="A3371" s="71" t="s">
        <v>5072</v>
      </c>
      <c r="B3371" s="73">
        <v>531233</v>
      </c>
      <c r="C3371" s="71" t="s">
        <v>170</v>
      </c>
      <c r="D3371" s="71" t="s">
        <v>355</v>
      </c>
    </row>
    <row r="3372" spans="1:4" ht="29.5" thickBot="1" x14ac:dyDescent="0.4">
      <c r="A3372" s="71" t="s">
        <v>5073</v>
      </c>
      <c r="B3372" s="73">
        <v>507649</v>
      </c>
      <c r="C3372" s="71" t="s">
        <v>170</v>
      </c>
      <c r="D3372" s="71" t="s">
        <v>419</v>
      </c>
    </row>
    <row r="3373" spans="1:4" ht="44" thickBot="1" x14ac:dyDescent="0.4">
      <c r="A3373" s="71" t="s">
        <v>5074</v>
      </c>
      <c r="B3373" s="73">
        <v>532918</v>
      </c>
      <c r="C3373" s="71" t="s">
        <v>170</v>
      </c>
      <c r="D3373" s="71" t="s">
        <v>493</v>
      </c>
    </row>
    <row r="3374" spans="1:4" ht="73" thickBot="1" x14ac:dyDescent="0.4">
      <c r="A3374" s="71" t="s">
        <v>5075</v>
      </c>
      <c r="B3374" s="73">
        <v>524610</v>
      </c>
      <c r="C3374" s="71" t="s">
        <v>170</v>
      </c>
      <c r="D3374" s="71" t="s">
        <v>330</v>
      </c>
    </row>
    <row r="3375" spans="1:4" ht="58.5" thickBot="1" x14ac:dyDescent="0.4">
      <c r="A3375" s="71" t="s">
        <v>5076</v>
      </c>
      <c r="B3375" s="73">
        <v>540796</v>
      </c>
      <c r="C3375" s="71" t="s">
        <v>170</v>
      </c>
      <c r="D3375" s="71" t="s">
        <v>256</v>
      </c>
    </row>
    <row r="3376" spans="1:4" ht="73" thickBot="1" x14ac:dyDescent="0.4">
      <c r="A3376" s="71" t="s">
        <v>5077</v>
      </c>
      <c r="B3376" s="73">
        <v>520111</v>
      </c>
      <c r="C3376" s="71" t="s">
        <v>5078</v>
      </c>
      <c r="D3376" s="71" t="s">
        <v>568</v>
      </c>
    </row>
    <row r="3377" spans="1:4" ht="73" thickBot="1" x14ac:dyDescent="0.4">
      <c r="A3377" s="71" t="s">
        <v>5079</v>
      </c>
      <c r="B3377" s="73">
        <v>534597</v>
      </c>
      <c r="C3377" s="71" t="s">
        <v>5080</v>
      </c>
      <c r="D3377" s="71" t="s">
        <v>309</v>
      </c>
    </row>
    <row r="3378" spans="1:4" ht="58.5" thickBot="1" x14ac:dyDescent="0.4">
      <c r="A3378" s="71" t="s">
        <v>5081</v>
      </c>
      <c r="B3378" s="73">
        <v>533122</v>
      </c>
      <c r="C3378" s="71" t="s">
        <v>5082</v>
      </c>
      <c r="D3378" s="71" t="s">
        <v>309</v>
      </c>
    </row>
    <row r="3379" spans="1:4" ht="73" thickBot="1" x14ac:dyDescent="0.4">
      <c r="A3379" s="71" t="s">
        <v>5083</v>
      </c>
      <c r="B3379" s="73">
        <v>537840</v>
      </c>
      <c r="C3379" s="71" t="s">
        <v>170</v>
      </c>
      <c r="D3379" s="71" t="s">
        <v>568</v>
      </c>
    </row>
    <row r="3380" spans="1:4" ht="73" thickBot="1" x14ac:dyDescent="0.4">
      <c r="A3380" s="71" t="s">
        <v>5084</v>
      </c>
      <c r="B3380" s="73">
        <v>507300</v>
      </c>
      <c r="C3380" s="71" t="s">
        <v>170</v>
      </c>
      <c r="D3380" s="71" t="s">
        <v>869</v>
      </c>
    </row>
    <row r="3381" spans="1:4" ht="58.5" thickBot="1" x14ac:dyDescent="0.4">
      <c r="A3381" s="71" t="s">
        <v>5085</v>
      </c>
      <c r="B3381" s="73">
        <v>533294</v>
      </c>
      <c r="C3381" s="71" t="s">
        <v>5086</v>
      </c>
      <c r="D3381" s="71" t="s">
        <v>802</v>
      </c>
    </row>
    <row r="3382" spans="1:4" ht="58.5" thickBot="1" x14ac:dyDescent="0.4">
      <c r="A3382" s="71" t="s">
        <v>5087</v>
      </c>
      <c r="B3382" s="73">
        <v>526095</v>
      </c>
      <c r="C3382" s="71" t="s">
        <v>170</v>
      </c>
      <c r="D3382" s="71" t="s">
        <v>698</v>
      </c>
    </row>
    <row r="3383" spans="1:4" ht="58.5" thickBot="1" x14ac:dyDescent="0.4">
      <c r="A3383" s="71" t="s">
        <v>5088</v>
      </c>
      <c r="B3383" s="73">
        <v>504341</v>
      </c>
      <c r="C3383" s="71" t="s">
        <v>170</v>
      </c>
      <c r="D3383" s="71" t="s">
        <v>153</v>
      </c>
    </row>
    <row r="3384" spans="1:4" ht="87.5" thickBot="1" x14ac:dyDescent="0.4">
      <c r="A3384" s="71" t="s">
        <v>5089</v>
      </c>
      <c r="B3384" s="73">
        <v>541634</v>
      </c>
      <c r="C3384" s="71" t="s">
        <v>170</v>
      </c>
      <c r="D3384" s="71" t="s">
        <v>698</v>
      </c>
    </row>
    <row r="3385" spans="1:4" ht="29.5" thickBot="1" x14ac:dyDescent="0.4">
      <c r="A3385" s="71" t="s">
        <v>5090</v>
      </c>
      <c r="B3385" s="73">
        <v>531207</v>
      </c>
      <c r="C3385" s="71" t="s">
        <v>170</v>
      </c>
      <c r="D3385" s="71" t="s">
        <v>208</v>
      </c>
    </row>
    <row r="3386" spans="1:4" ht="29.5" thickBot="1" x14ac:dyDescent="0.4">
      <c r="A3386" s="71" t="s">
        <v>5091</v>
      </c>
      <c r="B3386" s="73">
        <v>500330</v>
      </c>
      <c r="C3386" s="71" t="s">
        <v>5092</v>
      </c>
      <c r="D3386" s="71" t="s">
        <v>185</v>
      </c>
    </row>
    <row r="3387" spans="1:4" ht="44" thickBot="1" x14ac:dyDescent="0.4">
      <c r="A3387" s="71" t="s">
        <v>5093</v>
      </c>
      <c r="B3387" s="73">
        <v>540065</v>
      </c>
      <c r="C3387" s="71" t="s">
        <v>5094</v>
      </c>
      <c r="D3387" s="71" t="s">
        <v>488</v>
      </c>
    </row>
    <row r="3388" spans="1:4" ht="58.5" thickBot="1" x14ac:dyDescent="0.4">
      <c r="A3388" s="71" t="s">
        <v>5095</v>
      </c>
      <c r="B3388" s="73">
        <v>531825</v>
      </c>
      <c r="C3388" s="71" t="s">
        <v>170</v>
      </c>
      <c r="D3388" s="71" t="s">
        <v>156</v>
      </c>
    </row>
    <row r="3389" spans="1:4" ht="87.5" thickBot="1" x14ac:dyDescent="0.4">
      <c r="A3389" s="71" t="s">
        <v>5096</v>
      </c>
      <c r="B3389" s="73">
        <v>537254</v>
      </c>
      <c r="C3389" s="71" t="s">
        <v>170</v>
      </c>
      <c r="D3389" s="71" t="s">
        <v>192</v>
      </c>
    </row>
    <row r="3390" spans="1:4" ht="44" thickBot="1" x14ac:dyDescent="0.4">
      <c r="A3390" s="71" t="s">
        <v>5097</v>
      </c>
      <c r="B3390" s="73">
        <v>534708</v>
      </c>
      <c r="C3390" s="71" t="s">
        <v>170</v>
      </c>
      <c r="D3390" s="71" t="s">
        <v>339</v>
      </c>
    </row>
    <row r="3391" spans="1:4" ht="44" thickBot="1" x14ac:dyDescent="0.4">
      <c r="A3391" s="71" t="s">
        <v>5098</v>
      </c>
      <c r="B3391" s="73">
        <v>533608</v>
      </c>
      <c r="C3391" s="71" t="s">
        <v>170</v>
      </c>
      <c r="D3391" s="71" t="s">
        <v>290</v>
      </c>
    </row>
    <row r="3392" spans="1:4" ht="73" thickBot="1" x14ac:dyDescent="0.4">
      <c r="A3392" s="71" t="s">
        <v>5099</v>
      </c>
      <c r="B3392" s="73">
        <v>533285</v>
      </c>
      <c r="C3392" s="71" t="s">
        <v>170</v>
      </c>
      <c r="D3392" s="71" t="s">
        <v>256</v>
      </c>
    </row>
    <row r="3393" spans="1:4" ht="87.5" thickBot="1" x14ac:dyDescent="0.4">
      <c r="A3393" s="71" t="s">
        <v>5100</v>
      </c>
      <c r="B3393" s="73">
        <v>539691</v>
      </c>
      <c r="C3393" s="71" t="s">
        <v>170</v>
      </c>
      <c r="D3393" s="71" t="s">
        <v>192</v>
      </c>
    </row>
    <row r="3394" spans="1:4" ht="58.5" thickBot="1" x14ac:dyDescent="0.4">
      <c r="A3394" s="71" t="s">
        <v>5101</v>
      </c>
      <c r="B3394" s="73">
        <v>530053</v>
      </c>
      <c r="C3394" s="71" t="s">
        <v>170</v>
      </c>
      <c r="D3394" s="71" t="s">
        <v>256</v>
      </c>
    </row>
    <row r="3395" spans="1:4" ht="58.5" thickBot="1" x14ac:dyDescent="0.4">
      <c r="A3395" s="71" t="s">
        <v>5102</v>
      </c>
      <c r="B3395" s="73">
        <v>513558</v>
      </c>
      <c r="C3395" s="71" t="s">
        <v>170</v>
      </c>
      <c r="D3395" s="71" t="s">
        <v>202</v>
      </c>
    </row>
    <row r="3396" spans="1:4" ht="58.5" thickBot="1" x14ac:dyDescent="0.4">
      <c r="A3396" s="71" t="s">
        <v>5103</v>
      </c>
      <c r="B3396" s="73">
        <v>538611</v>
      </c>
      <c r="C3396" s="71" t="s">
        <v>170</v>
      </c>
      <c r="D3396" s="71" t="s">
        <v>153</v>
      </c>
    </row>
    <row r="3397" spans="1:4" ht="44" thickBot="1" x14ac:dyDescent="0.4">
      <c r="A3397" s="71" t="s">
        <v>5104</v>
      </c>
      <c r="B3397" s="73">
        <v>532955</v>
      </c>
      <c r="C3397" s="71" t="s">
        <v>5105</v>
      </c>
      <c r="D3397" s="71" t="s">
        <v>187</v>
      </c>
    </row>
    <row r="3398" spans="1:4" ht="44" thickBot="1" x14ac:dyDescent="0.4">
      <c r="A3398" s="71" t="s">
        <v>5106</v>
      </c>
      <c r="B3398" s="73">
        <v>523650</v>
      </c>
      <c r="C3398" s="71" t="s">
        <v>170</v>
      </c>
      <c r="D3398" s="71" t="s">
        <v>178</v>
      </c>
    </row>
    <row r="3399" spans="1:4" ht="58.5" thickBot="1" x14ac:dyDescent="0.4">
      <c r="A3399" s="71" t="s">
        <v>5107</v>
      </c>
      <c r="B3399" s="73">
        <v>532805</v>
      </c>
      <c r="C3399" s="71" t="s">
        <v>5108</v>
      </c>
      <c r="D3399" s="71" t="s">
        <v>192</v>
      </c>
    </row>
    <row r="3400" spans="1:4" ht="58.5" thickBot="1" x14ac:dyDescent="0.4">
      <c r="A3400" s="71" t="s">
        <v>5109</v>
      </c>
      <c r="B3400" s="73">
        <v>532805</v>
      </c>
      <c r="C3400" s="71" t="s">
        <v>5108</v>
      </c>
      <c r="D3400" s="71" t="s">
        <v>192</v>
      </c>
    </row>
    <row r="3401" spans="1:4" ht="44" thickBot="1" x14ac:dyDescent="0.4">
      <c r="A3401" s="71" t="s">
        <v>5110</v>
      </c>
      <c r="B3401" s="73">
        <v>532884</v>
      </c>
      <c r="C3401" s="71" t="s">
        <v>5111</v>
      </c>
      <c r="D3401" s="71" t="s">
        <v>1206</v>
      </c>
    </row>
    <row r="3402" spans="1:4" ht="58.5" thickBot="1" x14ac:dyDescent="0.4">
      <c r="A3402" s="71" t="s">
        <v>5112</v>
      </c>
      <c r="B3402" s="73">
        <v>530815</v>
      </c>
      <c r="C3402" s="71" t="s">
        <v>170</v>
      </c>
      <c r="D3402" s="71" t="s">
        <v>218</v>
      </c>
    </row>
    <row r="3403" spans="1:4" ht="87.5" thickBot="1" x14ac:dyDescent="0.4">
      <c r="A3403" s="71" t="s">
        <v>5113</v>
      </c>
      <c r="B3403" s="73">
        <v>531033</v>
      </c>
      <c r="C3403" s="71" t="s">
        <v>170</v>
      </c>
      <c r="D3403" s="71" t="s">
        <v>187</v>
      </c>
    </row>
    <row r="3404" spans="1:4" ht="44" thickBot="1" x14ac:dyDescent="0.4">
      <c r="A3404" s="71" t="s">
        <v>5114</v>
      </c>
      <c r="B3404" s="73">
        <v>530807</v>
      </c>
      <c r="C3404" s="71" t="s">
        <v>170</v>
      </c>
      <c r="D3404" s="71" t="s">
        <v>256</v>
      </c>
    </row>
    <row r="3405" spans="1:4" ht="44" thickBot="1" x14ac:dyDescent="0.4">
      <c r="A3405" s="71" t="s">
        <v>5115</v>
      </c>
      <c r="B3405" s="73">
        <v>515018</v>
      </c>
      <c r="C3405" s="71" t="s">
        <v>5116</v>
      </c>
      <c r="D3405" s="71" t="s">
        <v>447</v>
      </c>
    </row>
    <row r="3406" spans="1:4" ht="44" thickBot="1" x14ac:dyDescent="0.4">
      <c r="A3406" s="71" t="s">
        <v>5117</v>
      </c>
      <c r="B3406" s="73">
        <v>540175</v>
      </c>
      <c r="C3406" s="71" t="s">
        <v>170</v>
      </c>
      <c r="D3406" s="71" t="s">
        <v>153</v>
      </c>
    </row>
    <row r="3407" spans="1:4" ht="44" thickBot="1" x14ac:dyDescent="0.4">
      <c r="A3407" s="71" t="s">
        <v>5118</v>
      </c>
      <c r="B3407" s="73">
        <v>511585</v>
      </c>
      <c r="C3407" s="71" t="s">
        <v>170</v>
      </c>
      <c r="D3407" s="71" t="s">
        <v>187</v>
      </c>
    </row>
    <row r="3408" spans="1:4" ht="58.5" thickBot="1" x14ac:dyDescent="0.4">
      <c r="A3408" s="71" t="s">
        <v>5119</v>
      </c>
      <c r="B3408" s="73">
        <v>512624</v>
      </c>
      <c r="C3408" s="71" t="s">
        <v>170</v>
      </c>
      <c r="D3408" s="71" t="s">
        <v>192</v>
      </c>
    </row>
    <row r="3409" spans="1:4" ht="73" thickBot="1" x14ac:dyDescent="0.4">
      <c r="A3409" s="71" t="s">
        <v>5120</v>
      </c>
      <c r="B3409" s="73">
        <v>505817</v>
      </c>
      <c r="C3409" s="71" t="s">
        <v>170</v>
      </c>
      <c r="D3409" s="71" t="s">
        <v>525</v>
      </c>
    </row>
    <row r="3410" spans="1:4" ht="73" thickBot="1" x14ac:dyDescent="0.4">
      <c r="A3410" s="71" t="s">
        <v>5121</v>
      </c>
      <c r="B3410" s="73">
        <v>505817</v>
      </c>
      <c r="C3410" s="71" t="s">
        <v>170</v>
      </c>
      <c r="D3410" s="71" t="s">
        <v>525</v>
      </c>
    </row>
    <row r="3411" spans="1:4" ht="58.5" thickBot="1" x14ac:dyDescent="0.4">
      <c r="A3411" s="71" t="s">
        <v>5122</v>
      </c>
      <c r="B3411" s="73">
        <v>526075</v>
      </c>
      <c r="C3411" s="71" t="s">
        <v>170</v>
      </c>
      <c r="D3411" s="71" t="s">
        <v>208</v>
      </c>
    </row>
    <row r="3412" spans="1:4" ht="44" thickBot="1" x14ac:dyDescent="0.4">
      <c r="A3412" s="71" t="s">
        <v>5123</v>
      </c>
      <c r="B3412" s="73">
        <v>530517</v>
      </c>
      <c r="C3412" s="71" t="s">
        <v>5124</v>
      </c>
      <c r="D3412" s="71" t="s">
        <v>596</v>
      </c>
    </row>
    <row r="3413" spans="1:4" ht="58.5" thickBot="1" x14ac:dyDescent="0.4">
      <c r="A3413" s="71" t="s">
        <v>5125</v>
      </c>
      <c r="B3413" s="71" t="s">
        <v>170</v>
      </c>
      <c r="C3413" s="71" t="s">
        <v>5126</v>
      </c>
      <c r="D3413" s="71" t="s">
        <v>181</v>
      </c>
    </row>
    <row r="3414" spans="1:4" ht="58.5" thickBot="1" x14ac:dyDescent="0.4">
      <c r="A3414" s="71" t="s">
        <v>5127</v>
      </c>
      <c r="B3414" s="73">
        <v>532124</v>
      </c>
      <c r="C3414" s="71" t="s">
        <v>170</v>
      </c>
      <c r="D3414" s="71" t="s">
        <v>371</v>
      </c>
    </row>
    <row r="3415" spans="1:4" ht="58.5" thickBot="1" x14ac:dyDescent="0.4">
      <c r="A3415" s="71" t="s">
        <v>5128</v>
      </c>
      <c r="B3415" s="73">
        <v>532124</v>
      </c>
      <c r="C3415" s="71" t="s">
        <v>170</v>
      </c>
      <c r="D3415" s="71" t="s">
        <v>371</v>
      </c>
    </row>
    <row r="3416" spans="1:4" ht="58.5" thickBot="1" x14ac:dyDescent="0.4">
      <c r="A3416" s="71" t="s">
        <v>5129</v>
      </c>
      <c r="B3416" s="73">
        <v>500111</v>
      </c>
      <c r="C3416" s="71" t="s">
        <v>5130</v>
      </c>
      <c r="D3416" s="71" t="s">
        <v>187</v>
      </c>
    </row>
    <row r="3417" spans="1:4" ht="87.5" thickBot="1" x14ac:dyDescent="0.4">
      <c r="A3417" s="71" t="s">
        <v>5131</v>
      </c>
      <c r="B3417" s="73">
        <v>503162</v>
      </c>
      <c r="C3417" s="71" t="s">
        <v>170</v>
      </c>
      <c r="D3417" s="71" t="s">
        <v>185</v>
      </c>
    </row>
    <row r="3418" spans="1:4" ht="73" thickBot="1" x14ac:dyDescent="0.4">
      <c r="A3418" s="71" t="s">
        <v>5132</v>
      </c>
      <c r="B3418" s="73">
        <v>532712</v>
      </c>
      <c r="C3418" s="71" t="s">
        <v>5133</v>
      </c>
      <c r="D3418" s="71" t="s">
        <v>1114</v>
      </c>
    </row>
    <row r="3419" spans="1:4" ht="44" thickBot="1" x14ac:dyDescent="0.4">
      <c r="A3419" s="71" t="s">
        <v>5134</v>
      </c>
      <c r="B3419" s="73">
        <v>590106</v>
      </c>
      <c r="C3419" s="71" t="s">
        <v>5135</v>
      </c>
      <c r="D3419" s="71" t="s">
        <v>153</v>
      </c>
    </row>
    <row r="3420" spans="1:4" ht="44" thickBot="1" x14ac:dyDescent="0.4">
      <c r="A3420" s="71" t="s">
        <v>5136</v>
      </c>
      <c r="B3420" s="73">
        <v>590095</v>
      </c>
      <c r="C3420" s="71" t="s">
        <v>5137</v>
      </c>
      <c r="D3420" s="71" t="s">
        <v>153</v>
      </c>
    </row>
    <row r="3421" spans="1:4" ht="58.5" thickBot="1" x14ac:dyDescent="0.4">
      <c r="A3421" s="71" t="s">
        <v>5138</v>
      </c>
      <c r="B3421" s="73">
        <v>590113</v>
      </c>
      <c r="C3421" s="71" t="s">
        <v>5139</v>
      </c>
      <c r="D3421" s="71" t="s">
        <v>153</v>
      </c>
    </row>
    <row r="3422" spans="1:4" ht="58.5" thickBot="1" x14ac:dyDescent="0.4">
      <c r="A3422" s="71" t="s">
        <v>5140</v>
      </c>
      <c r="B3422" s="73">
        <v>590104</v>
      </c>
      <c r="C3422" s="71" t="s">
        <v>5141</v>
      </c>
      <c r="D3422" s="71" t="s">
        <v>153</v>
      </c>
    </row>
    <row r="3423" spans="1:4" ht="44" thickBot="1" x14ac:dyDescent="0.4">
      <c r="A3423" s="71" t="s">
        <v>5142</v>
      </c>
      <c r="B3423" s="73">
        <v>590103</v>
      </c>
      <c r="C3423" s="71" t="s">
        <v>5143</v>
      </c>
      <c r="D3423" s="71" t="s">
        <v>153</v>
      </c>
    </row>
    <row r="3424" spans="1:4" ht="58.5" thickBot="1" x14ac:dyDescent="0.4">
      <c r="A3424" s="71" t="s">
        <v>5144</v>
      </c>
      <c r="B3424" s="73">
        <v>590108</v>
      </c>
      <c r="C3424" s="71" t="s">
        <v>5145</v>
      </c>
      <c r="D3424" s="71" t="s">
        <v>153</v>
      </c>
    </row>
    <row r="3425" spans="1:4" ht="58.5" thickBot="1" x14ac:dyDescent="0.4">
      <c r="A3425" s="71" t="s">
        <v>5146</v>
      </c>
      <c r="B3425" s="73">
        <v>590109</v>
      </c>
      <c r="C3425" s="71" t="s">
        <v>5147</v>
      </c>
      <c r="D3425" s="71" t="s">
        <v>153</v>
      </c>
    </row>
    <row r="3426" spans="1:4" ht="58.5" thickBot="1" x14ac:dyDescent="0.4">
      <c r="A3426" s="71" t="s">
        <v>5148</v>
      </c>
      <c r="B3426" s="73">
        <v>540709</v>
      </c>
      <c r="C3426" s="71" t="s">
        <v>5149</v>
      </c>
      <c r="D3426" s="71" t="s">
        <v>228</v>
      </c>
    </row>
    <row r="3427" spans="1:4" ht="102" thickBot="1" x14ac:dyDescent="0.4">
      <c r="A3427" s="71" t="s">
        <v>5150</v>
      </c>
      <c r="B3427" s="73">
        <v>523445</v>
      </c>
      <c r="C3427" s="71" t="s">
        <v>5151</v>
      </c>
      <c r="D3427" s="71" t="s">
        <v>568</v>
      </c>
    </row>
    <row r="3428" spans="1:4" ht="58.5" thickBot="1" x14ac:dyDescent="0.4">
      <c r="A3428" s="71" t="s">
        <v>5152</v>
      </c>
      <c r="B3428" s="73">
        <v>500325</v>
      </c>
      <c r="C3428" s="71" t="s">
        <v>5153</v>
      </c>
      <c r="D3428" s="71" t="s">
        <v>301</v>
      </c>
    </row>
    <row r="3429" spans="1:4" ht="73" thickBot="1" x14ac:dyDescent="0.4">
      <c r="A3429" s="71" t="s">
        <v>5154</v>
      </c>
      <c r="B3429" s="73">
        <v>500390</v>
      </c>
      <c r="C3429" s="71" t="s">
        <v>5155</v>
      </c>
      <c r="D3429" s="71" t="s">
        <v>309</v>
      </c>
    </row>
    <row r="3430" spans="1:4" ht="73" thickBot="1" x14ac:dyDescent="0.4">
      <c r="A3430" s="71" t="s">
        <v>5156</v>
      </c>
      <c r="B3430" s="73">
        <v>533107</v>
      </c>
      <c r="C3430" s="71" t="s">
        <v>5157</v>
      </c>
      <c r="D3430" s="71" t="s">
        <v>643</v>
      </c>
    </row>
    <row r="3431" spans="1:4" ht="102" thickBot="1" x14ac:dyDescent="0.4">
      <c r="A3431" s="71" t="s">
        <v>5158</v>
      </c>
      <c r="B3431" s="73">
        <v>540767</v>
      </c>
      <c r="C3431" s="71" t="s">
        <v>5159</v>
      </c>
      <c r="D3431" s="71" t="s">
        <v>2575</v>
      </c>
    </row>
    <row r="3432" spans="1:4" ht="44" thickBot="1" x14ac:dyDescent="0.4">
      <c r="A3432" s="71" t="s">
        <v>5160</v>
      </c>
      <c r="B3432" s="73">
        <v>532939</v>
      </c>
      <c r="C3432" s="71" t="s">
        <v>5161</v>
      </c>
      <c r="D3432" s="71" t="s">
        <v>309</v>
      </c>
    </row>
    <row r="3433" spans="1:4" ht="58.5" thickBot="1" x14ac:dyDescent="0.4">
      <c r="A3433" s="71" t="s">
        <v>5162</v>
      </c>
      <c r="B3433" s="73">
        <v>511712</v>
      </c>
      <c r="C3433" s="71" t="s">
        <v>170</v>
      </c>
      <c r="D3433" s="71" t="s">
        <v>153</v>
      </c>
    </row>
    <row r="3434" spans="1:4" ht="73" thickBot="1" x14ac:dyDescent="0.4">
      <c r="A3434" s="71" t="s">
        <v>5163</v>
      </c>
      <c r="B3434" s="73">
        <v>539760</v>
      </c>
      <c r="C3434" s="71" t="s">
        <v>170</v>
      </c>
      <c r="D3434" s="71" t="s">
        <v>468</v>
      </c>
    </row>
    <row r="3435" spans="1:4" ht="58.5" thickBot="1" x14ac:dyDescent="0.4">
      <c r="A3435" s="71" t="s">
        <v>5164</v>
      </c>
      <c r="B3435" s="73">
        <v>532915</v>
      </c>
      <c r="C3435" s="71" t="s">
        <v>5165</v>
      </c>
      <c r="D3435" s="71" t="s">
        <v>153</v>
      </c>
    </row>
    <row r="3436" spans="1:4" ht="58.5" thickBot="1" x14ac:dyDescent="0.4">
      <c r="A3436" s="71" t="s">
        <v>5166</v>
      </c>
      <c r="B3436" s="73">
        <v>540426</v>
      </c>
      <c r="C3436" s="71" t="s">
        <v>170</v>
      </c>
      <c r="D3436" s="71" t="s">
        <v>256</v>
      </c>
    </row>
    <row r="3437" spans="1:4" ht="73" thickBot="1" x14ac:dyDescent="0.4">
      <c r="A3437" s="71" t="s">
        <v>5167</v>
      </c>
      <c r="B3437" s="73">
        <v>513043</v>
      </c>
      <c r="C3437" s="71" t="s">
        <v>170</v>
      </c>
      <c r="D3437" s="71" t="s">
        <v>493</v>
      </c>
    </row>
    <row r="3438" spans="1:4" ht="58.5" thickBot="1" x14ac:dyDescent="0.4">
      <c r="A3438" s="71" t="s">
        <v>5168</v>
      </c>
      <c r="B3438" s="73">
        <v>512487</v>
      </c>
      <c r="C3438" s="71" t="s">
        <v>170</v>
      </c>
      <c r="D3438" s="71" t="s">
        <v>192</v>
      </c>
    </row>
    <row r="3439" spans="1:4" ht="73" thickBot="1" x14ac:dyDescent="0.4">
      <c r="A3439" s="71" t="s">
        <v>5169</v>
      </c>
      <c r="B3439" s="73">
        <v>505658</v>
      </c>
      <c r="C3439" s="71" t="s">
        <v>170</v>
      </c>
      <c r="D3439" s="71" t="s">
        <v>178</v>
      </c>
    </row>
    <row r="3440" spans="1:4" ht="58.5" thickBot="1" x14ac:dyDescent="0.4">
      <c r="A3440" s="71" t="s">
        <v>5170</v>
      </c>
      <c r="B3440" s="73">
        <v>504360</v>
      </c>
      <c r="C3440" s="71" t="s">
        <v>170</v>
      </c>
      <c r="D3440" s="71" t="s">
        <v>192</v>
      </c>
    </row>
    <row r="3441" spans="1:4" ht="44" thickBot="1" x14ac:dyDescent="0.4">
      <c r="A3441" s="71" t="s">
        <v>5171</v>
      </c>
      <c r="B3441" s="73">
        <v>511149</v>
      </c>
      <c r="C3441" s="71" t="s">
        <v>170</v>
      </c>
      <c r="D3441" s="71" t="s">
        <v>591</v>
      </c>
    </row>
    <row r="3442" spans="1:4" ht="73" thickBot="1" x14ac:dyDescent="0.4">
      <c r="A3442" s="71" t="s">
        <v>5172</v>
      </c>
      <c r="B3442" s="73">
        <v>530919</v>
      </c>
      <c r="C3442" s="71" t="s">
        <v>5173</v>
      </c>
      <c r="D3442" s="71" t="s">
        <v>3508</v>
      </c>
    </row>
    <row r="3443" spans="1:4" ht="73" thickBot="1" x14ac:dyDescent="0.4">
      <c r="A3443" s="71" t="s">
        <v>5174</v>
      </c>
      <c r="B3443" s="71" t="s">
        <v>170</v>
      </c>
      <c r="C3443" s="71" t="s">
        <v>5175</v>
      </c>
      <c r="D3443" s="71" t="s">
        <v>3508</v>
      </c>
    </row>
    <row r="3444" spans="1:4" ht="73" thickBot="1" x14ac:dyDescent="0.4">
      <c r="A3444" s="71" t="s">
        <v>5176</v>
      </c>
      <c r="B3444" s="73">
        <v>532923</v>
      </c>
      <c r="C3444" s="71" t="s">
        <v>5177</v>
      </c>
      <c r="D3444" s="71" t="s">
        <v>284</v>
      </c>
    </row>
    <row r="3445" spans="1:4" ht="58.5" thickBot="1" x14ac:dyDescent="0.4">
      <c r="A3445" s="71" t="s">
        <v>5178</v>
      </c>
      <c r="B3445" s="73">
        <v>535322</v>
      </c>
      <c r="C3445" s="71" t="s">
        <v>5179</v>
      </c>
      <c r="D3445" s="71" t="s">
        <v>228</v>
      </c>
    </row>
    <row r="3446" spans="1:4" ht="44" thickBot="1" x14ac:dyDescent="0.4">
      <c r="A3446" s="71" t="s">
        <v>5180</v>
      </c>
      <c r="B3446" s="73">
        <v>532687</v>
      </c>
      <c r="C3446" s="71" t="s">
        <v>5181</v>
      </c>
      <c r="D3446" s="71" t="s">
        <v>2162</v>
      </c>
    </row>
    <row r="3447" spans="1:4" ht="44" thickBot="1" x14ac:dyDescent="0.4">
      <c r="A3447" s="71" t="s">
        <v>5182</v>
      </c>
      <c r="B3447" s="73">
        <v>532687</v>
      </c>
      <c r="C3447" s="71" t="s">
        <v>5181</v>
      </c>
      <c r="D3447" s="71" t="s">
        <v>2162</v>
      </c>
    </row>
    <row r="3448" spans="1:4" ht="58.5" thickBot="1" x14ac:dyDescent="0.4">
      <c r="A3448" s="71" t="s">
        <v>5183</v>
      </c>
      <c r="B3448" s="73">
        <v>524218</v>
      </c>
      <c r="C3448" s="71" t="s">
        <v>170</v>
      </c>
      <c r="D3448" s="71" t="s">
        <v>208</v>
      </c>
    </row>
    <row r="3449" spans="1:4" ht="58.5" thickBot="1" x14ac:dyDescent="0.4">
      <c r="A3449" s="71" t="s">
        <v>5184</v>
      </c>
      <c r="B3449" s="73">
        <v>505509</v>
      </c>
      <c r="C3449" s="71" t="s">
        <v>5185</v>
      </c>
      <c r="D3449" s="71" t="s">
        <v>290</v>
      </c>
    </row>
    <row r="3450" spans="1:4" ht="44" thickBot="1" x14ac:dyDescent="0.4">
      <c r="A3450" s="71" t="s">
        <v>5186</v>
      </c>
      <c r="B3450" s="73">
        <v>515085</v>
      </c>
      <c r="C3450" s="71" t="s">
        <v>170</v>
      </c>
      <c r="D3450" s="71" t="s">
        <v>447</v>
      </c>
    </row>
    <row r="3451" spans="1:4" ht="58.5" thickBot="1" x14ac:dyDescent="0.4">
      <c r="A3451" s="71" t="s">
        <v>5187</v>
      </c>
      <c r="B3451" s="73">
        <v>519191</v>
      </c>
      <c r="C3451" s="71" t="s">
        <v>5188</v>
      </c>
      <c r="D3451" s="71" t="s">
        <v>5189</v>
      </c>
    </row>
    <row r="3452" spans="1:4" ht="44" thickBot="1" x14ac:dyDescent="0.4">
      <c r="A3452" s="71" t="s">
        <v>5190</v>
      </c>
      <c r="B3452" s="73">
        <v>505368</v>
      </c>
      <c r="C3452" s="71" t="s">
        <v>5191</v>
      </c>
      <c r="D3452" s="71" t="s">
        <v>178</v>
      </c>
    </row>
    <row r="3453" spans="1:4" ht="87.5" thickBot="1" x14ac:dyDescent="0.4">
      <c r="A3453" s="71" t="s">
        <v>5192</v>
      </c>
      <c r="B3453" s="73">
        <v>531888</v>
      </c>
      <c r="C3453" s="71" t="s">
        <v>170</v>
      </c>
      <c r="D3453" s="71" t="s">
        <v>178</v>
      </c>
    </row>
    <row r="3454" spans="1:4" ht="58.5" thickBot="1" x14ac:dyDescent="0.4">
      <c r="A3454" s="71" t="s">
        <v>5193</v>
      </c>
      <c r="B3454" s="73">
        <v>539669</v>
      </c>
      <c r="C3454" s="71" t="s">
        <v>170</v>
      </c>
      <c r="D3454" s="71" t="s">
        <v>187</v>
      </c>
    </row>
    <row r="3455" spans="1:4" ht="44" thickBot="1" x14ac:dyDescent="0.4">
      <c r="A3455" s="71" t="s">
        <v>5194</v>
      </c>
      <c r="B3455" s="73">
        <v>531952</v>
      </c>
      <c r="C3455" s="71" t="s">
        <v>170</v>
      </c>
      <c r="D3455" s="71" t="s">
        <v>185</v>
      </c>
    </row>
    <row r="3456" spans="1:4" ht="73" thickBot="1" x14ac:dyDescent="0.4">
      <c r="A3456" s="71" t="s">
        <v>5195</v>
      </c>
      <c r="B3456" s="73">
        <v>530271</v>
      </c>
      <c r="C3456" s="71" t="s">
        <v>170</v>
      </c>
      <c r="D3456" s="71" t="s">
        <v>187</v>
      </c>
    </row>
    <row r="3457" spans="1:4" ht="58.5" thickBot="1" x14ac:dyDescent="0.4">
      <c r="A3457" s="71" t="s">
        <v>5196</v>
      </c>
      <c r="B3457" s="73">
        <v>532766</v>
      </c>
      <c r="C3457" s="71" t="s">
        <v>170</v>
      </c>
      <c r="D3457" s="71" t="s">
        <v>568</v>
      </c>
    </row>
    <row r="3458" spans="1:4" ht="87.5" thickBot="1" x14ac:dyDescent="0.4">
      <c r="A3458" s="71" t="s">
        <v>5197</v>
      </c>
      <c r="B3458" s="73">
        <v>539435</v>
      </c>
      <c r="C3458" s="71" t="s">
        <v>170</v>
      </c>
      <c r="D3458" s="71" t="s">
        <v>153</v>
      </c>
    </row>
    <row r="3459" spans="1:4" ht="58.5" thickBot="1" x14ac:dyDescent="0.4">
      <c r="A3459" s="71" t="s">
        <v>5198</v>
      </c>
      <c r="B3459" s="73">
        <v>519230</v>
      </c>
      <c r="C3459" s="71" t="s">
        <v>170</v>
      </c>
      <c r="D3459" s="71" t="s">
        <v>192</v>
      </c>
    </row>
    <row r="3460" spans="1:4" ht="58.5" thickBot="1" x14ac:dyDescent="0.4">
      <c r="A3460" s="71" t="s">
        <v>5199</v>
      </c>
      <c r="B3460" s="73">
        <v>520008</v>
      </c>
      <c r="C3460" s="71" t="s">
        <v>5200</v>
      </c>
      <c r="D3460" s="71" t="s">
        <v>525</v>
      </c>
    </row>
    <row r="3461" spans="1:4" ht="73" thickBot="1" x14ac:dyDescent="0.4">
      <c r="A3461" s="71" t="s">
        <v>5201</v>
      </c>
      <c r="B3461" s="73">
        <v>540590</v>
      </c>
      <c r="C3461" s="71" t="s">
        <v>170</v>
      </c>
      <c r="D3461" s="71" t="s">
        <v>500</v>
      </c>
    </row>
    <row r="3462" spans="1:4" ht="73" thickBot="1" x14ac:dyDescent="0.4">
      <c r="A3462" s="71" t="s">
        <v>5202</v>
      </c>
      <c r="B3462" s="73">
        <v>524480</v>
      </c>
      <c r="C3462" s="71" t="s">
        <v>170</v>
      </c>
      <c r="D3462" s="71" t="s">
        <v>218</v>
      </c>
    </row>
    <row r="3463" spans="1:4" ht="58.5" thickBot="1" x14ac:dyDescent="0.4">
      <c r="A3463" s="71" t="s">
        <v>5203</v>
      </c>
      <c r="B3463" s="73">
        <v>540082</v>
      </c>
      <c r="C3463" s="71" t="s">
        <v>170</v>
      </c>
      <c r="D3463" s="71" t="s">
        <v>493</v>
      </c>
    </row>
    <row r="3464" spans="1:4" ht="44" thickBot="1" x14ac:dyDescent="0.4">
      <c r="A3464" s="71" t="s">
        <v>5204</v>
      </c>
      <c r="B3464" s="73">
        <v>504365</v>
      </c>
      <c r="C3464" s="71" t="s">
        <v>170</v>
      </c>
      <c r="D3464" s="71" t="s">
        <v>153</v>
      </c>
    </row>
    <row r="3465" spans="1:4" ht="102" thickBot="1" x14ac:dyDescent="0.4">
      <c r="A3465" s="71" t="s">
        <v>5205</v>
      </c>
      <c r="B3465" s="73">
        <v>541151</v>
      </c>
      <c r="C3465" s="71" t="s">
        <v>170</v>
      </c>
      <c r="D3465" s="71" t="s">
        <v>254</v>
      </c>
    </row>
    <row r="3466" spans="1:4" ht="87.5" thickBot="1" x14ac:dyDescent="0.4">
      <c r="A3466" s="71" t="s">
        <v>5206</v>
      </c>
      <c r="B3466" s="73">
        <v>541151</v>
      </c>
      <c r="C3466" s="71" t="s">
        <v>170</v>
      </c>
      <c r="D3466" s="71" t="s">
        <v>254</v>
      </c>
    </row>
    <row r="3467" spans="1:4" ht="58.5" thickBot="1" x14ac:dyDescent="0.4">
      <c r="A3467" s="71" t="s">
        <v>5207</v>
      </c>
      <c r="B3467" s="73">
        <v>507508</v>
      </c>
      <c r="C3467" s="71" t="s">
        <v>170</v>
      </c>
      <c r="D3467" s="71" t="s">
        <v>869</v>
      </c>
    </row>
    <row r="3468" spans="1:4" ht="58.5" thickBot="1" x14ac:dyDescent="0.4">
      <c r="A3468" s="71" t="s">
        <v>5208</v>
      </c>
      <c r="B3468" s="73">
        <v>530251</v>
      </c>
      <c r="C3468" s="71" t="s">
        <v>170</v>
      </c>
      <c r="D3468" s="71" t="s">
        <v>192</v>
      </c>
    </row>
    <row r="3469" spans="1:4" ht="58.5" thickBot="1" x14ac:dyDescent="0.4">
      <c r="A3469" s="71" t="s">
        <v>5209</v>
      </c>
      <c r="B3469" s="73">
        <v>514177</v>
      </c>
      <c r="C3469" s="71" t="s">
        <v>170</v>
      </c>
      <c r="D3469" s="71" t="s">
        <v>185</v>
      </c>
    </row>
    <row r="3470" spans="1:4" ht="87.5" thickBot="1" x14ac:dyDescent="0.4">
      <c r="A3470" s="71" t="s">
        <v>5210</v>
      </c>
      <c r="B3470" s="73">
        <v>531539</v>
      </c>
      <c r="C3470" s="71" t="s">
        <v>170</v>
      </c>
      <c r="D3470" s="71" t="s">
        <v>202</v>
      </c>
    </row>
    <row r="3471" spans="1:4" ht="44" thickBot="1" x14ac:dyDescent="0.4">
      <c r="A3471" s="71" t="s">
        <v>5211</v>
      </c>
      <c r="B3471" s="73">
        <v>526861</v>
      </c>
      <c r="C3471" s="71" t="s">
        <v>170</v>
      </c>
      <c r="D3471" s="71" t="s">
        <v>178</v>
      </c>
    </row>
    <row r="3472" spans="1:4" ht="58.5" thickBot="1" x14ac:dyDescent="0.4">
      <c r="A3472" s="71" t="s">
        <v>5212</v>
      </c>
      <c r="B3472" s="73">
        <v>523021</v>
      </c>
      <c r="C3472" s="71" t="s">
        <v>170</v>
      </c>
      <c r="D3472" s="71" t="s">
        <v>365</v>
      </c>
    </row>
    <row r="3473" spans="1:4" ht="44" thickBot="1" x14ac:dyDescent="0.4">
      <c r="A3473" s="71" t="s">
        <v>5213</v>
      </c>
      <c r="B3473" s="73">
        <v>526492</v>
      </c>
      <c r="C3473" s="71" t="s">
        <v>170</v>
      </c>
      <c r="D3473" s="71" t="s">
        <v>1090</v>
      </c>
    </row>
    <row r="3474" spans="1:4" ht="44" thickBot="1" x14ac:dyDescent="0.4">
      <c r="A3474" s="71" t="s">
        <v>5214</v>
      </c>
      <c r="B3474" s="73">
        <v>542383</v>
      </c>
      <c r="C3474" s="71" t="s">
        <v>5215</v>
      </c>
      <c r="D3474" s="71" t="s">
        <v>491</v>
      </c>
    </row>
    <row r="3475" spans="1:4" ht="58.5" thickBot="1" x14ac:dyDescent="0.4">
      <c r="A3475" s="71" t="s">
        <v>5216</v>
      </c>
      <c r="B3475" s="73">
        <v>541556</v>
      </c>
      <c r="C3475" s="71" t="s">
        <v>5217</v>
      </c>
      <c r="D3475" s="71" t="s">
        <v>568</v>
      </c>
    </row>
    <row r="3476" spans="1:4" ht="58.5" thickBot="1" x14ac:dyDescent="0.4">
      <c r="A3476" s="71" t="s">
        <v>5218</v>
      </c>
      <c r="B3476" s="73">
        <v>519097</v>
      </c>
      <c r="C3476" s="71" t="s">
        <v>170</v>
      </c>
      <c r="D3476" s="71" t="s">
        <v>218</v>
      </c>
    </row>
    <row r="3477" spans="1:4" ht="73" thickBot="1" x14ac:dyDescent="0.4">
      <c r="A3477" s="71" t="s">
        <v>5219</v>
      </c>
      <c r="B3477" s="73">
        <v>526407</v>
      </c>
      <c r="C3477" s="71" t="s">
        <v>170</v>
      </c>
      <c r="D3477" s="71" t="s">
        <v>284</v>
      </c>
    </row>
    <row r="3478" spans="1:4" ht="87.5" thickBot="1" x14ac:dyDescent="0.4">
      <c r="A3478" s="71" t="s">
        <v>5220</v>
      </c>
      <c r="B3478" s="73">
        <v>540843</v>
      </c>
      <c r="C3478" s="71" t="s">
        <v>170</v>
      </c>
      <c r="D3478" s="71" t="s">
        <v>2950</v>
      </c>
    </row>
    <row r="3479" spans="1:4" ht="44" thickBot="1" x14ac:dyDescent="0.4">
      <c r="A3479" s="71" t="s">
        <v>5221</v>
      </c>
      <c r="B3479" s="71" t="s">
        <v>170</v>
      </c>
      <c r="C3479" s="71" t="s">
        <v>5222</v>
      </c>
      <c r="D3479" s="71" t="s">
        <v>181</v>
      </c>
    </row>
    <row r="3480" spans="1:4" ht="29.5" thickBot="1" x14ac:dyDescent="0.4">
      <c r="A3480" s="71" t="s">
        <v>5223</v>
      </c>
      <c r="B3480" s="73">
        <v>512618</v>
      </c>
      <c r="C3480" s="71" t="s">
        <v>170</v>
      </c>
      <c r="D3480" s="71" t="s">
        <v>185</v>
      </c>
    </row>
    <row r="3481" spans="1:4" ht="44" thickBot="1" x14ac:dyDescent="0.4">
      <c r="A3481" s="71" t="s">
        <v>5224</v>
      </c>
      <c r="B3481" s="73">
        <v>540358</v>
      </c>
      <c r="C3481" s="71" t="s">
        <v>170</v>
      </c>
      <c r="D3481" s="71" t="s">
        <v>468</v>
      </c>
    </row>
    <row r="3482" spans="1:4" ht="58.5" thickBot="1" x14ac:dyDescent="0.4">
      <c r="A3482" s="71" t="s">
        <v>5225</v>
      </c>
      <c r="B3482" s="73">
        <v>500365</v>
      </c>
      <c r="C3482" s="71" t="s">
        <v>170</v>
      </c>
      <c r="D3482" s="71" t="s">
        <v>202</v>
      </c>
    </row>
    <row r="3483" spans="1:4" ht="58.5" thickBot="1" x14ac:dyDescent="0.4">
      <c r="A3483" s="71" t="s">
        <v>5226</v>
      </c>
      <c r="B3483" s="73">
        <v>531447</v>
      </c>
      <c r="C3483" s="71" t="s">
        <v>170</v>
      </c>
      <c r="D3483" s="71" t="s">
        <v>192</v>
      </c>
    </row>
    <row r="3484" spans="1:4" ht="44" thickBot="1" x14ac:dyDescent="0.4">
      <c r="A3484" s="71" t="s">
        <v>5227</v>
      </c>
      <c r="B3484" s="73">
        <v>531822</v>
      </c>
      <c r="C3484" s="71" t="s">
        <v>170</v>
      </c>
      <c r="D3484" s="71" t="s">
        <v>256</v>
      </c>
    </row>
    <row r="3485" spans="1:4" ht="58.5" thickBot="1" x14ac:dyDescent="0.4">
      <c r="A3485" s="71" t="s">
        <v>5228</v>
      </c>
      <c r="B3485" s="73">
        <v>532731</v>
      </c>
      <c r="C3485" s="71" t="s">
        <v>5229</v>
      </c>
      <c r="D3485" s="71" t="s">
        <v>202</v>
      </c>
    </row>
    <row r="3486" spans="1:4" ht="58.5" thickBot="1" x14ac:dyDescent="0.4">
      <c r="A3486" s="71" t="s">
        <v>5230</v>
      </c>
      <c r="B3486" s="73">
        <v>505807</v>
      </c>
      <c r="C3486" s="71" t="s">
        <v>170</v>
      </c>
      <c r="D3486" s="71" t="s">
        <v>1090</v>
      </c>
    </row>
    <row r="3487" spans="1:4" ht="58.5" thickBot="1" x14ac:dyDescent="0.4">
      <c r="A3487" s="71" t="s">
        <v>5231</v>
      </c>
      <c r="B3487" s="73">
        <v>502448</v>
      </c>
      <c r="C3487" s="71" t="s">
        <v>5232</v>
      </c>
      <c r="D3487" s="71" t="s">
        <v>365</v>
      </c>
    </row>
    <row r="3488" spans="1:4" ht="58.5" thickBot="1" x14ac:dyDescent="0.4">
      <c r="A3488" s="71" t="s">
        <v>5233</v>
      </c>
      <c r="B3488" s="73">
        <v>500366</v>
      </c>
      <c r="C3488" s="71" t="s">
        <v>5234</v>
      </c>
      <c r="D3488" s="71" t="s">
        <v>176</v>
      </c>
    </row>
    <row r="3489" spans="1:4" ht="58.5" thickBot="1" x14ac:dyDescent="0.4">
      <c r="A3489" s="71" t="s">
        <v>5235</v>
      </c>
      <c r="B3489" s="73">
        <v>500366</v>
      </c>
      <c r="C3489" s="71" t="s">
        <v>5234</v>
      </c>
      <c r="D3489" s="71" t="s">
        <v>176</v>
      </c>
    </row>
    <row r="3490" spans="1:4" ht="58.5" thickBot="1" x14ac:dyDescent="0.4">
      <c r="A3490" s="71" t="s">
        <v>5236</v>
      </c>
      <c r="B3490" s="73">
        <v>542145</v>
      </c>
      <c r="C3490" s="71" t="s">
        <v>170</v>
      </c>
      <c r="D3490" s="71" t="s">
        <v>192</v>
      </c>
    </row>
    <row r="3491" spans="1:4" ht="44" thickBot="1" x14ac:dyDescent="0.4">
      <c r="A3491" s="71" t="s">
        <v>5237</v>
      </c>
      <c r="B3491" s="73">
        <v>530991</v>
      </c>
      <c r="C3491" s="71" t="s">
        <v>170</v>
      </c>
      <c r="D3491" s="71" t="s">
        <v>208</v>
      </c>
    </row>
    <row r="3492" spans="1:4" ht="44" thickBot="1" x14ac:dyDescent="0.4">
      <c r="A3492" s="71" t="s">
        <v>5238</v>
      </c>
      <c r="B3492" s="73">
        <v>542599</v>
      </c>
      <c r="C3492" s="71" t="s">
        <v>5239</v>
      </c>
      <c r="D3492" s="71" t="s">
        <v>371</v>
      </c>
    </row>
    <row r="3493" spans="1:4" ht="58.5" thickBot="1" x14ac:dyDescent="0.4">
      <c r="A3493" s="71" t="s">
        <v>5240</v>
      </c>
      <c r="B3493" s="73">
        <v>531324</v>
      </c>
      <c r="C3493" s="71" t="s">
        <v>170</v>
      </c>
      <c r="D3493" s="71" t="s">
        <v>153</v>
      </c>
    </row>
    <row r="3494" spans="1:4" ht="44" thickBot="1" x14ac:dyDescent="0.4">
      <c r="A3494" s="71" t="s">
        <v>5241</v>
      </c>
      <c r="B3494" s="73">
        <v>533168</v>
      </c>
      <c r="C3494" s="71" t="s">
        <v>5242</v>
      </c>
      <c r="D3494" s="71" t="s">
        <v>577</v>
      </c>
    </row>
    <row r="3495" spans="1:4" ht="44" thickBot="1" x14ac:dyDescent="0.4">
      <c r="A3495" s="71" t="s">
        <v>5243</v>
      </c>
      <c r="B3495" s="73">
        <v>533168</v>
      </c>
      <c r="C3495" s="71" t="s">
        <v>5242</v>
      </c>
      <c r="D3495" s="71" t="s">
        <v>577</v>
      </c>
    </row>
    <row r="3496" spans="1:4" ht="44" thickBot="1" x14ac:dyDescent="0.4">
      <c r="A3496" s="71" t="s">
        <v>5244</v>
      </c>
      <c r="B3496" s="73">
        <v>517500</v>
      </c>
      <c r="C3496" s="71" t="s">
        <v>170</v>
      </c>
      <c r="D3496" s="71" t="s">
        <v>178</v>
      </c>
    </row>
    <row r="3497" spans="1:4" ht="58.5" thickBot="1" x14ac:dyDescent="0.4">
      <c r="A3497" s="71" t="s">
        <v>5245</v>
      </c>
      <c r="B3497" s="73">
        <v>539922</v>
      </c>
      <c r="C3497" s="71" t="s">
        <v>170</v>
      </c>
      <c r="D3497" s="71" t="s">
        <v>192</v>
      </c>
    </row>
    <row r="3498" spans="1:4" ht="58.5" thickBot="1" x14ac:dyDescent="0.4">
      <c r="A3498" s="71" t="s">
        <v>5246</v>
      </c>
      <c r="B3498" s="73">
        <v>539922</v>
      </c>
      <c r="C3498" s="71" t="s">
        <v>170</v>
      </c>
      <c r="D3498" s="71" t="s">
        <v>192</v>
      </c>
    </row>
    <row r="3499" spans="1:4" ht="73" thickBot="1" x14ac:dyDescent="0.4">
      <c r="A3499" s="71" t="s">
        <v>5247</v>
      </c>
      <c r="B3499" s="73">
        <v>526193</v>
      </c>
      <c r="C3499" s="71" t="s">
        <v>170</v>
      </c>
      <c r="D3499" s="71" t="s">
        <v>447</v>
      </c>
    </row>
    <row r="3500" spans="1:4" ht="73" thickBot="1" x14ac:dyDescent="0.4">
      <c r="A3500" s="71" t="s">
        <v>5248</v>
      </c>
      <c r="B3500" s="73">
        <v>512047</v>
      </c>
      <c r="C3500" s="71" t="s">
        <v>170</v>
      </c>
      <c r="D3500" s="71" t="s">
        <v>284</v>
      </c>
    </row>
    <row r="3501" spans="1:4" ht="58.5" thickBot="1" x14ac:dyDescent="0.4">
      <c r="A3501" s="71" t="s">
        <v>5249</v>
      </c>
      <c r="B3501" s="73">
        <v>532699</v>
      </c>
      <c r="C3501" s="71" t="s">
        <v>5250</v>
      </c>
      <c r="D3501" s="71" t="s">
        <v>371</v>
      </c>
    </row>
    <row r="3502" spans="1:4" ht="87.5" thickBot="1" x14ac:dyDescent="0.4">
      <c r="A3502" s="71" t="s">
        <v>5251</v>
      </c>
      <c r="B3502" s="73">
        <v>526640</v>
      </c>
      <c r="C3502" s="71" t="s">
        <v>170</v>
      </c>
      <c r="D3502" s="71" t="s">
        <v>371</v>
      </c>
    </row>
    <row r="3503" spans="1:4" ht="44" thickBot="1" x14ac:dyDescent="0.4">
      <c r="A3503" s="71" t="s">
        <v>5252</v>
      </c>
      <c r="B3503" s="73">
        <v>532983</v>
      </c>
      <c r="C3503" s="71" t="s">
        <v>5253</v>
      </c>
      <c r="D3503" s="71" t="s">
        <v>208</v>
      </c>
    </row>
    <row r="3504" spans="1:4" ht="73" thickBot="1" x14ac:dyDescent="0.4">
      <c r="A3504" s="71" t="s">
        <v>5254</v>
      </c>
      <c r="B3504" s="73">
        <v>511626</v>
      </c>
      <c r="C3504" s="71" t="s">
        <v>170</v>
      </c>
      <c r="D3504" s="71" t="s">
        <v>187</v>
      </c>
    </row>
    <row r="3505" spans="1:4" ht="58.5" thickBot="1" x14ac:dyDescent="0.4">
      <c r="A3505" s="71" t="s">
        <v>5255</v>
      </c>
      <c r="B3505" s="73">
        <v>530179</v>
      </c>
      <c r="C3505" s="71" t="s">
        <v>170</v>
      </c>
      <c r="D3505" s="71" t="s">
        <v>185</v>
      </c>
    </row>
    <row r="3506" spans="1:4" ht="58.5" thickBot="1" x14ac:dyDescent="0.4">
      <c r="A3506" s="71" t="s">
        <v>5256</v>
      </c>
      <c r="B3506" s="73">
        <v>539875</v>
      </c>
      <c r="C3506" s="71" t="s">
        <v>170</v>
      </c>
      <c r="D3506" s="71" t="s">
        <v>190</v>
      </c>
    </row>
    <row r="3507" spans="1:4" ht="29.5" thickBot="1" x14ac:dyDescent="0.4">
      <c r="A3507" s="71" t="s">
        <v>5257</v>
      </c>
      <c r="B3507" s="73">
        <v>500350</v>
      </c>
      <c r="C3507" s="71" t="s">
        <v>5258</v>
      </c>
      <c r="D3507" s="71" t="s">
        <v>185</v>
      </c>
    </row>
    <row r="3508" spans="1:4" ht="73" thickBot="1" x14ac:dyDescent="0.4">
      <c r="A3508" s="71" t="s">
        <v>5259</v>
      </c>
      <c r="B3508" s="73">
        <v>531215</v>
      </c>
      <c r="C3508" s="71" t="s">
        <v>170</v>
      </c>
      <c r="D3508" s="71" t="s">
        <v>468</v>
      </c>
    </row>
    <row r="3509" spans="1:4" ht="58.5" thickBot="1" x14ac:dyDescent="0.4">
      <c r="A3509" s="71" t="s">
        <v>5260</v>
      </c>
      <c r="B3509" s="73">
        <v>500367</v>
      </c>
      <c r="C3509" s="71" t="s">
        <v>170</v>
      </c>
      <c r="D3509" s="71" t="s">
        <v>650</v>
      </c>
    </row>
    <row r="3510" spans="1:4" ht="58.5" thickBot="1" x14ac:dyDescent="0.4">
      <c r="A3510" s="71" t="s">
        <v>5261</v>
      </c>
      <c r="B3510" s="73">
        <v>531099</v>
      </c>
      <c r="C3510" s="71" t="s">
        <v>170</v>
      </c>
      <c r="D3510" s="71" t="s">
        <v>208</v>
      </c>
    </row>
    <row r="3511" spans="1:4" ht="58.5" thickBot="1" x14ac:dyDescent="0.4">
      <c r="A3511" s="71" t="s">
        <v>5262</v>
      </c>
      <c r="B3511" s="73">
        <v>509020</v>
      </c>
      <c r="C3511" s="71" t="s">
        <v>5263</v>
      </c>
      <c r="D3511" s="71" t="s">
        <v>419</v>
      </c>
    </row>
    <row r="3512" spans="1:4" ht="58.5" thickBot="1" x14ac:dyDescent="0.4">
      <c r="A3512" s="71" t="s">
        <v>5264</v>
      </c>
      <c r="B3512" s="73">
        <v>500368</v>
      </c>
      <c r="C3512" s="71" t="s">
        <v>5265</v>
      </c>
      <c r="D3512" s="71" t="s">
        <v>419</v>
      </c>
    </row>
    <row r="3513" spans="1:4" ht="73" thickBot="1" x14ac:dyDescent="0.4">
      <c r="A3513" s="71" t="s">
        <v>5266</v>
      </c>
      <c r="B3513" s="73">
        <v>540696</v>
      </c>
      <c r="C3513" s="71" t="s">
        <v>170</v>
      </c>
      <c r="D3513" s="71" t="s">
        <v>192</v>
      </c>
    </row>
    <row r="3514" spans="1:4" ht="58.5" thickBot="1" x14ac:dyDescent="0.4">
      <c r="A3514" s="71" t="s">
        <v>5267</v>
      </c>
      <c r="B3514" s="73">
        <v>540696</v>
      </c>
      <c r="C3514" s="71" t="s">
        <v>170</v>
      </c>
      <c r="D3514" s="71" t="s">
        <v>192</v>
      </c>
    </row>
    <row r="3515" spans="1:4" ht="44" thickBot="1" x14ac:dyDescent="0.4">
      <c r="A3515" s="71" t="s">
        <v>5268</v>
      </c>
      <c r="B3515" s="73">
        <v>532785</v>
      </c>
      <c r="C3515" s="71" t="s">
        <v>5269</v>
      </c>
      <c r="D3515" s="71" t="s">
        <v>164</v>
      </c>
    </row>
    <row r="3516" spans="1:4" ht="73" thickBot="1" x14ac:dyDescent="0.4">
      <c r="A3516" s="71" t="s">
        <v>5270</v>
      </c>
      <c r="B3516" s="73">
        <v>539226</v>
      </c>
      <c r="C3516" s="71" t="s">
        <v>170</v>
      </c>
      <c r="D3516" s="71" t="s">
        <v>202</v>
      </c>
    </row>
    <row r="3517" spans="1:4" ht="58.5" thickBot="1" x14ac:dyDescent="0.4">
      <c r="A3517" s="71" t="s">
        <v>5271</v>
      </c>
      <c r="B3517" s="71" t="s">
        <v>170</v>
      </c>
      <c r="C3517" s="71" t="s">
        <v>5272</v>
      </c>
      <c r="D3517" s="71" t="s">
        <v>181</v>
      </c>
    </row>
    <row r="3518" spans="1:4" ht="73" thickBot="1" x14ac:dyDescent="0.4">
      <c r="A3518" s="71" t="s">
        <v>5273</v>
      </c>
      <c r="B3518" s="73">
        <v>519413</v>
      </c>
      <c r="C3518" s="71" t="s">
        <v>170</v>
      </c>
      <c r="D3518" s="71" t="s">
        <v>192</v>
      </c>
    </row>
    <row r="3519" spans="1:4" ht="44" thickBot="1" x14ac:dyDescent="0.4">
      <c r="A3519" s="71" t="s">
        <v>5274</v>
      </c>
      <c r="B3519" s="73">
        <v>530449</v>
      </c>
      <c r="C3519" s="71" t="s">
        <v>170</v>
      </c>
      <c r="D3519" s="71" t="s">
        <v>290</v>
      </c>
    </row>
    <row r="3520" spans="1:4" ht="73" thickBot="1" x14ac:dyDescent="0.4">
      <c r="A3520" s="71" t="s">
        <v>5275</v>
      </c>
      <c r="B3520" s="73">
        <v>533552</v>
      </c>
      <c r="C3520" s="71" t="s">
        <v>5276</v>
      </c>
      <c r="D3520" s="71" t="s">
        <v>284</v>
      </c>
    </row>
    <row r="3521" spans="1:4" ht="44" thickBot="1" x14ac:dyDescent="0.4">
      <c r="A3521" s="71" t="s">
        <v>5277</v>
      </c>
      <c r="B3521" s="73">
        <v>533470</v>
      </c>
      <c r="C3521" s="71" t="s">
        <v>5278</v>
      </c>
      <c r="D3521" s="71" t="s">
        <v>665</v>
      </c>
    </row>
    <row r="3522" spans="1:4" ht="58.5" thickBot="1" x14ac:dyDescent="0.4">
      <c r="A3522" s="71" t="s">
        <v>5279</v>
      </c>
      <c r="B3522" s="73">
        <v>504335</v>
      </c>
      <c r="C3522" s="71" t="s">
        <v>170</v>
      </c>
      <c r="D3522" s="71" t="s">
        <v>192</v>
      </c>
    </row>
    <row r="3523" spans="1:4" ht="87.5" thickBot="1" x14ac:dyDescent="0.4">
      <c r="A3523" s="71" t="s">
        <v>5280</v>
      </c>
      <c r="B3523" s="73">
        <v>517035</v>
      </c>
      <c r="C3523" s="71" t="s">
        <v>170</v>
      </c>
      <c r="D3523" s="71" t="s">
        <v>712</v>
      </c>
    </row>
    <row r="3524" spans="1:4" ht="73" thickBot="1" x14ac:dyDescent="0.4">
      <c r="A3524" s="71" t="s">
        <v>5281</v>
      </c>
      <c r="B3524" s="73">
        <v>542034</v>
      </c>
      <c r="C3524" s="71" t="s">
        <v>170</v>
      </c>
      <c r="D3524" s="71" t="s">
        <v>284</v>
      </c>
    </row>
    <row r="3525" spans="1:4" ht="58.5" thickBot="1" x14ac:dyDescent="0.4">
      <c r="A3525" s="71" t="s">
        <v>5282</v>
      </c>
      <c r="B3525" s="73">
        <v>532604</v>
      </c>
      <c r="C3525" s="71" t="s">
        <v>5283</v>
      </c>
      <c r="D3525" s="71" t="s">
        <v>202</v>
      </c>
    </row>
    <row r="3526" spans="1:4" ht="58.5" thickBot="1" x14ac:dyDescent="0.4">
      <c r="A3526" s="71" t="s">
        <v>5284</v>
      </c>
      <c r="B3526" s="73">
        <v>540497</v>
      </c>
      <c r="C3526" s="71" t="s">
        <v>5285</v>
      </c>
      <c r="D3526" s="71" t="s">
        <v>694</v>
      </c>
    </row>
    <row r="3527" spans="1:4" ht="44" thickBot="1" x14ac:dyDescent="0.4">
      <c r="A3527" s="71" t="s">
        <v>5286</v>
      </c>
      <c r="B3527" s="73">
        <v>534598</v>
      </c>
      <c r="C3527" s="71" t="s">
        <v>5287</v>
      </c>
      <c r="D3527" s="71" t="s">
        <v>309</v>
      </c>
    </row>
    <row r="3528" spans="1:4" ht="73" thickBot="1" x14ac:dyDescent="0.4">
      <c r="A3528" s="71" t="s">
        <v>5288</v>
      </c>
      <c r="B3528" s="73">
        <v>539450</v>
      </c>
      <c r="C3528" s="71" t="s">
        <v>5289</v>
      </c>
      <c r="D3528" s="71" t="s">
        <v>352</v>
      </c>
    </row>
    <row r="3529" spans="1:4" ht="58.5" thickBot="1" x14ac:dyDescent="0.4">
      <c r="A3529" s="71" t="s">
        <v>5290</v>
      </c>
      <c r="B3529" s="73">
        <v>532316</v>
      </c>
      <c r="C3529" s="71" t="s">
        <v>5291</v>
      </c>
      <c r="D3529" s="74" t="s">
        <v>5292</v>
      </c>
    </row>
    <row r="3530" spans="1:4" ht="73" thickBot="1" x14ac:dyDescent="0.4">
      <c r="A3530" s="71" t="s">
        <v>5293</v>
      </c>
      <c r="B3530" s="73">
        <v>540048</v>
      </c>
      <c r="C3530" s="71" t="s">
        <v>5294</v>
      </c>
      <c r="D3530" s="71" t="s">
        <v>284</v>
      </c>
    </row>
    <row r="3531" spans="1:4" ht="73" thickBot="1" x14ac:dyDescent="0.4">
      <c r="A3531" s="71" t="s">
        <v>5295</v>
      </c>
      <c r="B3531" s="73">
        <v>536710</v>
      </c>
      <c r="C3531" s="71" t="s">
        <v>170</v>
      </c>
      <c r="D3531" s="71" t="s">
        <v>187</v>
      </c>
    </row>
    <row r="3532" spans="1:4" ht="44" thickBot="1" x14ac:dyDescent="0.4">
      <c r="A3532" s="71" t="s">
        <v>5296</v>
      </c>
      <c r="B3532" s="73">
        <v>513515</v>
      </c>
      <c r="C3532" s="71" t="s">
        <v>170</v>
      </c>
      <c r="D3532" s="71" t="s">
        <v>185</v>
      </c>
    </row>
    <row r="3533" spans="1:4" ht="44" thickBot="1" x14ac:dyDescent="0.4">
      <c r="A3533" s="71" t="s">
        <v>5297</v>
      </c>
      <c r="B3533" s="73">
        <v>531307</v>
      </c>
      <c r="C3533" s="71" t="s">
        <v>170</v>
      </c>
      <c r="D3533" s="71" t="s">
        <v>185</v>
      </c>
    </row>
    <row r="3534" spans="1:4" ht="102" thickBot="1" x14ac:dyDescent="0.4">
      <c r="A3534" s="71" t="s">
        <v>5298</v>
      </c>
      <c r="B3534" s="71" t="s">
        <v>170</v>
      </c>
      <c r="C3534" s="71" t="s">
        <v>5299</v>
      </c>
      <c r="D3534" s="71" t="s">
        <v>181</v>
      </c>
    </row>
    <row r="3535" spans="1:4" ht="44" thickBot="1" x14ac:dyDescent="0.4">
      <c r="A3535" s="71" t="s">
        <v>5300</v>
      </c>
      <c r="B3535" s="73">
        <v>538876</v>
      </c>
      <c r="C3535" s="71" t="s">
        <v>170</v>
      </c>
      <c r="D3535" s="71" t="s">
        <v>187</v>
      </c>
    </row>
    <row r="3536" spans="1:4" ht="44" thickBot="1" x14ac:dyDescent="0.4">
      <c r="A3536" s="71" t="s">
        <v>5301</v>
      </c>
      <c r="B3536" s="73">
        <v>535621</v>
      </c>
      <c r="C3536" s="71" t="s">
        <v>170</v>
      </c>
      <c r="D3536" s="71" t="s">
        <v>256</v>
      </c>
    </row>
    <row r="3537" spans="1:4" ht="73" thickBot="1" x14ac:dyDescent="0.4">
      <c r="A3537" s="71" t="s">
        <v>5302</v>
      </c>
      <c r="B3537" s="73">
        <v>503622</v>
      </c>
      <c r="C3537" s="71" t="s">
        <v>170</v>
      </c>
      <c r="D3537" s="71" t="s">
        <v>153</v>
      </c>
    </row>
    <row r="3538" spans="1:4" ht="58.5" thickBot="1" x14ac:dyDescent="0.4">
      <c r="A3538" s="71" t="s">
        <v>5303</v>
      </c>
      <c r="B3538" s="73">
        <v>514197</v>
      </c>
      <c r="C3538" s="71" t="s">
        <v>170</v>
      </c>
      <c r="D3538" s="71" t="s">
        <v>185</v>
      </c>
    </row>
    <row r="3539" spans="1:4" ht="116.5" thickBot="1" x14ac:dyDescent="0.4">
      <c r="A3539" s="71" t="s">
        <v>5304</v>
      </c>
      <c r="B3539" s="73">
        <v>540081</v>
      </c>
      <c r="C3539" s="71" t="s">
        <v>5305</v>
      </c>
      <c r="D3539" s="71" t="s">
        <v>694</v>
      </c>
    </row>
    <row r="3540" spans="1:4" ht="44" thickBot="1" x14ac:dyDescent="0.4">
      <c r="A3540" s="71" t="s">
        <v>5306</v>
      </c>
      <c r="B3540" s="73">
        <v>539112</v>
      </c>
      <c r="C3540" s="71" t="s">
        <v>170</v>
      </c>
      <c r="D3540" s="71" t="s">
        <v>256</v>
      </c>
    </row>
    <row r="3541" spans="1:4" ht="44" thickBot="1" x14ac:dyDescent="0.4">
      <c r="A3541" s="71" t="s">
        <v>5307</v>
      </c>
      <c r="B3541" s="73">
        <v>530267</v>
      </c>
      <c r="C3541" s="71" t="s">
        <v>170</v>
      </c>
      <c r="D3541" s="71" t="s">
        <v>178</v>
      </c>
    </row>
    <row r="3542" spans="1:4" ht="58.5" thickBot="1" x14ac:dyDescent="0.4">
      <c r="A3542" s="71" t="s">
        <v>5308</v>
      </c>
      <c r="B3542" s="73">
        <v>530461</v>
      </c>
      <c r="C3542" s="71" t="s">
        <v>170</v>
      </c>
      <c r="D3542" s="71" t="s">
        <v>250</v>
      </c>
    </row>
    <row r="3543" spans="1:4" ht="87.5" thickBot="1" x14ac:dyDescent="0.4">
      <c r="A3543" s="71" t="s">
        <v>5309</v>
      </c>
      <c r="B3543" s="73">
        <v>540132</v>
      </c>
      <c r="C3543" s="71" t="s">
        <v>170</v>
      </c>
      <c r="D3543" s="71" t="s">
        <v>192</v>
      </c>
    </row>
    <row r="3544" spans="1:4" ht="73" thickBot="1" x14ac:dyDescent="0.4">
      <c r="A3544" s="71" t="s">
        <v>5310</v>
      </c>
      <c r="B3544" s="73">
        <v>540132</v>
      </c>
      <c r="C3544" s="71" t="s">
        <v>170</v>
      </c>
      <c r="D3544" s="71" t="s">
        <v>192</v>
      </c>
    </row>
    <row r="3545" spans="1:4" ht="44" thickBot="1" x14ac:dyDescent="0.4">
      <c r="A3545" s="71" t="s">
        <v>5311</v>
      </c>
      <c r="B3545" s="73">
        <v>531869</v>
      </c>
      <c r="C3545" s="71" t="s">
        <v>170</v>
      </c>
      <c r="D3545" s="71" t="s">
        <v>475</v>
      </c>
    </row>
    <row r="3546" spans="1:4" ht="58.5" thickBot="1" x14ac:dyDescent="0.4">
      <c r="A3546" s="71" t="s">
        <v>5312</v>
      </c>
      <c r="B3546" s="73">
        <v>532710</v>
      </c>
      <c r="C3546" s="71" t="s">
        <v>5313</v>
      </c>
      <c r="D3546" s="71" t="s">
        <v>568</v>
      </c>
    </row>
    <row r="3547" spans="1:4" ht="87.5" thickBot="1" x14ac:dyDescent="0.4">
      <c r="A3547" s="71" t="s">
        <v>5314</v>
      </c>
      <c r="B3547" s="73">
        <v>539346</v>
      </c>
      <c r="C3547" s="71" t="s">
        <v>5315</v>
      </c>
      <c r="D3547" s="71" t="s">
        <v>765</v>
      </c>
    </row>
    <row r="3548" spans="1:4" ht="58.5" thickBot="1" x14ac:dyDescent="0.4">
      <c r="A3548" s="71" t="s">
        <v>5316</v>
      </c>
      <c r="B3548" s="73">
        <v>506642</v>
      </c>
      <c r="C3548" s="71" t="s">
        <v>170</v>
      </c>
      <c r="D3548" s="71" t="s">
        <v>218</v>
      </c>
    </row>
    <row r="3549" spans="1:4" ht="44" thickBot="1" x14ac:dyDescent="0.4">
      <c r="A3549" s="71" t="s">
        <v>5317</v>
      </c>
      <c r="B3549" s="73">
        <v>540821</v>
      </c>
      <c r="C3549" s="71" t="s">
        <v>170</v>
      </c>
      <c r="D3549" s="71" t="s">
        <v>909</v>
      </c>
    </row>
    <row r="3550" spans="1:4" ht="44" thickBot="1" x14ac:dyDescent="0.4">
      <c r="A3550" s="71" t="s">
        <v>5318</v>
      </c>
      <c r="B3550" s="73">
        <v>532034</v>
      </c>
      <c r="C3550" s="71" t="s">
        <v>170</v>
      </c>
      <c r="D3550" s="71" t="s">
        <v>352</v>
      </c>
    </row>
    <row r="3551" spans="1:4" ht="44" thickBot="1" x14ac:dyDescent="0.4">
      <c r="A3551" s="71" t="s">
        <v>5319</v>
      </c>
      <c r="B3551" s="73">
        <v>531448</v>
      </c>
      <c r="C3551" s="71" t="s">
        <v>170</v>
      </c>
      <c r="D3551" s="71" t="s">
        <v>591</v>
      </c>
    </row>
    <row r="3552" spans="1:4" ht="73" thickBot="1" x14ac:dyDescent="0.4">
      <c r="A3552" s="71" t="s">
        <v>5320</v>
      </c>
      <c r="B3552" s="73">
        <v>523025</v>
      </c>
      <c r="C3552" s="71" t="s">
        <v>170</v>
      </c>
      <c r="D3552" s="71" t="s">
        <v>284</v>
      </c>
    </row>
    <row r="3553" spans="1:4" ht="73" thickBot="1" x14ac:dyDescent="0.4">
      <c r="A3553" s="71" t="s">
        <v>5321</v>
      </c>
      <c r="B3553" s="73">
        <v>523025</v>
      </c>
      <c r="C3553" s="71" t="s">
        <v>170</v>
      </c>
      <c r="D3553" s="71" t="s">
        <v>284</v>
      </c>
    </row>
    <row r="3554" spans="1:4" ht="58.5" thickBot="1" x14ac:dyDescent="0.4">
      <c r="A3554" s="71" t="s">
        <v>5322</v>
      </c>
      <c r="B3554" s="73">
        <v>502090</v>
      </c>
      <c r="C3554" s="71" t="s">
        <v>5323</v>
      </c>
      <c r="D3554" s="71" t="s">
        <v>183</v>
      </c>
    </row>
    <row r="3555" spans="1:4" ht="73" thickBot="1" x14ac:dyDescent="0.4">
      <c r="A3555" s="71" t="s">
        <v>5324</v>
      </c>
      <c r="B3555" s="73">
        <v>540715</v>
      </c>
      <c r="C3555" s="71" t="s">
        <v>170</v>
      </c>
      <c r="D3555" s="71" t="s">
        <v>284</v>
      </c>
    </row>
    <row r="3556" spans="1:4" ht="58.5" thickBot="1" x14ac:dyDescent="0.4">
      <c r="A3556" s="71" t="s">
        <v>5325</v>
      </c>
      <c r="B3556" s="73">
        <v>532092</v>
      </c>
      <c r="C3556" s="71" t="s">
        <v>170</v>
      </c>
      <c r="D3556" s="71" t="s">
        <v>187</v>
      </c>
    </row>
    <row r="3557" spans="1:4" ht="58.5" thickBot="1" x14ac:dyDescent="0.4">
      <c r="A3557" s="71" t="s">
        <v>5326</v>
      </c>
      <c r="B3557" s="73">
        <v>507663</v>
      </c>
      <c r="C3557" s="71" t="s">
        <v>170</v>
      </c>
      <c r="D3557" s="71" t="s">
        <v>419</v>
      </c>
    </row>
    <row r="3558" spans="1:4" ht="44" thickBot="1" x14ac:dyDescent="0.4">
      <c r="A3558" s="71" t="s">
        <v>5327</v>
      </c>
      <c r="B3558" s="73">
        <v>511254</v>
      </c>
      <c r="C3558" s="71" t="s">
        <v>170</v>
      </c>
      <c r="D3558" s="71" t="s">
        <v>187</v>
      </c>
    </row>
    <row r="3559" spans="1:4" ht="58.5" thickBot="1" x14ac:dyDescent="0.4">
      <c r="A3559" s="71" t="s">
        <v>5328</v>
      </c>
      <c r="B3559" s="73">
        <v>526085</v>
      </c>
      <c r="C3559" s="71" t="s">
        <v>170</v>
      </c>
      <c r="D3559" s="71" t="s">
        <v>371</v>
      </c>
    </row>
    <row r="3560" spans="1:4" ht="58.5" thickBot="1" x14ac:dyDescent="0.4">
      <c r="A3560" s="71" t="s">
        <v>5329</v>
      </c>
      <c r="B3560" s="71" t="s">
        <v>170</v>
      </c>
      <c r="C3560" s="71" t="s">
        <v>5330</v>
      </c>
      <c r="D3560" s="71" t="s">
        <v>181</v>
      </c>
    </row>
    <row r="3561" spans="1:4" ht="58.5" thickBot="1" x14ac:dyDescent="0.4">
      <c r="A3561" s="71" t="s">
        <v>5331</v>
      </c>
      <c r="B3561" s="73">
        <v>540143</v>
      </c>
      <c r="C3561" s="71" t="s">
        <v>170</v>
      </c>
      <c r="D3561" s="71" t="s">
        <v>156</v>
      </c>
    </row>
    <row r="3562" spans="1:4" ht="58.5" thickBot="1" x14ac:dyDescent="0.4">
      <c r="A3562" s="71" t="s">
        <v>5332</v>
      </c>
      <c r="B3562" s="73">
        <v>540143</v>
      </c>
      <c r="C3562" s="71" t="s">
        <v>170</v>
      </c>
      <c r="D3562" s="71" t="s">
        <v>156</v>
      </c>
    </row>
    <row r="3563" spans="1:4" ht="87.5" thickBot="1" x14ac:dyDescent="0.4">
      <c r="A3563" s="71" t="s">
        <v>5333</v>
      </c>
      <c r="B3563" s="73">
        <v>511533</v>
      </c>
      <c r="C3563" s="71" t="s">
        <v>170</v>
      </c>
      <c r="D3563" s="71" t="s">
        <v>228</v>
      </c>
    </row>
    <row r="3564" spans="1:4" ht="87.5" thickBot="1" x14ac:dyDescent="0.4">
      <c r="A3564" s="71" t="s">
        <v>5334</v>
      </c>
      <c r="B3564" s="73">
        <v>503691</v>
      </c>
      <c r="C3564" s="71" t="s">
        <v>170</v>
      </c>
      <c r="D3564" s="71" t="s">
        <v>909</v>
      </c>
    </row>
    <row r="3565" spans="1:4" ht="58.5" thickBot="1" x14ac:dyDescent="0.4">
      <c r="A3565" s="71" t="s">
        <v>5335</v>
      </c>
      <c r="B3565" s="73">
        <v>532841</v>
      </c>
      <c r="C3565" s="71" t="s">
        <v>170</v>
      </c>
      <c r="D3565" s="71" t="s">
        <v>183</v>
      </c>
    </row>
    <row r="3566" spans="1:4" ht="44" thickBot="1" x14ac:dyDescent="0.4">
      <c r="A3566" s="71" t="s">
        <v>5336</v>
      </c>
      <c r="B3566" s="73">
        <v>539660</v>
      </c>
      <c r="C3566" s="71" t="s">
        <v>170</v>
      </c>
      <c r="D3566" s="71" t="s">
        <v>153</v>
      </c>
    </row>
    <row r="3567" spans="1:4" ht="102" thickBot="1" x14ac:dyDescent="0.4">
      <c r="A3567" s="71" t="s">
        <v>5337</v>
      </c>
      <c r="B3567" s="73">
        <v>538557</v>
      </c>
      <c r="C3567" s="71" t="s">
        <v>170</v>
      </c>
      <c r="D3567" s="71" t="s">
        <v>192</v>
      </c>
    </row>
    <row r="3568" spans="1:4" ht="44" thickBot="1" x14ac:dyDescent="0.4">
      <c r="A3568" s="71" t="s">
        <v>5338</v>
      </c>
      <c r="B3568" s="73">
        <v>531931</v>
      </c>
      <c r="C3568" s="71" t="s">
        <v>170</v>
      </c>
      <c r="D3568" s="71" t="s">
        <v>591</v>
      </c>
    </row>
    <row r="3569" spans="1:4" ht="44" thickBot="1" x14ac:dyDescent="0.4">
      <c r="A3569" s="71" t="s">
        <v>5339</v>
      </c>
      <c r="B3569" s="73">
        <v>530905</v>
      </c>
      <c r="C3569" s="71" t="s">
        <v>170</v>
      </c>
      <c r="D3569" s="71" t="s">
        <v>187</v>
      </c>
    </row>
    <row r="3570" spans="1:4" ht="58.5" thickBot="1" x14ac:dyDescent="0.4">
      <c r="A3570" s="71" t="s">
        <v>5340</v>
      </c>
      <c r="B3570" s="73">
        <v>540066</v>
      </c>
      <c r="C3570" s="71" t="s">
        <v>170</v>
      </c>
      <c r="D3570" s="71" t="s">
        <v>525</v>
      </c>
    </row>
    <row r="3571" spans="1:4" ht="73" thickBot="1" x14ac:dyDescent="0.4">
      <c r="A3571" s="71" t="s">
        <v>5341</v>
      </c>
      <c r="B3571" s="73">
        <v>530265</v>
      </c>
      <c r="C3571" s="71" t="s">
        <v>170</v>
      </c>
      <c r="D3571" s="71" t="s">
        <v>183</v>
      </c>
    </row>
    <row r="3572" spans="1:4" ht="73" thickBot="1" x14ac:dyDescent="0.4">
      <c r="A3572" s="71" t="s">
        <v>5342</v>
      </c>
      <c r="B3572" s="73">
        <v>515043</v>
      </c>
      <c r="C3572" s="71" t="s">
        <v>170</v>
      </c>
      <c r="D3572" s="71" t="s">
        <v>447</v>
      </c>
    </row>
    <row r="3573" spans="1:4" ht="73" thickBot="1" x14ac:dyDescent="0.4">
      <c r="A3573" s="71" t="s">
        <v>5343</v>
      </c>
      <c r="B3573" s="73">
        <v>515043</v>
      </c>
      <c r="C3573" s="71" t="s">
        <v>170</v>
      </c>
      <c r="D3573" s="71" t="s">
        <v>447</v>
      </c>
    </row>
    <row r="3574" spans="1:4" ht="44" thickBot="1" x14ac:dyDescent="0.4">
      <c r="A3574" s="71" t="s">
        <v>5344</v>
      </c>
      <c r="B3574" s="71" t="s">
        <v>170</v>
      </c>
      <c r="C3574" s="71" t="s">
        <v>5345</v>
      </c>
      <c r="D3574" s="71" t="s">
        <v>181</v>
      </c>
    </row>
    <row r="3575" spans="1:4" ht="29.5" thickBot="1" x14ac:dyDescent="0.4">
      <c r="A3575" s="71" t="s">
        <v>5346</v>
      </c>
      <c r="B3575" s="71" t="s">
        <v>170</v>
      </c>
      <c r="C3575" s="71" t="s">
        <v>5347</v>
      </c>
      <c r="D3575" s="71" t="s">
        <v>181</v>
      </c>
    </row>
    <row r="3576" spans="1:4" ht="44" thickBot="1" x14ac:dyDescent="0.4">
      <c r="A3576" s="71" t="s">
        <v>5348</v>
      </c>
      <c r="B3576" s="73">
        <v>590051</v>
      </c>
      <c r="C3576" s="71" t="s">
        <v>5349</v>
      </c>
      <c r="D3576" s="71" t="s">
        <v>263</v>
      </c>
    </row>
    <row r="3577" spans="1:4" ht="44" thickBot="1" x14ac:dyDescent="0.4">
      <c r="A3577" s="71" t="s">
        <v>5350</v>
      </c>
      <c r="B3577" s="73">
        <v>511066</v>
      </c>
      <c r="C3577" s="71" t="s">
        <v>170</v>
      </c>
      <c r="D3577" s="71" t="s">
        <v>187</v>
      </c>
    </row>
    <row r="3578" spans="1:4" ht="44" thickBot="1" x14ac:dyDescent="0.4">
      <c r="A3578" s="71" t="s">
        <v>5351</v>
      </c>
      <c r="B3578" s="73">
        <v>507315</v>
      </c>
      <c r="C3578" s="71" t="s">
        <v>5352</v>
      </c>
      <c r="D3578" s="71" t="s">
        <v>869</v>
      </c>
    </row>
    <row r="3579" spans="1:4" ht="58.5" thickBot="1" x14ac:dyDescent="0.4">
      <c r="A3579" s="71" t="s">
        <v>5353</v>
      </c>
      <c r="B3579" s="73">
        <v>532713</v>
      </c>
      <c r="C3579" s="71" t="s">
        <v>5354</v>
      </c>
      <c r="D3579" s="71" t="s">
        <v>192</v>
      </c>
    </row>
    <row r="3580" spans="1:4" ht="58.5" thickBot="1" x14ac:dyDescent="0.4">
      <c r="A3580" s="71" t="s">
        <v>5355</v>
      </c>
      <c r="B3580" s="73">
        <v>540642</v>
      </c>
      <c r="C3580" s="71" t="s">
        <v>5356</v>
      </c>
      <c r="D3580" s="71" t="s">
        <v>568</v>
      </c>
    </row>
    <row r="3581" spans="1:4" ht="58.5" thickBot="1" x14ac:dyDescent="0.4">
      <c r="A3581" s="71" t="s">
        <v>5357</v>
      </c>
      <c r="B3581" s="73">
        <v>540181</v>
      </c>
      <c r="C3581" s="71" t="s">
        <v>170</v>
      </c>
      <c r="D3581" s="71" t="s">
        <v>187</v>
      </c>
    </row>
    <row r="3582" spans="1:4" ht="58.5" thickBot="1" x14ac:dyDescent="0.4">
      <c r="A3582" s="71" t="s">
        <v>5358</v>
      </c>
      <c r="B3582" s="73">
        <v>526554</v>
      </c>
      <c r="C3582" s="71" t="s">
        <v>170</v>
      </c>
      <c r="D3582" s="71" t="s">
        <v>365</v>
      </c>
    </row>
    <row r="3583" spans="1:4" ht="44" thickBot="1" x14ac:dyDescent="0.4">
      <c r="A3583" s="71" t="s">
        <v>5359</v>
      </c>
      <c r="B3583" s="73">
        <v>590056</v>
      </c>
      <c r="C3583" s="71" t="s">
        <v>5360</v>
      </c>
      <c r="D3583" s="71" t="s">
        <v>185</v>
      </c>
    </row>
    <row r="3584" spans="1:4" ht="58.5" thickBot="1" x14ac:dyDescent="0.4">
      <c r="A3584" s="71" t="s">
        <v>5361</v>
      </c>
      <c r="B3584" s="73">
        <v>500370</v>
      </c>
      <c r="C3584" s="71" t="s">
        <v>5362</v>
      </c>
      <c r="D3584" s="71" t="s">
        <v>192</v>
      </c>
    </row>
    <row r="3585" spans="1:4" ht="44" thickBot="1" x14ac:dyDescent="0.4">
      <c r="A3585" s="71" t="s">
        <v>5363</v>
      </c>
      <c r="B3585" s="73">
        <v>517059</v>
      </c>
      <c r="C3585" s="71" t="s">
        <v>5364</v>
      </c>
      <c r="D3585" s="71" t="s">
        <v>468</v>
      </c>
    </row>
    <row r="3586" spans="1:4" ht="44" thickBot="1" x14ac:dyDescent="0.4">
      <c r="A3586" s="71" t="s">
        <v>5365</v>
      </c>
      <c r="B3586" s="73">
        <v>532005</v>
      </c>
      <c r="C3586" s="71" t="s">
        <v>170</v>
      </c>
      <c r="D3586" s="71" t="s">
        <v>355</v>
      </c>
    </row>
    <row r="3587" spans="1:4" ht="73" thickBot="1" x14ac:dyDescent="0.4">
      <c r="A3587" s="71" t="s">
        <v>5366</v>
      </c>
      <c r="B3587" s="73">
        <v>521240</v>
      </c>
      <c r="C3587" s="71" t="s">
        <v>170</v>
      </c>
      <c r="D3587" s="71" t="s">
        <v>185</v>
      </c>
    </row>
    <row r="3588" spans="1:4" ht="58.5" thickBot="1" x14ac:dyDescent="0.4">
      <c r="A3588" s="71" t="s">
        <v>5367</v>
      </c>
      <c r="B3588" s="73">
        <v>511630</v>
      </c>
      <c r="C3588" s="71" t="s">
        <v>5368</v>
      </c>
      <c r="D3588" s="71" t="s">
        <v>694</v>
      </c>
    </row>
    <row r="3589" spans="1:4" ht="58.5" thickBot="1" x14ac:dyDescent="0.4">
      <c r="A3589" s="71" t="s">
        <v>5369</v>
      </c>
      <c r="B3589" s="73">
        <v>520075</v>
      </c>
      <c r="C3589" s="71" t="s">
        <v>170</v>
      </c>
      <c r="D3589" s="71" t="s">
        <v>525</v>
      </c>
    </row>
    <row r="3590" spans="1:4" ht="44" thickBot="1" x14ac:dyDescent="0.4">
      <c r="A3590" s="71" t="s">
        <v>5370</v>
      </c>
      <c r="B3590" s="73">
        <v>530617</v>
      </c>
      <c r="C3590" s="71" t="s">
        <v>170</v>
      </c>
      <c r="D3590" s="71" t="s">
        <v>230</v>
      </c>
    </row>
    <row r="3591" spans="1:4" ht="58.5" thickBot="1" x14ac:dyDescent="0.4">
      <c r="A3591" s="71" t="s">
        <v>5371</v>
      </c>
      <c r="B3591" s="73">
        <v>530125</v>
      </c>
      <c r="C3591" s="71" t="s">
        <v>170</v>
      </c>
      <c r="D3591" s="71" t="s">
        <v>208</v>
      </c>
    </row>
    <row r="3592" spans="1:4" ht="58.5" thickBot="1" x14ac:dyDescent="0.4">
      <c r="A3592" s="71" t="s">
        <v>5372</v>
      </c>
      <c r="B3592" s="73">
        <v>500371</v>
      </c>
      <c r="C3592" s="71" t="s">
        <v>170</v>
      </c>
      <c r="D3592" s="71" t="s">
        <v>539</v>
      </c>
    </row>
    <row r="3593" spans="1:4" ht="58.5" thickBot="1" x14ac:dyDescent="0.4">
      <c r="A3593" s="71" t="s">
        <v>5373</v>
      </c>
      <c r="B3593" s="73">
        <v>500371</v>
      </c>
      <c r="C3593" s="71" t="s">
        <v>170</v>
      </c>
      <c r="D3593" s="71" t="s">
        <v>539</v>
      </c>
    </row>
    <row r="3594" spans="1:4" ht="73" thickBot="1" x14ac:dyDescent="0.4">
      <c r="A3594" s="71" t="s">
        <v>5374</v>
      </c>
      <c r="B3594" s="73">
        <v>521206</v>
      </c>
      <c r="C3594" s="71" t="s">
        <v>170</v>
      </c>
      <c r="D3594" s="71" t="s">
        <v>284</v>
      </c>
    </row>
    <row r="3595" spans="1:4" ht="58.5" thickBot="1" x14ac:dyDescent="0.4">
      <c r="A3595" s="71" t="s">
        <v>5375</v>
      </c>
      <c r="B3595" s="73">
        <v>530025</v>
      </c>
      <c r="C3595" s="71" t="s">
        <v>170</v>
      </c>
      <c r="D3595" s="71" t="s">
        <v>591</v>
      </c>
    </row>
    <row r="3596" spans="1:4" ht="44" thickBot="1" x14ac:dyDescent="0.4">
      <c r="A3596" s="71" t="s">
        <v>5376</v>
      </c>
      <c r="B3596" s="73">
        <v>780015</v>
      </c>
      <c r="C3596" s="71" t="s">
        <v>170</v>
      </c>
      <c r="D3596" s="71" t="s">
        <v>261</v>
      </c>
    </row>
    <row r="3597" spans="1:4" ht="58.5" thickBot="1" x14ac:dyDescent="0.4">
      <c r="A3597" s="71" t="s">
        <v>5377</v>
      </c>
      <c r="B3597" s="73">
        <v>509423</v>
      </c>
      <c r="C3597" s="71" t="s">
        <v>170</v>
      </c>
      <c r="D3597" s="71" t="s">
        <v>218</v>
      </c>
    </row>
    <row r="3598" spans="1:4" ht="73" thickBot="1" x14ac:dyDescent="0.4">
      <c r="A3598" s="71" t="s">
        <v>5378</v>
      </c>
      <c r="B3598" s="73">
        <v>521222</v>
      </c>
      <c r="C3598" s="71" t="s">
        <v>170</v>
      </c>
      <c r="D3598" s="71" t="s">
        <v>284</v>
      </c>
    </row>
    <row r="3599" spans="1:4" ht="44" thickBot="1" x14ac:dyDescent="0.4">
      <c r="A3599" s="71" t="s">
        <v>5379</v>
      </c>
      <c r="B3599" s="71" t="s">
        <v>170</v>
      </c>
      <c r="C3599" s="71" t="s">
        <v>5380</v>
      </c>
      <c r="D3599" s="71" t="s">
        <v>261</v>
      </c>
    </row>
    <row r="3600" spans="1:4" ht="44" thickBot="1" x14ac:dyDescent="0.4">
      <c r="A3600" s="71" t="s">
        <v>5381</v>
      </c>
      <c r="B3600" s="73">
        <v>523116</v>
      </c>
      <c r="C3600" s="71" t="s">
        <v>170</v>
      </c>
      <c r="D3600" s="71" t="s">
        <v>293</v>
      </c>
    </row>
    <row r="3601" spans="1:4" ht="73" thickBot="1" x14ac:dyDescent="0.4">
      <c r="A3601" s="71" t="s">
        <v>5382</v>
      </c>
      <c r="B3601" s="73">
        <v>541163</v>
      </c>
      <c r="C3601" s="71" t="s">
        <v>5383</v>
      </c>
      <c r="D3601" s="71" t="s">
        <v>525</v>
      </c>
    </row>
    <row r="3602" spans="1:4" ht="58.5" thickBot="1" x14ac:dyDescent="0.4">
      <c r="A3602" s="71" t="s">
        <v>5384</v>
      </c>
      <c r="B3602" s="73">
        <v>524703</v>
      </c>
      <c r="C3602" s="71" t="s">
        <v>170</v>
      </c>
      <c r="D3602" s="71" t="s">
        <v>208</v>
      </c>
    </row>
    <row r="3603" spans="1:4" ht="73" thickBot="1" x14ac:dyDescent="0.4">
      <c r="A3603" s="71" t="s">
        <v>5385</v>
      </c>
      <c r="B3603" s="73">
        <v>504918</v>
      </c>
      <c r="C3603" s="71" t="s">
        <v>170</v>
      </c>
      <c r="D3603" s="71" t="s">
        <v>150</v>
      </c>
    </row>
    <row r="3604" spans="1:4" ht="73" thickBot="1" x14ac:dyDescent="0.4">
      <c r="A3604" s="71" t="s">
        <v>5386</v>
      </c>
      <c r="B3604" s="73">
        <v>539392</v>
      </c>
      <c r="C3604" s="71" t="s">
        <v>170</v>
      </c>
      <c r="D3604" s="71" t="s">
        <v>192</v>
      </c>
    </row>
    <row r="3605" spans="1:4" ht="73" thickBot="1" x14ac:dyDescent="0.4">
      <c r="A3605" s="71" t="s">
        <v>5387</v>
      </c>
      <c r="B3605" s="73">
        <v>539392</v>
      </c>
      <c r="C3605" s="71" t="s">
        <v>170</v>
      </c>
      <c r="D3605" s="71" t="s">
        <v>192</v>
      </c>
    </row>
    <row r="3606" spans="1:4" ht="44" thickBot="1" x14ac:dyDescent="0.4">
      <c r="A3606" s="71" t="s">
        <v>5388</v>
      </c>
      <c r="B3606" s="73">
        <v>516096</v>
      </c>
      <c r="C3606" s="71" t="s">
        <v>170</v>
      </c>
      <c r="D3606" s="71" t="s">
        <v>164</v>
      </c>
    </row>
    <row r="3607" spans="1:4" ht="44" thickBot="1" x14ac:dyDescent="0.4">
      <c r="A3607" s="71" t="s">
        <v>5389</v>
      </c>
      <c r="B3607" s="73">
        <v>514234</v>
      </c>
      <c r="C3607" s="71" t="s">
        <v>5390</v>
      </c>
      <c r="D3607" s="71" t="s">
        <v>185</v>
      </c>
    </row>
    <row r="3608" spans="1:4" ht="44" thickBot="1" x14ac:dyDescent="0.4">
      <c r="A3608" s="71" t="s">
        <v>5391</v>
      </c>
      <c r="B3608" s="73">
        <v>514234</v>
      </c>
      <c r="C3608" s="71" t="s">
        <v>5390</v>
      </c>
      <c r="D3608" s="71" t="s">
        <v>185</v>
      </c>
    </row>
    <row r="3609" spans="1:4" ht="44" thickBot="1" x14ac:dyDescent="0.4">
      <c r="A3609" s="71" t="s">
        <v>5392</v>
      </c>
      <c r="B3609" s="73">
        <v>534618</v>
      </c>
      <c r="C3609" s="71" t="s">
        <v>170</v>
      </c>
      <c r="D3609" s="71" t="s">
        <v>309</v>
      </c>
    </row>
    <row r="3610" spans="1:4" ht="73" thickBot="1" x14ac:dyDescent="0.4">
      <c r="A3610" s="71" t="s">
        <v>5393</v>
      </c>
      <c r="B3610" s="73">
        <v>511640</v>
      </c>
      <c r="C3610" s="71" t="s">
        <v>170</v>
      </c>
      <c r="D3610" s="71" t="s">
        <v>187</v>
      </c>
    </row>
    <row r="3611" spans="1:4" ht="58.5" thickBot="1" x14ac:dyDescent="0.4">
      <c r="A3611" s="71" t="s">
        <v>5394</v>
      </c>
      <c r="B3611" s="73">
        <v>526521</v>
      </c>
      <c r="C3611" s="71" t="s">
        <v>5395</v>
      </c>
      <c r="D3611" s="71" t="s">
        <v>183</v>
      </c>
    </row>
    <row r="3612" spans="1:4" ht="44" thickBot="1" x14ac:dyDescent="0.4">
      <c r="A3612" s="71" t="s">
        <v>5396</v>
      </c>
      <c r="B3612" s="73">
        <v>540782</v>
      </c>
      <c r="C3612" s="71" t="s">
        <v>170</v>
      </c>
      <c r="D3612" s="71" t="s">
        <v>371</v>
      </c>
    </row>
    <row r="3613" spans="1:4" ht="73" thickBot="1" x14ac:dyDescent="0.4">
      <c r="A3613" s="71" t="s">
        <v>5397</v>
      </c>
      <c r="B3613" s="73">
        <v>533411</v>
      </c>
      <c r="C3613" s="71" t="s">
        <v>5398</v>
      </c>
      <c r="D3613" s="71" t="s">
        <v>1090</v>
      </c>
    </row>
    <row r="3614" spans="1:4" ht="44" thickBot="1" x14ac:dyDescent="0.4">
      <c r="A3614" s="71" t="s">
        <v>5399</v>
      </c>
      <c r="B3614" s="73">
        <v>530073</v>
      </c>
      <c r="C3614" s="71" t="s">
        <v>5400</v>
      </c>
      <c r="D3614" s="71" t="s">
        <v>293</v>
      </c>
    </row>
    <row r="3615" spans="1:4" ht="58.5" thickBot="1" x14ac:dyDescent="0.4">
      <c r="A3615" s="71" t="s">
        <v>5401</v>
      </c>
      <c r="B3615" s="71" t="s">
        <v>170</v>
      </c>
      <c r="C3615" s="71" t="s">
        <v>5402</v>
      </c>
      <c r="D3615" s="71" t="s">
        <v>181</v>
      </c>
    </row>
    <row r="3616" spans="1:4" ht="44" thickBot="1" x14ac:dyDescent="0.4">
      <c r="A3616" s="71" t="s">
        <v>5403</v>
      </c>
      <c r="B3616" s="73">
        <v>531898</v>
      </c>
      <c r="C3616" s="71" t="s">
        <v>170</v>
      </c>
      <c r="D3616" s="71" t="s">
        <v>173</v>
      </c>
    </row>
    <row r="3617" spans="1:4" ht="58.5" thickBot="1" x14ac:dyDescent="0.4">
      <c r="A3617" s="71" t="s">
        <v>5404</v>
      </c>
      <c r="B3617" s="73">
        <v>531569</v>
      </c>
      <c r="C3617" s="71" t="s">
        <v>170</v>
      </c>
      <c r="D3617" s="71" t="s">
        <v>208</v>
      </c>
    </row>
    <row r="3618" spans="1:4" ht="44" thickBot="1" x14ac:dyDescent="0.4">
      <c r="A3618" s="71" t="s">
        <v>5405</v>
      </c>
      <c r="B3618" s="73">
        <v>532972</v>
      </c>
      <c r="C3618" s="71" t="s">
        <v>170</v>
      </c>
      <c r="D3618" s="71" t="s">
        <v>263</v>
      </c>
    </row>
    <row r="3619" spans="1:4" ht="44" thickBot="1" x14ac:dyDescent="0.4">
      <c r="A3619" s="71" t="s">
        <v>5406</v>
      </c>
      <c r="B3619" s="73">
        <v>532435</v>
      </c>
      <c r="C3619" s="71" t="s">
        <v>170</v>
      </c>
      <c r="D3619" s="71" t="s">
        <v>256</v>
      </c>
    </row>
    <row r="3620" spans="1:4" ht="73" thickBot="1" x14ac:dyDescent="0.4">
      <c r="A3620" s="71" t="s">
        <v>5407</v>
      </c>
      <c r="B3620" s="73">
        <v>512062</v>
      </c>
      <c r="C3620" s="71" t="s">
        <v>170</v>
      </c>
      <c r="D3620" s="71" t="s">
        <v>591</v>
      </c>
    </row>
    <row r="3621" spans="1:4" ht="44" thickBot="1" x14ac:dyDescent="0.4">
      <c r="A3621" s="71" t="s">
        <v>5408</v>
      </c>
      <c r="B3621" s="73">
        <v>500674</v>
      </c>
      <c r="C3621" s="71" t="s">
        <v>5409</v>
      </c>
      <c r="D3621" s="71" t="s">
        <v>208</v>
      </c>
    </row>
    <row r="3622" spans="1:4" ht="44" thickBot="1" x14ac:dyDescent="0.4">
      <c r="A3622" s="71" t="s">
        <v>5410</v>
      </c>
      <c r="B3622" s="73">
        <v>500674</v>
      </c>
      <c r="C3622" s="71" t="s">
        <v>5409</v>
      </c>
      <c r="D3622" s="71" t="s">
        <v>208</v>
      </c>
    </row>
    <row r="3623" spans="1:4" ht="73" thickBot="1" x14ac:dyDescent="0.4">
      <c r="A3623" s="71" t="s">
        <v>5411</v>
      </c>
      <c r="B3623" s="73">
        <v>514280</v>
      </c>
      <c r="C3623" s="71" t="s">
        <v>170</v>
      </c>
      <c r="D3623" s="71" t="s">
        <v>185</v>
      </c>
    </row>
    <row r="3624" spans="1:4" ht="44" thickBot="1" x14ac:dyDescent="0.4">
      <c r="A3624" s="71" t="s">
        <v>5412</v>
      </c>
      <c r="B3624" s="73">
        <v>530035</v>
      </c>
      <c r="C3624" s="71" t="s">
        <v>170</v>
      </c>
      <c r="D3624" s="71" t="s">
        <v>185</v>
      </c>
    </row>
    <row r="3625" spans="1:4" ht="44" thickBot="1" x14ac:dyDescent="0.4">
      <c r="A3625" s="71" t="s">
        <v>5413</v>
      </c>
      <c r="B3625" s="73">
        <v>540822</v>
      </c>
      <c r="C3625" s="71" t="s">
        <v>170</v>
      </c>
      <c r="D3625" s="71" t="s">
        <v>187</v>
      </c>
    </row>
    <row r="3626" spans="1:4" ht="58.5" thickBot="1" x14ac:dyDescent="0.4">
      <c r="A3626" s="71" t="s">
        <v>5414</v>
      </c>
      <c r="B3626" s="73">
        <v>519260</v>
      </c>
      <c r="C3626" s="71" t="s">
        <v>5415</v>
      </c>
      <c r="D3626" s="71" t="s">
        <v>419</v>
      </c>
    </row>
    <row r="3627" spans="1:4" ht="73" thickBot="1" x14ac:dyDescent="0.4">
      <c r="A3627" s="71" t="s">
        <v>5416</v>
      </c>
      <c r="B3627" s="73">
        <v>506906</v>
      </c>
      <c r="C3627" s="71" t="s">
        <v>170</v>
      </c>
      <c r="D3627" s="71" t="s">
        <v>192</v>
      </c>
    </row>
    <row r="3628" spans="1:4" ht="58.5" thickBot="1" x14ac:dyDescent="0.4">
      <c r="A3628" s="71" t="s">
        <v>5417</v>
      </c>
      <c r="B3628" s="73">
        <v>519238</v>
      </c>
      <c r="C3628" s="71" t="s">
        <v>170</v>
      </c>
      <c r="D3628" s="71" t="s">
        <v>368</v>
      </c>
    </row>
    <row r="3629" spans="1:4" ht="58.5" thickBot="1" x14ac:dyDescent="0.4">
      <c r="A3629" s="71" t="s">
        <v>5418</v>
      </c>
      <c r="B3629" s="73">
        <v>538992</v>
      </c>
      <c r="C3629" s="71" t="s">
        <v>170</v>
      </c>
      <c r="D3629" s="71" t="s">
        <v>525</v>
      </c>
    </row>
    <row r="3630" spans="1:4" ht="87.5" thickBot="1" x14ac:dyDescent="0.4">
      <c r="A3630" s="71" t="s">
        <v>5419</v>
      </c>
      <c r="B3630" s="73">
        <v>512020</v>
      </c>
      <c r="C3630" s="71" t="s">
        <v>170</v>
      </c>
      <c r="D3630" s="71" t="s">
        <v>187</v>
      </c>
    </row>
    <row r="3631" spans="1:4" ht="87.5" thickBot="1" x14ac:dyDescent="0.4">
      <c r="A3631" s="71" t="s">
        <v>5420</v>
      </c>
      <c r="B3631" s="73">
        <v>512020</v>
      </c>
      <c r="C3631" s="71" t="s">
        <v>170</v>
      </c>
      <c r="D3631" s="71" t="s">
        <v>187</v>
      </c>
    </row>
    <row r="3632" spans="1:4" ht="73" thickBot="1" x14ac:dyDescent="0.4">
      <c r="A3632" s="71" t="s">
        <v>5421</v>
      </c>
      <c r="B3632" s="73">
        <v>504614</v>
      </c>
      <c r="C3632" s="71" t="s">
        <v>5422</v>
      </c>
      <c r="D3632" s="71" t="s">
        <v>202</v>
      </c>
    </row>
    <row r="3633" spans="1:4" ht="44" thickBot="1" x14ac:dyDescent="0.4">
      <c r="A3633" s="71" t="s">
        <v>5423</v>
      </c>
      <c r="B3633" s="73">
        <v>516032</v>
      </c>
      <c r="C3633" s="71" t="s">
        <v>170</v>
      </c>
      <c r="D3633" s="71" t="s">
        <v>164</v>
      </c>
    </row>
    <row r="3634" spans="1:4" ht="73" thickBot="1" x14ac:dyDescent="0.4">
      <c r="A3634" s="71" t="s">
        <v>5424</v>
      </c>
      <c r="B3634" s="73">
        <v>516003</v>
      </c>
      <c r="C3634" s="71" t="s">
        <v>170</v>
      </c>
      <c r="D3634" s="71" t="s">
        <v>665</v>
      </c>
    </row>
    <row r="3635" spans="1:4" ht="44" thickBot="1" x14ac:dyDescent="0.4">
      <c r="A3635" s="71" t="s">
        <v>5425</v>
      </c>
      <c r="B3635" s="73">
        <v>519242</v>
      </c>
      <c r="C3635" s="71" t="s">
        <v>170</v>
      </c>
      <c r="D3635" s="71" t="s">
        <v>419</v>
      </c>
    </row>
    <row r="3636" spans="1:4" ht="58.5" thickBot="1" x14ac:dyDescent="0.4">
      <c r="A3636" s="71" t="s">
        <v>5426</v>
      </c>
      <c r="B3636" s="73">
        <v>532163</v>
      </c>
      <c r="C3636" s="71" t="s">
        <v>5427</v>
      </c>
      <c r="D3636" s="71" t="s">
        <v>173</v>
      </c>
    </row>
    <row r="3637" spans="1:4" ht="58.5" thickBot="1" x14ac:dyDescent="0.4">
      <c r="A3637" s="71" t="s">
        <v>5428</v>
      </c>
      <c r="B3637" s="73">
        <v>532163</v>
      </c>
      <c r="C3637" s="71" t="s">
        <v>5427</v>
      </c>
      <c r="D3637" s="71" t="s">
        <v>173</v>
      </c>
    </row>
    <row r="3638" spans="1:4" ht="73" thickBot="1" x14ac:dyDescent="0.4">
      <c r="A3638" s="71" t="s">
        <v>5429</v>
      </c>
      <c r="B3638" s="73">
        <v>526885</v>
      </c>
      <c r="C3638" s="71" t="s">
        <v>5430</v>
      </c>
      <c r="D3638" s="71" t="s">
        <v>185</v>
      </c>
    </row>
    <row r="3639" spans="1:4" ht="58.5" thickBot="1" x14ac:dyDescent="0.4">
      <c r="A3639" s="71" t="s">
        <v>5431</v>
      </c>
      <c r="B3639" s="73">
        <v>530993</v>
      </c>
      <c r="C3639" s="71" t="s">
        <v>170</v>
      </c>
      <c r="D3639" s="71" t="s">
        <v>192</v>
      </c>
    </row>
    <row r="3640" spans="1:4" ht="44" thickBot="1" x14ac:dyDescent="0.4">
      <c r="A3640" s="71" t="s">
        <v>5432</v>
      </c>
      <c r="B3640" s="73">
        <v>531930</v>
      </c>
      <c r="C3640" s="71" t="s">
        <v>170</v>
      </c>
      <c r="D3640" s="71" t="s">
        <v>1090</v>
      </c>
    </row>
    <row r="3641" spans="1:4" ht="44" thickBot="1" x14ac:dyDescent="0.4">
      <c r="A3641" s="71" t="s">
        <v>5433</v>
      </c>
      <c r="B3641" s="73">
        <v>540393</v>
      </c>
      <c r="C3641" s="71" t="s">
        <v>170</v>
      </c>
      <c r="D3641" s="71" t="s">
        <v>493</v>
      </c>
    </row>
    <row r="3642" spans="1:4" ht="73" thickBot="1" x14ac:dyDescent="0.4">
      <c r="A3642" s="71" t="s">
        <v>5434</v>
      </c>
      <c r="B3642" s="73">
        <v>514412</v>
      </c>
      <c r="C3642" s="71" t="s">
        <v>170</v>
      </c>
      <c r="D3642" s="71" t="s">
        <v>284</v>
      </c>
    </row>
    <row r="3643" spans="1:4" ht="73" thickBot="1" x14ac:dyDescent="0.4">
      <c r="A3643" s="71" t="s">
        <v>5435</v>
      </c>
      <c r="B3643" s="73">
        <v>506190</v>
      </c>
      <c r="C3643" s="71" t="s">
        <v>170</v>
      </c>
      <c r="D3643" s="71" t="s">
        <v>591</v>
      </c>
    </row>
    <row r="3644" spans="1:4" ht="58.5" thickBot="1" x14ac:dyDescent="0.4">
      <c r="A3644" s="71" t="s">
        <v>5436</v>
      </c>
      <c r="B3644" s="71" t="s">
        <v>170</v>
      </c>
      <c r="C3644" s="71" t="s">
        <v>5437</v>
      </c>
      <c r="D3644" s="71" t="s">
        <v>181</v>
      </c>
    </row>
    <row r="3645" spans="1:4" ht="58.5" thickBot="1" x14ac:dyDescent="0.4">
      <c r="A3645" s="71" t="s">
        <v>5438</v>
      </c>
      <c r="B3645" s="73">
        <v>539124</v>
      </c>
      <c r="C3645" s="71" t="s">
        <v>170</v>
      </c>
      <c r="D3645" s="71" t="s">
        <v>187</v>
      </c>
    </row>
    <row r="3646" spans="1:4" ht="73" thickBot="1" x14ac:dyDescent="0.4">
      <c r="A3646" s="71" t="s">
        <v>5439</v>
      </c>
      <c r="B3646" s="73">
        <v>506313</v>
      </c>
      <c r="C3646" s="71" t="s">
        <v>170</v>
      </c>
      <c r="D3646" s="71" t="s">
        <v>698</v>
      </c>
    </row>
    <row r="3647" spans="1:4" ht="58.5" thickBot="1" x14ac:dyDescent="0.4">
      <c r="A3647" s="71" t="s">
        <v>5440</v>
      </c>
      <c r="B3647" s="73">
        <v>532663</v>
      </c>
      <c r="C3647" s="71" t="s">
        <v>5441</v>
      </c>
      <c r="D3647" s="71" t="s">
        <v>156</v>
      </c>
    </row>
    <row r="3648" spans="1:4" ht="58.5" thickBot="1" x14ac:dyDescent="0.4">
      <c r="A3648" s="71" t="s">
        <v>5442</v>
      </c>
      <c r="B3648" s="73">
        <v>533259</v>
      </c>
      <c r="C3648" s="71" t="s">
        <v>5443</v>
      </c>
      <c r="D3648" s="71" t="s">
        <v>359</v>
      </c>
    </row>
    <row r="3649" spans="1:4" ht="58.5" thickBot="1" x14ac:dyDescent="0.4">
      <c r="A3649" s="71" t="s">
        <v>5444</v>
      </c>
      <c r="B3649" s="73">
        <v>511076</v>
      </c>
      <c r="C3649" s="71" t="s">
        <v>170</v>
      </c>
      <c r="D3649" s="71" t="s">
        <v>192</v>
      </c>
    </row>
    <row r="3650" spans="1:4" ht="58.5" thickBot="1" x14ac:dyDescent="0.4">
      <c r="A3650" s="71" t="s">
        <v>5445</v>
      </c>
      <c r="B3650" s="73">
        <v>526093</v>
      </c>
      <c r="C3650" s="71" t="s">
        <v>5446</v>
      </c>
      <c r="D3650" s="71" t="s">
        <v>202</v>
      </c>
    </row>
    <row r="3651" spans="1:4" ht="44" thickBot="1" x14ac:dyDescent="0.4">
      <c r="A3651" s="71" t="s">
        <v>5447</v>
      </c>
      <c r="B3651" s="73">
        <v>539201</v>
      </c>
      <c r="C3651" s="71" t="s">
        <v>170</v>
      </c>
      <c r="D3651" s="71" t="s">
        <v>164</v>
      </c>
    </row>
    <row r="3652" spans="1:4" ht="73" thickBot="1" x14ac:dyDescent="0.4">
      <c r="A3652" s="71" t="s">
        <v>5448</v>
      </c>
      <c r="B3652" s="73">
        <v>539404</v>
      </c>
      <c r="C3652" s="71" t="s">
        <v>5449</v>
      </c>
      <c r="D3652" s="71" t="s">
        <v>187</v>
      </c>
    </row>
    <row r="3653" spans="1:4" ht="44" thickBot="1" x14ac:dyDescent="0.4">
      <c r="A3653" s="71" t="s">
        <v>5450</v>
      </c>
      <c r="B3653" s="73">
        <v>536592</v>
      </c>
      <c r="C3653" s="71" t="s">
        <v>170</v>
      </c>
      <c r="D3653" s="71" t="s">
        <v>187</v>
      </c>
    </row>
    <row r="3654" spans="1:4" ht="73" thickBot="1" x14ac:dyDescent="0.4">
      <c r="A3654" s="71" t="s">
        <v>5451</v>
      </c>
      <c r="B3654" s="73">
        <v>508996</v>
      </c>
      <c r="C3654" s="71" t="s">
        <v>5452</v>
      </c>
      <c r="D3654" s="71" t="s">
        <v>256</v>
      </c>
    </row>
    <row r="3655" spans="1:4" ht="58.5" thickBot="1" x14ac:dyDescent="0.4">
      <c r="A3655" s="71" t="s">
        <v>5453</v>
      </c>
      <c r="B3655" s="73">
        <v>503893</v>
      </c>
      <c r="C3655" s="71" t="s">
        <v>170</v>
      </c>
      <c r="D3655" s="71" t="s">
        <v>153</v>
      </c>
    </row>
    <row r="3656" spans="1:4" ht="44" thickBot="1" x14ac:dyDescent="0.4">
      <c r="A3656" s="71" t="s">
        <v>5454</v>
      </c>
      <c r="B3656" s="73">
        <v>539218</v>
      </c>
      <c r="C3656" s="71" t="s">
        <v>170</v>
      </c>
      <c r="D3656" s="71" t="s">
        <v>187</v>
      </c>
    </row>
    <row r="3657" spans="1:4" ht="58.5" thickBot="1" x14ac:dyDescent="0.4">
      <c r="A3657" s="71" t="s">
        <v>5455</v>
      </c>
      <c r="B3657" s="73">
        <v>502175</v>
      </c>
      <c r="C3657" s="71" t="s">
        <v>170</v>
      </c>
      <c r="D3657" s="71" t="s">
        <v>183</v>
      </c>
    </row>
    <row r="3658" spans="1:4" ht="44" thickBot="1" x14ac:dyDescent="0.4">
      <c r="A3658" s="71" t="s">
        <v>5456</v>
      </c>
      <c r="B3658" s="73">
        <v>511577</v>
      </c>
      <c r="C3658" s="71" t="s">
        <v>170</v>
      </c>
      <c r="D3658" s="71" t="s">
        <v>187</v>
      </c>
    </row>
    <row r="3659" spans="1:4" ht="44" thickBot="1" x14ac:dyDescent="0.4">
      <c r="A3659" s="71" t="s">
        <v>5457</v>
      </c>
      <c r="B3659" s="73">
        <v>517320</v>
      </c>
      <c r="C3659" s="71" t="s">
        <v>170</v>
      </c>
      <c r="D3659" s="71" t="s">
        <v>468</v>
      </c>
    </row>
    <row r="3660" spans="1:4" ht="58.5" thickBot="1" x14ac:dyDescent="0.4">
      <c r="A3660" s="71" t="s">
        <v>5458</v>
      </c>
      <c r="B3660" s="73">
        <v>532404</v>
      </c>
      <c r="C3660" s="71" t="s">
        <v>170</v>
      </c>
      <c r="D3660" s="71" t="s">
        <v>263</v>
      </c>
    </row>
    <row r="3661" spans="1:4" ht="44" thickBot="1" x14ac:dyDescent="0.4">
      <c r="A3661" s="71" t="s">
        <v>5459</v>
      </c>
      <c r="B3661" s="73">
        <v>512634</v>
      </c>
      <c r="C3661" s="71" t="s">
        <v>170</v>
      </c>
      <c r="D3661" s="71" t="s">
        <v>371</v>
      </c>
    </row>
    <row r="3662" spans="1:4" ht="73" thickBot="1" x14ac:dyDescent="0.4">
      <c r="A3662" s="71" t="s">
        <v>5460</v>
      </c>
      <c r="B3662" s="73">
        <v>524667</v>
      </c>
      <c r="C3662" s="71" t="s">
        <v>5461</v>
      </c>
      <c r="D3662" s="71" t="s">
        <v>1099</v>
      </c>
    </row>
    <row r="3663" spans="1:4" ht="58.5" thickBot="1" x14ac:dyDescent="0.4">
      <c r="A3663" s="71" t="s">
        <v>5462</v>
      </c>
      <c r="B3663" s="73">
        <v>531893</v>
      </c>
      <c r="C3663" s="71" t="s">
        <v>170</v>
      </c>
      <c r="D3663" s="71" t="s">
        <v>591</v>
      </c>
    </row>
    <row r="3664" spans="1:4" ht="44" thickBot="1" x14ac:dyDescent="0.4">
      <c r="A3664" s="71" t="s">
        <v>5463</v>
      </c>
      <c r="B3664" s="73">
        <v>523710</v>
      </c>
      <c r="C3664" s="71" t="s">
        <v>170</v>
      </c>
      <c r="D3664" s="71" t="s">
        <v>371</v>
      </c>
    </row>
    <row r="3665" spans="1:4" ht="44" thickBot="1" x14ac:dyDescent="0.4">
      <c r="A3665" s="71" t="s">
        <v>5464</v>
      </c>
      <c r="B3665" s="73">
        <v>540728</v>
      </c>
      <c r="C3665" s="71" t="s">
        <v>170</v>
      </c>
      <c r="D3665" s="71" t="s">
        <v>159</v>
      </c>
    </row>
    <row r="3666" spans="1:4" ht="44" thickBot="1" x14ac:dyDescent="0.4">
      <c r="A3666" s="71" t="s">
        <v>5465</v>
      </c>
      <c r="B3666" s="73">
        <v>532102</v>
      </c>
      <c r="C3666" s="71" t="s">
        <v>170</v>
      </c>
      <c r="D3666" s="71" t="s">
        <v>869</v>
      </c>
    </row>
    <row r="3667" spans="1:4" ht="73" thickBot="1" x14ac:dyDescent="0.4">
      <c r="A3667" s="71" t="s">
        <v>5466</v>
      </c>
      <c r="B3667" s="73">
        <v>540719</v>
      </c>
      <c r="C3667" s="71" t="s">
        <v>5467</v>
      </c>
      <c r="D3667" s="71" t="s">
        <v>2582</v>
      </c>
    </row>
    <row r="3668" spans="1:4" ht="145.5" thickBot="1" x14ac:dyDescent="0.4">
      <c r="A3668" s="71" t="s">
        <v>5468</v>
      </c>
      <c r="B3668" s="73">
        <v>590098</v>
      </c>
      <c r="C3668" s="71" t="s">
        <v>5469</v>
      </c>
      <c r="D3668" s="71" t="s">
        <v>153</v>
      </c>
    </row>
    <row r="3669" spans="1:4" ht="44" thickBot="1" x14ac:dyDescent="0.4">
      <c r="A3669" s="71" t="s">
        <v>5470</v>
      </c>
      <c r="B3669" s="73">
        <v>526081</v>
      </c>
      <c r="C3669" s="71" t="s">
        <v>5471</v>
      </c>
      <c r="D3669" s="71" t="s">
        <v>230</v>
      </c>
    </row>
    <row r="3670" spans="1:4" ht="58.5" thickBot="1" x14ac:dyDescent="0.4">
      <c r="A3670" s="71" t="s">
        <v>5472</v>
      </c>
      <c r="B3670" s="73">
        <v>531797</v>
      </c>
      <c r="C3670" s="71" t="s">
        <v>170</v>
      </c>
      <c r="D3670" s="71" t="s">
        <v>183</v>
      </c>
    </row>
    <row r="3671" spans="1:4" ht="58.5" thickBot="1" x14ac:dyDescent="0.4">
      <c r="A3671" s="71" t="s">
        <v>5473</v>
      </c>
      <c r="B3671" s="73">
        <v>511672</v>
      </c>
      <c r="C3671" s="71" t="s">
        <v>170</v>
      </c>
      <c r="D3671" s="71" t="s">
        <v>202</v>
      </c>
    </row>
    <row r="3672" spans="1:4" ht="44" thickBot="1" x14ac:dyDescent="0.4">
      <c r="A3672" s="71" t="s">
        <v>5474</v>
      </c>
      <c r="B3672" s="73">
        <v>516110</v>
      </c>
      <c r="C3672" s="71" t="s">
        <v>5475</v>
      </c>
      <c r="D3672" s="71" t="s">
        <v>359</v>
      </c>
    </row>
    <row r="3673" spans="1:4" ht="58.5" thickBot="1" x14ac:dyDescent="0.4">
      <c r="A3673" s="71" t="s">
        <v>5476</v>
      </c>
      <c r="B3673" s="73">
        <v>526544</v>
      </c>
      <c r="C3673" s="71" t="s">
        <v>170</v>
      </c>
      <c r="D3673" s="71" t="s">
        <v>176</v>
      </c>
    </row>
    <row r="3674" spans="1:4" ht="58.5" thickBot="1" x14ac:dyDescent="0.4">
      <c r="A3674" s="71" t="s">
        <v>5477</v>
      </c>
      <c r="B3674" s="73">
        <v>507894</v>
      </c>
      <c r="C3674" s="71" t="s">
        <v>170</v>
      </c>
      <c r="D3674" s="71" t="s">
        <v>447</v>
      </c>
    </row>
    <row r="3675" spans="1:4" ht="44" thickBot="1" x14ac:dyDescent="0.4">
      <c r="A3675" s="71" t="s">
        <v>5478</v>
      </c>
      <c r="B3675" s="73">
        <v>507894</v>
      </c>
      <c r="C3675" s="71" t="s">
        <v>170</v>
      </c>
      <c r="D3675" s="71" t="s">
        <v>447</v>
      </c>
    </row>
    <row r="3676" spans="1:4" ht="58.5" thickBot="1" x14ac:dyDescent="0.4">
      <c r="A3676" s="71" t="s">
        <v>5479</v>
      </c>
      <c r="B3676" s="73">
        <v>505790</v>
      </c>
      <c r="C3676" s="71" t="s">
        <v>5480</v>
      </c>
      <c r="D3676" s="71" t="s">
        <v>178</v>
      </c>
    </row>
    <row r="3677" spans="1:4" ht="58.5" thickBot="1" x14ac:dyDescent="0.4">
      <c r="A3677" s="71" t="s">
        <v>5481</v>
      </c>
      <c r="B3677" s="73">
        <v>505790</v>
      </c>
      <c r="C3677" s="71" t="s">
        <v>5480</v>
      </c>
      <c r="D3677" s="71" t="s">
        <v>178</v>
      </c>
    </row>
    <row r="3678" spans="1:4" ht="87.5" thickBot="1" x14ac:dyDescent="0.4">
      <c r="A3678" s="71" t="s">
        <v>5482</v>
      </c>
      <c r="B3678" s="73">
        <v>534139</v>
      </c>
      <c r="C3678" s="71" t="s">
        <v>5483</v>
      </c>
      <c r="D3678" s="71" t="s">
        <v>213</v>
      </c>
    </row>
    <row r="3679" spans="1:4" ht="87.5" thickBot="1" x14ac:dyDescent="0.4">
      <c r="A3679" s="71" t="s">
        <v>5484</v>
      </c>
      <c r="B3679" s="73">
        <v>538857</v>
      </c>
      <c r="C3679" s="71" t="s">
        <v>170</v>
      </c>
      <c r="D3679" s="71" t="s">
        <v>187</v>
      </c>
    </row>
    <row r="3680" spans="1:4" ht="44" thickBot="1" x14ac:dyDescent="0.4">
      <c r="A3680" s="71" t="s">
        <v>5485</v>
      </c>
      <c r="B3680" s="73">
        <v>505141</v>
      </c>
      <c r="C3680" s="71" t="s">
        <v>170</v>
      </c>
      <c r="D3680" s="71" t="s">
        <v>828</v>
      </c>
    </row>
    <row r="3681" spans="1:4" ht="44" thickBot="1" x14ac:dyDescent="0.4">
      <c r="A3681" s="71" t="s">
        <v>5486</v>
      </c>
      <c r="B3681" s="73">
        <v>505141</v>
      </c>
      <c r="C3681" s="71" t="s">
        <v>170</v>
      </c>
      <c r="D3681" s="71" t="s">
        <v>828</v>
      </c>
    </row>
    <row r="3682" spans="1:4" ht="73" thickBot="1" x14ac:dyDescent="0.4">
      <c r="A3682" s="71" t="s">
        <v>5487</v>
      </c>
      <c r="B3682" s="73">
        <v>530361</v>
      </c>
      <c r="C3682" s="71" t="s">
        <v>170</v>
      </c>
      <c r="D3682" s="71" t="s">
        <v>230</v>
      </c>
    </row>
    <row r="3683" spans="1:4" ht="44" thickBot="1" x14ac:dyDescent="0.4">
      <c r="A3683" s="71" t="s">
        <v>5488</v>
      </c>
      <c r="B3683" s="73">
        <v>533268</v>
      </c>
      <c r="C3683" s="71" t="s">
        <v>170</v>
      </c>
      <c r="D3683" s="71" t="s">
        <v>909</v>
      </c>
    </row>
    <row r="3684" spans="1:4" ht="29.5" thickBot="1" x14ac:dyDescent="0.4">
      <c r="A3684" s="71" t="s">
        <v>5489</v>
      </c>
      <c r="B3684" s="73">
        <v>526807</v>
      </c>
      <c r="C3684" s="71" t="s">
        <v>5490</v>
      </c>
      <c r="D3684" s="71" t="s">
        <v>1418</v>
      </c>
    </row>
    <row r="3685" spans="1:4" ht="58.5" thickBot="1" x14ac:dyDescent="0.4">
      <c r="A3685" s="71" t="s">
        <v>5491</v>
      </c>
      <c r="B3685" s="73">
        <v>521182</v>
      </c>
      <c r="C3685" s="71" t="s">
        <v>170</v>
      </c>
      <c r="D3685" s="71" t="s">
        <v>192</v>
      </c>
    </row>
    <row r="3686" spans="1:4" ht="44" thickBot="1" x14ac:dyDescent="0.4">
      <c r="A3686" s="71" t="s">
        <v>5492</v>
      </c>
      <c r="B3686" s="73">
        <v>514264</v>
      </c>
      <c r="C3686" s="71" t="s">
        <v>170</v>
      </c>
      <c r="D3686" s="71" t="s">
        <v>185</v>
      </c>
    </row>
    <row r="3687" spans="1:4" ht="44" thickBot="1" x14ac:dyDescent="0.4">
      <c r="A3687" s="71" t="s">
        <v>5493</v>
      </c>
      <c r="B3687" s="71" t="s">
        <v>170</v>
      </c>
      <c r="C3687" s="71" t="s">
        <v>5494</v>
      </c>
      <c r="D3687" s="71" t="s">
        <v>181</v>
      </c>
    </row>
    <row r="3688" spans="1:4" ht="102" thickBot="1" x14ac:dyDescent="0.4">
      <c r="A3688" s="71" t="s">
        <v>5495</v>
      </c>
      <c r="B3688" s="73">
        <v>540673</v>
      </c>
      <c r="C3688" s="71" t="s">
        <v>5496</v>
      </c>
      <c r="D3688" s="71" t="s">
        <v>2950</v>
      </c>
    </row>
    <row r="3689" spans="1:4" ht="102" thickBot="1" x14ac:dyDescent="0.4">
      <c r="A3689" s="71" t="s">
        <v>5497</v>
      </c>
      <c r="B3689" s="73">
        <v>540673</v>
      </c>
      <c r="C3689" s="71" t="s">
        <v>5496</v>
      </c>
      <c r="D3689" s="71" t="s">
        <v>2950</v>
      </c>
    </row>
    <row r="3690" spans="1:4" ht="73" thickBot="1" x14ac:dyDescent="0.4">
      <c r="A3690" s="71" t="s">
        <v>5498</v>
      </c>
      <c r="B3690" s="73">
        <v>532886</v>
      </c>
      <c r="C3690" s="71" t="s">
        <v>5499</v>
      </c>
      <c r="D3690" s="71" t="s">
        <v>185</v>
      </c>
    </row>
    <row r="3691" spans="1:4" ht="73" thickBot="1" x14ac:dyDescent="0.4">
      <c r="A3691" s="71" t="s">
        <v>5500</v>
      </c>
      <c r="B3691" s="73">
        <v>530075</v>
      </c>
      <c r="C3691" s="71" t="s">
        <v>5501</v>
      </c>
      <c r="D3691" s="71" t="s">
        <v>233</v>
      </c>
    </row>
    <row r="3692" spans="1:4" ht="44" thickBot="1" x14ac:dyDescent="0.4">
      <c r="A3692" s="71" t="s">
        <v>5502</v>
      </c>
      <c r="B3692" s="73">
        <v>538875</v>
      </c>
      <c r="C3692" s="71" t="s">
        <v>170</v>
      </c>
      <c r="D3692" s="71" t="s">
        <v>591</v>
      </c>
    </row>
    <row r="3693" spans="1:4" ht="44" thickBot="1" x14ac:dyDescent="0.4">
      <c r="A3693" s="71" t="s">
        <v>5503</v>
      </c>
      <c r="B3693" s="73">
        <v>532021</v>
      </c>
      <c r="C3693" s="71" t="s">
        <v>170</v>
      </c>
      <c r="D3693" s="71" t="s">
        <v>208</v>
      </c>
    </row>
    <row r="3694" spans="1:4" ht="58.5" thickBot="1" x14ac:dyDescent="0.4">
      <c r="A3694" s="71" t="s">
        <v>5504</v>
      </c>
      <c r="B3694" s="73">
        <v>531980</v>
      </c>
      <c r="C3694" s="71" t="s">
        <v>170</v>
      </c>
      <c r="D3694" s="71" t="s">
        <v>156</v>
      </c>
    </row>
    <row r="3695" spans="1:4" ht="44" thickBot="1" x14ac:dyDescent="0.4">
      <c r="A3695" s="71" t="s">
        <v>5505</v>
      </c>
      <c r="B3695" s="73">
        <v>512529</v>
      </c>
      <c r="C3695" s="71" t="s">
        <v>5506</v>
      </c>
      <c r="D3695" s="71" t="s">
        <v>208</v>
      </c>
    </row>
    <row r="3696" spans="1:4" ht="73" thickBot="1" x14ac:dyDescent="0.4">
      <c r="A3696" s="71" t="s">
        <v>5507</v>
      </c>
      <c r="B3696" s="71" t="s">
        <v>170</v>
      </c>
      <c r="C3696" s="71" t="s">
        <v>5508</v>
      </c>
      <c r="D3696" s="71" t="s">
        <v>181</v>
      </c>
    </row>
    <row r="3697" spans="1:4" ht="87.5" thickBot="1" x14ac:dyDescent="0.4">
      <c r="A3697" s="71" t="s">
        <v>5509</v>
      </c>
      <c r="B3697" s="73">
        <v>502450</v>
      </c>
      <c r="C3697" s="71" t="s">
        <v>5510</v>
      </c>
      <c r="D3697" s="71" t="s">
        <v>164</v>
      </c>
    </row>
    <row r="3698" spans="1:4" ht="58.5" thickBot="1" x14ac:dyDescent="0.4">
      <c r="A3698" s="71" t="s">
        <v>5511</v>
      </c>
      <c r="B3698" s="73">
        <v>505075</v>
      </c>
      <c r="C3698" s="71" t="s">
        <v>5512</v>
      </c>
      <c r="D3698" s="71" t="s">
        <v>525</v>
      </c>
    </row>
    <row r="3699" spans="1:4" ht="58.5" thickBot="1" x14ac:dyDescent="0.4">
      <c r="A3699" s="71" t="s">
        <v>5513</v>
      </c>
      <c r="B3699" s="73">
        <v>511760</v>
      </c>
      <c r="C3699" s="71" t="s">
        <v>170</v>
      </c>
      <c r="D3699" s="71" t="s">
        <v>187</v>
      </c>
    </row>
    <row r="3700" spans="1:4" ht="44" thickBot="1" x14ac:dyDescent="0.4">
      <c r="A3700" s="71" t="s">
        <v>5514</v>
      </c>
      <c r="B3700" s="73">
        <v>524324</v>
      </c>
      <c r="C3700" s="71" t="s">
        <v>170</v>
      </c>
      <c r="D3700" s="71" t="s">
        <v>330</v>
      </c>
    </row>
    <row r="3701" spans="1:4" ht="44" thickBot="1" x14ac:dyDescent="0.4">
      <c r="A3701" s="71" t="s">
        <v>5515</v>
      </c>
      <c r="B3701" s="73">
        <v>532993</v>
      </c>
      <c r="C3701" s="71" t="s">
        <v>5516</v>
      </c>
      <c r="D3701" s="71" t="s">
        <v>698</v>
      </c>
    </row>
    <row r="3702" spans="1:4" ht="58.5" thickBot="1" x14ac:dyDescent="0.4">
      <c r="A3702" s="71" t="s">
        <v>5517</v>
      </c>
      <c r="B3702" s="73">
        <v>530867</v>
      </c>
      <c r="C3702" s="71" t="s">
        <v>170</v>
      </c>
      <c r="D3702" s="71" t="s">
        <v>153</v>
      </c>
    </row>
    <row r="3703" spans="1:4" ht="44" thickBot="1" x14ac:dyDescent="0.4">
      <c r="A3703" s="71" t="s">
        <v>5518</v>
      </c>
      <c r="B3703" s="73">
        <v>524546</v>
      </c>
      <c r="C3703" s="71" t="s">
        <v>170</v>
      </c>
      <c r="D3703" s="71" t="s">
        <v>208</v>
      </c>
    </row>
    <row r="3704" spans="1:4" ht="58.5" thickBot="1" x14ac:dyDescent="0.4">
      <c r="A3704" s="71" t="s">
        <v>5519</v>
      </c>
      <c r="B3704" s="73">
        <v>513436</v>
      </c>
      <c r="C3704" s="71" t="s">
        <v>5520</v>
      </c>
      <c r="D3704" s="71" t="s">
        <v>202</v>
      </c>
    </row>
    <row r="3705" spans="1:4" ht="58.5" thickBot="1" x14ac:dyDescent="0.4">
      <c r="A3705" s="71" t="s">
        <v>5521</v>
      </c>
      <c r="B3705" s="73">
        <v>509870</v>
      </c>
      <c r="C3705" s="71" t="s">
        <v>170</v>
      </c>
      <c r="D3705" s="71" t="s">
        <v>256</v>
      </c>
    </row>
    <row r="3706" spans="1:4" ht="44" thickBot="1" x14ac:dyDescent="0.4">
      <c r="A3706" s="71" t="s">
        <v>5522</v>
      </c>
      <c r="B3706" s="73">
        <v>519031</v>
      </c>
      <c r="C3706" s="71" t="s">
        <v>170</v>
      </c>
      <c r="D3706" s="71" t="s">
        <v>230</v>
      </c>
    </row>
    <row r="3707" spans="1:4" ht="44" thickBot="1" x14ac:dyDescent="0.4">
      <c r="A3707" s="71" t="s">
        <v>5523</v>
      </c>
      <c r="B3707" s="73">
        <v>526508</v>
      </c>
      <c r="C3707" s="71" t="s">
        <v>170</v>
      </c>
      <c r="D3707" s="71" t="s">
        <v>1418</v>
      </c>
    </row>
    <row r="3708" spans="1:4" ht="87.5" thickBot="1" x14ac:dyDescent="0.4">
      <c r="A3708" s="71" t="s">
        <v>5524</v>
      </c>
      <c r="B3708" s="73">
        <v>539520</v>
      </c>
      <c r="C3708" s="71" t="s">
        <v>170</v>
      </c>
      <c r="D3708" s="71" t="s">
        <v>192</v>
      </c>
    </row>
    <row r="3709" spans="1:4" ht="73" thickBot="1" x14ac:dyDescent="0.4">
      <c r="A3709" s="71" t="s">
        <v>5525</v>
      </c>
      <c r="B3709" s="73">
        <v>501423</v>
      </c>
      <c r="C3709" s="71" t="s">
        <v>170</v>
      </c>
      <c r="D3709" s="71" t="s">
        <v>290</v>
      </c>
    </row>
    <row r="3710" spans="1:4" ht="44" thickBot="1" x14ac:dyDescent="0.4">
      <c r="A3710" s="71" t="s">
        <v>5526</v>
      </c>
      <c r="B3710" s="71" t="s">
        <v>170</v>
      </c>
      <c r="C3710" s="71" t="s">
        <v>5527</v>
      </c>
      <c r="D3710" s="71" t="s">
        <v>181</v>
      </c>
    </row>
    <row r="3711" spans="1:4" ht="58.5" thickBot="1" x14ac:dyDescent="0.4">
      <c r="A3711" s="71" t="s">
        <v>5528</v>
      </c>
      <c r="B3711" s="73">
        <v>531431</v>
      </c>
      <c r="C3711" s="71" t="s">
        <v>5529</v>
      </c>
      <c r="D3711" s="71" t="s">
        <v>178</v>
      </c>
    </row>
    <row r="3712" spans="1:4" ht="58.5" thickBot="1" x14ac:dyDescent="0.4">
      <c r="A3712" s="71" t="s">
        <v>5530</v>
      </c>
      <c r="B3712" s="73">
        <v>531431</v>
      </c>
      <c r="C3712" s="71" t="s">
        <v>5529</v>
      </c>
      <c r="D3712" s="71" t="s">
        <v>178</v>
      </c>
    </row>
    <row r="3713" spans="1:4" ht="44" thickBot="1" x14ac:dyDescent="0.4">
      <c r="A3713" s="71" t="s">
        <v>5531</v>
      </c>
      <c r="B3713" s="73">
        <v>540797</v>
      </c>
      <c r="C3713" s="71" t="s">
        <v>5532</v>
      </c>
      <c r="D3713" s="71" t="s">
        <v>640</v>
      </c>
    </row>
    <row r="3714" spans="1:4" ht="58.5" thickBot="1" x14ac:dyDescent="0.4">
      <c r="A3714" s="71" t="s">
        <v>5533</v>
      </c>
      <c r="B3714" s="73">
        <v>511754</v>
      </c>
      <c r="C3714" s="71" t="s">
        <v>170</v>
      </c>
      <c r="D3714" s="71" t="s">
        <v>187</v>
      </c>
    </row>
    <row r="3715" spans="1:4" ht="58.5" thickBot="1" x14ac:dyDescent="0.4">
      <c r="A3715" s="71" t="s">
        <v>5534</v>
      </c>
      <c r="B3715" s="73">
        <v>539895</v>
      </c>
      <c r="C3715" s="71" t="s">
        <v>170</v>
      </c>
      <c r="D3715" s="71" t="s">
        <v>153</v>
      </c>
    </row>
    <row r="3716" spans="1:4" ht="44" thickBot="1" x14ac:dyDescent="0.4">
      <c r="A3716" s="71" t="s">
        <v>5535</v>
      </c>
      <c r="B3716" s="73">
        <v>509874</v>
      </c>
      <c r="C3716" s="71" t="s">
        <v>5536</v>
      </c>
      <c r="D3716" s="71" t="s">
        <v>447</v>
      </c>
    </row>
    <row r="3717" spans="1:4" ht="73" thickBot="1" x14ac:dyDescent="0.4">
      <c r="A3717" s="71" t="s">
        <v>5537</v>
      </c>
      <c r="B3717" s="73">
        <v>512499</v>
      </c>
      <c r="C3717" s="71" t="s">
        <v>170</v>
      </c>
      <c r="D3717" s="71" t="s">
        <v>153</v>
      </c>
    </row>
    <row r="3718" spans="1:4" ht="58.5" thickBot="1" x14ac:dyDescent="0.4">
      <c r="A3718" s="71" t="s">
        <v>5538</v>
      </c>
      <c r="B3718" s="73">
        <v>532455</v>
      </c>
      <c r="C3718" s="71" t="s">
        <v>170</v>
      </c>
      <c r="D3718" s="71" t="s">
        <v>244</v>
      </c>
    </row>
    <row r="3719" spans="1:4" ht="44" thickBot="1" x14ac:dyDescent="0.4">
      <c r="A3719" s="71" t="s">
        <v>5539</v>
      </c>
      <c r="B3719" s="73">
        <v>540259</v>
      </c>
      <c r="C3719" s="71" t="s">
        <v>170</v>
      </c>
      <c r="D3719" s="71" t="s">
        <v>2950</v>
      </c>
    </row>
    <row r="3720" spans="1:4" ht="73" thickBot="1" x14ac:dyDescent="0.4">
      <c r="A3720" s="71" t="s">
        <v>5540</v>
      </c>
      <c r="B3720" s="73">
        <v>542232</v>
      </c>
      <c r="C3720" s="71" t="s">
        <v>5541</v>
      </c>
      <c r="D3720" s="74" t="s">
        <v>536</v>
      </c>
    </row>
    <row r="3721" spans="1:4" ht="87.5" thickBot="1" x14ac:dyDescent="0.4">
      <c r="A3721" s="71" t="s">
        <v>5542</v>
      </c>
      <c r="B3721" s="73">
        <v>540425</v>
      </c>
      <c r="C3721" s="71" t="s">
        <v>5543</v>
      </c>
      <c r="D3721" s="71" t="s">
        <v>493</v>
      </c>
    </row>
    <row r="3722" spans="1:4" ht="44" thickBot="1" x14ac:dyDescent="0.4">
      <c r="A3722" s="71" t="s">
        <v>5544</v>
      </c>
      <c r="B3722" s="73">
        <v>512297</v>
      </c>
      <c r="C3722" s="71" t="s">
        <v>170</v>
      </c>
      <c r="D3722" s="71" t="s">
        <v>178</v>
      </c>
    </row>
    <row r="3723" spans="1:4" ht="73" thickBot="1" x14ac:dyDescent="0.4">
      <c r="A3723" s="71" t="s">
        <v>5545</v>
      </c>
      <c r="B3723" s="73">
        <v>531925</v>
      </c>
      <c r="C3723" s="71" t="s">
        <v>170</v>
      </c>
      <c r="D3723" s="71" t="s">
        <v>230</v>
      </c>
    </row>
    <row r="3724" spans="1:4" ht="58.5" thickBot="1" x14ac:dyDescent="0.4">
      <c r="A3724" s="71" t="s">
        <v>5546</v>
      </c>
      <c r="B3724" s="73">
        <v>522034</v>
      </c>
      <c r="C3724" s="71" t="s">
        <v>5547</v>
      </c>
      <c r="D3724" s="71" t="s">
        <v>525</v>
      </c>
    </row>
    <row r="3725" spans="1:4" ht="73" thickBot="1" x14ac:dyDescent="0.4">
      <c r="A3725" s="71" t="s">
        <v>5548</v>
      </c>
      <c r="B3725" s="73">
        <v>539921</v>
      </c>
      <c r="C3725" s="71" t="s">
        <v>170</v>
      </c>
      <c r="D3725" s="71" t="s">
        <v>275</v>
      </c>
    </row>
    <row r="3726" spans="1:4" ht="58.5" thickBot="1" x14ac:dyDescent="0.4">
      <c r="A3726" s="71" t="s">
        <v>5549</v>
      </c>
      <c r="B3726" s="71" t="s">
        <v>170</v>
      </c>
      <c r="C3726" s="71" t="s">
        <v>5550</v>
      </c>
      <c r="D3726" s="71" t="s">
        <v>181</v>
      </c>
    </row>
    <row r="3727" spans="1:4" ht="58.5" thickBot="1" x14ac:dyDescent="0.4">
      <c r="A3727" s="71" t="s">
        <v>5551</v>
      </c>
      <c r="B3727" s="71" t="s">
        <v>170</v>
      </c>
      <c r="C3727" s="71" t="s">
        <v>5550</v>
      </c>
      <c r="D3727" s="71" t="s">
        <v>181</v>
      </c>
    </row>
    <row r="3728" spans="1:4" ht="73" thickBot="1" x14ac:dyDescent="0.4">
      <c r="A3728" s="71" t="s">
        <v>5552</v>
      </c>
      <c r="B3728" s="73">
        <v>514402</v>
      </c>
      <c r="C3728" s="71" t="s">
        <v>170</v>
      </c>
      <c r="D3728" s="71" t="s">
        <v>185</v>
      </c>
    </row>
    <row r="3729" spans="1:4" ht="102" thickBot="1" x14ac:dyDescent="0.4">
      <c r="A3729" s="71" t="s">
        <v>5553</v>
      </c>
      <c r="B3729" s="73">
        <v>539584</v>
      </c>
      <c r="C3729" s="71" t="s">
        <v>170</v>
      </c>
      <c r="D3729" s="71" t="s">
        <v>192</v>
      </c>
    </row>
    <row r="3730" spans="1:4" ht="44" thickBot="1" x14ac:dyDescent="0.4">
      <c r="A3730" s="71" t="s">
        <v>5554</v>
      </c>
      <c r="B3730" s="73">
        <v>538666</v>
      </c>
      <c r="C3730" s="71" t="s">
        <v>5555</v>
      </c>
      <c r="D3730" s="71" t="s">
        <v>314</v>
      </c>
    </row>
    <row r="3731" spans="1:4" ht="58.5" thickBot="1" x14ac:dyDescent="0.4">
      <c r="A3731" s="71" t="s">
        <v>5556</v>
      </c>
      <c r="B3731" s="73">
        <v>513548</v>
      </c>
      <c r="C3731" s="71" t="s">
        <v>170</v>
      </c>
      <c r="D3731" s="71" t="s">
        <v>202</v>
      </c>
    </row>
    <row r="3732" spans="1:4" ht="58.5" thickBot="1" x14ac:dyDescent="0.4">
      <c r="A3732" s="71" t="s">
        <v>5557</v>
      </c>
      <c r="B3732" s="73">
        <v>535602</v>
      </c>
      <c r="C3732" s="71" t="s">
        <v>5558</v>
      </c>
      <c r="D3732" s="71" t="s">
        <v>525</v>
      </c>
    </row>
    <row r="3733" spans="1:4" ht="44" thickBot="1" x14ac:dyDescent="0.4">
      <c r="A3733" s="71" t="s">
        <v>5559</v>
      </c>
      <c r="B3733" s="73">
        <v>512393</v>
      </c>
      <c r="C3733" s="71" t="s">
        <v>170</v>
      </c>
      <c r="D3733" s="71" t="s">
        <v>153</v>
      </c>
    </row>
    <row r="3734" spans="1:4" ht="58.5" thickBot="1" x14ac:dyDescent="0.4">
      <c r="A3734" s="71" t="s">
        <v>5560</v>
      </c>
      <c r="B3734" s="73">
        <v>540725</v>
      </c>
      <c r="C3734" s="71" t="s">
        <v>170</v>
      </c>
      <c r="D3734" s="71" t="s">
        <v>153</v>
      </c>
    </row>
    <row r="3735" spans="1:4" ht="44" thickBot="1" x14ac:dyDescent="0.4">
      <c r="A3735" s="71" t="s">
        <v>5561</v>
      </c>
      <c r="B3735" s="73">
        <v>540786</v>
      </c>
      <c r="C3735" s="71" t="s">
        <v>170</v>
      </c>
      <c r="D3735" s="71" t="s">
        <v>468</v>
      </c>
    </row>
    <row r="3736" spans="1:4" ht="58.5" thickBot="1" x14ac:dyDescent="0.4">
      <c r="A3736" s="71" t="s">
        <v>5562</v>
      </c>
      <c r="B3736" s="73">
        <v>532908</v>
      </c>
      <c r="C3736" s="71" t="s">
        <v>5563</v>
      </c>
      <c r="D3736" s="71" t="s">
        <v>208</v>
      </c>
    </row>
    <row r="3737" spans="1:4" ht="58.5" thickBot="1" x14ac:dyDescent="0.4">
      <c r="A3737" s="71" t="s">
        <v>5564</v>
      </c>
      <c r="B3737" s="73">
        <v>523449</v>
      </c>
      <c r="C3737" s="71" t="s">
        <v>170</v>
      </c>
      <c r="D3737" s="71" t="s">
        <v>539</v>
      </c>
    </row>
    <row r="3738" spans="1:4" ht="58.5" thickBot="1" x14ac:dyDescent="0.4">
      <c r="A3738" s="71" t="s">
        <v>5565</v>
      </c>
      <c r="B3738" s="73">
        <v>523449</v>
      </c>
      <c r="C3738" s="71" t="s">
        <v>170</v>
      </c>
      <c r="D3738" s="71" t="s">
        <v>539</v>
      </c>
    </row>
    <row r="3739" spans="1:4" ht="44" thickBot="1" x14ac:dyDescent="0.4">
      <c r="A3739" s="71" t="s">
        <v>5566</v>
      </c>
      <c r="B3739" s="73">
        <v>538212</v>
      </c>
      <c r="C3739" s="71" t="s">
        <v>170</v>
      </c>
      <c r="D3739" s="71" t="s">
        <v>187</v>
      </c>
    </row>
    <row r="3740" spans="1:4" ht="58.5" thickBot="1" x14ac:dyDescent="0.4">
      <c r="A3740" s="71" t="s">
        <v>5567</v>
      </c>
      <c r="B3740" s="73">
        <v>540221</v>
      </c>
      <c r="C3740" s="71" t="s">
        <v>170</v>
      </c>
      <c r="D3740" s="71" t="s">
        <v>192</v>
      </c>
    </row>
    <row r="3741" spans="1:4" ht="73" thickBot="1" x14ac:dyDescent="0.4">
      <c r="A3741" s="71" t="s">
        <v>5568</v>
      </c>
      <c r="B3741" s="73">
        <v>540147</v>
      </c>
      <c r="C3741" s="71" t="s">
        <v>170</v>
      </c>
      <c r="D3741" s="71" t="s">
        <v>568</v>
      </c>
    </row>
    <row r="3742" spans="1:4" ht="44" thickBot="1" x14ac:dyDescent="0.4">
      <c r="A3742" s="71" t="s">
        <v>5569</v>
      </c>
      <c r="B3742" s="73">
        <v>540203</v>
      </c>
      <c r="C3742" s="71" t="s">
        <v>5570</v>
      </c>
      <c r="D3742" s="71" t="s">
        <v>447</v>
      </c>
    </row>
    <row r="3743" spans="1:4" ht="58.5" thickBot="1" x14ac:dyDescent="0.4">
      <c r="A3743" s="71" t="s">
        <v>5571</v>
      </c>
      <c r="B3743" s="73">
        <v>540757</v>
      </c>
      <c r="C3743" s="71" t="s">
        <v>170</v>
      </c>
      <c r="D3743" s="71" t="s">
        <v>230</v>
      </c>
    </row>
    <row r="3744" spans="1:4" ht="73" thickBot="1" x14ac:dyDescent="0.4">
      <c r="A3744" s="71" t="s">
        <v>5572</v>
      </c>
      <c r="B3744" s="73">
        <v>530525</v>
      </c>
      <c r="C3744" s="71" t="s">
        <v>170</v>
      </c>
      <c r="D3744" s="71" t="s">
        <v>284</v>
      </c>
    </row>
    <row r="3745" spans="1:4" ht="73" thickBot="1" x14ac:dyDescent="0.4">
      <c r="A3745" s="71" t="s">
        <v>5573</v>
      </c>
      <c r="B3745" s="73">
        <v>533301</v>
      </c>
      <c r="C3745" s="71" t="s">
        <v>5574</v>
      </c>
      <c r="D3745" s="71" t="s">
        <v>185</v>
      </c>
    </row>
    <row r="3746" spans="1:4" ht="58.5" thickBot="1" x14ac:dyDescent="0.4">
      <c r="A3746" s="71" t="s">
        <v>5575</v>
      </c>
      <c r="B3746" s="73">
        <v>526839</v>
      </c>
      <c r="C3746" s="71" t="s">
        <v>170</v>
      </c>
      <c r="D3746" s="71" t="s">
        <v>568</v>
      </c>
    </row>
    <row r="3747" spans="1:4" ht="73" thickBot="1" x14ac:dyDescent="0.4">
      <c r="A3747" s="71" t="s">
        <v>5576</v>
      </c>
      <c r="B3747" s="73">
        <v>538685</v>
      </c>
      <c r="C3747" s="71" t="s">
        <v>5577</v>
      </c>
      <c r="D3747" s="71" t="s">
        <v>173</v>
      </c>
    </row>
    <row r="3748" spans="1:4" ht="87.5" thickBot="1" x14ac:dyDescent="0.4">
      <c r="A3748" s="71" t="s">
        <v>5578</v>
      </c>
      <c r="B3748" s="73">
        <v>512367</v>
      </c>
      <c r="C3748" s="71" t="s">
        <v>170</v>
      </c>
      <c r="D3748" s="71" t="s">
        <v>153</v>
      </c>
    </row>
    <row r="3749" spans="1:4" ht="87.5" thickBot="1" x14ac:dyDescent="0.4">
      <c r="A3749" s="71" t="s">
        <v>5579</v>
      </c>
      <c r="B3749" s="73">
        <v>526117</v>
      </c>
      <c r="C3749" s="71" t="s">
        <v>170</v>
      </c>
      <c r="D3749" s="71" t="s">
        <v>716</v>
      </c>
    </row>
    <row r="3750" spans="1:4" ht="58.5" thickBot="1" x14ac:dyDescent="0.4">
      <c r="A3750" s="71" t="s">
        <v>5580</v>
      </c>
      <c r="B3750" s="73">
        <v>539111</v>
      </c>
      <c r="C3750" s="71" t="s">
        <v>170</v>
      </c>
      <c r="D3750" s="71" t="s">
        <v>185</v>
      </c>
    </row>
    <row r="3751" spans="1:4" ht="58.5" thickBot="1" x14ac:dyDescent="0.4">
      <c r="A3751" s="71" t="s">
        <v>5581</v>
      </c>
      <c r="B3751" s="73">
        <v>526137</v>
      </c>
      <c r="C3751" s="71" t="s">
        <v>170</v>
      </c>
      <c r="D3751" s="71" t="s">
        <v>365</v>
      </c>
    </row>
    <row r="3752" spans="1:4" ht="73" thickBot="1" x14ac:dyDescent="0.4">
      <c r="A3752" s="71" t="s">
        <v>5582</v>
      </c>
      <c r="B3752" s="73">
        <v>507952</v>
      </c>
      <c r="C3752" s="71" t="s">
        <v>170</v>
      </c>
      <c r="D3752" s="71" t="s">
        <v>187</v>
      </c>
    </row>
    <row r="3753" spans="1:4" ht="73" thickBot="1" x14ac:dyDescent="0.4">
      <c r="A3753" s="71" t="s">
        <v>5583</v>
      </c>
      <c r="B3753" s="73">
        <v>531201</v>
      </c>
      <c r="C3753" s="71" t="s">
        <v>170</v>
      </c>
      <c r="D3753" s="71" t="s">
        <v>468</v>
      </c>
    </row>
    <row r="3754" spans="1:4" ht="44" thickBot="1" x14ac:dyDescent="0.4">
      <c r="A3754" s="71" t="s">
        <v>5584</v>
      </c>
      <c r="B3754" s="73">
        <v>513709</v>
      </c>
      <c r="C3754" s="71" t="s">
        <v>170</v>
      </c>
      <c r="D3754" s="71" t="s">
        <v>178</v>
      </c>
    </row>
    <row r="3755" spans="1:4" ht="44" thickBot="1" x14ac:dyDescent="0.4">
      <c r="A3755" s="71" t="s">
        <v>5585</v>
      </c>
      <c r="B3755" s="73">
        <v>530549</v>
      </c>
      <c r="C3755" s="71" t="s">
        <v>5586</v>
      </c>
      <c r="D3755" s="71" t="s">
        <v>208</v>
      </c>
    </row>
    <row r="3756" spans="1:4" ht="73" thickBot="1" x14ac:dyDescent="0.4">
      <c r="A3756" s="71" t="s">
        <v>5587</v>
      </c>
      <c r="B3756" s="73">
        <v>533389</v>
      </c>
      <c r="C3756" s="71" t="s">
        <v>5588</v>
      </c>
      <c r="D3756" s="71" t="s">
        <v>468</v>
      </c>
    </row>
    <row r="3757" spans="1:4" ht="87.5" thickBot="1" x14ac:dyDescent="0.4">
      <c r="A3757" s="71" t="s">
        <v>5589</v>
      </c>
      <c r="B3757" s="73">
        <v>523598</v>
      </c>
      <c r="C3757" s="71" t="s">
        <v>5590</v>
      </c>
      <c r="D3757" s="71" t="s">
        <v>1418</v>
      </c>
    </row>
    <row r="3758" spans="1:4" ht="73" thickBot="1" x14ac:dyDescent="0.4">
      <c r="A3758" s="71" t="s">
        <v>5591</v>
      </c>
      <c r="B3758" s="73">
        <v>523598</v>
      </c>
      <c r="C3758" s="71" t="s">
        <v>5590</v>
      </c>
      <c r="D3758" s="71" t="s">
        <v>1418</v>
      </c>
    </row>
    <row r="3759" spans="1:4" ht="58.5" thickBot="1" x14ac:dyDescent="0.4">
      <c r="A3759" s="71" t="s">
        <v>5592</v>
      </c>
      <c r="B3759" s="73">
        <v>512289</v>
      </c>
      <c r="C3759" s="71" t="s">
        <v>5593</v>
      </c>
      <c r="D3759" s="71" t="s">
        <v>2417</v>
      </c>
    </row>
    <row r="3760" spans="1:4" ht="44" thickBot="1" x14ac:dyDescent="0.4">
      <c r="A3760" s="71" t="s">
        <v>5594</v>
      </c>
      <c r="B3760" s="73">
        <v>540693</v>
      </c>
      <c r="C3760" s="71" t="s">
        <v>170</v>
      </c>
      <c r="D3760" s="71" t="s">
        <v>290</v>
      </c>
    </row>
    <row r="3761" spans="1:4" ht="58.5" thickBot="1" x14ac:dyDescent="0.4">
      <c r="A3761" s="71" t="s">
        <v>5595</v>
      </c>
      <c r="B3761" s="73">
        <v>532323</v>
      </c>
      <c r="C3761" s="71" t="s">
        <v>170</v>
      </c>
      <c r="D3761" s="71" t="s">
        <v>183</v>
      </c>
    </row>
    <row r="3762" spans="1:4" ht="73" thickBot="1" x14ac:dyDescent="0.4">
      <c r="A3762" s="71" t="s">
        <v>5596</v>
      </c>
      <c r="B3762" s="73">
        <v>530433</v>
      </c>
      <c r="C3762" s="71" t="s">
        <v>170</v>
      </c>
      <c r="D3762" s="71" t="s">
        <v>678</v>
      </c>
    </row>
    <row r="3763" spans="1:4" ht="58.5" thickBot="1" x14ac:dyDescent="0.4">
      <c r="A3763" s="71" t="s">
        <v>5597</v>
      </c>
      <c r="B3763" s="73">
        <v>540072</v>
      </c>
      <c r="C3763" s="71" t="s">
        <v>170</v>
      </c>
      <c r="D3763" s="71" t="s">
        <v>698</v>
      </c>
    </row>
    <row r="3764" spans="1:4" ht="44" thickBot="1" x14ac:dyDescent="0.4">
      <c r="A3764" s="71" t="s">
        <v>5598</v>
      </c>
      <c r="B3764" s="73">
        <v>524602</v>
      </c>
      <c r="C3764" s="71" t="s">
        <v>5599</v>
      </c>
      <c r="D3764" s="71" t="s">
        <v>359</v>
      </c>
    </row>
    <row r="3765" spans="1:4" ht="44" thickBot="1" x14ac:dyDescent="0.4">
      <c r="A3765" s="71" t="s">
        <v>5600</v>
      </c>
      <c r="B3765" s="73">
        <v>540961</v>
      </c>
      <c r="C3765" s="71" t="s">
        <v>5601</v>
      </c>
      <c r="D3765" s="71" t="s">
        <v>185</v>
      </c>
    </row>
    <row r="3766" spans="1:4" ht="58.5" thickBot="1" x14ac:dyDescent="0.4">
      <c r="A3766" s="71" t="s">
        <v>5602</v>
      </c>
      <c r="B3766" s="73">
        <v>521003</v>
      </c>
      <c r="C3766" s="71" t="s">
        <v>170</v>
      </c>
      <c r="D3766" s="71" t="s">
        <v>192</v>
      </c>
    </row>
    <row r="3767" spans="1:4" ht="44" thickBot="1" x14ac:dyDescent="0.4">
      <c r="A3767" s="71" t="s">
        <v>5603</v>
      </c>
      <c r="B3767" s="73">
        <v>511108</v>
      </c>
      <c r="C3767" s="71" t="s">
        <v>5604</v>
      </c>
      <c r="D3767" s="71" t="s">
        <v>185</v>
      </c>
    </row>
    <row r="3768" spans="1:4" ht="58.5" thickBot="1" x14ac:dyDescent="0.4">
      <c r="A3768" s="71" t="s">
        <v>5605</v>
      </c>
      <c r="B3768" s="73">
        <v>522237</v>
      </c>
      <c r="C3768" s="71" t="s">
        <v>170</v>
      </c>
      <c r="D3768" s="71" t="s">
        <v>178</v>
      </c>
    </row>
    <row r="3769" spans="1:4" ht="58.5" thickBot="1" x14ac:dyDescent="0.4">
      <c r="A3769" s="71" t="s">
        <v>5606</v>
      </c>
      <c r="B3769" s="73">
        <v>513097</v>
      </c>
      <c r="C3769" s="71" t="s">
        <v>170</v>
      </c>
      <c r="D3769" s="71" t="s">
        <v>712</v>
      </c>
    </row>
    <row r="3770" spans="1:4" ht="44" thickBot="1" x14ac:dyDescent="0.4">
      <c r="A3770" s="71" t="s">
        <v>5607</v>
      </c>
      <c r="B3770" s="73">
        <v>539148</v>
      </c>
      <c r="C3770" s="71" t="s">
        <v>170</v>
      </c>
      <c r="D3770" s="71" t="s">
        <v>314</v>
      </c>
    </row>
    <row r="3771" spans="1:4" ht="58.5" thickBot="1" x14ac:dyDescent="0.4">
      <c r="A3771" s="71" t="s">
        <v>5608</v>
      </c>
      <c r="B3771" s="73">
        <v>532776</v>
      </c>
      <c r="C3771" s="71" t="s">
        <v>5609</v>
      </c>
      <c r="D3771" s="71" t="s">
        <v>525</v>
      </c>
    </row>
    <row r="3772" spans="1:4" ht="58.5" thickBot="1" x14ac:dyDescent="0.4">
      <c r="A3772" s="71" t="s">
        <v>5610</v>
      </c>
      <c r="B3772" s="73">
        <v>539593</v>
      </c>
      <c r="C3772" s="71" t="s">
        <v>170</v>
      </c>
      <c r="D3772" s="71" t="s">
        <v>153</v>
      </c>
    </row>
    <row r="3773" spans="1:4" ht="44" thickBot="1" x14ac:dyDescent="0.4">
      <c r="A3773" s="71" t="s">
        <v>5611</v>
      </c>
      <c r="B3773" s="73">
        <v>539683</v>
      </c>
      <c r="C3773" s="71" t="s">
        <v>170</v>
      </c>
      <c r="D3773" s="71" t="s">
        <v>187</v>
      </c>
    </row>
    <row r="3774" spans="1:4" ht="87.5" thickBot="1" x14ac:dyDescent="0.4">
      <c r="A3774" s="71" t="s">
        <v>5612</v>
      </c>
      <c r="B3774" s="73">
        <v>539833</v>
      </c>
      <c r="C3774" s="71" t="s">
        <v>170</v>
      </c>
      <c r="D3774" s="71" t="s">
        <v>187</v>
      </c>
    </row>
    <row r="3775" spans="1:4" ht="44" thickBot="1" x14ac:dyDescent="0.4">
      <c r="A3775" s="71" t="s">
        <v>5613</v>
      </c>
      <c r="B3775" s="73">
        <v>532638</v>
      </c>
      <c r="C3775" s="71" t="s">
        <v>5614</v>
      </c>
      <c r="D3775" s="71" t="s">
        <v>339</v>
      </c>
    </row>
    <row r="3776" spans="1:4" ht="87.5" thickBot="1" x14ac:dyDescent="0.4">
      <c r="A3776" s="71" t="s">
        <v>5615</v>
      </c>
      <c r="B3776" s="71" t="s">
        <v>170</v>
      </c>
      <c r="C3776" s="71" t="s">
        <v>5616</v>
      </c>
      <c r="D3776" s="71" t="s">
        <v>181</v>
      </c>
    </row>
    <row r="3777" spans="1:4" ht="73" thickBot="1" x14ac:dyDescent="0.4">
      <c r="A3777" s="71" t="s">
        <v>5617</v>
      </c>
      <c r="B3777" s="73">
        <v>538795</v>
      </c>
      <c r="C3777" s="71" t="s">
        <v>170</v>
      </c>
      <c r="D3777" s="71" t="s">
        <v>164</v>
      </c>
    </row>
    <row r="3778" spans="1:4" ht="58.5" thickBot="1" x14ac:dyDescent="0.4">
      <c r="A3778" s="71" t="s">
        <v>5618</v>
      </c>
      <c r="B3778" s="73">
        <v>521131</v>
      </c>
      <c r="C3778" s="71" t="s">
        <v>170</v>
      </c>
      <c r="D3778" s="71" t="s">
        <v>185</v>
      </c>
    </row>
    <row r="3779" spans="1:4" ht="73" thickBot="1" x14ac:dyDescent="0.4">
      <c r="A3779" s="71" t="s">
        <v>5619</v>
      </c>
      <c r="B3779" s="73">
        <v>502563</v>
      </c>
      <c r="C3779" s="71" t="s">
        <v>170</v>
      </c>
      <c r="D3779" s="71" t="s">
        <v>164</v>
      </c>
    </row>
    <row r="3780" spans="1:4" ht="58.5" thickBot="1" x14ac:dyDescent="0.4">
      <c r="A3780" s="71" t="s">
        <v>5620</v>
      </c>
      <c r="B3780" s="73">
        <v>500387</v>
      </c>
      <c r="C3780" s="71" t="s">
        <v>5621</v>
      </c>
      <c r="D3780" s="71" t="s">
        <v>183</v>
      </c>
    </row>
    <row r="3781" spans="1:4" ht="58.5" thickBot="1" x14ac:dyDescent="0.4">
      <c r="A3781" s="71" t="s">
        <v>5622</v>
      </c>
      <c r="B3781" s="73">
        <v>502180</v>
      </c>
      <c r="C3781" s="71" t="s">
        <v>170</v>
      </c>
      <c r="D3781" s="71" t="s">
        <v>183</v>
      </c>
    </row>
    <row r="3782" spans="1:4" ht="73" thickBot="1" x14ac:dyDescent="0.4">
      <c r="A3782" s="71" t="s">
        <v>5623</v>
      </c>
      <c r="B3782" s="73">
        <v>539470</v>
      </c>
      <c r="C3782" s="71" t="s">
        <v>170</v>
      </c>
      <c r="D3782" s="71" t="s">
        <v>508</v>
      </c>
    </row>
    <row r="3783" spans="1:4" ht="73" thickBot="1" x14ac:dyDescent="0.4">
      <c r="A3783" s="71" t="s">
        <v>5624</v>
      </c>
      <c r="B3783" s="73">
        <v>539470</v>
      </c>
      <c r="C3783" s="71" t="s">
        <v>170</v>
      </c>
      <c r="D3783" s="71" t="s">
        <v>508</v>
      </c>
    </row>
    <row r="3784" spans="1:4" ht="58.5" thickBot="1" x14ac:dyDescent="0.4">
      <c r="A3784" s="71" t="s">
        <v>5625</v>
      </c>
      <c r="B3784" s="73">
        <v>530797</v>
      </c>
      <c r="C3784" s="71" t="s">
        <v>170</v>
      </c>
      <c r="D3784" s="71" t="s">
        <v>192</v>
      </c>
    </row>
    <row r="3785" spans="1:4" ht="58.5" thickBot="1" x14ac:dyDescent="0.4">
      <c r="A3785" s="71" t="s">
        <v>5626</v>
      </c>
      <c r="B3785" s="73">
        <v>532643</v>
      </c>
      <c r="C3785" s="71" t="s">
        <v>5627</v>
      </c>
      <c r="D3785" s="71" t="s">
        <v>1090</v>
      </c>
    </row>
    <row r="3786" spans="1:4" ht="58.5" thickBot="1" x14ac:dyDescent="0.4">
      <c r="A3786" s="71" t="s">
        <v>5628</v>
      </c>
      <c r="B3786" s="73">
        <v>540737</v>
      </c>
      <c r="C3786" s="71" t="s">
        <v>170</v>
      </c>
      <c r="D3786" s="71" t="s">
        <v>208</v>
      </c>
    </row>
    <row r="3787" spans="1:4" ht="58.5" thickBot="1" x14ac:dyDescent="0.4">
      <c r="A3787" s="71" t="s">
        <v>5629</v>
      </c>
      <c r="B3787" s="73">
        <v>512463</v>
      </c>
      <c r="C3787" s="71" t="s">
        <v>170</v>
      </c>
      <c r="D3787" s="71" t="s">
        <v>187</v>
      </c>
    </row>
    <row r="3788" spans="1:4" ht="87.5" thickBot="1" x14ac:dyDescent="0.4">
      <c r="A3788" s="71" t="s">
        <v>5630</v>
      </c>
      <c r="B3788" s="73">
        <v>524336</v>
      </c>
      <c r="C3788" s="71" t="s">
        <v>170</v>
      </c>
      <c r="D3788" s="71" t="s">
        <v>218</v>
      </c>
    </row>
    <row r="3789" spans="1:4" ht="58.5" thickBot="1" x14ac:dyDescent="0.4">
      <c r="A3789" s="71" t="s">
        <v>5631</v>
      </c>
      <c r="B3789" s="73">
        <v>516106</v>
      </c>
      <c r="C3789" s="71" t="s">
        <v>170</v>
      </c>
      <c r="D3789" s="71" t="s">
        <v>164</v>
      </c>
    </row>
    <row r="3790" spans="1:4" ht="73" thickBot="1" x14ac:dyDescent="0.4">
      <c r="A3790" s="71" t="s">
        <v>5632</v>
      </c>
      <c r="B3790" s="73">
        <v>542146</v>
      </c>
      <c r="C3790" s="71" t="s">
        <v>170</v>
      </c>
      <c r="D3790" s="71" t="s">
        <v>256</v>
      </c>
    </row>
    <row r="3791" spans="1:4" ht="87.5" thickBot="1" x14ac:dyDescent="0.4">
      <c r="A3791" s="71" t="s">
        <v>5633</v>
      </c>
      <c r="B3791" s="73">
        <v>500388</v>
      </c>
      <c r="C3791" s="71" t="s">
        <v>170</v>
      </c>
      <c r="D3791" s="71" t="s">
        <v>164</v>
      </c>
    </row>
    <row r="3792" spans="1:4" ht="58.5" thickBot="1" x14ac:dyDescent="0.4">
      <c r="A3792" s="71" t="s">
        <v>5634</v>
      </c>
      <c r="B3792" s="73">
        <v>503863</v>
      </c>
      <c r="C3792" s="71" t="s">
        <v>170</v>
      </c>
      <c r="D3792" s="71" t="s">
        <v>185</v>
      </c>
    </row>
    <row r="3793" spans="1:4" ht="44" thickBot="1" x14ac:dyDescent="0.4">
      <c r="A3793" s="71" t="s">
        <v>5635</v>
      </c>
      <c r="B3793" s="73">
        <v>531962</v>
      </c>
      <c r="C3793" s="71" t="s">
        <v>170</v>
      </c>
      <c r="D3793" s="71" t="s">
        <v>187</v>
      </c>
    </row>
    <row r="3794" spans="1:4" ht="58.5" thickBot="1" x14ac:dyDescent="0.4">
      <c r="A3794" s="71" t="s">
        <v>5636</v>
      </c>
      <c r="B3794" s="73">
        <v>540253</v>
      </c>
      <c r="C3794" s="71" t="s">
        <v>170</v>
      </c>
      <c r="D3794" s="71" t="s">
        <v>153</v>
      </c>
    </row>
    <row r="3795" spans="1:4" ht="58.5" thickBot="1" x14ac:dyDescent="0.4">
      <c r="A3795" s="71" t="s">
        <v>5637</v>
      </c>
      <c r="B3795" s="73">
        <v>506180</v>
      </c>
      <c r="C3795" s="71" t="s">
        <v>170</v>
      </c>
      <c r="D3795" s="71" t="s">
        <v>192</v>
      </c>
    </row>
    <row r="3796" spans="1:4" ht="44" thickBot="1" x14ac:dyDescent="0.4">
      <c r="A3796" s="71" t="s">
        <v>5638</v>
      </c>
      <c r="B3796" s="73">
        <v>527005</v>
      </c>
      <c r="C3796" s="71" t="s">
        <v>170</v>
      </c>
      <c r="D3796" s="71" t="s">
        <v>1135</v>
      </c>
    </row>
    <row r="3797" spans="1:4" ht="73" thickBot="1" x14ac:dyDescent="0.4">
      <c r="A3797" s="71" t="s">
        <v>5639</v>
      </c>
      <c r="B3797" s="73">
        <v>533110</v>
      </c>
      <c r="C3797" s="71" t="s">
        <v>170</v>
      </c>
      <c r="D3797" s="71" t="s">
        <v>493</v>
      </c>
    </row>
    <row r="3798" spans="1:4" ht="87.5" thickBot="1" x14ac:dyDescent="0.4">
      <c r="A3798" s="71" t="s">
        <v>5640</v>
      </c>
      <c r="B3798" s="73">
        <v>539334</v>
      </c>
      <c r="C3798" s="71" t="s">
        <v>5641</v>
      </c>
      <c r="D3798" s="71" t="s">
        <v>330</v>
      </c>
    </row>
    <row r="3799" spans="1:4" ht="73" thickBot="1" x14ac:dyDescent="0.4">
      <c r="A3799" s="71" t="s">
        <v>5642</v>
      </c>
      <c r="B3799" s="73">
        <v>503837</v>
      </c>
      <c r="C3799" s="71" t="s">
        <v>170</v>
      </c>
      <c r="D3799" s="71" t="s">
        <v>185</v>
      </c>
    </row>
    <row r="3800" spans="1:4" ht="87.5" thickBot="1" x14ac:dyDescent="0.4">
      <c r="A3800" s="71" t="s">
        <v>5643</v>
      </c>
      <c r="B3800" s="73">
        <v>516086</v>
      </c>
      <c r="C3800" s="71" t="s">
        <v>170</v>
      </c>
      <c r="D3800" s="71" t="s">
        <v>164</v>
      </c>
    </row>
    <row r="3801" spans="1:4" ht="58.5" thickBot="1" x14ac:dyDescent="0.4">
      <c r="A3801" s="71" t="s">
        <v>5644</v>
      </c>
      <c r="B3801" s="71" t="s">
        <v>170</v>
      </c>
      <c r="C3801" s="71" t="s">
        <v>5645</v>
      </c>
      <c r="D3801" s="71" t="s">
        <v>181</v>
      </c>
    </row>
    <row r="3802" spans="1:4" ht="58.5" thickBot="1" x14ac:dyDescent="0.4">
      <c r="A3802" s="71" t="s">
        <v>5646</v>
      </c>
      <c r="B3802" s="73">
        <v>532310</v>
      </c>
      <c r="C3802" s="71" t="s">
        <v>5647</v>
      </c>
      <c r="D3802" s="71" t="s">
        <v>365</v>
      </c>
    </row>
    <row r="3803" spans="1:4" ht="58.5" thickBot="1" x14ac:dyDescent="0.4">
      <c r="A3803" s="71" t="s">
        <v>5648</v>
      </c>
      <c r="B3803" s="73">
        <v>500356</v>
      </c>
      <c r="C3803" s="71" t="s">
        <v>5649</v>
      </c>
      <c r="D3803" s="71" t="s">
        <v>164</v>
      </c>
    </row>
    <row r="3804" spans="1:4" ht="58.5" thickBot="1" x14ac:dyDescent="0.4">
      <c r="A3804" s="71" t="s">
        <v>5650</v>
      </c>
      <c r="B3804" s="73">
        <v>532670</v>
      </c>
      <c r="C3804" s="71" t="s">
        <v>5651</v>
      </c>
      <c r="D3804" s="71" t="s">
        <v>869</v>
      </c>
    </row>
    <row r="3805" spans="1:4" ht="58.5" thickBot="1" x14ac:dyDescent="0.4">
      <c r="A3805" s="71" t="s">
        <v>5652</v>
      </c>
      <c r="B3805" s="73">
        <v>503635</v>
      </c>
      <c r="C3805" s="71" t="s">
        <v>170</v>
      </c>
      <c r="D3805" s="71" t="s">
        <v>153</v>
      </c>
    </row>
    <row r="3806" spans="1:4" ht="44" thickBot="1" x14ac:dyDescent="0.4">
      <c r="A3806" s="71" t="s">
        <v>5653</v>
      </c>
      <c r="B3806" s="73">
        <v>538975</v>
      </c>
      <c r="C3806" s="71" t="s">
        <v>170</v>
      </c>
      <c r="D3806" s="71" t="s">
        <v>187</v>
      </c>
    </row>
    <row r="3807" spans="1:4" ht="73" thickBot="1" x14ac:dyDescent="0.4">
      <c r="A3807" s="71" t="s">
        <v>5654</v>
      </c>
      <c r="B3807" s="73">
        <v>513488</v>
      </c>
      <c r="C3807" s="71" t="s">
        <v>170</v>
      </c>
      <c r="D3807" s="71" t="s">
        <v>493</v>
      </c>
    </row>
    <row r="3808" spans="1:4" ht="73" thickBot="1" x14ac:dyDescent="0.4">
      <c r="A3808" s="71" t="s">
        <v>5655</v>
      </c>
      <c r="B3808" s="73">
        <v>531667</v>
      </c>
      <c r="C3808" s="71" t="s">
        <v>170</v>
      </c>
      <c r="D3808" s="71" t="s">
        <v>192</v>
      </c>
    </row>
    <row r="3809" spans="1:4" ht="58.5" thickBot="1" x14ac:dyDescent="0.4">
      <c r="A3809" s="71" t="s">
        <v>5656</v>
      </c>
      <c r="B3809" s="71" t="s">
        <v>170</v>
      </c>
      <c r="C3809" s="71" t="s">
        <v>5657</v>
      </c>
      <c r="D3809" s="71" t="s">
        <v>181</v>
      </c>
    </row>
    <row r="3810" spans="1:4" ht="58.5" thickBot="1" x14ac:dyDescent="0.4">
      <c r="A3810" s="71" t="s">
        <v>5658</v>
      </c>
      <c r="B3810" s="73">
        <v>590128</v>
      </c>
      <c r="C3810" s="71" t="s">
        <v>170</v>
      </c>
      <c r="D3810" s="71" t="s">
        <v>156</v>
      </c>
    </row>
    <row r="3811" spans="1:4" ht="58.5" thickBot="1" x14ac:dyDescent="0.4">
      <c r="A3811" s="71" t="s">
        <v>5659</v>
      </c>
      <c r="B3811" s="71" t="s">
        <v>170</v>
      </c>
      <c r="C3811" s="71" t="s">
        <v>5660</v>
      </c>
      <c r="D3811" s="71" t="s">
        <v>181</v>
      </c>
    </row>
    <row r="3812" spans="1:4" ht="44" thickBot="1" x14ac:dyDescent="0.4">
      <c r="A3812" s="71" t="s">
        <v>5661</v>
      </c>
      <c r="B3812" s="73">
        <v>541358</v>
      </c>
      <c r="C3812" s="71" t="s">
        <v>170</v>
      </c>
      <c r="D3812" s="71" t="s">
        <v>187</v>
      </c>
    </row>
    <row r="3813" spans="1:4" ht="58.5" thickBot="1" x14ac:dyDescent="0.4">
      <c r="A3813" s="71" t="s">
        <v>5662</v>
      </c>
      <c r="B3813" s="73">
        <v>540738</v>
      </c>
      <c r="C3813" s="71" t="s">
        <v>170</v>
      </c>
      <c r="D3813" s="71" t="s">
        <v>491</v>
      </c>
    </row>
    <row r="3814" spans="1:4" ht="73" thickBot="1" x14ac:dyDescent="0.4">
      <c r="A3814" s="71" t="s">
        <v>5663</v>
      </c>
      <c r="B3814" s="73">
        <v>503696</v>
      </c>
      <c r="C3814" s="71" t="s">
        <v>170</v>
      </c>
      <c r="D3814" s="71" t="s">
        <v>591</v>
      </c>
    </row>
    <row r="3815" spans="1:4" ht="87.5" thickBot="1" x14ac:dyDescent="0.4">
      <c r="A3815" s="71" t="s">
        <v>5664</v>
      </c>
      <c r="B3815" s="71" t="s">
        <v>170</v>
      </c>
      <c r="C3815" s="71" t="s">
        <v>5665</v>
      </c>
      <c r="D3815" s="71" t="s">
        <v>181</v>
      </c>
    </row>
    <row r="3816" spans="1:4" ht="58.5" thickBot="1" x14ac:dyDescent="0.4">
      <c r="A3816" s="71" t="s">
        <v>5666</v>
      </c>
      <c r="B3816" s="73">
        <v>541112</v>
      </c>
      <c r="C3816" s="71" t="s">
        <v>170</v>
      </c>
      <c r="D3816" s="71" t="s">
        <v>568</v>
      </c>
    </row>
    <row r="3817" spans="1:4" ht="87.5" thickBot="1" x14ac:dyDescent="0.4">
      <c r="A3817" s="71" t="s">
        <v>5667</v>
      </c>
      <c r="B3817" s="73">
        <v>532007</v>
      </c>
      <c r="C3817" s="71" t="s">
        <v>170</v>
      </c>
      <c r="D3817" s="71" t="s">
        <v>591</v>
      </c>
    </row>
    <row r="3818" spans="1:4" ht="29.5" thickBot="1" x14ac:dyDescent="0.4">
      <c r="A3818" s="71" t="s">
        <v>5668</v>
      </c>
      <c r="B3818" s="71" t="s">
        <v>170</v>
      </c>
      <c r="C3818" s="71" t="s">
        <v>5669</v>
      </c>
      <c r="D3818" s="71" t="s">
        <v>181</v>
      </c>
    </row>
    <row r="3819" spans="1:4" ht="58.5" thickBot="1" x14ac:dyDescent="0.4">
      <c r="A3819" s="71" t="s">
        <v>5670</v>
      </c>
      <c r="B3819" s="73">
        <v>516016</v>
      </c>
      <c r="C3819" s="71" t="s">
        <v>5671</v>
      </c>
      <c r="D3819" s="71" t="s">
        <v>164</v>
      </c>
    </row>
    <row r="3820" spans="1:4" ht="58.5" thickBot="1" x14ac:dyDescent="0.4">
      <c r="A3820" s="71" t="s">
        <v>5672</v>
      </c>
      <c r="B3820" s="73">
        <v>526335</v>
      </c>
      <c r="C3820" s="71" t="s">
        <v>170</v>
      </c>
      <c r="D3820" s="71" t="s">
        <v>218</v>
      </c>
    </row>
    <row r="3821" spans="1:4" ht="73" thickBot="1" x14ac:dyDescent="0.4">
      <c r="A3821" s="71" t="s">
        <v>5673</v>
      </c>
      <c r="B3821" s="73">
        <v>520151</v>
      </c>
      <c r="C3821" s="71" t="s">
        <v>5674</v>
      </c>
      <c r="D3821" s="71" t="s">
        <v>1418</v>
      </c>
    </row>
    <row r="3822" spans="1:4" ht="58.5" thickBot="1" x14ac:dyDescent="0.4">
      <c r="A3822" s="71" t="s">
        <v>5675</v>
      </c>
      <c r="B3822" s="73">
        <v>526981</v>
      </c>
      <c r="C3822" s="71" t="s">
        <v>170</v>
      </c>
      <c r="D3822" s="71" t="s">
        <v>493</v>
      </c>
    </row>
    <row r="3823" spans="1:4" ht="73" thickBot="1" x14ac:dyDescent="0.4">
      <c r="A3823" s="71" t="s">
        <v>5676</v>
      </c>
      <c r="B3823" s="73">
        <v>530841</v>
      </c>
      <c r="C3823" s="71" t="s">
        <v>170</v>
      </c>
      <c r="D3823" s="71" t="s">
        <v>447</v>
      </c>
    </row>
    <row r="3824" spans="1:4" ht="58.5" thickBot="1" x14ac:dyDescent="0.4">
      <c r="A3824" s="71" t="s">
        <v>5677</v>
      </c>
      <c r="B3824" s="73">
        <v>503804</v>
      </c>
      <c r="C3824" s="71" t="s">
        <v>170</v>
      </c>
      <c r="D3824" s="71" t="s">
        <v>185</v>
      </c>
    </row>
    <row r="3825" spans="1:4" ht="73" thickBot="1" x14ac:dyDescent="0.4">
      <c r="A3825" s="71" t="s">
        <v>5678</v>
      </c>
      <c r="B3825" s="73">
        <v>512453</v>
      </c>
      <c r="C3825" s="71" t="s">
        <v>170</v>
      </c>
      <c r="D3825" s="71" t="s">
        <v>365</v>
      </c>
    </row>
    <row r="3826" spans="1:4" ht="58.5" thickBot="1" x14ac:dyDescent="0.4">
      <c r="A3826" s="71" t="s">
        <v>5679</v>
      </c>
      <c r="B3826" s="73">
        <v>532083</v>
      </c>
      <c r="C3826" s="71" t="s">
        <v>170</v>
      </c>
      <c r="D3826" s="71" t="s">
        <v>591</v>
      </c>
    </row>
    <row r="3827" spans="1:4" ht="87.5" thickBot="1" x14ac:dyDescent="0.4">
      <c r="A3827" s="71" t="s">
        <v>5680</v>
      </c>
      <c r="B3827" s="73">
        <v>530977</v>
      </c>
      <c r="C3827" s="71" t="s">
        <v>170</v>
      </c>
      <c r="D3827" s="71" t="s">
        <v>183</v>
      </c>
    </row>
    <row r="3828" spans="1:4" ht="58.5" thickBot="1" x14ac:dyDescent="0.4">
      <c r="A3828" s="71" t="s">
        <v>5681</v>
      </c>
      <c r="B3828" s="73">
        <v>531080</v>
      </c>
      <c r="C3828" s="71" t="s">
        <v>170</v>
      </c>
      <c r="D3828" s="71" t="s">
        <v>256</v>
      </c>
    </row>
    <row r="3829" spans="1:4" ht="87.5" thickBot="1" x14ac:dyDescent="0.4">
      <c r="A3829" s="71" t="s">
        <v>5682</v>
      </c>
      <c r="B3829" s="73">
        <v>538897</v>
      </c>
      <c r="C3829" s="71" t="s">
        <v>170</v>
      </c>
      <c r="D3829" s="71" t="s">
        <v>187</v>
      </c>
    </row>
    <row r="3830" spans="1:4" ht="58.5" thickBot="1" x14ac:dyDescent="0.4">
      <c r="A3830" s="71" t="s">
        <v>5683</v>
      </c>
      <c r="B3830" s="71" t="s">
        <v>170</v>
      </c>
      <c r="C3830" s="71" t="s">
        <v>5684</v>
      </c>
      <c r="D3830" s="71" t="s">
        <v>181</v>
      </c>
    </row>
    <row r="3831" spans="1:4" ht="44" thickBot="1" x14ac:dyDescent="0.4">
      <c r="A3831" s="71" t="s">
        <v>5685</v>
      </c>
      <c r="B3831" s="73">
        <v>508961</v>
      </c>
      <c r="C3831" s="71" t="s">
        <v>170</v>
      </c>
      <c r="D3831" s="71" t="s">
        <v>187</v>
      </c>
    </row>
    <row r="3832" spans="1:4" ht="73" thickBot="1" x14ac:dyDescent="0.4">
      <c r="A3832" s="71" t="s">
        <v>5686</v>
      </c>
      <c r="B3832" s="73">
        <v>531359</v>
      </c>
      <c r="C3832" s="71" t="s">
        <v>170</v>
      </c>
      <c r="D3832" s="71" t="s">
        <v>2575</v>
      </c>
    </row>
    <row r="3833" spans="1:4" ht="73" thickBot="1" x14ac:dyDescent="0.4">
      <c r="A3833" s="71" t="s">
        <v>5687</v>
      </c>
      <c r="B3833" s="73">
        <v>532498</v>
      </c>
      <c r="C3833" s="71" t="s">
        <v>5688</v>
      </c>
      <c r="D3833" s="71" t="s">
        <v>187</v>
      </c>
    </row>
    <row r="3834" spans="1:4" ht="58.5" thickBot="1" x14ac:dyDescent="0.4">
      <c r="A3834" s="71" t="s">
        <v>5689</v>
      </c>
      <c r="B3834" s="73">
        <v>532945</v>
      </c>
      <c r="C3834" s="71" t="s">
        <v>5690</v>
      </c>
      <c r="D3834" s="71" t="s">
        <v>568</v>
      </c>
    </row>
    <row r="3835" spans="1:4" ht="58.5" thickBot="1" x14ac:dyDescent="0.4">
      <c r="A3835" s="71" t="s">
        <v>5691</v>
      </c>
      <c r="B3835" s="71" t="s">
        <v>170</v>
      </c>
      <c r="C3835" s="71" t="s">
        <v>5692</v>
      </c>
      <c r="D3835" s="71" t="s">
        <v>261</v>
      </c>
    </row>
    <row r="3836" spans="1:4" ht="87.5" thickBot="1" x14ac:dyDescent="0.4">
      <c r="A3836" s="71" t="s">
        <v>5693</v>
      </c>
      <c r="B3836" s="73">
        <v>511218</v>
      </c>
      <c r="C3836" s="71" t="s">
        <v>5694</v>
      </c>
      <c r="D3836" s="71" t="s">
        <v>187</v>
      </c>
    </row>
    <row r="3837" spans="1:4" ht="116.5" thickBot="1" x14ac:dyDescent="0.4">
      <c r="A3837" s="71" t="s">
        <v>5695</v>
      </c>
      <c r="B3837" s="73">
        <v>511411</v>
      </c>
      <c r="C3837" s="71" t="s">
        <v>170</v>
      </c>
      <c r="D3837" s="71" t="s">
        <v>568</v>
      </c>
    </row>
    <row r="3838" spans="1:4" ht="58.5" thickBot="1" x14ac:dyDescent="0.4">
      <c r="A3838" s="71" t="s">
        <v>5696</v>
      </c>
      <c r="B3838" s="73">
        <v>542019</v>
      </c>
      <c r="C3838" s="71" t="s">
        <v>170</v>
      </c>
      <c r="D3838" s="71" t="s">
        <v>185</v>
      </c>
    </row>
    <row r="3839" spans="1:4" ht="58.5" thickBot="1" x14ac:dyDescent="0.4">
      <c r="A3839" s="71" t="s">
        <v>5697</v>
      </c>
      <c r="B3839" s="71" t="s">
        <v>170</v>
      </c>
      <c r="C3839" s="71" t="s">
        <v>5698</v>
      </c>
      <c r="D3839" s="71" t="s">
        <v>181</v>
      </c>
    </row>
    <row r="3840" spans="1:4" ht="44" thickBot="1" x14ac:dyDescent="0.4">
      <c r="A3840" s="71" t="s">
        <v>5699</v>
      </c>
      <c r="B3840" s="73">
        <v>531506</v>
      </c>
      <c r="C3840" s="71" t="s">
        <v>5700</v>
      </c>
      <c r="D3840" s="71" t="s">
        <v>591</v>
      </c>
    </row>
    <row r="3841" spans="1:4" ht="73" thickBot="1" x14ac:dyDescent="0.4">
      <c r="A3841" s="71" t="s">
        <v>5701</v>
      </c>
      <c r="B3841" s="73">
        <v>523790</v>
      </c>
      <c r="C3841" s="71" t="s">
        <v>170</v>
      </c>
      <c r="D3841" s="71" t="s">
        <v>284</v>
      </c>
    </row>
    <row r="3842" spans="1:4" ht="58.5" thickBot="1" x14ac:dyDescent="0.4">
      <c r="A3842" s="71" t="s">
        <v>5702</v>
      </c>
      <c r="B3842" s="73">
        <v>524632</v>
      </c>
      <c r="C3842" s="71" t="s">
        <v>170</v>
      </c>
      <c r="D3842" s="71" t="s">
        <v>208</v>
      </c>
    </row>
    <row r="3843" spans="1:4" ht="58.5" thickBot="1" x14ac:dyDescent="0.4">
      <c r="A3843" s="71" t="s">
        <v>5703</v>
      </c>
      <c r="B3843" s="73">
        <v>539252</v>
      </c>
      <c r="C3843" s="71" t="s">
        <v>5704</v>
      </c>
      <c r="D3843" s="71" t="s">
        <v>202</v>
      </c>
    </row>
    <row r="3844" spans="1:4" ht="44" thickBot="1" x14ac:dyDescent="0.4">
      <c r="A3844" s="71" t="s">
        <v>5705</v>
      </c>
      <c r="B3844" s="73">
        <v>517411</v>
      </c>
      <c r="C3844" s="71" t="s">
        <v>5706</v>
      </c>
      <c r="D3844" s="71" t="s">
        <v>316</v>
      </c>
    </row>
    <row r="3845" spans="1:4" ht="44" thickBot="1" x14ac:dyDescent="0.4">
      <c r="A3845" s="71" t="s">
        <v>5707</v>
      </c>
      <c r="B3845" s="73">
        <v>531219</v>
      </c>
      <c r="C3845" s="71" t="s">
        <v>170</v>
      </c>
      <c r="D3845" s="71" t="s">
        <v>208</v>
      </c>
    </row>
    <row r="3846" spans="1:4" ht="58.5" thickBot="1" x14ac:dyDescent="0.4">
      <c r="A3846" s="71" t="s">
        <v>5708</v>
      </c>
      <c r="B3846" s="73">
        <v>505515</v>
      </c>
      <c r="C3846" s="71" t="s">
        <v>170</v>
      </c>
      <c r="D3846" s="71" t="s">
        <v>153</v>
      </c>
    </row>
    <row r="3847" spans="1:4" ht="102" thickBot="1" x14ac:dyDescent="0.4">
      <c r="A3847" s="71" t="s">
        <v>5709</v>
      </c>
      <c r="B3847" s="73">
        <v>530907</v>
      </c>
      <c r="C3847" s="71" t="s">
        <v>170</v>
      </c>
      <c r="D3847" s="71" t="s">
        <v>591</v>
      </c>
    </row>
    <row r="3848" spans="1:4" ht="58.5" thickBot="1" x14ac:dyDescent="0.4">
      <c r="A3848" s="71" t="s">
        <v>5710</v>
      </c>
      <c r="B3848" s="73">
        <v>520141</v>
      </c>
      <c r="C3848" s="71" t="s">
        <v>170</v>
      </c>
      <c r="D3848" s="71" t="s">
        <v>525</v>
      </c>
    </row>
    <row r="3849" spans="1:4" ht="58.5" thickBot="1" x14ac:dyDescent="0.4">
      <c r="A3849" s="71" t="s">
        <v>5711</v>
      </c>
      <c r="B3849" s="73">
        <v>533014</v>
      </c>
      <c r="C3849" s="71" t="s">
        <v>5712</v>
      </c>
      <c r="D3849" s="71" t="s">
        <v>192</v>
      </c>
    </row>
    <row r="3850" spans="1:4" ht="58.5" thickBot="1" x14ac:dyDescent="0.4">
      <c r="A3850" s="71" t="s">
        <v>5713</v>
      </c>
      <c r="B3850" s="73">
        <v>533014</v>
      </c>
      <c r="C3850" s="71" t="s">
        <v>5712</v>
      </c>
      <c r="D3850" s="71" t="s">
        <v>192</v>
      </c>
    </row>
    <row r="3851" spans="1:4" ht="44" thickBot="1" x14ac:dyDescent="0.4">
      <c r="A3851" s="71" t="s">
        <v>5714</v>
      </c>
      <c r="B3851" s="73">
        <v>520086</v>
      </c>
      <c r="C3851" s="71" t="s">
        <v>5715</v>
      </c>
      <c r="D3851" s="71" t="s">
        <v>491</v>
      </c>
    </row>
    <row r="3852" spans="1:4" ht="87.5" thickBot="1" x14ac:dyDescent="0.4">
      <c r="A3852" s="71" t="s">
        <v>5716</v>
      </c>
      <c r="B3852" s="73">
        <v>540736</v>
      </c>
      <c r="C3852" s="71" t="s">
        <v>170</v>
      </c>
      <c r="D3852" s="71" t="s">
        <v>275</v>
      </c>
    </row>
    <row r="3853" spans="1:4" ht="44" thickBot="1" x14ac:dyDescent="0.4">
      <c r="A3853" s="71" t="s">
        <v>5717</v>
      </c>
      <c r="B3853" s="73">
        <v>539983</v>
      </c>
      <c r="C3853" s="71" t="s">
        <v>170</v>
      </c>
      <c r="D3853" s="71" t="s">
        <v>153</v>
      </c>
    </row>
    <row r="3854" spans="1:4" ht="73" thickBot="1" x14ac:dyDescent="0.4">
      <c r="A3854" s="71" t="s">
        <v>5718</v>
      </c>
      <c r="B3854" s="73">
        <v>532217</v>
      </c>
      <c r="C3854" s="71" t="s">
        <v>170</v>
      </c>
      <c r="D3854" s="71" t="s">
        <v>153</v>
      </c>
    </row>
    <row r="3855" spans="1:4" ht="58.5" thickBot="1" x14ac:dyDescent="0.4">
      <c r="A3855" s="71" t="s">
        <v>5719</v>
      </c>
      <c r="B3855" s="73">
        <v>500550</v>
      </c>
      <c r="C3855" s="71" t="s">
        <v>5720</v>
      </c>
      <c r="D3855" s="71" t="s">
        <v>213</v>
      </c>
    </row>
    <row r="3856" spans="1:4" ht="44" thickBot="1" x14ac:dyDescent="0.4">
      <c r="A3856" s="71" t="s">
        <v>5721</v>
      </c>
      <c r="B3856" s="73">
        <v>512131</v>
      </c>
      <c r="C3856" s="71" t="s">
        <v>5722</v>
      </c>
      <c r="D3856" s="71" t="s">
        <v>290</v>
      </c>
    </row>
    <row r="3857" spans="1:4" ht="73" thickBot="1" x14ac:dyDescent="0.4">
      <c r="A3857" s="71" t="s">
        <v>5723</v>
      </c>
      <c r="B3857" s="73">
        <v>523606</v>
      </c>
      <c r="C3857" s="71" t="s">
        <v>170</v>
      </c>
      <c r="D3857" s="71" t="s">
        <v>643</v>
      </c>
    </row>
    <row r="3858" spans="1:4" ht="44" thickBot="1" x14ac:dyDescent="0.4">
      <c r="A3858" s="71" t="s">
        <v>5724</v>
      </c>
      <c r="B3858" s="71" t="s">
        <v>170</v>
      </c>
      <c r="C3858" s="71" t="s">
        <v>5725</v>
      </c>
      <c r="D3858" s="71" t="s">
        <v>181</v>
      </c>
    </row>
    <row r="3859" spans="1:4" ht="44" thickBot="1" x14ac:dyDescent="0.4">
      <c r="A3859" s="71" t="s">
        <v>5726</v>
      </c>
      <c r="B3859" s="73">
        <v>524642</v>
      </c>
      <c r="C3859" s="71" t="s">
        <v>170</v>
      </c>
      <c r="D3859" s="71" t="s">
        <v>256</v>
      </c>
    </row>
    <row r="3860" spans="1:4" ht="44" thickBot="1" x14ac:dyDescent="0.4">
      <c r="A3860" s="71" t="s">
        <v>5727</v>
      </c>
      <c r="B3860" s="73">
        <v>521194</v>
      </c>
      <c r="C3860" s="71" t="s">
        <v>5728</v>
      </c>
      <c r="D3860" s="71" t="s">
        <v>153</v>
      </c>
    </row>
    <row r="3861" spans="1:4" ht="44" thickBot="1" x14ac:dyDescent="0.4">
      <c r="A3861" s="71" t="s">
        <v>5729</v>
      </c>
      <c r="B3861" s="71" t="s">
        <v>170</v>
      </c>
      <c r="C3861" s="71" t="s">
        <v>5730</v>
      </c>
      <c r="D3861" s="71" t="s">
        <v>181</v>
      </c>
    </row>
    <row r="3862" spans="1:4" ht="73" thickBot="1" x14ac:dyDescent="0.4">
      <c r="A3862" s="71" t="s">
        <v>5731</v>
      </c>
      <c r="B3862" s="71" t="s">
        <v>170</v>
      </c>
      <c r="C3862" s="71" t="s">
        <v>5732</v>
      </c>
      <c r="D3862" s="71" t="s">
        <v>181</v>
      </c>
    </row>
    <row r="3863" spans="1:4" ht="58.5" thickBot="1" x14ac:dyDescent="0.4">
      <c r="A3863" s="71" t="s">
        <v>5733</v>
      </c>
      <c r="B3863" s="73">
        <v>531635</v>
      </c>
      <c r="C3863" s="71" t="s">
        <v>170</v>
      </c>
      <c r="D3863" s="71" t="s">
        <v>802</v>
      </c>
    </row>
    <row r="3864" spans="1:4" ht="73" thickBot="1" x14ac:dyDescent="0.4">
      <c r="A3864" s="71" t="s">
        <v>5734</v>
      </c>
      <c r="B3864" s="73">
        <v>512197</v>
      </c>
      <c r="C3864" s="71" t="s">
        <v>170</v>
      </c>
      <c r="D3864" s="71" t="s">
        <v>187</v>
      </c>
    </row>
    <row r="3865" spans="1:4" ht="58.5" thickBot="1" x14ac:dyDescent="0.4">
      <c r="A3865" s="71" t="s">
        <v>5735</v>
      </c>
      <c r="B3865" s="73">
        <v>531635</v>
      </c>
      <c r="C3865" s="71" t="s">
        <v>170</v>
      </c>
      <c r="D3865" s="71" t="s">
        <v>802</v>
      </c>
    </row>
    <row r="3866" spans="1:4" ht="73" thickBot="1" x14ac:dyDescent="0.4">
      <c r="A3866" s="71" t="s">
        <v>5736</v>
      </c>
      <c r="B3866" s="71" t="s">
        <v>170</v>
      </c>
      <c r="C3866" s="71" t="s">
        <v>5737</v>
      </c>
      <c r="D3866" s="71" t="s">
        <v>181</v>
      </c>
    </row>
    <row r="3867" spans="1:4" ht="58.5" thickBot="1" x14ac:dyDescent="0.4">
      <c r="A3867" s="71" t="s">
        <v>5738</v>
      </c>
      <c r="B3867" s="73">
        <v>536073</v>
      </c>
      <c r="C3867" s="71" t="s">
        <v>170</v>
      </c>
      <c r="D3867" s="71" t="s">
        <v>568</v>
      </c>
    </row>
    <row r="3868" spans="1:4" ht="58.5" thickBot="1" x14ac:dyDescent="0.4">
      <c r="A3868" s="71" t="s">
        <v>5739</v>
      </c>
      <c r="B3868" s="73">
        <v>539742</v>
      </c>
      <c r="C3868" s="71" t="s">
        <v>5740</v>
      </c>
      <c r="D3868" s="71" t="s">
        <v>869</v>
      </c>
    </row>
    <row r="3869" spans="1:4" ht="58.5" thickBot="1" x14ac:dyDescent="0.4">
      <c r="A3869" s="71" t="s">
        <v>5741</v>
      </c>
      <c r="B3869" s="73">
        <v>507998</v>
      </c>
      <c r="C3869" s="71" t="s">
        <v>170</v>
      </c>
      <c r="D3869" s="71" t="s">
        <v>525</v>
      </c>
    </row>
    <row r="3870" spans="1:4" ht="44" thickBot="1" x14ac:dyDescent="0.4">
      <c r="A3870" s="71" t="s">
        <v>5742</v>
      </c>
      <c r="B3870" s="73">
        <v>513472</v>
      </c>
      <c r="C3870" s="71" t="s">
        <v>170</v>
      </c>
      <c r="D3870" s="71" t="s">
        <v>1090</v>
      </c>
    </row>
    <row r="3871" spans="1:4" ht="58.5" thickBot="1" x14ac:dyDescent="0.4">
      <c r="A3871" s="71" t="s">
        <v>5743</v>
      </c>
      <c r="B3871" s="73">
        <v>523838</v>
      </c>
      <c r="C3871" s="71" t="s">
        <v>5744</v>
      </c>
      <c r="D3871" s="71" t="s">
        <v>568</v>
      </c>
    </row>
    <row r="3872" spans="1:4" ht="58.5" thickBot="1" x14ac:dyDescent="0.4">
      <c r="A3872" s="71" t="s">
        <v>5745</v>
      </c>
      <c r="B3872" s="73">
        <v>533018</v>
      </c>
      <c r="C3872" s="71" t="s">
        <v>170</v>
      </c>
      <c r="D3872" s="71" t="s">
        <v>185</v>
      </c>
    </row>
    <row r="3873" spans="1:4" ht="44" thickBot="1" x14ac:dyDescent="0.4">
      <c r="A3873" s="71" t="s">
        <v>5746</v>
      </c>
      <c r="B3873" s="73">
        <v>533019</v>
      </c>
      <c r="C3873" s="71" t="s">
        <v>170</v>
      </c>
      <c r="D3873" s="71" t="s">
        <v>164</v>
      </c>
    </row>
    <row r="3874" spans="1:4" ht="44" thickBot="1" x14ac:dyDescent="0.4">
      <c r="A3874" s="71" t="s">
        <v>5747</v>
      </c>
      <c r="B3874" s="73">
        <v>503229</v>
      </c>
      <c r="C3874" s="71" t="s">
        <v>170</v>
      </c>
      <c r="D3874" s="71" t="s">
        <v>256</v>
      </c>
    </row>
    <row r="3875" spans="1:4" ht="44" thickBot="1" x14ac:dyDescent="0.4">
      <c r="A3875" s="71" t="s">
        <v>5748</v>
      </c>
      <c r="B3875" s="73">
        <v>519566</v>
      </c>
      <c r="C3875" s="71" t="s">
        <v>170</v>
      </c>
      <c r="D3875" s="71" t="s">
        <v>230</v>
      </c>
    </row>
    <row r="3876" spans="1:4" ht="44" thickBot="1" x14ac:dyDescent="0.4">
      <c r="A3876" s="71" t="s">
        <v>5749</v>
      </c>
      <c r="B3876" s="73">
        <v>523023</v>
      </c>
      <c r="C3876" s="71" t="s">
        <v>170</v>
      </c>
      <c r="D3876" s="71" t="s">
        <v>371</v>
      </c>
    </row>
    <row r="3877" spans="1:4" ht="58.5" thickBot="1" x14ac:dyDescent="0.4">
      <c r="A3877" s="71" t="s">
        <v>5750</v>
      </c>
      <c r="B3877" s="73">
        <v>532029</v>
      </c>
      <c r="C3877" s="71" t="s">
        <v>170</v>
      </c>
      <c r="D3877" s="71" t="s">
        <v>591</v>
      </c>
    </row>
    <row r="3878" spans="1:4" ht="73" thickBot="1" x14ac:dyDescent="0.4">
      <c r="A3878" s="71" t="s">
        <v>5751</v>
      </c>
      <c r="B3878" s="73">
        <v>505504</v>
      </c>
      <c r="C3878" s="71" t="s">
        <v>170</v>
      </c>
      <c r="D3878" s="71" t="s">
        <v>156</v>
      </c>
    </row>
    <row r="3879" spans="1:4" ht="44" thickBot="1" x14ac:dyDescent="0.4">
      <c r="A3879" s="71" t="s">
        <v>5752</v>
      </c>
      <c r="B3879" s="73">
        <v>505729</v>
      </c>
      <c r="C3879" s="71" t="s">
        <v>170</v>
      </c>
      <c r="D3879" s="71" t="s">
        <v>178</v>
      </c>
    </row>
    <row r="3880" spans="1:4" ht="44" thickBot="1" x14ac:dyDescent="0.4">
      <c r="A3880" s="71" t="s">
        <v>5753</v>
      </c>
      <c r="B3880" s="73">
        <v>505729</v>
      </c>
      <c r="C3880" s="71" t="s">
        <v>170</v>
      </c>
      <c r="D3880" s="71" t="s">
        <v>178</v>
      </c>
    </row>
    <row r="3881" spans="1:4" ht="58.5" thickBot="1" x14ac:dyDescent="0.4">
      <c r="A3881" s="71" t="s">
        <v>5754</v>
      </c>
      <c r="B3881" s="73">
        <v>509887</v>
      </c>
      <c r="C3881" s="71" t="s">
        <v>170</v>
      </c>
      <c r="D3881" s="71" t="s">
        <v>2340</v>
      </c>
    </row>
    <row r="3882" spans="1:4" ht="58.5" thickBot="1" x14ac:dyDescent="0.4">
      <c r="A3882" s="71" t="s">
        <v>5755</v>
      </c>
      <c r="B3882" s="73">
        <v>539410</v>
      </c>
      <c r="C3882" s="71" t="s">
        <v>170</v>
      </c>
      <c r="D3882" s="71" t="s">
        <v>192</v>
      </c>
    </row>
    <row r="3883" spans="1:4" ht="58.5" thickBot="1" x14ac:dyDescent="0.4">
      <c r="A3883" s="71" t="s">
        <v>5756</v>
      </c>
      <c r="B3883" s="73">
        <v>539410</v>
      </c>
      <c r="C3883" s="71" t="s">
        <v>170</v>
      </c>
      <c r="D3883" s="71" t="s">
        <v>192</v>
      </c>
    </row>
    <row r="3884" spans="1:4" ht="58.5" thickBot="1" x14ac:dyDescent="0.4">
      <c r="A3884" s="71" t="s">
        <v>5757</v>
      </c>
      <c r="B3884" s="71" t="s">
        <v>170</v>
      </c>
      <c r="C3884" s="71" t="s">
        <v>5758</v>
      </c>
      <c r="D3884" s="71" t="s">
        <v>181</v>
      </c>
    </row>
    <row r="3885" spans="1:4" ht="58.5" thickBot="1" x14ac:dyDescent="0.4">
      <c r="A3885" s="71" t="s">
        <v>5759</v>
      </c>
      <c r="B3885" s="71" t="s">
        <v>170</v>
      </c>
      <c r="C3885" s="71" t="s">
        <v>5758</v>
      </c>
      <c r="D3885" s="71" t="s">
        <v>181</v>
      </c>
    </row>
    <row r="3886" spans="1:4" ht="44" thickBot="1" x14ac:dyDescent="0.4">
      <c r="A3886" s="71" t="s">
        <v>5760</v>
      </c>
      <c r="B3886" s="73">
        <v>502742</v>
      </c>
      <c r="C3886" s="71" t="s">
        <v>5761</v>
      </c>
      <c r="D3886" s="71" t="s">
        <v>185</v>
      </c>
    </row>
    <row r="3887" spans="1:4" ht="58.5" thickBot="1" x14ac:dyDescent="0.4">
      <c r="A3887" s="71" t="s">
        <v>5762</v>
      </c>
      <c r="B3887" s="73">
        <v>540653</v>
      </c>
      <c r="C3887" s="71" t="s">
        <v>5763</v>
      </c>
      <c r="D3887" s="71" t="s">
        <v>290</v>
      </c>
    </row>
    <row r="3888" spans="1:4" ht="58.5" thickBot="1" x14ac:dyDescent="0.4">
      <c r="A3888" s="71" t="s">
        <v>5764</v>
      </c>
      <c r="B3888" s="73">
        <v>523164</v>
      </c>
      <c r="C3888" s="71" t="s">
        <v>170</v>
      </c>
      <c r="D3888" s="71" t="s">
        <v>368</v>
      </c>
    </row>
    <row r="3889" spans="1:4" ht="73" thickBot="1" x14ac:dyDescent="0.4">
      <c r="A3889" s="71" t="s">
        <v>5765</v>
      </c>
      <c r="B3889" s="73">
        <v>532879</v>
      </c>
      <c r="C3889" s="71" t="s">
        <v>170</v>
      </c>
      <c r="D3889" s="71" t="s">
        <v>869</v>
      </c>
    </row>
    <row r="3890" spans="1:4" ht="58.5" thickBot="1" x14ac:dyDescent="0.4">
      <c r="A3890" s="71" t="s">
        <v>5766</v>
      </c>
      <c r="B3890" s="71" t="s">
        <v>170</v>
      </c>
      <c r="C3890" s="71" t="s">
        <v>5767</v>
      </c>
      <c r="D3890" s="71" t="s">
        <v>181</v>
      </c>
    </row>
    <row r="3891" spans="1:4" ht="58.5" thickBot="1" x14ac:dyDescent="0.4">
      <c r="A3891" s="71" t="s">
        <v>5768</v>
      </c>
      <c r="B3891" s="71" t="s">
        <v>170</v>
      </c>
      <c r="C3891" s="71" t="s">
        <v>5767</v>
      </c>
      <c r="D3891" s="71" t="s">
        <v>181</v>
      </c>
    </row>
    <row r="3892" spans="1:4" ht="58.5" thickBot="1" x14ac:dyDescent="0.4">
      <c r="A3892" s="71" t="s">
        <v>5769</v>
      </c>
      <c r="B3892" s="73">
        <v>538667</v>
      </c>
      <c r="C3892" s="71" t="s">
        <v>170</v>
      </c>
      <c r="D3892" s="71" t="s">
        <v>192</v>
      </c>
    </row>
    <row r="3893" spans="1:4" ht="58.5" thickBot="1" x14ac:dyDescent="0.4">
      <c r="A3893" s="71" t="s">
        <v>5770</v>
      </c>
      <c r="B3893" s="73">
        <v>512589</v>
      </c>
      <c r="C3893" s="71" t="s">
        <v>170</v>
      </c>
      <c r="D3893" s="71" t="s">
        <v>192</v>
      </c>
    </row>
    <row r="3894" spans="1:4" ht="73" thickBot="1" x14ac:dyDescent="0.4">
      <c r="A3894" s="71" t="s">
        <v>5771</v>
      </c>
      <c r="B3894" s="73">
        <v>532961</v>
      </c>
      <c r="C3894" s="71" t="s">
        <v>5772</v>
      </c>
      <c r="D3894" s="71" t="s">
        <v>250</v>
      </c>
    </row>
    <row r="3895" spans="1:4" ht="44" thickBot="1" x14ac:dyDescent="0.4">
      <c r="A3895" s="71" t="s">
        <v>5773</v>
      </c>
      <c r="B3895" s="73">
        <v>532795</v>
      </c>
      <c r="C3895" s="71" t="s">
        <v>5774</v>
      </c>
      <c r="D3895" s="71" t="s">
        <v>909</v>
      </c>
    </row>
    <row r="3896" spans="1:4" ht="58.5" thickBot="1" x14ac:dyDescent="0.4">
      <c r="A3896" s="71" t="s">
        <v>5775</v>
      </c>
      <c r="B3896" s="73">
        <v>503811</v>
      </c>
      <c r="C3896" s="71" t="s">
        <v>5776</v>
      </c>
      <c r="D3896" s="71" t="s">
        <v>185</v>
      </c>
    </row>
    <row r="3897" spans="1:4" ht="73" thickBot="1" x14ac:dyDescent="0.4">
      <c r="A3897" s="71" t="s">
        <v>5777</v>
      </c>
      <c r="B3897" s="73">
        <v>504398</v>
      </c>
      <c r="C3897" s="71" t="s">
        <v>170</v>
      </c>
      <c r="D3897" s="71" t="s">
        <v>284</v>
      </c>
    </row>
    <row r="3898" spans="1:4" ht="29.5" thickBot="1" x14ac:dyDescent="0.4">
      <c r="A3898" s="71" t="s">
        <v>5778</v>
      </c>
      <c r="B3898" s="73">
        <v>533206</v>
      </c>
      <c r="C3898" s="71" t="s">
        <v>5779</v>
      </c>
      <c r="D3898" s="71" t="s">
        <v>309</v>
      </c>
    </row>
    <row r="3899" spans="1:4" ht="44" thickBot="1" x14ac:dyDescent="0.4">
      <c r="A3899" s="71" t="s">
        <v>5780</v>
      </c>
      <c r="B3899" s="73">
        <v>500472</v>
      </c>
      <c r="C3899" s="71" t="s">
        <v>5781</v>
      </c>
      <c r="D3899" s="71" t="s">
        <v>355</v>
      </c>
    </row>
    <row r="3900" spans="1:4" ht="44" thickBot="1" x14ac:dyDescent="0.4">
      <c r="A3900" s="71" t="s">
        <v>5782</v>
      </c>
      <c r="B3900" s="73">
        <v>500472</v>
      </c>
      <c r="C3900" s="71" t="s">
        <v>5783</v>
      </c>
      <c r="D3900" s="71" t="s">
        <v>355</v>
      </c>
    </row>
    <row r="3901" spans="1:4" ht="58.5" thickBot="1" x14ac:dyDescent="0.4">
      <c r="A3901" s="71" t="s">
        <v>5784</v>
      </c>
      <c r="B3901" s="73">
        <v>539861</v>
      </c>
      <c r="C3901" s="71" t="s">
        <v>5785</v>
      </c>
      <c r="D3901" s="71" t="s">
        <v>568</v>
      </c>
    </row>
    <row r="3902" spans="1:4" ht="58.5" thickBot="1" x14ac:dyDescent="0.4">
      <c r="A3902" s="71" t="s">
        <v>5786</v>
      </c>
      <c r="B3902" s="73">
        <v>538562</v>
      </c>
      <c r="C3902" s="71" t="s">
        <v>5787</v>
      </c>
      <c r="D3902" s="71" t="s">
        <v>568</v>
      </c>
    </row>
    <row r="3903" spans="1:4" ht="87.5" thickBot="1" x14ac:dyDescent="0.4">
      <c r="A3903" s="71" t="s">
        <v>5788</v>
      </c>
      <c r="B3903" s="73">
        <v>532143</v>
      </c>
      <c r="C3903" s="71" t="s">
        <v>5789</v>
      </c>
      <c r="D3903" s="71" t="s">
        <v>250</v>
      </c>
    </row>
    <row r="3904" spans="1:4" ht="87.5" thickBot="1" x14ac:dyDescent="0.4">
      <c r="A3904" s="71" t="s">
        <v>5790</v>
      </c>
      <c r="B3904" s="73">
        <v>532143</v>
      </c>
      <c r="C3904" s="71" t="s">
        <v>5789</v>
      </c>
      <c r="D3904" s="71" t="s">
        <v>250</v>
      </c>
    </row>
    <row r="3905" spans="1:4" ht="44" thickBot="1" x14ac:dyDescent="0.4">
      <c r="A3905" s="71" t="s">
        <v>5791</v>
      </c>
      <c r="B3905" s="73">
        <v>531169</v>
      </c>
      <c r="C3905" s="71" t="s">
        <v>170</v>
      </c>
      <c r="D3905" s="71" t="s">
        <v>187</v>
      </c>
    </row>
    <row r="3906" spans="1:4" ht="44" thickBot="1" x14ac:dyDescent="0.4">
      <c r="A3906" s="71" t="s">
        <v>5792</v>
      </c>
      <c r="B3906" s="71" t="s">
        <v>170</v>
      </c>
      <c r="C3906" s="71" t="s">
        <v>5793</v>
      </c>
      <c r="D3906" s="71" t="s">
        <v>181</v>
      </c>
    </row>
    <row r="3907" spans="1:4" ht="73" thickBot="1" x14ac:dyDescent="0.4">
      <c r="A3907" s="71" t="s">
        <v>5794</v>
      </c>
      <c r="B3907" s="73">
        <v>541967</v>
      </c>
      <c r="C3907" s="71" t="s">
        <v>170</v>
      </c>
      <c r="D3907" s="71" t="s">
        <v>284</v>
      </c>
    </row>
    <row r="3908" spans="1:4" ht="44" thickBot="1" x14ac:dyDescent="0.4">
      <c r="A3908" s="71" t="s">
        <v>5795</v>
      </c>
      <c r="B3908" s="73">
        <v>526479</v>
      </c>
      <c r="C3908" s="71" t="s">
        <v>170</v>
      </c>
      <c r="D3908" s="71" t="s">
        <v>185</v>
      </c>
    </row>
    <row r="3909" spans="1:4" ht="44" thickBot="1" x14ac:dyDescent="0.4">
      <c r="A3909" s="71" t="s">
        <v>5796</v>
      </c>
      <c r="B3909" s="73">
        <v>505650</v>
      </c>
      <c r="C3909" s="71" t="s">
        <v>170</v>
      </c>
      <c r="D3909" s="71" t="s">
        <v>248</v>
      </c>
    </row>
    <row r="3910" spans="1:4" ht="58.5" thickBot="1" x14ac:dyDescent="0.4">
      <c r="A3910" s="71" t="s">
        <v>5797</v>
      </c>
      <c r="B3910" s="73">
        <v>538919</v>
      </c>
      <c r="C3910" s="71" t="s">
        <v>170</v>
      </c>
      <c r="D3910" s="71" t="s">
        <v>256</v>
      </c>
    </row>
    <row r="3911" spans="1:4" ht="58.5" thickBot="1" x14ac:dyDescent="0.4">
      <c r="A3911" s="71" t="s">
        <v>5798</v>
      </c>
      <c r="B3911" s="73">
        <v>538919</v>
      </c>
      <c r="C3911" s="71" t="s">
        <v>170</v>
      </c>
      <c r="D3911" s="71" t="s">
        <v>256</v>
      </c>
    </row>
    <row r="3912" spans="1:4" ht="44" thickBot="1" x14ac:dyDescent="0.4">
      <c r="A3912" s="71" t="s">
        <v>5799</v>
      </c>
      <c r="B3912" s="73">
        <v>539494</v>
      </c>
      <c r="C3912" s="71" t="s">
        <v>170</v>
      </c>
      <c r="D3912" s="71" t="s">
        <v>187</v>
      </c>
    </row>
    <row r="3913" spans="1:4" ht="73" thickBot="1" x14ac:dyDescent="0.4">
      <c r="A3913" s="71" t="s">
        <v>5800</v>
      </c>
      <c r="B3913" s="73">
        <v>532419</v>
      </c>
      <c r="C3913" s="71" t="s">
        <v>5801</v>
      </c>
      <c r="D3913" s="71" t="s">
        <v>1796</v>
      </c>
    </row>
    <row r="3914" spans="1:4" ht="58.5" thickBot="1" x14ac:dyDescent="0.4">
      <c r="A3914" s="71" t="s">
        <v>5802</v>
      </c>
      <c r="B3914" s="73">
        <v>508905</v>
      </c>
      <c r="C3914" s="71" t="s">
        <v>170</v>
      </c>
      <c r="D3914" s="71" t="s">
        <v>153</v>
      </c>
    </row>
    <row r="3915" spans="1:4" ht="44" thickBot="1" x14ac:dyDescent="0.4">
      <c r="A3915" s="71" t="s">
        <v>5803</v>
      </c>
      <c r="B3915" s="73">
        <v>505192</v>
      </c>
      <c r="C3915" s="71" t="s">
        <v>5804</v>
      </c>
      <c r="D3915" s="71" t="s">
        <v>248</v>
      </c>
    </row>
    <row r="3916" spans="1:4" ht="44" thickBot="1" x14ac:dyDescent="0.4">
      <c r="A3916" s="71" t="s">
        <v>5805</v>
      </c>
      <c r="B3916" s="73">
        <v>540686</v>
      </c>
      <c r="C3916" s="71" t="s">
        <v>170</v>
      </c>
      <c r="D3916" s="71" t="s">
        <v>208</v>
      </c>
    </row>
    <row r="3917" spans="1:4" ht="73" thickBot="1" x14ac:dyDescent="0.4">
      <c r="A3917" s="71" t="s">
        <v>5806</v>
      </c>
      <c r="B3917" s="73">
        <v>540679</v>
      </c>
      <c r="C3917" s="71" t="s">
        <v>5807</v>
      </c>
      <c r="D3917" s="71" t="s">
        <v>208</v>
      </c>
    </row>
    <row r="3918" spans="1:4" ht="73" thickBot="1" x14ac:dyDescent="0.4">
      <c r="A3918" s="71" t="s">
        <v>5808</v>
      </c>
      <c r="B3918" s="73">
        <v>540679</v>
      </c>
      <c r="C3918" s="71" t="s">
        <v>5807</v>
      </c>
      <c r="D3918" s="71" t="s">
        <v>208</v>
      </c>
    </row>
    <row r="3919" spans="1:4" ht="58.5" thickBot="1" x14ac:dyDescent="0.4">
      <c r="A3919" s="71" t="s">
        <v>5809</v>
      </c>
      <c r="B3919" s="73">
        <v>532815</v>
      </c>
      <c r="C3919" s="71" t="s">
        <v>5810</v>
      </c>
      <c r="D3919" s="71" t="s">
        <v>208</v>
      </c>
    </row>
    <row r="3920" spans="1:4" ht="44" thickBot="1" x14ac:dyDescent="0.4">
      <c r="A3920" s="71" t="s">
        <v>5811</v>
      </c>
      <c r="B3920" s="71" t="s">
        <v>170</v>
      </c>
      <c r="C3920" s="71" t="s">
        <v>5812</v>
      </c>
      <c r="D3920" s="71" t="s">
        <v>181</v>
      </c>
    </row>
    <row r="3921" spans="1:4" ht="44" thickBot="1" x14ac:dyDescent="0.4">
      <c r="A3921" s="71" t="s">
        <v>5813</v>
      </c>
      <c r="B3921" s="73">
        <v>505827</v>
      </c>
      <c r="C3921" s="71" t="s">
        <v>170</v>
      </c>
      <c r="D3921" s="71" t="s">
        <v>355</v>
      </c>
    </row>
    <row r="3922" spans="1:4" ht="58.5" thickBot="1" x14ac:dyDescent="0.4">
      <c r="A3922" s="71" t="s">
        <v>5814</v>
      </c>
      <c r="B3922" s="73">
        <v>538635</v>
      </c>
      <c r="C3922" s="71" t="s">
        <v>5815</v>
      </c>
      <c r="D3922" s="71" t="s">
        <v>491</v>
      </c>
    </row>
    <row r="3923" spans="1:4" ht="29.5" thickBot="1" x14ac:dyDescent="0.4">
      <c r="A3923" s="71" t="s">
        <v>5816</v>
      </c>
      <c r="B3923" s="73">
        <v>532784</v>
      </c>
      <c r="C3923" s="71" t="s">
        <v>5817</v>
      </c>
      <c r="D3923" s="71" t="s">
        <v>256</v>
      </c>
    </row>
    <row r="3924" spans="1:4" ht="73" thickBot="1" x14ac:dyDescent="0.4">
      <c r="A3924" s="71" t="s">
        <v>5818</v>
      </c>
      <c r="B3924" s="73">
        <v>512014</v>
      </c>
      <c r="C3924" s="71" t="s">
        <v>170</v>
      </c>
      <c r="D3924" s="71" t="s">
        <v>591</v>
      </c>
    </row>
    <row r="3925" spans="1:4" ht="58.5" thickBot="1" x14ac:dyDescent="0.4">
      <c r="A3925" s="71" t="s">
        <v>5819</v>
      </c>
      <c r="B3925" s="73">
        <v>538923</v>
      </c>
      <c r="C3925" s="71" t="s">
        <v>170</v>
      </c>
      <c r="D3925" s="71" t="s">
        <v>156</v>
      </c>
    </row>
    <row r="3926" spans="1:4" ht="58.5" thickBot="1" x14ac:dyDescent="0.4">
      <c r="A3926" s="71" t="s">
        <v>5820</v>
      </c>
      <c r="B3926" s="73">
        <v>504375</v>
      </c>
      <c r="C3926" s="71" t="s">
        <v>170</v>
      </c>
      <c r="D3926" s="71" t="s">
        <v>156</v>
      </c>
    </row>
    <row r="3927" spans="1:4" ht="44" thickBot="1" x14ac:dyDescent="0.4">
      <c r="A3927" s="71" t="s">
        <v>5821</v>
      </c>
      <c r="B3927" s="73">
        <v>532344</v>
      </c>
      <c r="C3927" s="71" t="s">
        <v>170</v>
      </c>
      <c r="D3927" s="71" t="s">
        <v>263</v>
      </c>
    </row>
    <row r="3928" spans="1:4" ht="44" thickBot="1" x14ac:dyDescent="0.4">
      <c r="A3928" s="71" t="s">
        <v>5822</v>
      </c>
      <c r="B3928" s="73">
        <v>532344</v>
      </c>
      <c r="C3928" s="71" t="s">
        <v>170</v>
      </c>
      <c r="D3928" s="71" t="s">
        <v>263</v>
      </c>
    </row>
    <row r="3929" spans="1:4" ht="58.5" thickBot="1" x14ac:dyDescent="0.4">
      <c r="A3929" s="71" t="s">
        <v>5823</v>
      </c>
      <c r="B3929" s="71" t="s">
        <v>170</v>
      </c>
      <c r="C3929" s="71" t="s">
        <v>5824</v>
      </c>
      <c r="D3929" s="71" t="s">
        <v>181</v>
      </c>
    </row>
    <row r="3930" spans="1:4" ht="73" thickBot="1" x14ac:dyDescent="0.4">
      <c r="A3930" s="71" t="s">
        <v>5825</v>
      </c>
      <c r="B3930" s="73">
        <v>532725</v>
      </c>
      <c r="C3930" s="71" t="s">
        <v>5826</v>
      </c>
      <c r="D3930" s="71" t="s">
        <v>330</v>
      </c>
    </row>
    <row r="3931" spans="1:4" ht="58.5" thickBot="1" x14ac:dyDescent="0.4">
      <c r="A3931" s="71" t="s">
        <v>5827</v>
      </c>
      <c r="B3931" s="73">
        <v>532725</v>
      </c>
      <c r="C3931" s="71" t="s">
        <v>5826</v>
      </c>
      <c r="D3931" s="71" t="s">
        <v>330</v>
      </c>
    </row>
    <row r="3932" spans="1:4" ht="73" thickBot="1" x14ac:dyDescent="0.4">
      <c r="A3932" s="71" t="s">
        <v>5828</v>
      </c>
      <c r="B3932" s="73">
        <v>541540</v>
      </c>
      <c r="C3932" s="71" t="s">
        <v>5829</v>
      </c>
      <c r="D3932" s="71" t="s">
        <v>208</v>
      </c>
    </row>
    <row r="3933" spans="1:4" ht="44" thickBot="1" x14ac:dyDescent="0.4">
      <c r="A3933" s="71" t="s">
        <v>5830</v>
      </c>
      <c r="B3933" s="71" t="s">
        <v>170</v>
      </c>
      <c r="C3933" s="71" t="s">
        <v>5831</v>
      </c>
      <c r="D3933" s="71" t="s">
        <v>181</v>
      </c>
    </row>
    <row r="3934" spans="1:4" ht="58.5" thickBot="1" x14ac:dyDescent="0.4">
      <c r="A3934" s="71" t="s">
        <v>5832</v>
      </c>
      <c r="B3934" s="73">
        <v>500394</v>
      </c>
      <c r="C3934" s="71" t="s">
        <v>170</v>
      </c>
      <c r="D3934" s="71" t="s">
        <v>355</v>
      </c>
    </row>
    <row r="3935" spans="1:4" ht="44" thickBot="1" x14ac:dyDescent="0.4">
      <c r="A3935" s="71" t="s">
        <v>5833</v>
      </c>
      <c r="B3935" s="73">
        <v>502460</v>
      </c>
      <c r="C3935" s="71" t="s">
        <v>170</v>
      </c>
      <c r="D3935" s="71" t="s">
        <v>164</v>
      </c>
    </row>
    <row r="3936" spans="1:4" ht="58.5" thickBot="1" x14ac:dyDescent="0.4">
      <c r="A3936" s="71" t="s">
        <v>5834</v>
      </c>
      <c r="B3936" s="73">
        <v>513699</v>
      </c>
      <c r="C3936" s="71" t="s">
        <v>170</v>
      </c>
      <c r="D3936" s="71" t="s">
        <v>698</v>
      </c>
    </row>
    <row r="3937" spans="1:4" ht="58.5" thickBot="1" x14ac:dyDescent="0.4">
      <c r="A3937" s="71" t="s">
        <v>5835</v>
      </c>
      <c r="B3937" s="73">
        <v>538575</v>
      </c>
      <c r="C3937" s="71" t="s">
        <v>170</v>
      </c>
      <c r="D3937" s="71" t="s">
        <v>192</v>
      </c>
    </row>
    <row r="3938" spans="1:4" ht="73" thickBot="1" x14ac:dyDescent="0.4">
      <c r="A3938" s="71" t="s">
        <v>5836</v>
      </c>
      <c r="B3938" s="73">
        <v>522152</v>
      </c>
      <c r="C3938" s="71" t="s">
        <v>170</v>
      </c>
      <c r="D3938" s="71" t="s">
        <v>178</v>
      </c>
    </row>
    <row r="3939" spans="1:4" ht="87.5" thickBot="1" x14ac:dyDescent="0.4">
      <c r="A3939" s="71" t="s">
        <v>5837</v>
      </c>
      <c r="B3939" s="73">
        <v>511571</v>
      </c>
      <c r="C3939" s="71" t="s">
        <v>170</v>
      </c>
      <c r="D3939" s="71" t="s">
        <v>187</v>
      </c>
    </row>
    <row r="3940" spans="1:4" ht="73" thickBot="1" x14ac:dyDescent="0.4">
      <c r="A3940" s="71" t="s">
        <v>5838</v>
      </c>
      <c r="B3940" s="73">
        <v>507514</v>
      </c>
      <c r="C3940" s="71" t="s">
        <v>5839</v>
      </c>
      <c r="D3940" s="71" t="s">
        <v>802</v>
      </c>
    </row>
    <row r="3941" spans="1:4" ht="73" thickBot="1" x14ac:dyDescent="0.4">
      <c r="A3941" s="71" t="s">
        <v>5840</v>
      </c>
      <c r="B3941" s="73">
        <v>521034</v>
      </c>
      <c r="C3941" s="71" t="s">
        <v>5841</v>
      </c>
      <c r="D3941" s="71" t="s">
        <v>185</v>
      </c>
    </row>
    <row r="3942" spans="1:4" ht="44" thickBot="1" x14ac:dyDescent="0.4">
      <c r="A3942" s="71" t="s">
        <v>5842</v>
      </c>
      <c r="B3942" s="73">
        <v>531548</v>
      </c>
      <c r="C3942" s="71" t="s">
        <v>5843</v>
      </c>
      <c r="D3942" s="71" t="s">
        <v>447</v>
      </c>
    </row>
    <row r="3943" spans="1:4" ht="73" thickBot="1" x14ac:dyDescent="0.4">
      <c r="A3943" s="71" t="s">
        <v>5844</v>
      </c>
      <c r="B3943" s="73">
        <v>533001</v>
      </c>
      <c r="C3943" s="71" t="s">
        <v>5845</v>
      </c>
      <c r="D3943" s="71" t="s">
        <v>178</v>
      </c>
    </row>
    <row r="3944" spans="1:4" ht="58.5" thickBot="1" x14ac:dyDescent="0.4">
      <c r="A3944" s="71" t="s">
        <v>5846</v>
      </c>
      <c r="B3944" s="73">
        <v>526901</v>
      </c>
      <c r="C3944" s="71" t="s">
        <v>170</v>
      </c>
      <c r="D3944" s="71" t="s">
        <v>218</v>
      </c>
    </row>
    <row r="3945" spans="1:4" ht="44" thickBot="1" x14ac:dyDescent="0.4">
      <c r="A3945" s="71" t="s">
        <v>5847</v>
      </c>
      <c r="B3945" s="73">
        <v>538943</v>
      </c>
      <c r="C3945" s="71" t="s">
        <v>170</v>
      </c>
      <c r="D3945" s="71" t="s">
        <v>187</v>
      </c>
    </row>
    <row r="3946" spans="1:4" ht="44" thickBot="1" x14ac:dyDescent="0.4">
      <c r="A3946" s="71" t="s">
        <v>5848</v>
      </c>
      <c r="B3946" s="71" t="s">
        <v>170</v>
      </c>
      <c r="C3946" s="71" t="s">
        <v>5849</v>
      </c>
      <c r="D3946" s="71" t="s">
        <v>181</v>
      </c>
    </row>
    <row r="3947" spans="1:4" ht="58.5" thickBot="1" x14ac:dyDescent="0.4">
      <c r="A3947" s="71" t="s">
        <v>5850</v>
      </c>
      <c r="B3947" s="73">
        <v>532221</v>
      </c>
      <c r="C3947" s="71" t="s">
        <v>5851</v>
      </c>
      <c r="D3947" s="71" t="s">
        <v>156</v>
      </c>
    </row>
    <row r="3948" spans="1:4" ht="44" thickBot="1" x14ac:dyDescent="0.4">
      <c r="A3948" s="71" t="s">
        <v>5852</v>
      </c>
      <c r="B3948" s="73">
        <v>539378</v>
      </c>
      <c r="C3948" s="71" t="s">
        <v>170</v>
      </c>
      <c r="D3948" s="71" t="s">
        <v>640</v>
      </c>
    </row>
    <row r="3949" spans="1:4" ht="58.5" thickBot="1" x14ac:dyDescent="0.4">
      <c r="A3949" s="71" t="s">
        <v>5853</v>
      </c>
      <c r="B3949" s="71" t="s">
        <v>170</v>
      </c>
      <c r="C3949" s="71" t="s">
        <v>5854</v>
      </c>
      <c r="D3949" s="71" t="s">
        <v>181</v>
      </c>
    </row>
    <row r="3950" spans="1:4" ht="44" thickBot="1" x14ac:dyDescent="0.4">
      <c r="A3950" s="71" t="s">
        <v>5855</v>
      </c>
      <c r="B3950" s="73">
        <v>541633</v>
      </c>
      <c r="C3950" s="71" t="s">
        <v>170</v>
      </c>
      <c r="D3950" s="71" t="s">
        <v>164</v>
      </c>
    </row>
    <row r="3951" spans="1:4" ht="58.5" thickBot="1" x14ac:dyDescent="0.4">
      <c r="A3951" s="71" t="s">
        <v>5856</v>
      </c>
      <c r="B3951" s="73">
        <v>532679</v>
      </c>
      <c r="C3951" s="71" t="s">
        <v>5857</v>
      </c>
      <c r="D3951" s="71" t="s">
        <v>159</v>
      </c>
    </row>
    <row r="3952" spans="1:4" ht="73" thickBot="1" x14ac:dyDescent="0.4">
      <c r="A3952" s="71" t="s">
        <v>5858</v>
      </c>
      <c r="B3952" s="73">
        <v>521036</v>
      </c>
      <c r="C3952" s="71" t="s">
        <v>170</v>
      </c>
      <c r="D3952" s="71" t="s">
        <v>185</v>
      </c>
    </row>
    <row r="3953" spans="1:4" ht="58.5" thickBot="1" x14ac:dyDescent="0.4">
      <c r="A3953" s="71" t="s">
        <v>5859</v>
      </c>
      <c r="B3953" s="73">
        <v>521036</v>
      </c>
      <c r="C3953" s="71" t="s">
        <v>170</v>
      </c>
      <c r="D3953" s="71" t="s">
        <v>185</v>
      </c>
    </row>
    <row r="3954" spans="1:4" ht="87.5" thickBot="1" x14ac:dyDescent="0.4">
      <c r="A3954" s="71" t="s">
        <v>5860</v>
      </c>
      <c r="B3954" s="73">
        <v>531398</v>
      </c>
      <c r="C3954" s="71" t="s">
        <v>170</v>
      </c>
      <c r="D3954" s="71" t="s">
        <v>208</v>
      </c>
    </row>
    <row r="3955" spans="1:4" ht="58.5" thickBot="1" x14ac:dyDescent="0.4">
      <c r="A3955" s="71" t="s">
        <v>5861</v>
      </c>
      <c r="B3955" s="73">
        <v>526477</v>
      </c>
      <c r="C3955" s="71" t="s">
        <v>170</v>
      </c>
      <c r="D3955" s="71" t="s">
        <v>348</v>
      </c>
    </row>
    <row r="3956" spans="1:4" ht="73" thickBot="1" x14ac:dyDescent="0.4">
      <c r="A3956" s="71" t="s">
        <v>5862</v>
      </c>
      <c r="B3956" s="73">
        <v>516108</v>
      </c>
      <c r="C3956" s="71" t="s">
        <v>170</v>
      </c>
      <c r="D3956" s="71" t="s">
        <v>164</v>
      </c>
    </row>
    <row r="3957" spans="1:4" ht="58.5" thickBot="1" x14ac:dyDescent="0.4">
      <c r="A3957" s="71" t="s">
        <v>5863</v>
      </c>
      <c r="B3957" s="73">
        <v>538891</v>
      </c>
      <c r="C3957" s="71" t="s">
        <v>170</v>
      </c>
      <c r="D3957" s="71" t="s">
        <v>187</v>
      </c>
    </row>
    <row r="3958" spans="1:4" ht="87.5" thickBot="1" x14ac:dyDescent="0.4">
      <c r="A3958" s="71" t="s">
        <v>5864</v>
      </c>
      <c r="B3958" s="71" t="s">
        <v>170</v>
      </c>
      <c r="C3958" s="71" t="s">
        <v>5865</v>
      </c>
      <c r="D3958" s="71" t="s">
        <v>181</v>
      </c>
    </row>
    <row r="3959" spans="1:4" ht="58.5" thickBot="1" x14ac:dyDescent="0.4">
      <c r="A3959" s="71" t="s">
        <v>5866</v>
      </c>
      <c r="B3959" s="73">
        <v>509910</v>
      </c>
      <c r="C3959" s="71" t="s">
        <v>170</v>
      </c>
      <c r="D3959" s="71" t="s">
        <v>218</v>
      </c>
    </row>
    <row r="3960" spans="1:4" ht="58.5" thickBot="1" x14ac:dyDescent="0.4">
      <c r="A3960" s="71" t="s">
        <v>5867</v>
      </c>
      <c r="B3960" s="73">
        <v>540174</v>
      </c>
      <c r="C3960" s="71" t="s">
        <v>170</v>
      </c>
      <c r="D3960" s="71" t="s">
        <v>156</v>
      </c>
    </row>
    <row r="3961" spans="1:4" ht="44" thickBot="1" x14ac:dyDescent="0.4">
      <c r="A3961" s="71" t="s">
        <v>5868</v>
      </c>
      <c r="B3961" s="73">
        <v>514454</v>
      </c>
      <c r="C3961" s="71" t="s">
        <v>170</v>
      </c>
      <c r="D3961" s="71" t="s">
        <v>185</v>
      </c>
    </row>
    <row r="3962" spans="1:4" ht="87.5" thickBot="1" x14ac:dyDescent="0.4">
      <c r="A3962" s="71" t="s">
        <v>5869</v>
      </c>
      <c r="B3962" s="73">
        <v>513498</v>
      </c>
      <c r="C3962" s="71" t="s">
        <v>170</v>
      </c>
      <c r="D3962" s="71" t="s">
        <v>150</v>
      </c>
    </row>
    <row r="3963" spans="1:4" ht="102" thickBot="1" x14ac:dyDescent="0.4">
      <c r="A3963" s="71" t="s">
        <v>5870</v>
      </c>
      <c r="B3963" s="73">
        <v>532669</v>
      </c>
      <c r="C3963" s="71" t="s">
        <v>170</v>
      </c>
      <c r="D3963" s="71" t="s">
        <v>218</v>
      </c>
    </row>
    <row r="3964" spans="1:4" ht="131" thickBot="1" x14ac:dyDescent="0.4">
      <c r="A3964" s="71" t="s">
        <v>5871</v>
      </c>
      <c r="B3964" s="73">
        <v>590030</v>
      </c>
      <c r="C3964" s="71" t="s">
        <v>5872</v>
      </c>
      <c r="D3964" s="71" t="s">
        <v>678</v>
      </c>
    </row>
    <row r="3965" spans="1:4" ht="73" thickBot="1" x14ac:dyDescent="0.4">
      <c r="A3965" s="71" t="s">
        <v>5873</v>
      </c>
      <c r="B3965" s="73">
        <v>523826</v>
      </c>
      <c r="C3965" s="71" t="s">
        <v>170</v>
      </c>
      <c r="D3965" s="71" t="s">
        <v>284</v>
      </c>
    </row>
    <row r="3966" spans="1:4" ht="58.5" thickBot="1" x14ac:dyDescent="0.4">
      <c r="A3966" s="71" t="s">
        <v>5874</v>
      </c>
      <c r="B3966" s="73">
        <v>532025</v>
      </c>
      <c r="C3966" s="71" t="s">
        <v>170</v>
      </c>
      <c r="D3966" s="71" t="s">
        <v>173</v>
      </c>
    </row>
    <row r="3967" spans="1:4" ht="58.5" thickBot="1" x14ac:dyDescent="0.4">
      <c r="A3967" s="71" t="s">
        <v>5875</v>
      </c>
      <c r="B3967" s="73">
        <v>530289</v>
      </c>
      <c r="C3967" s="71" t="s">
        <v>170</v>
      </c>
      <c r="D3967" s="71" t="s">
        <v>591</v>
      </c>
    </row>
    <row r="3968" spans="1:4" ht="58.5" thickBot="1" x14ac:dyDescent="0.4">
      <c r="A3968" s="71" t="s">
        <v>5876</v>
      </c>
      <c r="B3968" s="73">
        <v>542376</v>
      </c>
      <c r="C3968" s="71" t="s">
        <v>5877</v>
      </c>
      <c r="D3968" s="71" t="s">
        <v>153</v>
      </c>
    </row>
    <row r="3969" spans="1:4" ht="87.5" thickBot="1" x14ac:dyDescent="0.4">
      <c r="A3969" s="71" t="s">
        <v>5878</v>
      </c>
      <c r="B3969" s="73">
        <v>541890</v>
      </c>
      <c r="C3969" s="71" t="s">
        <v>170</v>
      </c>
      <c r="D3969" s="71" t="s">
        <v>156</v>
      </c>
    </row>
    <row r="3970" spans="1:4" ht="58.5" thickBot="1" x14ac:dyDescent="0.4">
      <c r="A3970" s="71" t="s">
        <v>5879</v>
      </c>
      <c r="B3970" s="73">
        <v>538920</v>
      </c>
      <c r="C3970" s="71" t="s">
        <v>170</v>
      </c>
      <c r="D3970" s="71" t="s">
        <v>192</v>
      </c>
    </row>
    <row r="3971" spans="1:4" ht="87.5" thickBot="1" x14ac:dyDescent="0.4">
      <c r="A3971" s="71" t="s">
        <v>5880</v>
      </c>
      <c r="B3971" s="71" t="s">
        <v>170</v>
      </c>
      <c r="C3971" s="71" t="s">
        <v>5881</v>
      </c>
      <c r="D3971" s="71" t="s">
        <v>261</v>
      </c>
    </row>
    <row r="3972" spans="1:4" ht="87.5" thickBot="1" x14ac:dyDescent="0.4">
      <c r="A3972" s="71" t="s">
        <v>5882</v>
      </c>
      <c r="B3972" s="71" t="s">
        <v>170</v>
      </c>
      <c r="C3972" s="71" t="s">
        <v>5881</v>
      </c>
      <c r="D3972" s="71" t="s">
        <v>261</v>
      </c>
    </row>
    <row r="3973" spans="1:4" ht="44" thickBot="1" x14ac:dyDescent="0.4">
      <c r="A3973" s="71" t="s">
        <v>5883</v>
      </c>
      <c r="B3973" s="73">
        <v>524727</v>
      </c>
      <c r="C3973" s="71" t="s">
        <v>170</v>
      </c>
      <c r="D3973" s="71" t="s">
        <v>208</v>
      </c>
    </row>
    <row r="3974" spans="1:4" ht="58.5" thickBot="1" x14ac:dyDescent="0.4">
      <c r="A3974" s="71" t="s">
        <v>5884</v>
      </c>
      <c r="B3974" s="73">
        <v>531370</v>
      </c>
      <c r="C3974" s="71" t="s">
        <v>170</v>
      </c>
      <c r="D3974" s="71" t="s">
        <v>156</v>
      </c>
    </row>
    <row r="3975" spans="1:4" ht="58.5" thickBot="1" x14ac:dyDescent="0.4">
      <c r="A3975" s="71" t="s">
        <v>5885</v>
      </c>
      <c r="B3975" s="73">
        <v>540211</v>
      </c>
      <c r="C3975" s="71" t="s">
        <v>170</v>
      </c>
      <c r="D3975" s="71" t="s">
        <v>187</v>
      </c>
    </row>
    <row r="3976" spans="1:4" ht="58.5" thickBot="1" x14ac:dyDescent="0.4">
      <c r="A3976" s="71" t="s">
        <v>5886</v>
      </c>
      <c r="B3976" s="73">
        <v>534425</v>
      </c>
      <c r="C3976" s="71" t="s">
        <v>5887</v>
      </c>
      <c r="D3976" s="71" t="s">
        <v>659</v>
      </c>
    </row>
    <row r="3977" spans="1:4" ht="58.5" thickBot="1" x14ac:dyDescent="0.4">
      <c r="A3977" s="71" t="s">
        <v>5888</v>
      </c>
      <c r="B3977" s="73">
        <v>513687</v>
      </c>
      <c r="C3977" s="71" t="s">
        <v>170</v>
      </c>
      <c r="D3977" s="71" t="s">
        <v>525</v>
      </c>
    </row>
    <row r="3978" spans="1:4" ht="87.5" thickBot="1" x14ac:dyDescent="0.4">
      <c r="A3978" s="71" t="s">
        <v>5889</v>
      </c>
      <c r="B3978" s="71" t="s">
        <v>170</v>
      </c>
      <c r="C3978" s="71" t="s">
        <v>5890</v>
      </c>
      <c r="D3978" s="71" t="s">
        <v>181</v>
      </c>
    </row>
    <row r="3979" spans="1:4" ht="58.5" thickBot="1" x14ac:dyDescent="0.4">
      <c r="A3979" s="71" t="s">
        <v>5891</v>
      </c>
      <c r="B3979" s="73">
        <v>531982</v>
      </c>
      <c r="C3979" s="71" t="s">
        <v>170</v>
      </c>
      <c r="D3979" s="71" t="s">
        <v>250</v>
      </c>
    </row>
    <row r="3980" spans="1:4" ht="87.5" thickBot="1" x14ac:dyDescent="0.4">
      <c r="A3980" s="71" t="s">
        <v>5892</v>
      </c>
      <c r="B3980" s="73">
        <v>512153</v>
      </c>
      <c r="C3980" s="71" t="s">
        <v>170</v>
      </c>
      <c r="D3980" s="71" t="s">
        <v>591</v>
      </c>
    </row>
    <row r="3981" spans="1:4" ht="73" thickBot="1" x14ac:dyDescent="0.4">
      <c r="A3981" s="71" t="s">
        <v>5893</v>
      </c>
      <c r="B3981" s="73">
        <v>512291</v>
      </c>
      <c r="C3981" s="71" t="s">
        <v>170</v>
      </c>
      <c r="D3981" s="71" t="s">
        <v>153</v>
      </c>
    </row>
    <row r="3982" spans="1:4" ht="58.5" thickBot="1" x14ac:dyDescent="0.4">
      <c r="A3982" s="71" t="s">
        <v>5894</v>
      </c>
      <c r="B3982" s="73">
        <v>517166</v>
      </c>
      <c r="C3982" s="71" t="s">
        <v>170</v>
      </c>
      <c r="D3982" s="71" t="s">
        <v>712</v>
      </c>
    </row>
    <row r="3983" spans="1:4" ht="44" thickBot="1" x14ac:dyDescent="0.4">
      <c r="A3983" s="71" t="s">
        <v>5895</v>
      </c>
      <c r="B3983" s="73">
        <v>542337</v>
      </c>
      <c r="C3983" s="71" t="s">
        <v>5896</v>
      </c>
      <c r="D3983" s="71" t="s">
        <v>339</v>
      </c>
    </row>
    <row r="3984" spans="1:4" ht="44" thickBot="1" x14ac:dyDescent="0.4">
      <c r="A3984" s="71" t="s">
        <v>5897</v>
      </c>
      <c r="B3984" s="71" t="s">
        <v>170</v>
      </c>
      <c r="C3984" s="71" t="s">
        <v>5898</v>
      </c>
      <c r="D3984" s="71" t="s">
        <v>339</v>
      </c>
    </row>
    <row r="3985" spans="1:4" ht="73" thickBot="1" x14ac:dyDescent="0.4">
      <c r="A3985" s="71" t="s">
        <v>5899</v>
      </c>
      <c r="B3985" s="73">
        <v>526161</v>
      </c>
      <c r="C3985" s="71" t="s">
        <v>170</v>
      </c>
      <c r="D3985" s="71" t="s">
        <v>284</v>
      </c>
    </row>
    <row r="3986" spans="1:4" ht="44" thickBot="1" x14ac:dyDescent="0.4">
      <c r="A3986" s="71" t="s">
        <v>5900</v>
      </c>
      <c r="B3986" s="73">
        <v>521082</v>
      </c>
      <c r="C3986" s="71" t="s">
        <v>5901</v>
      </c>
      <c r="D3986" s="71" t="s">
        <v>185</v>
      </c>
    </row>
    <row r="3987" spans="1:4" ht="73" thickBot="1" x14ac:dyDescent="0.4">
      <c r="A3987" s="71" t="s">
        <v>5902</v>
      </c>
      <c r="B3987" s="73">
        <v>526827</v>
      </c>
      <c r="C3987" s="71" t="s">
        <v>170</v>
      </c>
      <c r="D3987" s="71" t="s">
        <v>284</v>
      </c>
    </row>
    <row r="3988" spans="1:4" ht="44" thickBot="1" x14ac:dyDescent="0.4">
      <c r="A3988" s="71" t="s">
        <v>5903</v>
      </c>
      <c r="B3988" s="73">
        <v>517214</v>
      </c>
      <c r="C3988" s="71" t="s">
        <v>5904</v>
      </c>
      <c r="D3988" s="71" t="s">
        <v>316</v>
      </c>
    </row>
    <row r="3989" spans="1:4" ht="29.5" thickBot="1" x14ac:dyDescent="0.4">
      <c r="A3989" s="71" t="s">
        <v>5905</v>
      </c>
      <c r="B3989" s="73">
        <v>500285</v>
      </c>
      <c r="C3989" s="71" t="s">
        <v>170</v>
      </c>
      <c r="D3989" s="71" t="s">
        <v>2307</v>
      </c>
    </row>
    <row r="3990" spans="1:4" ht="87.5" thickBot="1" x14ac:dyDescent="0.4">
      <c r="A3990" s="71" t="s">
        <v>5906</v>
      </c>
      <c r="B3990" s="73">
        <v>540084</v>
      </c>
      <c r="C3990" s="71" t="s">
        <v>170</v>
      </c>
      <c r="D3990" s="71" t="s">
        <v>173</v>
      </c>
    </row>
    <row r="3991" spans="1:4" ht="73" thickBot="1" x14ac:dyDescent="0.4">
      <c r="A3991" s="71" t="s">
        <v>5907</v>
      </c>
      <c r="B3991" s="73">
        <v>532651</v>
      </c>
      <c r="C3991" s="71" t="s">
        <v>5908</v>
      </c>
      <c r="D3991" s="71" t="s">
        <v>284</v>
      </c>
    </row>
    <row r="3992" spans="1:4" ht="58.5" thickBot="1" x14ac:dyDescent="0.4">
      <c r="A3992" s="71" t="s">
        <v>5909</v>
      </c>
      <c r="B3992" s="73">
        <v>513414</v>
      </c>
      <c r="C3992" s="71" t="s">
        <v>5910</v>
      </c>
      <c r="D3992" s="71" t="s">
        <v>202</v>
      </c>
    </row>
    <row r="3993" spans="1:4" ht="58.5" thickBot="1" x14ac:dyDescent="0.4">
      <c r="A3993" s="71" t="s">
        <v>5911</v>
      </c>
      <c r="B3993" s="73">
        <v>500402</v>
      </c>
      <c r="C3993" s="71" t="s">
        <v>5912</v>
      </c>
      <c r="D3993" s="71" t="s">
        <v>568</v>
      </c>
    </row>
    <row r="3994" spans="1:4" ht="58.5" thickBot="1" x14ac:dyDescent="0.4">
      <c r="A3994" s="71" t="s">
        <v>5913</v>
      </c>
      <c r="B3994" s="73">
        <v>539221</v>
      </c>
      <c r="C3994" s="71" t="s">
        <v>170</v>
      </c>
      <c r="D3994" s="71" t="s">
        <v>185</v>
      </c>
    </row>
    <row r="3995" spans="1:4" ht="44" thickBot="1" x14ac:dyDescent="0.4">
      <c r="A3995" s="71" t="s">
        <v>5914</v>
      </c>
      <c r="B3995" s="73">
        <v>539221</v>
      </c>
      <c r="C3995" s="71" t="s">
        <v>170</v>
      </c>
      <c r="D3995" s="71" t="s">
        <v>185</v>
      </c>
    </row>
    <row r="3996" spans="1:4" ht="58.5" thickBot="1" x14ac:dyDescent="0.4">
      <c r="A3996" s="71" t="s">
        <v>5915</v>
      </c>
      <c r="B3996" s="73">
        <v>540079</v>
      </c>
      <c r="C3996" s="71" t="s">
        <v>170</v>
      </c>
      <c r="D3996" s="71" t="s">
        <v>1090</v>
      </c>
    </row>
    <row r="3997" spans="1:4" ht="73" thickBot="1" x14ac:dyDescent="0.4">
      <c r="A3997" s="71" t="s">
        <v>5916</v>
      </c>
      <c r="B3997" s="73">
        <v>540570</v>
      </c>
      <c r="C3997" s="71" t="s">
        <v>5917</v>
      </c>
      <c r="D3997" s="71" t="s">
        <v>4986</v>
      </c>
    </row>
    <row r="3998" spans="1:4" ht="44" thickBot="1" x14ac:dyDescent="0.4">
      <c r="A3998" s="71" t="s">
        <v>5918</v>
      </c>
      <c r="B3998" s="73">
        <v>538402</v>
      </c>
      <c r="C3998" s="71" t="s">
        <v>170</v>
      </c>
      <c r="D3998" s="71" t="s">
        <v>187</v>
      </c>
    </row>
    <row r="3999" spans="1:4" ht="58.5" thickBot="1" x14ac:dyDescent="0.4">
      <c r="A3999" s="71" t="s">
        <v>5919</v>
      </c>
      <c r="B3999" s="73">
        <v>530177</v>
      </c>
      <c r="C3999" s="71" t="s">
        <v>170</v>
      </c>
      <c r="D3999" s="71" t="s">
        <v>192</v>
      </c>
    </row>
    <row r="4000" spans="1:4" ht="58.5" thickBot="1" x14ac:dyDescent="0.4">
      <c r="A4000" s="71" t="s">
        <v>5920</v>
      </c>
      <c r="B4000" s="73">
        <v>533121</v>
      </c>
      <c r="C4000" s="71" t="s">
        <v>5921</v>
      </c>
      <c r="D4000" s="71" t="s">
        <v>156</v>
      </c>
    </row>
    <row r="4001" spans="1:4" ht="73" thickBot="1" x14ac:dyDescent="0.4">
      <c r="A4001" s="71" t="s">
        <v>5922</v>
      </c>
      <c r="B4001" s="73">
        <v>526532</v>
      </c>
      <c r="C4001" s="71" t="s">
        <v>170</v>
      </c>
      <c r="D4001" s="71" t="s">
        <v>218</v>
      </c>
    </row>
    <row r="4002" spans="1:4" ht="73" thickBot="1" x14ac:dyDescent="0.4">
      <c r="A4002" s="71" t="s">
        <v>5923</v>
      </c>
      <c r="B4002" s="73">
        <v>526532</v>
      </c>
      <c r="C4002" s="71" t="s">
        <v>170</v>
      </c>
      <c r="D4002" s="71" t="s">
        <v>218</v>
      </c>
    </row>
    <row r="4003" spans="1:4" ht="73" thickBot="1" x14ac:dyDescent="0.4">
      <c r="A4003" s="71" t="s">
        <v>5924</v>
      </c>
      <c r="B4003" s="73">
        <v>530037</v>
      </c>
      <c r="C4003" s="71" t="s">
        <v>170</v>
      </c>
      <c r="D4003" s="71" t="s">
        <v>185</v>
      </c>
    </row>
    <row r="4004" spans="1:4" ht="87.5" thickBot="1" x14ac:dyDescent="0.4">
      <c r="A4004" s="71" t="s">
        <v>5925</v>
      </c>
      <c r="B4004" s="73">
        <v>532842</v>
      </c>
      <c r="C4004" s="71" t="s">
        <v>5926</v>
      </c>
      <c r="D4004" s="71" t="s">
        <v>218</v>
      </c>
    </row>
    <row r="4005" spans="1:4" ht="58.5" thickBot="1" x14ac:dyDescent="0.4">
      <c r="A4005" s="71" t="s">
        <v>5927</v>
      </c>
      <c r="B4005" s="73">
        <v>514248</v>
      </c>
      <c r="C4005" s="71" t="s">
        <v>170</v>
      </c>
      <c r="D4005" s="71" t="s">
        <v>218</v>
      </c>
    </row>
    <row r="4006" spans="1:4" ht="44" thickBot="1" x14ac:dyDescent="0.4">
      <c r="A4006" s="71" t="s">
        <v>5928</v>
      </c>
      <c r="B4006" s="73">
        <v>535601</v>
      </c>
      <c r="C4006" s="71" t="s">
        <v>5929</v>
      </c>
      <c r="D4006" s="71" t="s">
        <v>596</v>
      </c>
    </row>
    <row r="4007" spans="1:4" ht="73" thickBot="1" x14ac:dyDescent="0.4">
      <c r="A4007" s="71" t="s">
        <v>5930</v>
      </c>
      <c r="B4007" s="73">
        <v>523756</v>
      </c>
      <c r="C4007" s="71" t="s">
        <v>5931</v>
      </c>
      <c r="D4007" s="71" t="s">
        <v>187</v>
      </c>
    </row>
    <row r="4008" spans="1:4" ht="58.5" thickBot="1" x14ac:dyDescent="0.4">
      <c r="A4008" s="71" t="s">
        <v>5932</v>
      </c>
      <c r="B4008" s="73">
        <v>539217</v>
      </c>
      <c r="C4008" s="71" t="s">
        <v>170</v>
      </c>
      <c r="D4008" s="71" t="s">
        <v>190</v>
      </c>
    </row>
    <row r="4009" spans="1:4" ht="15" thickBot="1" x14ac:dyDescent="0.4">
      <c r="A4009" s="71" t="s">
        <v>5933</v>
      </c>
      <c r="B4009" s="73">
        <v>503806</v>
      </c>
      <c r="C4009" s="71" t="s">
        <v>5934</v>
      </c>
      <c r="D4009" s="71" t="s">
        <v>185</v>
      </c>
    </row>
    <row r="4010" spans="1:4" ht="58.5" thickBot="1" x14ac:dyDescent="0.4">
      <c r="A4010" s="71" t="s">
        <v>5935</v>
      </c>
      <c r="B4010" s="73">
        <v>534680</v>
      </c>
      <c r="C4010" s="71" t="s">
        <v>170</v>
      </c>
      <c r="D4010" s="71" t="s">
        <v>228</v>
      </c>
    </row>
    <row r="4011" spans="1:4" ht="131" thickBot="1" x14ac:dyDescent="0.4">
      <c r="A4011" s="71" t="s">
        <v>5936</v>
      </c>
      <c r="B4011" s="73">
        <v>530943</v>
      </c>
      <c r="C4011" s="71" t="s">
        <v>5937</v>
      </c>
      <c r="D4011" s="71" t="s">
        <v>173</v>
      </c>
    </row>
    <row r="4012" spans="1:4" ht="73" thickBot="1" x14ac:dyDescent="0.4">
      <c r="A4012" s="71" t="s">
        <v>5938</v>
      </c>
      <c r="B4012" s="73">
        <v>538863</v>
      </c>
      <c r="C4012" s="71" t="s">
        <v>170</v>
      </c>
      <c r="D4012" s="71" t="s">
        <v>187</v>
      </c>
    </row>
    <row r="4013" spans="1:4" ht="102" thickBot="1" x14ac:dyDescent="0.4">
      <c r="A4013" s="71" t="s">
        <v>5939</v>
      </c>
      <c r="B4013" s="73">
        <v>531322</v>
      </c>
      <c r="C4013" s="71" t="s">
        <v>5940</v>
      </c>
      <c r="D4013" s="71" t="s">
        <v>380</v>
      </c>
    </row>
    <row r="4014" spans="1:4" ht="44" thickBot="1" x14ac:dyDescent="0.4">
      <c r="A4014" s="71" t="s">
        <v>5941</v>
      </c>
      <c r="B4014" s="73">
        <v>514442</v>
      </c>
      <c r="C4014" s="71" t="s">
        <v>170</v>
      </c>
      <c r="D4014" s="71" t="s">
        <v>290</v>
      </c>
    </row>
    <row r="4015" spans="1:4" ht="87.5" thickBot="1" x14ac:dyDescent="0.4">
      <c r="A4015" s="71" t="s">
        <v>5942</v>
      </c>
      <c r="B4015" s="73">
        <v>539363</v>
      </c>
      <c r="C4015" s="71" t="s">
        <v>170</v>
      </c>
      <c r="D4015" s="71" t="s">
        <v>256</v>
      </c>
    </row>
    <row r="4016" spans="1:4" ht="87.5" thickBot="1" x14ac:dyDescent="0.4">
      <c r="A4016" s="71" t="s">
        <v>5943</v>
      </c>
      <c r="B4016" s="73">
        <v>539363</v>
      </c>
      <c r="C4016" s="71" t="s">
        <v>170</v>
      </c>
      <c r="D4016" s="71" t="s">
        <v>256</v>
      </c>
    </row>
    <row r="4017" spans="1:4" ht="58.5" thickBot="1" x14ac:dyDescent="0.4">
      <c r="A4017" s="71" t="s">
        <v>5944</v>
      </c>
      <c r="B4017" s="71" t="s">
        <v>170</v>
      </c>
      <c r="C4017" s="71" t="s">
        <v>5945</v>
      </c>
      <c r="D4017" s="71" t="s">
        <v>181</v>
      </c>
    </row>
    <row r="4018" spans="1:4" ht="87.5" thickBot="1" x14ac:dyDescent="0.4">
      <c r="A4018" s="71" t="s">
        <v>5946</v>
      </c>
      <c r="B4018" s="73">
        <v>521161</v>
      </c>
      <c r="C4018" s="71" t="s">
        <v>170</v>
      </c>
      <c r="D4018" s="71" t="s">
        <v>185</v>
      </c>
    </row>
    <row r="4019" spans="1:4" ht="87.5" thickBot="1" x14ac:dyDescent="0.4">
      <c r="A4019" s="71" t="s">
        <v>5947</v>
      </c>
      <c r="B4019" s="73">
        <v>521234</v>
      </c>
      <c r="C4019" s="71" t="s">
        <v>170</v>
      </c>
      <c r="D4019" s="71" t="s">
        <v>185</v>
      </c>
    </row>
    <row r="4020" spans="1:4" ht="102" thickBot="1" x14ac:dyDescent="0.4">
      <c r="A4020" s="71" t="s">
        <v>5948</v>
      </c>
      <c r="B4020" s="73">
        <v>521178</v>
      </c>
      <c r="C4020" s="71" t="s">
        <v>170</v>
      </c>
      <c r="D4020" s="71" t="s">
        <v>185</v>
      </c>
    </row>
    <row r="4021" spans="1:4" ht="58.5" thickBot="1" x14ac:dyDescent="0.4">
      <c r="A4021" s="71" t="s">
        <v>5949</v>
      </c>
      <c r="B4021" s="73">
        <v>515081</v>
      </c>
      <c r="C4021" s="71" t="s">
        <v>170</v>
      </c>
      <c r="D4021" s="71" t="s">
        <v>698</v>
      </c>
    </row>
    <row r="4022" spans="1:4" ht="58.5" thickBot="1" x14ac:dyDescent="0.4">
      <c r="A4022" s="71" t="s">
        <v>5950</v>
      </c>
      <c r="B4022" s="73">
        <v>513605</v>
      </c>
      <c r="C4022" s="71" t="s">
        <v>5951</v>
      </c>
      <c r="D4022" s="71" t="s">
        <v>493</v>
      </c>
    </row>
    <row r="4023" spans="1:4" ht="44" thickBot="1" x14ac:dyDescent="0.4">
      <c r="A4023" s="71" t="s">
        <v>5952</v>
      </c>
      <c r="B4023" s="73">
        <v>523222</v>
      </c>
      <c r="C4023" s="71" t="s">
        <v>170</v>
      </c>
      <c r="D4023" s="71" t="s">
        <v>309</v>
      </c>
    </row>
    <row r="4024" spans="1:4" ht="44" thickBot="1" x14ac:dyDescent="0.4">
      <c r="A4024" s="71" t="s">
        <v>5953</v>
      </c>
      <c r="B4024" s="73">
        <v>536799</v>
      </c>
      <c r="C4024" s="71" t="s">
        <v>170</v>
      </c>
      <c r="D4024" s="71" t="s">
        <v>187</v>
      </c>
    </row>
    <row r="4025" spans="1:4" ht="73" thickBot="1" x14ac:dyDescent="0.4">
      <c r="A4025" s="71" t="s">
        <v>5954</v>
      </c>
      <c r="B4025" s="73">
        <v>533569</v>
      </c>
      <c r="C4025" s="71" t="s">
        <v>5955</v>
      </c>
      <c r="D4025" s="71" t="s">
        <v>284</v>
      </c>
    </row>
    <row r="4026" spans="1:4" ht="58.5" thickBot="1" x14ac:dyDescent="0.4">
      <c r="A4026" s="71" t="s">
        <v>5956</v>
      </c>
      <c r="B4026" s="73">
        <v>540914</v>
      </c>
      <c r="C4026" s="71" t="s">
        <v>170</v>
      </c>
      <c r="D4026" s="71" t="s">
        <v>192</v>
      </c>
    </row>
    <row r="4027" spans="1:4" ht="44" thickBot="1" x14ac:dyDescent="0.4">
      <c r="A4027" s="71" t="s">
        <v>5957</v>
      </c>
      <c r="B4027" s="73">
        <v>524636</v>
      </c>
      <c r="C4027" s="71" t="s">
        <v>170</v>
      </c>
      <c r="D4027" s="71" t="s">
        <v>208</v>
      </c>
    </row>
    <row r="4028" spans="1:4" ht="29.5" thickBot="1" x14ac:dyDescent="0.4">
      <c r="A4028" s="71" t="s">
        <v>5958</v>
      </c>
      <c r="B4028" s="73">
        <v>530821</v>
      </c>
      <c r="C4028" s="71" t="s">
        <v>170</v>
      </c>
      <c r="D4028" s="71" t="s">
        <v>256</v>
      </c>
    </row>
    <row r="4029" spans="1:4" ht="44" thickBot="1" x14ac:dyDescent="0.4">
      <c r="A4029" s="71" t="s">
        <v>5959</v>
      </c>
      <c r="B4029" s="73">
        <v>539026</v>
      </c>
      <c r="C4029" s="71" t="s">
        <v>170</v>
      </c>
      <c r="D4029" s="71" t="s">
        <v>153</v>
      </c>
    </row>
    <row r="4030" spans="1:4" ht="58.5" thickBot="1" x14ac:dyDescent="0.4">
      <c r="A4030" s="71" t="s">
        <v>5960</v>
      </c>
      <c r="B4030" s="73">
        <v>531723</v>
      </c>
      <c r="C4030" s="71" t="s">
        <v>5961</v>
      </c>
      <c r="D4030" s="71" t="s">
        <v>153</v>
      </c>
    </row>
    <row r="4031" spans="1:4" ht="58.5" thickBot="1" x14ac:dyDescent="0.4">
      <c r="A4031" s="71" t="s">
        <v>5960</v>
      </c>
      <c r="B4031" s="73">
        <v>570005</v>
      </c>
      <c r="C4031" s="71" t="s">
        <v>5962</v>
      </c>
      <c r="D4031" s="71" t="s">
        <v>153</v>
      </c>
    </row>
    <row r="4032" spans="1:4" ht="58.5" thickBot="1" x14ac:dyDescent="0.4">
      <c r="A4032" s="71" t="s">
        <v>5963</v>
      </c>
      <c r="B4032" s="73">
        <v>504180</v>
      </c>
      <c r="C4032" s="71" t="s">
        <v>170</v>
      </c>
      <c r="D4032" s="71" t="s">
        <v>187</v>
      </c>
    </row>
    <row r="4033" spans="1:4" ht="73" thickBot="1" x14ac:dyDescent="0.4">
      <c r="A4033" s="71" t="s">
        <v>5964</v>
      </c>
      <c r="B4033" s="73">
        <v>511700</v>
      </c>
      <c r="C4033" s="71" t="s">
        <v>170</v>
      </c>
      <c r="D4033" s="71" t="s">
        <v>187</v>
      </c>
    </row>
    <row r="4034" spans="1:4" ht="58.5" thickBot="1" x14ac:dyDescent="0.4">
      <c r="A4034" s="71" t="s">
        <v>5965</v>
      </c>
      <c r="B4034" s="73">
        <v>580001</v>
      </c>
      <c r="C4034" s="71" t="s">
        <v>170</v>
      </c>
      <c r="D4034" s="71" t="s">
        <v>488</v>
      </c>
    </row>
    <row r="4035" spans="1:4" ht="58.5" thickBot="1" x14ac:dyDescent="0.4">
      <c r="A4035" s="71" t="s">
        <v>5966</v>
      </c>
      <c r="B4035" s="73">
        <v>530017</v>
      </c>
      <c r="C4035" s="71" t="s">
        <v>5967</v>
      </c>
      <c r="D4035" s="71" t="s">
        <v>218</v>
      </c>
    </row>
    <row r="4036" spans="1:4" ht="102" thickBot="1" x14ac:dyDescent="0.4">
      <c r="A4036" s="71" t="s">
        <v>5968</v>
      </c>
      <c r="B4036" s="73">
        <v>523351</v>
      </c>
      <c r="C4036" s="71" t="s">
        <v>170</v>
      </c>
      <c r="D4036" s="71" t="s">
        <v>330</v>
      </c>
    </row>
    <row r="4037" spans="1:4" ht="102" thickBot="1" x14ac:dyDescent="0.4">
      <c r="A4037" s="71" t="s">
        <v>5969</v>
      </c>
      <c r="B4037" s="73">
        <v>523351</v>
      </c>
      <c r="C4037" s="71" t="s">
        <v>170</v>
      </c>
      <c r="D4037" s="71" t="s">
        <v>330</v>
      </c>
    </row>
    <row r="4038" spans="1:4" ht="58.5" thickBot="1" x14ac:dyDescent="0.4">
      <c r="A4038" s="71" t="s">
        <v>5970</v>
      </c>
      <c r="B4038" s="73">
        <v>526231</v>
      </c>
      <c r="C4038" s="71" t="s">
        <v>170</v>
      </c>
      <c r="D4038" s="71" t="s">
        <v>218</v>
      </c>
    </row>
    <row r="4039" spans="1:4" ht="58.5" thickBot="1" x14ac:dyDescent="0.4">
      <c r="A4039" s="71" t="s">
        <v>5971</v>
      </c>
      <c r="B4039" s="73">
        <v>530931</v>
      </c>
      <c r="C4039" s="71" t="s">
        <v>170</v>
      </c>
      <c r="D4039" s="71" t="s">
        <v>365</v>
      </c>
    </row>
    <row r="4040" spans="1:4" ht="58.5" thickBot="1" x14ac:dyDescent="0.4">
      <c r="A4040" s="71" t="s">
        <v>5972</v>
      </c>
      <c r="B4040" s="73">
        <v>530931</v>
      </c>
      <c r="C4040" s="71" t="s">
        <v>170</v>
      </c>
      <c r="D4040" s="71" t="s">
        <v>365</v>
      </c>
    </row>
    <row r="4041" spans="1:4" ht="131" thickBot="1" x14ac:dyDescent="0.4">
      <c r="A4041" s="71" t="s">
        <v>5973</v>
      </c>
      <c r="B4041" s="73">
        <v>506105</v>
      </c>
      <c r="C4041" s="71" t="s">
        <v>170</v>
      </c>
      <c r="D4041" s="71" t="s">
        <v>190</v>
      </c>
    </row>
    <row r="4042" spans="1:4" ht="58.5" thickBot="1" x14ac:dyDescent="0.4">
      <c r="A4042" s="71" t="s">
        <v>5974</v>
      </c>
      <c r="B4042" s="73">
        <v>540575</v>
      </c>
      <c r="C4042" s="71" t="s">
        <v>5975</v>
      </c>
      <c r="D4042" s="71" t="s">
        <v>183</v>
      </c>
    </row>
    <row r="4043" spans="1:4" ht="73" thickBot="1" x14ac:dyDescent="0.4">
      <c r="A4043" s="71" t="s">
        <v>5976</v>
      </c>
      <c r="B4043" s="73">
        <v>539255</v>
      </c>
      <c r="C4043" s="71" t="s">
        <v>170</v>
      </c>
      <c r="D4043" s="71" t="s">
        <v>213</v>
      </c>
    </row>
    <row r="4044" spans="1:4" ht="58.5" thickBot="1" x14ac:dyDescent="0.4">
      <c r="A4044" s="71" t="s">
        <v>5977</v>
      </c>
      <c r="B4044" s="73">
        <v>516022</v>
      </c>
      <c r="C4044" s="71" t="s">
        <v>5978</v>
      </c>
      <c r="D4044" s="71" t="s">
        <v>164</v>
      </c>
    </row>
    <row r="4045" spans="1:4" ht="87.5" thickBot="1" x14ac:dyDescent="0.4">
      <c r="A4045" s="71" t="s">
        <v>5979</v>
      </c>
      <c r="B4045" s="73">
        <v>531616</v>
      </c>
      <c r="C4045" s="71" t="s">
        <v>170</v>
      </c>
      <c r="D4045" s="71" t="s">
        <v>156</v>
      </c>
    </row>
    <row r="4046" spans="1:4" ht="58.5" thickBot="1" x14ac:dyDescent="0.4">
      <c r="A4046" s="71" t="s">
        <v>5980</v>
      </c>
      <c r="B4046" s="73">
        <v>538733</v>
      </c>
      <c r="C4046" s="71" t="s">
        <v>170</v>
      </c>
      <c r="D4046" s="71" t="s">
        <v>2417</v>
      </c>
    </row>
    <row r="4047" spans="1:4" ht="58.5" thickBot="1" x14ac:dyDescent="0.4">
      <c r="A4047" s="71" t="s">
        <v>5981</v>
      </c>
      <c r="B4047" s="73">
        <v>517548</v>
      </c>
      <c r="C4047" s="71" t="s">
        <v>170</v>
      </c>
      <c r="D4047" s="71" t="s">
        <v>192</v>
      </c>
    </row>
    <row r="4048" spans="1:4" ht="44" thickBot="1" x14ac:dyDescent="0.4">
      <c r="A4048" s="71" t="s">
        <v>5982</v>
      </c>
      <c r="B4048" s="73">
        <v>520155</v>
      </c>
      <c r="C4048" s="71" t="s">
        <v>170</v>
      </c>
      <c r="D4048" s="71" t="s">
        <v>306</v>
      </c>
    </row>
    <row r="4049" spans="1:4" ht="44" thickBot="1" x14ac:dyDescent="0.4">
      <c r="A4049" s="71" t="s">
        <v>5983</v>
      </c>
      <c r="B4049" s="73">
        <v>500112</v>
      </c>
      <c r="C4049" s="71" t="s">
        <v>5984</v>
      </c>
      <c r="D4049" s="71" t="s">
        <v>488</v>
      </c>
    </row>
    <row r="4050" spans="1:4" ht="73" thickBot="1" x14ac:dyDescent="0.4">
      <c r="A4050" s="71" t="s">
        <v>5985</v>
      </c>
      <c r="B4050" s="73">
        <v>500113</v>
      </c>
      <c r="C4050" s="71" t="s">
        <v>5986</v>
      </c>
      <c r="D4050" s="71" t="s">
        <v>202</v>
      </c>
    </row>
    <row r="4051" spans="1:4" ht="73" thickBot="1" x14ac:dyDescent="0.4">
      <c r="A4051" s="71" t="s">
        <v>5987</v>
      </c>
      <c r="B4051" s="73">
        <v>500113</v>
      </c>
      <c r="C4051" s="71" t="s">
        <v>5986</v>
      </c>
      <c r="D4051" s="71" t="s">
        <v>202</v>
      </c>
    </row>
    <row r="4052" spans="1:4" ht="58.5" thickBot="1" x14ac:dyDescent="0.4">
      <c r="A4052" s="71" t="s">
        <v>5988</v>
      </c>
      <c r="B4052" s="71" t="s">
        <v>170</v>
      </c>
      <c r="C4052" s="71" t="s">
        <v>5989</v>
      </c>
      <c r="D4052" s="71" t="s">
        <v>181</v>
      </c>
    </row>
    <row r="4053" spans="1:4" ht="73" thickBot="1" x14ac:dyDescent="0.4">
      <c r="A4053" s="71" t="s">
        <v>5990</v>
      </c>
      <c r="B4053" s="73">
        <v>534748</v>
      </c>
      <c r="C4053" s="71" t="s">
        <v>5991</v>
      </c>
      <c r="D4053" s="71" t="s">
        <v>202</v>
      </c>
    </row>
    <row r="4054" spans="1:4" ht="58.5" thickBot="1" x14ac:dyDescent="0.4">
      <c r="A4054" s="71" t="s">
        <v>5992</v>
      </c>
      <c r="B4054" s="73">
        <v>534748</v>
      </c>
      <c r="C4054" s="71" t="s">
        <v>5991</v>
      </c>
      <c r="D4054" s="71" t="s">
        <v>202</v>
      </c>
    </row>
    <row r="4055" spans="1:4" ht="73" thickBot="1" x14ac:dyDescent="0.4">
      <c r="A4055" s="71" t="s">
        <v>5993</v>
      </c>
      <c r="B4055" s="73">
        <v>513173</v>
      </c>
      <c r="C4055" s="71" t="s">
        <v>170</v>
      </c>
      <c r="D4055" s="71" t="s">
        <v>256</v>
      </c>
    </row>
    <row r="4056" spans="1:4" ht="44" thickBot="1" x14ac:dyDescent="0.4">
      <c r="A4056" s="71" t="s">
        <v>5994</v>
      </c>
      <c r="B4056" s="73">
        <v>504717</v>
      </c>
      <c r="C4056" s="71" t="s">
        <v>5995</v>
      </c>
      <c r="D4056" s="74" t="s">
        <v>4043</v>
      </c>
    </row>
    <row r="4057" spans="1:4" ht="58.5" thickBot="1" x14ac:dyDescent="0.4">
      <c r="A4057" s="71" t="s">
        <v>5996</v>
      </c>
      <c r="B4057" s="73">
        <v>513262</v>
      </c>
      <c r="C4057" s="71" t="s">
        <v>5997</v>
      </c>
      <c r="D4057" s="71" t="s">
        <v>525</v>
      </c>
    </row>
    <row r="4058" spans="1:4" ht="44" thickBot="1" x14ac:dyDescent="0.4">
      <c r="A4058" s="71" t="s">
        <v>5998</v>
      </c>
      <c r="B4058" s="73">
        <v>513517</v>
      </c>
      <c r="C4058" s="71" t="s">
        <v>170</v>
      </c>
      <c r="D4058" s="71" t="s">
        <v>1090</v>
      </c>
    </row>
    <row r="4059" spans="1:4" ht="58.5" thickBot="1" x14ac:dyDescent="0.4">
      <c r="A4059" s="71" t="s">
        <v>5999</v>
      </c>
      <c r="B4059" s="73">
        <v>500399</v>
      </c>
      <c r="C4059" s="71" t="s">
        <v>170</v>
      </c>
      <c r="D4059" s="71" t="s">
        <v>202</v>
      </c>
    </row>
    <row r="4060" spans="1:4" ht="44" thickBot="1" x14ac:dyDescent="0.4">
      <c r="A4060" s="71" t="s">
        <v>6000</v>
      </c>
      <c r="B4060" s="73">
        <v>533316</v>
      </c>
      <c r="C4060" s="71" t="s">
        <v>6001</v>
      </c>
      <c r="D4060" s="71" t="s">
        <v>336</v>
      </c>
    </row>
    <row r="4061" spans="1:4" ht="87.5" thickBot="1" x14ac:dyDescent="0.4">
      <c r="A4061" s="71" t="s">
        <v>6002</v>
      </c>
      <c r="B4061" s="73">
        <v>526071</v>
      </c>
      <c r="C4061" s="71" t="s">
        <v>170</v>
      </c>
      <c r="D4061" s="71" t="s">
        <v>153</v>
      </c>
    </row>
    <row r="4062" spans="1:4" ht="73" thickBot="1" x14ac:dyDescent="0.4">
      <c r="A4062" s="71" t="s">
        <v>6003</v>
      </c>
      <c r="B4062" s="73">
        <v>526071</v>
      </c>
      <c r="C4062" s="71" t="s">
        <v>170</v>
      </c>
      <c r="D4062" s="71" t="s">
        <v>153</v>
      </c>
    </row>
    <row r="4063" spans="1:4" ht="58.5" thickBot="1" x14ac:dyDescent="0.4">
      <c r="A4063" s="71" t="s">
        <v>6004</v>
      </c>
      <c r="B4063" s="73">
        <v>536738</v>
      </c>
      <c r="C4063" s="71" t="s">
        <v>170</v>
      </c>
      <c r="D4063" s="71" t="s">
        <v>153</v>
      </c>
    </row>
    <row r="4064" spans="1:4" ht="73" thickBot="1" x14ac:dyDescent="0.4">
      <c r="A4064" s="71" t="s">
        <v>6005</v>
      </c>
      <c r="B4064" s="73">
        <v>531509</v>
      </c>
      <c r="C4064" s="71" t="s">
        <v>170</v>
      </c>
      <c r="D4064" s="71" t="s">
        <v>153</v>
      </c>
    </row>
    <row r="4065" spans="1:4" ht="58.5" thickBot="1" x14ac:dyDescent="0.4">
      <c r="A4065" s="71" t="s">
        <v>6006</v>
      </c>
      <c r="B4065" s="73">
        <v>526500</v>
      </c>
      <c r="C4065" s="71" t="s">
        <v>170</v>
      </c>
      <c r="D4065" s="71" t="s">
        <v>371</v>
      </c>
    </row>
    <row r="4066" spans="1:4" ht="87.5" thickBot="1" x14ac:dyDescent="0.4">
      <c r="A4066" s="71" t="s">
        <v>6007</v>
      </c>
      <c r="B4066" s="73">
        <v>508963</v>
      </c>
      <c r="C4066" s="71" t="s">
        <v>6008</v>
      </c>
      <c r="D4066" s="71" t="s">
        <v>187</v>
      </c>
    </row>
    <row r="4067" spans="1:4" ht="44" thickBot="1" x14ac:dyDescent="0.4">
      <c r="A4067" s="71" t="s">
        <v>6009</v>
      </c>
      <c r="B4067" s="73">
        <v>531628</v>
      </c>
      <c r="C4067" s="71" t="s">
        <v>170</v>
      </c>
      <c r="D4067" s="71" t="s">
        <v>185</v>
      </c>
    </row>
    <row r="4068" spans="1:4" ht="58.5" thickBot="1" x14ac:dyDescent="0.4">
      <c r="A4068" s="71" t="s">
        <v>6010</v>
      </c>
      <c r="B4068" s="73">
        <v>530759</v>
      </c>
      <c r="C4068" s="71" t="s">
        <v>6011</v>
      </c>
      <c r="D4068" s="71" t="s">
        <v>525</v>
      </c>
    </row>
    <row r="4069" spans="1:4" ht="58.5" thickBot="1" x14ac:dyDescent="0.4">
      <c r="A4069" s="71" t="s">
        <v>6012</v>
      </c>
      <c r="B4069" s="73">
        <v>532374</v>
      </c>
      <c r="C4069" s="71" t="s">
        <v>6013</v>
      </c>
      <c r="D4069" s="71" t="s">
        <v>1117</v>
      </c>
    </row>
    <row r="4070" spans="1:4" ht="44" thickBot="1" x14ac:dyDescent="0.4">
      <c r="A4070" s="71" t="s">
        <v>6014</v>
      </c>
      <c r="B4070" s="73">
        <v>513151</v>
      </c>
      <c r="C4070" s="71" t="s">
        <v>6015</v>
      </c>
      <c r="D4070" s="71" t="s">
        <v>185</v>
      </c>
    </row>
    <row r="4071" spans="1:4" ht="29.5" thickBot="1" x14ac:dyDescent="0.4">
      <c r="A4071" s="71" t="s">
        <v>6016</v>
      </c>
      <c r="B4071" s="73">
        <v>513151</v>
      </c>
      <c r="C4071" s="71" t="s">
        <v>6017</v>
      </c>
      <c r="D4071" s="71" t="s">
        <v>185</v>
      </c>
    </row>
    <row r="4072" spans="1:4" ht="44" thickBot="1" x14ac:dyDescent="0.4">
      <c r="A4072" s="71" t="s">
        <v>6018</v>
      </c>
      <c r="B4072" s="73">
        <v>532730</v>
      </c>
      <c r="C4072" s="71" t="s">
        <v>6019</v>
      </c>
      <c r="D4072" s="71" t="s">
        <v>185</v>
      </c>
    </row>
    <row r="4073" spans="1:4" ht="44" thickBot="1" x14ac:dyDescent="0.4">
      <c r="A4073" s="71" t="s">
        <v>6020</v>
      </c>
      <c r="B4073" s="73">
        <v>504959</v>
      </c>
      <c r="C4073" s="71" t="s">
        <v>170</v>
      </c>
      <c r="D4073" s="71" t="s">
        <v>178</v>
      </c>
    </row>
    <row r="4074" spans="1:4" ht="58.5" thickBot="1" x14ac:dyDescent="0.4">
      <c r="A4074" s="71" t="s">
        <v>6021</v>
      </c>
      <c r="B4074" s="73">
        <v>530495</v>
      </c>
      <c r="C4074" s="71" t="s">
        <v>170</v>
      </c>
      <c r="D4074" s="71" t="s">
        <v>192</v>
      </c>
    </row>
    <row r="4075" spans="1:4" ht="58.5" thickBot="1" x14ac:dyDescent="0.4">
      <c r="A4075" s="71" t="s">
        <v>6022</v>
      </c>
      <c r="B4075" s="73">
        <v>532531</v>
      </c>
      <c r="C4075" s="71" t="s">
        <v>6023</v>
      </c>
      <c r="D4075" s="71" t="s">
        <v>208</v>
      </c>
    </row>
    <row r="4076" spans="1:4" ht="44" thickBot="1" x14ac:dyDescent="0.4">
      <c r="A4076" s="71" t="s">
        <v>6024</v>
      </c>
      <c r="B4076" s="73">
        <v>530611</v>
      </c>
      <c r="C4076" s="71" t="s">
        <v>170</v>
      </c>
      <c r="D4076" s="71" t="s">
        <v>290</v>
      </c>
    </row>
    <row r="4077" spans="1:4" ht="44" thickBot="1" x14ac:dyDescent="0.4">
      <c r="A4077" s="71" t="s">
        <v>6025</v>
      </c>
      <c r="B4077" s="73">
        <v>526951</v>
      </c>
      <c r="C4077" s="71" t="s">
        <v>170</v>
      </c>
      <c r="D4077" s="71" t="s">
        <v>665</v>
      </c>
    </row>
    <row r="4078" spans="1:4" ht="29.5" thickBot="1" x14ac:dyDescent="0.4">
      <c r="A4078" s="71" t="s">
        <v>6026</v>
      </c>
      <c r="B4078" s="71" t="s">
        <v>170</v>
      </c>
      <c r="C4078" s="71" t="s">
        <v>6027</v>
      </c>
      <c r="D4078" s="71" t="s">
        <v>665</v>
      </c>
    </row>
    <row r="4079" spans="1:4" ht="44" thickBot="1" x14ac:dyDescent="0.4">
      <c r="A4079" s="71" t="s">
        <v>6028</v>
      </c>
      <c r="B4079" s="73">
        <v>532348</v>
      </c>
      <c r="C4079" s="71" t="s">
        <v>170</v>
      </c>
      <c r="D4079" s="71" t="s">
        <v>263</v>
      </c>
    </row>
    <row r="4080" spans="1:4" ht="58.5" thickBot="1" x14ac:dyDescent="0.4">
      <c r="A4080" s="71" t="s">
        <v>6029</v>
      </c>
      <c r="B4080" s="73">
        <v>530231</v>
      </c>
      <c r="C4080" s="71" t="s">
        <v>170</v>
      </c>
      <c r="D4080" s="71" t="s">
        <v>185</v>
      </c>
    </row>
    <row r="4081" spans="1:4" ht="58.5" thickBot="1" x14ac:dyDescent="0.4">
      <c r="A4081" s="71" t="s">
        <v>6030</v>
      </c>
      <c r="B4081" s="73">
        <v>517168</v>
      </c>
      <c r="C4081" s="71" t="s">
        <v>6031</v>
      </c>
      <c r="D4081" s="71" t="s">
        <v>525</v>
      </c>
    </row>
    <row r="4082" spans="1:4" ht="87.5" thickBot="1" x14ac:dyDescent="0.4">
      <c r="A4082" s="71" t="s">
        <v>6032</v>
      </c>
      <c r="B4082" s="73">
        <v>511024</v>
      </c>
      <c r="C4082" s="71" t="s">
        <v>170</v>
      </c>
      <c r="D4082" s="71" t="s">
        <v>591</v>
      </c>
    </row>
    <row r="4083" spans="1:4" ht="102" thickBot="1" x14ac:dyDescent="0.4">
      <c r="A4083" s="71" t="s">
        <v>6033</v>
      </c>
      <c r="B4083" s="73">
        <v>538714</v>
      </c>
      <c r="C4083" s="71" t="s">
        <v>170</v>
      </c>
      <c r="D4083" s="71" t="s">
        <v>187</v>
      </c>
    </row>
    <row r="4084" spans="1:4" ht="44" thickBot="1" x14ac:dyDescent="0.4">
      <c r="A4084" s="71" t="s">
        <v>6034</v>
      </c>
      <c r="B4084" s="73">
        <v>506003</v>
      </c>
      <c r="C4084" s="71" t="s">
        <v>170</v>
      </c>
      <c r="D4084" s="71" t="s">
        <v>475</v>
      </c>
    </row>
    <row r="4085" spans="1:4" ht="87.5" thickBot="1" x14ac:dyDescent="0.4">
      <c r="A4085" s="71" t="s">
        <v>6035</v>
      </c>
      <c r="B4085" s="73">
        <v>506655</v>
      </c>
      <c r="C4085" s="71" t="s">
        <v>6036</v>
      </c>
      <c r="D4085" s="71" t="s">
        <v>330</v>
      </c>
    </row>
    <row r="4086" spans="1:4" ht="44" thickBot="1" x14ac:dyDescent="0.4">
      <c r="A4086" s="71" t="s">
        <v>6037</v>
      </c>
      <c r="B4086" s="73">
        <v>521113</v>
      </c>
      <c r="C4086" s="71" t="s">
        <v>170</v>
      </c>
      <c r="D4086" s="71" t="s">
        <v>185</v>
      </c>
    </row>
    <row r="4087" spans="1:4" ht="44" thickBot="1" x14ac:dyDescent="0.4">
      <c r="A4087" s="71" t="s">
        <v>6038</v>
      </c>
      <c r="B4087" s="73">
        <v>540318</v>
      </c>
      <c r="C4087" s="71" t="s">
        <v>170</v>
      </c>
      <c r="D4087" s="71" t="s">
        <v>185</v>
      </c>
    </row>
    <row r="4088" spans="1:4" ht="73" thickBot="1" x14ac:dyDescent="0.4">
      <c r="A4088" s="71" t="s">
        <v>6039</v>
      </c>
      <c r="B4088" s="73">
        <v>511654</v>
      </c>
      <c r="C4088" s="71" t="s">
        <v>170</v>
      </c>
      <c r="D4088" s="71" t="s">
        <v>187</v>
      </c>
    </row>
    <row r="4089" spans="1:4" ht="44" thickBot="1" x14ac:dyDescent="0.4">
      <c r="A4089" s="71" t="s">
        <v>6040</v>
      </c>
      <c r="B4089" s="73">
        <v>542683</v>
      </c>
      <c r="C4089" s="71" t="s">
        <v>6041</v>
      </c>
      <c r="D4089" s="71" t="s">
        <v>316</v>
      </c>
    </row>
    <row r="4090" spans="1:4" ht="73" thickBot="1" x14ac:dyDescent="0.4">
      <c r="A4090" s="71" t="s">
        <v>6042</v>
      </c>
      <c r="B4090" s="73">
        <v>539117</v>
      </c>
      <c r="C4090" s="71" t="s">
        <v>170</v>
      </c>
      <c r="D4090" s="71" t="s">
        <v>187</v>
      </c>
    </row>
    <row r="4091" spans="1:4" ht="73" thickBot="1" x14ac:dyDescent="0.4">
      <c r="A4091" s="71" t="s">
        <v>6043</v>
      </c>
      <c r="B4091" s="73">
        <v>517224</v>
      </c>
      <c r="C4091" s="71" t="s">
        <v>6044</v>
      </c>
      <c r="D4091" s="71" t="s">
        <v>1090</v>
      </c>
    </row>
    <row r="4092" spans="1:4" ht="73" thickBot="1" x14ac:dyDescent="0.4">
      <c r="A4092" s="71" t="s">
        <v>6045</v>
      </c>
      <c r="B4092" s="73">
        <v>524542</v>
      </c>
      <c r="C4092" s="71" t="s">
        <v>170</v>
      </c>
      <c r="D4092" s="71" t="s">
        <v>368</v>
      </c>
    </row>
    <row r="4093" spans="1:4" ht="73" thickBot="1" x14ac:dyDescent="0.4">
      <c r="A4093" s="71" t="s">
        <v>6046</v>
      </c>
      <c r="B4093" s="73">
        <v>508969</v>
      </c>
      <c r="C4093" s="71" t="s">
        <v>170</v>
      </c>
      <c r="D4093" s="71" t="s">
        <v>187</v>
      </c>
    </row>
    <row r="4094" spans="1:4" ht="58.5" thickBot="1" x14ac:dyDescent="0.4">
      <c r="A4094" s="71" t="s">
        <v>6047</v>
      </c>
      <c r="B4094" s="73">
        <v>530419</v>
      </c>
      <c r="C4094" s="71" t="s">
        <v>170</v>
      </c>
      <c r="D4094" s="71" t="s">
        <v>153</v>
      </c>
    </row>
    <row r="4095" spans="1:4" ht="44" thickBot="1" x14ac:dyDescent="0.4">
      <c r="A4095" s="71" t="s">
        <v>6048</v>
      </c>
      <c r="B4095" s="73">
        <v>514211</v>
      </c>
      <c r="C4095" s="71" t="s">
        <v>6049</v>
      </c>
      <c r="D4095" s="71" t="s">
        <v>185</v>
      </c>
    </row>
    <row r="4096" spans="1:4" ht="58.5" thickBot="1" x14ac:dyDescent="0.4">
      <c r="A4096" s="71" t="s">
        <v>6050</v>
      </c>
      <c r="B4096" s="73">
        <v>530445</v>
      </c>
      <c r="C4096" s="71" t="s">
        <v>170</v>
      </c>
      <c r="D4096" s="71" t="s">
        <v>192</v>
      </c>
    </row>
    <row r="4097" spans="1:4" ht="44" thickBot="1" x14ac:dyDescent="0.4">
      <c r="A4097" s="71" t="s">
        <v>6051</v>
      </c>
      <c r="B4097" s="71" t="s">
        <v>170</v>
      </c>
      <c r="C4097" s="71" t="s">
        <v>6052</v>
      </c>
      <c r="D4097" s="71" t="s">
        <v>181</v>
      </c>
    </row>
    <row r="4098" spans="1:4" ht="58.5" thickBot="1" x14ac:dyDescent="0.4">
      <c r="A4098" s="71" t="s">
        <v>6053</v>
      </c>
      <c r="B4098" s="73">
        <v>533306</v>
      </c>
      <c r="C4098" s="71" t="s">
        <v>6054</v>
      </c>
      <c r="D4098" s="71" t="s">
        <v>190</v>
      </c>
    </row>
    <row r="4099" spans="1:4" ht="73" thickBot="1" x14ac:dyDescent="0.4">
      <c r="A4099" s="71" t="s">
        <v>6055</v>
      </c>
      <c r="B4099" s="73">
        <v>532154</v>
      </c>
      <c r="C4099" s="71" t="s">
        <v>170</v>
      </c>
      <c r="D4099" s="71" t="s">
        <v>591</v>
      </c>
    </row>
    <row r="4100" spans="1:4" ht="116.5" thickBot="1" x14ac:dyDescent="0.4">
      <c r="A4100" s="71" t="s">
        <v>6056</v>
      </c>
      <c r="B4100" s="73">
        <v>532872</v>
      </c>
      <c r="C4100" s="71" t="s">
        <v>6057</v>
      </c>
      <c r="D4100" s="71" t="s">
        <v>208</v>
      </c>
    </row>
    <row r="4101" spans="1:4" ht="87.5" thickBot="1" x14ac:dyDescent="0.4">
      <c r="A4101" s="71" t="s">
        <v>6058</v>
      </c>
      <c r="B4101" s="73">
        <v>524715</v>
      </c>
      <c r="C4101" s="71" t="s">
        <v>6059</v>
      </c>
      <c r="D4101" s="71" t="s">
        <v>208</v>
      </c>
    </row>
    <row r="4102" spans="1:4" ht="58.5" thickBot="1" x14ac:dyDescent="0.4">
      <c r="A4102" s="71" t="s">
        <v>6060</v>
      </c>
      <c r="B4102" s="73">
        <v>542025</v>
      </c>
      <c r="C4102" s="71" t="s">
        <v>170</v>
      </c>
      <c r="D4102" s="71" t="s">
        <v>192</v>
      </c>
    </row>
    <row r="4103" spans="1:4" ht="58.5" thickBot="1" x14ac:dyDescent="0.4">
      <c r="A4103" s="71" t="s">
        <v>6061</v>
      </c>
      <c r="B4103" s="73">
        <v>517403</v>
      </c>
      <c r="C4103" s="71" t="s">
        <v>170</v>
      </c>
      <c r="D4103" s="71" t="s">
        <v>309</v>
      </c>
    </row>
    <row r="4104" spans="1:4" ht="58.5" thickBot="1" x14ac:dyDescent="0.4">
      <c r="A4104" s="71" t="s">
        <v>6062</v>
      </c>
      <c r="B4104" s="73">
        <v>517403</v>
      </c>
      <c r="C4104" s="71" t="s">
        <v>170</v>
      </c>
      <c r="D4104" s="71" t="s">
        <v>309</v>
      </c>
    </row>
    <row r="4105" spans="1:4" ht="58.5" thickBot="1" x14ac:dyDescent="0.4">
      <c r="A4105" s="71" t="s">
        <v>6063</v>
      </c>
      <c r="B4105" s="73">
        <v>531752</v>
      </c>
      <c r="C4105" s="71" t="s">
        <v>170</v>
      </c>
      <c r="D4105" s="71" t="s">
        <v>192</v>
      </c>
    </row>
    <row r="4106" spans="1:4" ht="44" thickBot="1" x14ac:dyDescent="0.4">
      <c r="A4106" s="71" t="s">
        <v>6064</v>
      </c>
      <c r="B4106" s="73">
        <v>532733</v>
      </c>
      <c r="C4106" s="71" t="s">
        <v>6065</v>
      </c>
      <c r="D4106" s="71" t="s">
        <v>909</v>
      </c>
    </row>
    <row r="4107" spans="1:4" ht="44" thickBot="1" x14ac:dyDescent="0.4">
      <c r="A4107" s="71" t="s">
        <v>6066</v>
      </c>
      <c r="B4107" s="73">
        <v>539526</v>
      </c>
      <c r="C4107" s="71" t="s">
        <v>170</v>
      </c>
      <c r="D4107" s="71" t="s">
        <v>204</v>
      </c>
    </row>
    <row r="4108" spans="1:4" ht="44" thickBot="1" x14ac:dyDescent="0.4">
      <c r="A4108" s="71" t="s">
        <v>6067</v>
      </c>
      <c r="B4108" s="73">
        <v>530795</v>
      </c>
      <c r="C4108" s="71" t="s">
        <v>170</v>
      </c>
      <c r="D4108" s="71" t="s">
        <v>185</v>
      </c>
    </row>
    <row r="4109" spans="1:4" ht="73" thickBot="1" x14ac:dyDescent="0.4">
      <c r="A4109" s="71" t="s">
        <v>6068</v>
      </c>
      <c r="B4109" s="73">
        <v>590072</v>
      </c>
      <c r="C4109" s="71" t="s">
        <v>6069</v>
      </c>
      <c r="D4109" s="71" t="s">
        <v>525</v>
      </c>
    </row>
    <row r="4110" spans="1:4" ht="58.5" thickBot="1" x14ac:dyDescent="0.4">
      <c r="A4110" s="71" t="s">
        <v>6070</v>
      </c>
      <c r="B4110" s="73">
        <v>520056</v>
      </c>
      <c r="C4110" s="71" t="s">
        <v>6071</v>
      </c>
      <c r="D4110" s="71" t="s">
        <v>525</v>
      </c>
    </row>
    <row r="4111" spans="1:4" ht="73" thickBot="1" x14ac:dyDescent="0.4">
      <c r="A4111" s="71" t="s">
        <v>6072</v>
      </c>
      <c r="B4111" s="71" t="s">
        <v>170</v>
      </c>
      <c r="C4111" s="71" t="s">
        <v>6073</v>
      </c>
      <c r="D4111" s="71" t="s">
        <v>261</v>
      </c>
    </row>
    <row r="4112" spans="1:4" ht="58.5" thickBot="1" x14ac:dyDescent="0.4">
      <c r="A4112" s="71" t="s">
        <v>6074</v>
      </c>
      <c r="B4112" s="73">
        <v>590071</v>
      </c>
      <c r="C4112" s="71" t="s">
        <v>6075</v>
      </c>
      <c r="D4112" s="71" t="s">
        <v>187</v>
      </c>
    </row>
    <row r="4113" spans="1:4" ht="58.5" thickBot="1" x14ac:dyDescent="0.4">
      <c r="A4113" s="71" t="s">
        <v>6076</v>
      </c>
      <c r="B4113" s="73">
        <v>533166</v>
      </c>
      <c r="C4113" s="71" t="s">
        <v>6077</v>
      </c>
      <c r="D4113" s="71" t="s">
        <v>2162</v>
      </c>
    </row>
    <row r="4114" spans="1:4" ht="58.5" thickBot="1" x14ac:dyDescent="0.4">
      <c r="A4114" s="71" t="s">
        <v>6078</v>
      </c>
      <c r="B4114" s="73">
        <v>500403</v>
      </c>
      <c r="C4114" s="71" t="s">
        <v>6079</v>
      </c>
      <c r="D4114" s="71" t="s">
        <v>525</v>
      </c>
    </row>
    <row r="4115" spans="1:4" ht="87.5" thickBot="1" x14ac:dyDescent="0.4">
      <c r="A4115" s="71" t="s">
        <v>6080</v>
      </c>
      <c r="B4115" s="73">
        <v>500404</v>
      </c>
      <c r="C4115" s="71" t="s">
        <v>6081</v>
      </c>
      <c r="D4115" s="71" t="s">
        <v>202</v>
      </c>
    </row>
    <row r="4116" spans="1:4" ht="58.5" thickBot="1" x14ac:dyDescent="0.4">
      <c r="A4116" s="71" t="s">
        <v>6082</v>
      </c>
      <c r="B4116" s="73">
        <v>531433</v>
      </c>
      <c r="C4116" s="71" t="s">
        <v>170</v>
      </c>
      <c r="D4116" s="71" t="s">
        <v>187</v>
      </c>
    </row>
    <row r="4117" spans="1:4" ht="87.5" thickBot="1" x14ac:dyDescent="0.4">
      <c r="A4117" s="71" t="s">
        <v>6083</v>
      </c>
      <c r="B4117" s="73">
        <v>541799</v>
      </c>
      <c r="C4117" s="71" t="s">
        <v>170</v>
      </c>
      <c r="D4117" s="71" t="s">
        <v>1772</v>
      </c>
    </row>
    <row r="4118" spans="1:4" ht="58.5" thickBot="1" x14ac:dyDescent="0.4">
      <c r="A4118" s="71" t="s">
        <v>6084</v>
      </c>
      <c r="B4118" s="73">
        <v>530953</v>
      </c>
      <c r="C4118" s="71" t="s">
        <v>170</v>
      </c>
      <c r="D4118" s="71" t="s">
        <v>230</v>
      </c>
    </row>
    <row r="4119" spans="1:4" ht="44" thickBot="1" x14ac:dyDescent="0.4">
      <c r="A4119" s="71" t="s">
        <v>6085</v>
      </c>
      <c r="B4119" s="73">
        <v>537253</v>
      </c>
      <c r="C4119" s="71" t="s">
        <v>170</v>
      </c>
      <c r="D4119" s="71" t="s">
        <v>208</v>
      </c>
    </row>
    <row r="4120" spans="1:4" ht="58.5" thickBot="1" x14ac:dyDescent="0.4">
      <c r="A4120" s="71" t="s">
        <v>6086</v>
      </c>
      <c r="B4120" s="73">
        <v>532711</v>
      </c>
      <c r="C4120" s="71" t="s">
        <v>6087</v>
      </c>
      <c r="D4120" s="71" t="s">
        <v>568</v>
      </c>
    </row>
    <row r="4121" spans="1:4" ht="58.5" thickBot="1" x14ac:dyDescent="0.4">
      <c r="A4121" s="71" t="s">
        <v>6088</v>
      </c>
      <c r="B4121" s="73">
        <v>521232</v>
      </c>
      <c r="C4121" s="71" t="s">
        <v>170</v>
      </c>
      <c r="D4121" s="71" t="s">
        <v>192</v>
      </c>
    </row>
    <row r="4122" spans="1:4" ht="73" thickBot="1" x14ac:dyDescent="0.4">
      <c r="A4122" s="71" t="s">
        <v>6089</v>
      </c>
      <c r="B4122" s="73">
        <v>523425</v>
      </c>
      <c r="C4122" s="71" t="s">
        <v>6090</v>
      </c>
      <c r="D4122" s="74" t="s">
        <v>726</v>
      </c>
    </row>
    <row r="4123" spans="1:4" ht="73" thickBot="1" x14ac:dyDescent="0.4">
      <c r="A4123" s="71" t="s">
        <v>6091</v>
      </c>
      <c r="B4123" s="73">
        <v>501110</v>
      </c>
      <c r="C4123" s="71" t="s">
        <v>170</v>
      </c>
      <c r="D4123" s="71" t="s">
        <v>153</v>
      </c>
    </row>
    <row r="4124" spans="1:4" ht="58.5" thickBot="1" x14ac:dyDescent="0.4">
      <c r="A4124" s="71" t="s">
        <v>6092</v>
      </c>
      <c r="B4124" s="73">
        <v>530845</v>
      </c>
      <c r="C4124" s="71" t="s">
        <v>170</v>
      </c>
      <c r="D4124" s="71" t="s">
        <v>218</v>
      </c>
    </row>
    <row r="4125" spans="1:4" ht="58.5" thickBot="1" x14ac:dyDescent="0.4">
      <c r="A4125" s="71" t="s">
        <v>6093</v>
      </c>
      <c r="B4125" s="73">
        <v>539574</v>
      </c>
      <c r="C4125" s="71" t="s">
        <v>170</v>
      </c>
      <c r="D4125" s="71" t="s">
        <v>187</v>
      </c>
    </row>
    <row r="4126" spans="1:4" ht="73" thickBot="1" x14ac:dyDescent="0.4">
      <c r="A4126" s="71" t="s">
        <v>6094</v>
      </c>
      <c r="B4126" s="73">
        <v>535141</v>
      </c>
      <c r="C4126" s="71" t="s">
        <v>170</v>
      </c>
      <c r="D4126" s="71" t="s">
        <v>256</v>
      </c>
    </row>
    <row r="4127" spans="1:4" ht="44" thickBot="1" x14ac:dyDescent="0.4">
      <c r="A4127" s="71" t="s">
        <v>6095</v>
      </c>
      <c r="B4127" s="73">
        <v>512179</v>
      </c>
      <c r="C4127" s="71" t="s">
        <v>6096</v>
      </c>
      <c r="D4127" s="71" t="s">
        <v>256</v>
      </c>
    </row>
    <row r="4128" spans="1:4" ht="58.5" thickBot="1" x14ac:dyDescent="0.4">
      <c r="A4128" s="71" t="s">
        <v>6097</v>
      </c>
      <c r="B4128" s="73">
        <v>530735</v>
      </c>
      <c r="C4128" s="71" t="s">
        <v>170</v>
      </c>
      <c r="D4128" s="71" t="s">
        <v>230</v>
      </c>
    </row>
    <row r="4129" spans="1:4" ht="58.5" thickBot="1" x14ac:dyDescent="0.4">
      <c r="A4129" s="71" t="s">
        <v>6098</v>
      </c>
      <c r="B4129" s="73">
        <v>530735</v>
      </c>
      <c r="C4129" s="71" t="s">
        <v>170</v>
      </c>
      <c r="D4129" s="71" t="s">
        <v>230</v>
      </c>
    </row>
    <row r="4130" spans="1:4" ht="44" thickBot="1" x14ac:dyDescent="0.4">
      <c r="A4130" s="71" t="s">
        <v>6099</v>
      </c>
      <c r="B4130" s="73">
        <v>530883</v>
      </c>
      <c r="C4130" s="71" t="s">
        <v>170</v>
      </c>
      <c r="D4130" s="71" t="s">
        <v>314</v>
      </c>
    </row>
    <row r="4131" spans="1:4" ht="73" thickBot="1" x14ac:dyDescent="0.4">
      <c r="A4131" s="71" t="s">
        <v>6100</v>
      </c>
      <c r="B4131" s="73">
        <v>531699</v>
      </c>
      <c r="C4131" s="71" t="s">
        <v>170</v>
      </c>
      <c r="D4131" s="71" t="s">
        <v>935</v>
      </c>
    </row>
    <row r="4132" spans="1:4" ht="73" thickBot="1" x14ac:dyDescent="0.4">
      <c r="A4132" s="71" t="s">
        <v>6101</v>
      </c>
      <c r="B4132" s="73">
        <v>540269</v>
      </c>
      <c r="C4132" s="71" t="s">
        <v>170</v>
      </c>
      <c r="D4132" s="71" t="s">
        <v>284</v>
      </c>
    </row>
    <row r="4133" spans="1:4" ht="58.5" thickBot="1" x14ac:dyDescent="0.4">
      <c r="A4133" s="71" t="s">
        <v>6102</v>
      </c>
      <c r="B4133" s="73">
        <v>512527</v>
      </c>
      <c r="C4133" s="71" t="s">
        <v>170</v>
      </c>
      <c r="D4133" s="71" t="s">
        <v>185</v>
      </c>
    </row>
    <row r="4134" spans="1:4" ht="58.5" thickBot="1" x14ac:dyDescent="0.4">
      <c r="A4134" s="71" t="s">
        <v>6103</v>
      </c>
      <c r="B4134" s="73">
        <v>512527</v>
      </c>
      <c r="C4134" s="71" t="s">
        <v>170</v>
      </c>
      <c r="D4134" s="71" t="s">
        <v>185</v>
      </c>
    </row>
    <row r="4135" spans="1:4" ht="58.5" thickBot="1" x14ac:dyDescent="0.4">
      <c r="A4135" s="71" t="s">
        <v>6104</v>
      </c>
      <c r="B4135" s="73">
        <v>521180</v>
      </c>
      <c r="C4135" s="71" t="s">
        <v>6105</v>
      </c>
      <c r="D4135" s="71" t="s">
        <v>185</v>
      </c>
    </row>
    <row r="4136" spans="1:4" ht="73" thickBot="1" x14ac:dyDescent="0.4">
      <c r="A4136" s="71" t="s">
        <v>6106</v>
      </c>
      <c r="B4136" s="73">
        <v>523842</v>
      </c>
      <c r="C4136" s="71" t="s">
        <v>170</v>
      </c>
      <c r="D4136" s="71" t="s">
        <v>284</v>
      </c>
    </row>
    <row r="4137" spans="1:4" ht="44" thickBot="1" x14ac:dyDescent="0.4">
      <c r="A4137" s="71" t="s">
        <v>6107</v>
      </c>
      <c r="B4137" s="73">
        <v>532070</v>
      </c>
      <c r="C4137" s="71" t="s">
        <v>170</v>
      </c>
      <c r="D4137" s="71" t="s">
        <v>164</v>
      </c>
    </row>
    <row r="4138" spans="1:4" ht="29.5" thickBot="1" x14ac:dyDescent="0.4">
      <c r="A4138" s="71" t="s">
        <v>6108</v>
      </c>
      <c r="B4138" s="73">
        <v>523283</v>
      </c>
      <c r="C4138" s="71" t="s">
        <v>6109</v>
      </c>
      <c r="D4138" s="71" t="s">
        <v>596</v>
      </c>
    </row>
    <row r="4139" spans="1:4" ht="58.5" thickBot="1" x14ac:dyDescent="0.4">
      <c r="A4139" s="71" t="s">
        <v>6110</v>
      </c>
      <c r="B4139" s="73">
        <v>539835</v>
      </c>
      <c r="C4139" s="71" t="s">
        <v>170</v>
      </c>
      <c r="D4139" s="71" t="s">
        <v>187</v>
      </c>
    </row>
    <row r="4140" spans="1:4" ht="58.5" thickBot="1" x14ac:dyDescent="0.4">
      <c r="A4140" s="71" t="s">
        <v>6111</v>
      </c>
      <c r="B4140" s="73">
        <v>519234</v>
      </c>
      <c r="C4140" s="71" t="s">
        <v>6112</v>
      </c>
      <c r="D4140" s="71" t="s">
        <v>419</v>
      </c>
    </row>
    <row r="4141" spans="1:4" ht="58.5" thickBot="1" x14ac:dyDescent="0.4">
      <c r="A4141" s="71" t="s">
        <v>6113</v>
      </c>
      <c r="B4141" s="73">
        <v>780008</v>
      </c>
      <c r="C4141" s="71" t="s">
        <v>170</v>
      </c>
      <c r="D4141" s="71" t="s">
        <v>261</v>
      </c>
    </row>
    <row r="4142" spans="1:4" ht="58.5" thickBot="1" x14ac:dyDescent="0.4">
      <c r="A4142" s="71" t="s">
        <v>6114</v>
      </c>
      <c r="B4142" s="73">
        <v>541701</v>
      </c>
      <c r="C4142" s="71" t="s">
        <v>170</v>
      </c>
      <c r="D4142" s="71" t="s">
        <v>493</v>
      </c>
    </row>
    <row r="4143" spans="1:4" ht="58.5" thickBot="1" x14ac:dyDescent="0.4">
      <c r="A4143" s="71" t="s">
        <v>6115</v>
      </c>
      <c r="B4143" s="73">
        <v>526133</v>
      </c>
      <c r="C4143" s="71" t="s">
        <v>170</v>
      </c>
      <c r="D4143" s="71" t="s">
        <v>185</v>
      </c>
    </row>
    <row r="4144" spans="1:4" ht="102" thickBot="1" x14ac:dyDescent="0.4">
      <c r="A4144" s="71" t="s">
        <v>6116</v>
      </c>
      <c r="B4144" s="73">
        <v>540168</v>
      </c>
      <c r="C4144" s="71" t="s">
        <v>170</v>
      </c>
      <c r="D4144" s="71" t="s">
        <v>187</v>
      </c>
    </row>
    <row r="4145" spans="1:4" ht="44" thickBot="1" x14ac:dyDescent="0.4">
      <c r="A4145" s="71" t="s">
        <v>6117</v>
      </c>
      <c r="B4145" s="73">
        <v>511539</v>
      </c>
      <c r="C4145" s="71" t="s">
        <v>170</v>
      </c>
      <c r="D4145" s="71" t="s">
        <v>153</v>
      </c>
    </row>
    <row r="4146" spans="1:4" ht="58.5" thickBot="1" x14ac:dyDescent="0.4">
      <c r="A4146" s="71" t="s">
        <v>6118</v>
      </c>
      <c r="B4146" s="73">
        <v>532509</v>
      </c>
      <c r="C4146" s="71" t="s">
        <v>6119</v>
      </c>
      <c r="D4146" s="71" t="s">
        <v>525</v>
      </c>
    </row>
    <row r="4147" spans="1:4" ht="58.5" thickBot="1" x14ac:dyDescent="0.4">
      <c r="A4147" s="71" t="s">
        <v>6120</v>
      </c>
      <c r="B4147" s="71" t="s">
        <v>170</v>
      </c>
      <c r="C4147" s="71" t="s">
        <v>6121</v>
      </c>
      <c r="D4147" s="71" t="s">
        <v>181</v>
      </c>
    </row>
    <row r="4148" spans="1:4" ht="116.5" thickBot="1" x14ac:dyDescent="0.4">
      <c r="A4148" s="71" t="s">
        <v>6122</v>
      </c>
      <c r="B4148" s="73">
        <v>530677</v>
      </c>
      <c r="C4148" s="71" t="s">
        <v>170</v>
      </c>
      <c r="D4148" s="71" t="s">
        <v>256</v>
      </c>
    </row>
    <row r="4149" spans="1:4" ht="116.5" thickBot="1" x14ac:dyDescent="0.4">
      <c r="A4149" s="71" t="s">
        <v>6123</v>
      </c>
      <c r="B4149" s="73">
        <v>530677</v>
      </c>
      <c r="C4149" s="71" t="s">
        <v>170</v>
      </c>
      <c r="D4149" s="71" t="s">
        <v>256</v>
      </c>
    </row>
    <row r="4150" spans="1:4" ht="58.5" thickBot="1" x14ac:dyDescent="0.4">
      <c r="A4150" s="71" t="s">
        <v>6124</v>
      </c>
      <c r="B4150" s="71" t="s">
        <v>170</v>
      </c>
      <c r="C4150" s="71" t="s">
        <v>6125</v>
      </c>
      <c r="D4150" s="71" t="s">
        <v>181</v>
      </c>
    </row>
    <row r="4151" spans="1:4" ht="58.5" thickBot="1" x14ac:dyDescent="0.4">
      <c r="A4151" s="71" t="s">
        <v>6126</v>
      </c>
      <c r="B4151" s="73">
        <v>509930</v>
      </c>
      <c r="C4151" s="71" t="s">
        <v>6127</v>
      </c>
      <c r="D4151" s="71" t="s">
        <v>290</v>
      </c>
    </row>
    <row r="4152" spans="1:4" ht="87.5" thickBot="1" x14ac:dyDescent="0.4">
      <c r="A4152" s="71" t="s">
        <v>6128</v>
      </c>
      <c r="B4152" s="73">
        <v>532904</v>
      </c>
      <c r="C4152" s="71" t="s">
        <v>6129</v>
      </c>
      <c r="D4152" s="71" t="s">
        <v>568</v>
      </c>
    </row>
    <row r="4153" spans="1:4" ht="87.5" thickBot="1" x14ac:dyDescent="0.4">
      <c r="A4153" s="71" t="s">
        <v>6130</v>
      </c>
      <c r="B4153" s="73">
        <v>532904</v>
      </c>
      <c r="C4153" s="71" t="s">
        <v>6129</v>
      </c>
      <c r="D4153" s="71" t="s">
        <v>568</v>
      </c>
    </row>
    <row r="4154" spans="1:4" ht="58.5" thickBot="1" x14ac:dyDescent="0.4">
      <c r="A4154" s="71" t="s">
        <v>6131</v>
      </c>
      <c r="B4154" s="73">
        <v>500405</v>
      </c>
      <c r="C4154" s="71" t="s">
        <v>6132</v>
      </c>
      <c r="D4154" s="71" t="s">
        <v>384</v>
      </c>
    </row>
    <row r="4155" spans="1:4" ht="58.5" thickBot="1" x14ac:dyDescent="0.4">
      <c r="A4155" s="71" t="s">
        <v>6133</v>
      </c>
      <c r="B4155" s="73">
        <v>534733</v>
      </c>
      <c r="C4155" s="71" t="s">
        <v>170</v>
      </c>
      <c r="D4155" s="71" t="s">
        <v>202</v>
      </c>
    </row>
    <row r="4156" spans="1:4" ht="44" thickBot="1" x14ac:dyDescent="0.4">
      <c r="A4156" s="71" t="s">
        <v>6134</v>
      </c>
      <c r="B4156" s="73">
        <v>531638</v>
      </c>
      <c r="C4156" s="71" t="s">
        <v>170</v>
      </c>
      <c r="D4156" s="71" t="s">
        <v>493</v>
      </c>
    </row>
    <row r="4157" spans="1:4" ht="58.5" thickBot="1" x14ac:dyDescent="0.4">
      <c r="A4157" s="71" t="s">
        <v>6135</v>
      </c>
      <c r="B4157" s="73">
        <v>518075</v>
      </c>
      <c r="C4157" s="71" t="s">
        <v>170</v>
      </c>
      <c r="D4157" s="71" t="s">
        <v>202</v>
      </c>
    </row>
    <row r="4158" spans="1:4" ht="58.5" thickBot="1" x14ac:dyDescent="0.4">
      <c r="A4158" s="71" t="s">
        <v>6136</v>
      </c>
      <c r="B4158" s="73">
        <v>533298</v>
      </c>
      <c r="C4158" s="71" t="s">
        <v>6137</v>
      </c>
      <c r="D4158" s="71" t="s">
        <v>712</v>
      </c>
    </row>
    <row r="4159" spans="1:4" ht="73" thickBot="1" x14ac:dyDescent="0.4">
      <c r="A4159" s="71" t="s">
        <v>6138</v>
      </c>
      <c r="B4159" s="73">
        <v>517530</v>
      </c>
      <c r="C4159" s="71" t="s">
        <v>6139</v>
      </c>
      <c r="D4159" s="71" t="s">
        <v>440</v>
      </c>
    </row>
    <row r="4160" spans="1:4" ht="58.5" thickBot="1" x14ac:dyDescent="0.4">
      <c r="A4160" s="71" t="s">
        <v>6140</v>
      </c>
      <c r="B4160" s="73">
        <v>530185</v>
      </c>
      <c r="C4160" s="71" t="s">
        <v>170</v>
      </c>
      <c r="D4160" s="71" t="s">
        <v>185</v>
      </c>
    </row>
    <row r="4161" spans="1:4" ht="58.5" thickBot="1" x14ac:dyDescent="0.4">
      <c r="A4161" s="71" t="s">
        <v>6141</v>
      </c>
      <c r="B4161" s="71" t="s">
        <v>170</v>
      </c>
      <c r="C4161" s="71" t="s">
        <v>6142</v>
      </c>
      <c r="D4161" s="71" t="s">
        <v>181</v>
      </c>
    </row>
    <row r="4162" spans="1:4" ht="44" thickBot="1" x14ac:dyDescent="0.4">
      <c r="A4162" s="71" t="s">
        <v>6143</v>
      </c>
      <c r="B4162" s="73">
        <v>539253</v>
      </c>
      <c r="C4162" s="71" t="s">
        <v>170</v>
      </c>
      <c r="D4162" s="71" t="s">
        <v>187</v>
      </c>
    </row>
    <row r="4163" spans="1:4" ht="44" thickBot="1" x14ac:dyDescent="0.4">
      <c r="A4163" s="71" t="s">
        <v>6144</v>
      </c>
      <c r="B4163" s="73">
        <v>539253</v>
      </c>
      <c r="C4163" s="71" t="s">
        <v>170</v>
      </c>
      <c r="D4163" s="71" t="s">
        <v>187</v>
      </c>
    </row>
    <row r="4164" spans="1:4" ht="44" thickBot="1" x14ac:dyDescent="0.4">
      <c r="A4164" s="71" t="s">
        <v>6145</v>
      </c>
      <c r="B4164" s="73">
        <v>500336</v>
      </c>
      <c r="C4164" s="71" t="s">
        <v>6146</v>
      </c>
      <c r="D4164" s="71" t="s">
        <v>159</v>
      </c>
    </row>
    <row r="4165" spans="1:4" ht="73" thickBot="1" x14ac:dyDescent="0.4">
      <c r="A4165" s="71" t="s">
        <v>6147</v>
      </c>
      <c r="B4165" s="73">
        <v>533101</v>
      </c>
      <c r="C4165" s="71" t="s">
        <v>170</v>
      </c>
      <c r="D4165" s="71" t="s">
        <v>185</v>
      </c>
    </row>
    <row r="4166" spans="1:4" ht="87.5" thickBot="1" x14ac:dyDescent="0.4">
      <c r="A4166" s="71" t="s">
        <v>6148</v>
      </c>
      <c r="B4166" s="73">
        <v>532874</v>
      </c>
      <c r="C4166" s="71" t="s">
        <v>170</v>
      </c>
      <c r="D4166" s="71" t="s">
        <v>309</v>
      </c>
    </row>
    <row r="4167" spans="1:4" ht="58.5" thickBot="1" x14ac:dyDescent="0.4">
      <c r="A4167" s="71" t="s">
        <v>6149</v>
      </c>
      <c r="B4167" s="73">
        <v>511185</v>
      </c>
      <c r="C4167" s="71" t="s">
        <v>170</v>
      </c>
      <c r="D4167" s="71" t="s">
        <v>491</v>
      </c>
    </row>
    <row r="4168" spans="1:4" ht="73" thickBot="1" x14ac:dyDescent="0.4">
      <c r="A4168" s="71" t="s">
        <v>6150</v>
      </c>
      <c r="B4168" s="73">
        <v>521200</v>
      </c>
      <c r="C4168" s="71" t="s">
        <v>6151</v>
      </c>
      <c r="D4168" s="71" t="s">
        <v>185</v>
      </c>
    </row>
    <row r="4169" spans="1:4" ht="73" thickBot="1" x14ac:dyDescent="0.4">
      <c r="A4169" s="71" t="s">
        <v>6152</v>
      </c>
      <c r="B4169" s="73">
        <v>514138</v>
      </c>
      <c r="C4169" s="71" t="s">
        <v>170</v>
      </c>
      <c r="D4169" s="71" t="s">
        <v>185</v>
      </c>
    </row>
    <row r="4170" spans="1:4" ht="73" thickBot="1" x14ac:dyDescent="0.4">
      <c r="A4170" s="71" t="s">
        <v>6153</v>
      </c>
      <c r="B4170" s="73">
        <v>514140</v>
      </c>
      <c r="C4170" s="71" t="s">
        <v>170</v>
      </c>
      <c r="D4170" s="71" t="s">
        <v>185</v>
      </c>
    </row>
    <row r="4171" spans="1:4" ht="73" thickBot="1" x14ac:dyDescent="0.4">
      <c r="A4171" s="71" t="s">
        <v>6154</v>
      </c>
      <c r="B4171" s="73">
        <v>519604</v>
      </c>
      <c r="C4171" s="71" t="s">
        <v>6155</v>
      </c>
      <c r="D4171" s="71" t="s">
        <v>230</v>
      </c>
    </row>
    <row r="4172" spans="1:4" ht="73" thickBot="1" x14ac:dyDescent="0.4">
      <c r="A4172" s="71" t="s">
        <v>6156</v>
      </c>
      <c r="B4172" s="73">
        <v>532782</v>
      </c>
      <c r="C4172" s="71" t="s">
        <v>6157</v>
      </c>
      <c r="D4172" s="71" t="s">
        <v>185</v>
      </c>
    </row>
    <row r="4173" spans="1:4" ht="58.5" thickBot="1" x14ac:dyDescent="0.4">
      <c r="A4173" s="71" t="s">
        <v>6158</v>
      </c>
      <c r="B4173" s="71" t="s">
        <v>170</v>
      </c>
      <c r="C4173" s="71" t="s">
        <v>6159</v>
      </c>
      <c r="D4173" s="71" t="s">
        <v>181</v>
      </c>
    </row>
    <row r="4174" spans="1:4" ht="58.5" thickBot="1" x14ac:dyDescent="0.4">
      <c r="A4174" s="71" t="s">
        <v>6160</v>
      </c>
      <c r="B4174" s="73">
        <v>530239</v>
      </c>
      <c r="C4174" s="71" t="s">
        <v>6161</v>
      </c>
      <c r="D4174" s="71" t="s">
        <v>208</v>
      </c>
    </row>
    <row r="4175" spans="1:4" ht="87.5" thickBot="1" x14ac:dyDescent="0.4">
      <c r="A4175" s="71" t="s">
        <v>6162</v>
      </c>
      <c r="B4175" s="73">
        <v>531640</v>
      </c>
      <c r="C4175" s="71" t="s">
        <v>170</v>
      </c>
      <c r="D4175" s="71" t="s">
        <v>256</v>
      </c>
    </row>
    <row r="4176" spans="1:4" ht="44" thickBot="1" x14ac:dyDescent="0.4">
      <c r="A4176" s="71" t="s">
        <v>6163</v>
      </c>
      <c r="B4176" s="73">
        <v>537259</v>
      </c>
      <c r="C4176" s="71" t="s">
        <v>170</v>
      </c>
      <c r="D4176" s="71" t="s">
        <v>1117</v>
      </c>
    </row>
    <row r="4177" spans="1:4" ht="58.5" thickBot="1" x14ac:dyDescent="0.4">
      <c r="A4177" s="71" t="s">
        <v>6164</v>
      </c>
      <c r="B4177" s="73">
        <v>532667</v>
      </c>
      <c r="C4177" s="71" t="s">
        <v>6165</v>
      </c>
      <c r="D4177" s="71" t="s">
        <v>213</v>
      </c>
    </row>
    <row r="4178" spans="1:4" ht="58.5" thickBot="1" x14ac:dyDescent="0.4">
      <c r="A4178" s="71" t="s">
        <v>6166</v>
      </c>
      <c r="B4178" s="73">
        <v>531885</v>
      </c>
      <c r="C4178" s="71" t="s">
        <v>170</v>
      </c>
      <c r="D4178" s="71" t="s">
        <v>192</v>
      </c>
    </row>
    <row r="4179" spans="1:4" ht="58.5" thickBot="1" x14ac:dyDescent="0.4">
      <c r="A4179" s="71" t="s">
        <v>6167</v>
      </c>
      <c r="B4179" s="73">
        <v>531885</v>
      </c>
      <c r="C4179" s="71" t="s">
        <v>170</v>
      </c>
      <c r="D4179" s="71" t="s">
        <v>192</v>
      </c>
    </row>
    <row r="4180" spans="1:4" ht="44" thickBot="1" x14ac:dyDescent="0.4">
      <c r="A4180" s="71" t="s">
        <v>6168</v>
      </c>
      <c r="B4180" s="73">
        <v>523722</v>
      </c>
      <c r="C4180" s="71" t="s">
        <v>170</v>
      </c>
      <c r="D4180" s="71" t="s">
        <v>263</v>
      </c>
    </row>
    <row r="4181" spans="1:4" ht="73" thickBot="1" x14ac:dyDescent="0.4">
      <c r="A4181" s="71" t="s">
        <v>6169</v>
      </c>
      <c r="B4181" s="73">
        <v>503624</v>
      </c>
      <c r="C4181" s="71" t="s">
        <v>170</v>
      </c>
      <c r="D4181" s="71" t="s">
        <v>153</v>
      </c>
    </row>
    <row r="4182" spans="1:4" ht="58.5" thickBot="1" x14ac:dyDescent="0.4">
      <c r="A4182" s="71" t="s">
        <v>6170</v>
      </c>
      <c r="B4182" s="73">
        <v>539911</v>
      </c>
      <c r="C4182" s="71" t="s">
        <v>170</v>
      </c>
      <c r="D4182" s="71" t="s">
        <v>192</v>
      </c>
    </row>
    <row r="4183" spans="1:4" ht="58.5" thickBot="1" x14ac:dyDescent="0.4">
      <c r="A4183" s="71" t="s">
        <v>6171</v>
      </c>
      <c r="B4183" s="73">
        <v>524488</v>
      </c>
      <c r="C4183" s="71" t="s">
        <v>6172</v>
      </c>
      <c r="D4183" s="71" t="s">
        <v>218</v>
      </c>
    </row>
    <row r="4184" spans="1:4" ht="44" thickBot="1" x14ac:dyDescent="0.4">
      <c r="A4184" s="71" t="s">
        <v>6173</v>
      </c>
      <c r="B4184" s="73">
        <v>512449</v>
      </c>
      <c r="C4184" s="71" t="s">
        <v>170</v>
      </c>
      <c r="D4184" s="71" t="s">
        <v>150</v>
      </c>
    </row>
    <row r="4185" spans="1:4" ht="58.5" thickBot="1" x14ac:dyDescent="0.4">
      <c r="A4185" s="71" t="s">
        <v>6174</v>
      </c>
      <c r="B4185" s="73">
        <v>505590</v>
      </c>
      <c r="C4185" s="71" t="s">
        <v>170</v>
      </c>
      <c r="D4185" s="71" t="s">
        <v>185</v>
      </c>
    </row>
    <row r="4186" spans="1:4" ht="58.5" thickBot="1" x14ac:dyDescent="0.4">
      <c r="A4186" s="71" t="s">
        <v>6175</v>
      </c>
      <c r="B4186" s="73">
        <v>539041</v>
      </c>
      <c r="C4186" s="71" t="s">
        <v>170</v>
      </c>
      <c r="D4186" s="71" t="s">
        <v>192</v>
      </c>
    </row>
    <row r="4187" spans="1:4" ht="44" thickBot="1" x14ac:dyDescent="0.4">
      <c r="A4187" s="71" t="s">
        <v>6176</v>
      </c>
      <c r="B4187" s="73">
        <v>503659</v>
      </c>
      <c r="C4187" s="71" t="s">
        <v>170</v>
      </c>
      <c r="D4187" s="71" t="s">
        <v>591</v>
      </c>
    </row>
    <row r="4188" spans="1:4" ht="87.5" thickBot="1" x14ac:dyDescent="0.4">
      <c r="A4188" s="71" t="s">
        <v>6177</v>
      </c>
      <c r="B4188" s="73">
        <v>506863</v>
      </c>
      <c r="C4188" s="71" t="s">
        <v>170</v>
      </c>
      <c r="D4188" s="71" t="s">
        <v>365</v>
      </c>
    </row>
    <row r="4189" spans="1:4" ht="58.5" thickBot="1" x14ac:dyDescent="0.4">
      <c r="A4189" s="71" t="s">
        <v>6178</v>
      </c>
      <c r="B4189" s="73">
        <v>503816</v>
      </c>
      <c r="C4189" s="71" t="s">
        <v>170</v>
      </c>
      <c r="D4189" s="71" t="s">
        <v>185</v>
      </c>
    </row>
    <row r="4190" spans="1:4" ht="73" thickBot="1" x14ac:dyDescent="0.4">
      <c r="A4190" s="71" t="s">
        <v>6179</v>
      </c>
      <c r="B4190" s="73">
        <v>531909</v>
      </c>
      <c r="C4190" s="71" t="s">
        <v>170</v>
      </c>
      <c r="D4190" s="71" t="s">
        <v>256</v>
      </c>
    </row>
    <row r="4191" spans="1:4" ht="87.5" thickBot="1" x14ac:dyDescent="0.4">
      <c r="A4191" s="71" t="s">
        <v>6180</v>
      </c>
      <c r="B4191" s="73">
        <v>539406</v>
      </c>
      <c r="C4191" s="71" t="s">
        <v>170</v>
      </c>
      <c r="D4191" s="71" t="s">
        <v>192</v>
      </c>
    </row>
    <row r="4192" spans="1:4" ht="44" thickBot="1" x14ac:dyDescent="0.4">
      <c r="A4192" s="71" t="s">
        <v>6181</v>
      </c>
      <c r="B4192" s="73">
        <v>503310</v>
      </c>
      <c r="C4192" s="71" t="s">
        <v>6182</v>
      </c>
      <c r="D4192" s="71" t="s">
        <v>185</v>
      </c>
    </row>
    <row r="4193" spans="1:4" ht="58.5" thickBot="1" x14ac:dyDescent="0.4">
      <c r="A4193" s="71" t="s">
        <v>6183</v>
      </c>
      <c r="B4193" s="73">
        <v>539353</v>
      </c>
      <c r="C4193" s="71" t="s">
        <v>170</v>
      </c>
      <c r="D4193" s="71" t="s">
        <v>525</v>
      </c>
    </row>
    <row r="4194" spans="1:4" ht="58.5" thickBot="1" x14ac:dyDescent="0.4">
      <c r="A4194" s="71" t="s">
        <v>6184</v>
      </c>
      <c r="B4194" s="73">
        <v>500407</v>
      </c>
      <c r="C4194" s="71" t="s">
        <v>6185</v>
      </c>
      <c r="D4194" s="71" t="s">
        <v>525</v>
      </c>
    </row>
    <row r="4195" spans="1:4" ht="44" thickBot="1" x14ac:dyDescent="0.4">
      <c r="A4195" s="71" t="s">
        <v>6186</v>
      </c>
      <c r="B4195" s="73">
        <v>531003</v>
      </c>
      <c r="C4195" s="71" t="s">
        <v>170</v>
      </c>
      <c r="D4195" s="71" t="s">
        <v>187</v>
      </c>
    </row>
    <row r="4196" spans="1:4" ht="73" thickBot="1" x14ac:dyDescent="0.4">
      <c r="A4196" s="71" t="s">
        <v>6187</v>
      </c>
      <c r="B4196" s="73">
        <v>526365</v>
      </c>
      <c r="C4196" s="71" t="s">
        <v>170</v>
      </c>
      <c r="D4196" s="71" t="s">
        <v>284</v>
      </c>
    </row>
    <row r="4197" spans="1:4" ht="131" thickBot="1" x14ac:dyDescent="0.4">
      <c r="A4197" s="71" t="s">
        <v>6188</v>
      </c>
      <c r="B4197" s="73">
        <v>512257</v>
      </c>
      <c r="C4197" s="71" t="s">
        <v>170</v>
      </c>
      <c r="D4197" s="71" t="s">
        <v>159</v>
      </c>
    </row>
    <row r="4198" spans="1:4" ht="73" thickBot="1" x14ac:dyDescent="0.4">
      <c r="A4198" s="71" t="s">
        <v>6189</v>
      </c>
      <c r="B4198" s="73">
        <v>510245</v>
      </c>
      <c r="C4198" s="71" t="s">
        <v>170</v>
      </c>
      <c r="D4198" s="71" t="s">
        <v>192</v>
      </c>
    </row>
    <row r="4199" spans="1:4" ht="87.5" thickBot="1" x14ac:dyDescent="0.4">
      <c r="A4199" s="71" t="s">
        <v>6190</v>
      </c>
      <c r="B4199" s="73">
        <v>501386</v>
      </c>
      <c r="C4199" s="71" t="s">
        <v>170</v>
      </c>
      <c r="D4199" s="71" t="s">
        <v>153</v>
      </c>
    </row>
    <row r="4200" spans="1:4" ht="58.5" thickBot="1" x14ac:dyDescent="0.4">
      <c r="A4200" s="71" t="s">
        <v>6191</v>
      </c>
      <c r="B4200" s="73">
        <v>530585</v>
      </c>
      <c r="C4200" s="71" t="s">
        <v>170</v>
      </c>
      <c r="D4200" s="71" t="s">
        <v>153</v>
      </c>
    </row>
    <row r="4201" spans="1:4" ht="58.5" thickBot="1" x14ac:dyDescent="0.4">
      <c r="A4201" s="71" t="s">
        <v>6192</v>
      </c>
      <c r="B4201" s="73">
        <v>532051</v>
      </c>
      <c r="C4201" s="71" t="s">
        <v>6193</v>
      </c>
      <c r="D4201" s="71" t="s">
        <v>213</v>
      </c>
    </row>
    <row r="4202" spans="1:4" ht="73" thickBot="1" x14ac:dyDescent="0.4">
      <c r="A4202" s="71" t="s">
        <v>6194</v>
      </c>
      <c r="B4202" s="73">
        <v>522215</v>
      </c>
      <c r="C4202" s="71" t="s">
        <v>170</v>
      </c>
      <c r="D4202" s="71" t="s">
        <v>178</v>
      </c>
    </row>
    <row r="4203" spans="1:4" ht="87.5" thickBot="1" x14ac:dyDescent="0.4">
      <c r="A4203" s="71" t="s">
        <v>6195</v>
      </c>
      <c r="B4203" s="73">
        <v>517201</v>
      </c>
      <c r="C4203" s="71" t="s">
        <v>170</v>
      </c>
      <c r="D4203" s="71" t="s">
        <v>712</v>
      </c>
    </row>
    <row r="4204" spans="1:4" ht="58.5" thickBot="1" x14ac:dyDescent="0.4">
      <c r="A4204" s="71" t="s">
        <v>6196</v>
      </c>
      <c r="B4204" s="73">
        <v>531637</v>
      </c>
      <c r="C4204" s="71" t="s">
        <v>170</v>
      </c>
      <c r="D4204" s="71" t="s">
        <v>208</v>
      </c>
    </row>
    <row r="4205" spans="1:4" ht="73" thickBot="1" x14ac:dyDescent="0.4">
      <c r="A4205" s="71" t="s">
        <v>6197</v>
      </c>
      <c r="B4205" s="73">
        <v>512359</v>
      </c>
      <c r="C4205" s="71" t="s">
        <v>170</v>
      </c>
      <c r="D4205" s="71" t="s">
        <v>192</v>
      </c>
    </row>
    <row r="4206" spans="1:4" ht="44" thickBot="1" x14ac:dyDescent="0.4">
      <c r="A4206" s="71" t="s">
        <v>6198</v>
      </c>
      <c r="B4206" s="73">
        <v>531499</v>
      </c>
      <c r="C4206" s="71" t="s">
        <v>170</v>
      </c>
      <c r="D4206" s="71" t="s">
        <v>185</v>
      </c>
    </row>
    <row r="4207" spans="1:4" ht="73" thickBot="1" x14ac:dyDescent="0.4">
      <c r="A4207" s="71" t="s">
        <v>6199</v>
      </c>
      <c r="B4207" s="73">
        <v>539682</v>
      </c>
      <c r="C4207" s="71" t="s">
        <v>170</v>
      </c>
      <c r="D4207" s="71" t="s">
        <v>275</v>
      </c>
    </row>
    <row r="4208" spans="1:4" ht="58.5" thickBot="1" x14ac:dyDescent="0.4">
      <c r="A4208" s="71" t="s">
        <v>6200</v>
      </c>
      <c r="B4208" s="73">
        <v>511447</v>
      </c>
      <c r="C4208" s="71" t="s">
        <v>170</v>
      </c>
      <c r="D4208" s="71" t="s">
        <v>176</v>
      </c>
    </row>
    <row r="4209" spans="1:4" ht="87.5" thickBot="1" x14ac:dyDescent="0.4">
      <c r="A4209" s="71" t="s">
        <v>6201</v>
      </c>
      <c r="B4209" s="73">
        <v>539278</v>
      </c>
      <c r="C4209" s="71" t="s">
        <v>170</v>
      </c>
      <c r="D4209" s="71" t="s">
        <v>153</v>
      </c>
    </row>
    <row r="4210" spans="1:4" ht="58.5" thickBot="1" x14ac:dyDescent="0.4">
      <c r="A4210" s="71" t="s">
        <v>6202</v>
      </c>
      <c r="B4210" s="73">
        <v>517385</v>
      </c>
      <c r="C4210" s="71" t="s">
        <v>6203</v>
      </c>
      <c r="D4210" s="71" t="s">
        <v>539</v>
      </c>
    </row>
    <row r="4211" spans="1:4" ht="73" thickBot="1" x14ac:dyDescent="0.4">
      <c r="A4211" s="71" t="s">
        <v>6204</v>
      </c>
      <c r="B4211" s="73">
        <v>524470</v>
      </c>
      <c r="C4211" s="71" t="s">
        <v>170</v>
      </c>
      <c r="D4211" s="71" t="s">
        <v>208</v>
      </c>
    </row>
    <row r="4212" spans="1:4" ht="73" thickBot="1" x14ac:dyDescent="0.4">
      <c r="A4212" s="71" t="s">
        <v>6205</v>
      </c>
      <c r="B4212" s="73">
        <v>524470</v>
      </c>
      <c r="C4212" s="71" t="s">
        <v>170</v>
      </c>
      <c r="D4212" s="71" t="s">
        <v>208</v>
      </c>
    </row>
    <row r="4213" spans="1:4" ht="44" thickBot="1" x14ac:dyDescent="0.4">
      <c r="A4213" s="71" t="s">
        <v>6206</v>
      </c>
      <c r="B4213" s="73">
        <v>533157</v>
      </c>
      <c r="C4213" s="71" t="s">
        <v>6207</v>
      </c>
      <c r="D4213" s="71" t="s">
        <v>208</v>
      </c>
    </row>
    <row r="4214" spans="1:4" ht="29.5" thickBot="1" x14ac:dyDescent="0.4">
      <c r="A4214" s="71" t="s">
        <v>6208</v>
      </c>
      <c r="B4214" s="73">
        <v>532276</v>
      </c>
      <c r="C4214" s="71" t="s">
        <v>6209</v>
      </c>
      <c r="D4214" s="71" t="s">
        <v>488</v>
      </c>
    </row>
    <row r="4215" spans="1:4" ht="58.5" thickBot="1" x14ac:dyDescent="0.4">
      <c r="A4215" s="71" t="s">
        <v>6210</v>
      </c>
      <c r="B4215" s="73">
        <v>541929</v>
      </c>
      <c r="C4215" s="71" t="s">
        <v>170</v>
      </c>
      <c r="D4215" s="71" t="s">
        <v>1090</v>
      </c>
    </row>
    <row r="4216" spans="1:4" ht="58.5" thickBot="1" x14ac:dyDescent="0.4">
      <c r="A4216" s="71" t="s">
        <v>6211</v>
      </c>
      <c r="B4216" s="73">
        <v>539268</v>
      </c>
      <c r="C4216" s="71" t="s">
        <v>6212</v>
      </c>
      <c r="D4216" s="71" t="s">
        <v>208</v>
      </c>
    </row>
    <row r="4217" spans="1:4" ht="44" thickBot="1" x14ac:dyDescent="0.4">
      <c r="A4217" s="71" t="s">
        <v>6213</v>
      </c>
      <c r="B4217" s="73">
        <v>513307</v>
      </c>
      <c r="C4217" s="71" t="s">
        <v>170</v>
      </c>
      <c r="D4217" s="71" t="s">
        <v>475</v>
      </c>
    </row>
    <row r="4218" spans="1:4" ht="44" thickBot="1" x14ac:dyDescent="0.4">
      <c r="A4218" s="71" t="s">
        <v>6214</v>
      </c>
      <c r="B4218" s="73">
        <v>531173</v>
      </c>
      <c r="C4218" s="71" t="s">
        <v>170</v>
      </c>
      <c r="D4218" s="71" t="s">
        <v>208</v>
      </c>
    </row>
    <row r="4219" spans="1:4" ht="44" thickBot="1" x14ac:dyDescent="0.4">
      <c r="A4219" s="71" t="s">
        <v>6215</v>
      </c>
      <c r="B4219" s="73">
        <v>531173</v>
      </c>
      <c r="C4219" s="71" t="s">
        <v>170</v>
      </c>
      <c r="D4219" s="71" t="s">
        <v>208</v>
      </c>
    </row>
    <row r="4220" spans="1:4" ht="58.5" thickBot="1" x14ac:dyDescent="0.4">
      <c r="A4220" s="71" t="s">
        <v>6216</v>
      </c>
      <c r="B4220" s="73">
        <v>539842</v>
      </c>
      <c r="C4220" s="71" t="s">
        <v>170</v>
      </c>
      <c r="D4220" s="71" t="s">
        <v>365</v>
      </c>
    </row>
    <row r="4221" spans="1:4" ht="87.5" thickBot="1" x14ac:dyDescent="0.4">
      <c r="A4221" s="71" t="s">
        <v>6217</v>
      </c>
      <c r="B4221" s="73">
        <v>526506</v>
      </c>
      <c r="C4221" s="71" t="s">
        <v>170</v>
      </c>
      <c r="D4221" s="71" t="s">
        <v>153</v>
      </c>
    </row>
    <row r="4222" spans="1:4" ht="58.5" thickBot="1" x14ac:dyDescent="0.4">
      <c r="A4222" s="71" t="s">
        <v>6218</v>
      </c>
      <c r="B4222" s="73">
        <v>531432</v>
      </c>
      <c r="C4222" s="71" t="s">
        <v>170</v>
      </c>
      <c r="D4222" s="71" t="s">
        <v>187</v>
      </c>
    </row>
    <row r="4223" spans="1:4" ht="44" thickBot="1" x14ac:dyDescent="0.4">
      <c r="A4223" s="71" t="s">
        <v>6219</v>
      </c>
      <c r="B4223" s="73">
        <v>522294</v>
      </c>
      <c r="C4223" s="71" t="s">
        <v>170</v>
      </c>
      <c r="D4223" s="71" t="s">
        <v>178</v>
      </c>
    </row>
    <row r="4224" spans="1:4" ht="58.5" thickBot="1" x14ac:dyDescent="0.4">
      <c r="A4224" s="71" t="s">
        <v>6220</v>
      </c>
      <c r="B4224" s="73">
        <v>533553</v>
      </c>
      <c r="C4224" s="71" t="s">
        <v>170</v>
      </c>
      <c r="D4224" s="71" t="s">
        <v>213</v>
      </c>
    </row>
    <row r="4225" spans="1:4" ht="58.5" thickBot="1" x14ac:dyDescent="0.4">
      <c r="A4225" s="71" t="s">
        <v>6221</v>
      </c>
      <c r="B4225" s="73">
        <v>532444</v>
      </c>
      <c r="C4225" s="71" t="s">
        <v>170</v>
      </c>
      <c r="D4225" s="71" t="s">
        <v>263</v>
      </c>
    </row>
    <row r="4226" spans="1:4" ht="15" thickBot="1" x14ac:dyDescent="0.4">
      <c r="A4226" s="71" t="s">
        <v>6222</v>
      </c>
      <c r="B4226" s="73">
        <v>514142</v>
      </c>
      <c r="C4226" s="71" t="s">
        <v>6223</v>
      </c>
      <c r="D4226" s="71" t="s">
        <v>185</v>
      </c>
    </row>
    <row r="4227" spans="1:4" ht="44" thickBot="1" x14ac:dyDescent="0.4">
      <c r="A4227" s="71" t="s">
        <v>6224</v>
      </c>
      <c r="B4227" s="73">
        <v>539956</v>
      </c>
      <c r="C4227" s="71" t="s">
        <v>170</v>
      </c>
      <c r="D4227" s="71" t="s">
        <v>2307</v>
      </c>
    </row>
    <row r="4228" spans="1:4" ht="58.5" thickBot="1" x14ac:dyDescent="0.4">
      <c r="A4228" s="71" t="s">
        <v>6225</v>
      </c>
      <c r="B4228" s="73">
        <v>537392</v>
      </c>
      <c r="C4228" s="71" t="s">
        <v>170</v>
      </c>
      <c r="D4228" s="71" t="s">
        <v>339</v>
      </c>
    </row>
    <row r="4229" spans="1:4" ht="58.5" thickBot="1" x14ac:dyDescent="0.4">
      <c r="A4229" s="71" t="s">
        <v>6226</v>
      </c>
      <c r="B4229" s="73">
        <v>519483</v>
      </c>
      <c r="C4229" s="71" t="s">
        <v>170</v>
      </c>
      <c r="D4229" s="71" t="s">
        <v>192</v>
      </c>
    </row>
    <row r="4230" spans="1:4" ht="87.5" thickBot="1" x14ac:dyDescent="0.4">
      <c r="A4230" s="71" t="s">
        <v>6227</v>
      </c>
      <c r="B4230" s="73">
        <v>507785</v>
      </c>
      <c r="C4230" s="71" t="s">
        <v>6228</v>
      </c>
      <c r="D4230" s="71" t="s">
        <v>290</v>
      </c>
    </row>
    <row r="4231" spans="1:4" ht="73" thickBot="1" x14ac:dyDescent="0.4">
      <c r="A4231" s="71" t="s">
        <v>6229</v>
      </c>
      <c r="B4231" s="73">
        <v>532390</v>
      </c>
      <c r="C4231" s="71" t="s">
        <v>6230</v>
      </c>
      <c r="D4231" s="71" t="s">
        <v>371</v>
      </c>
    </row>
    <row r="4232" spans="1:4" ht="58.5" thickBot="1" x14ac:dyDescent="0.4">
      <c r="A4232" s="71" t="s">
        <v>6231</v>
      </c>
      <c r="B4232" s="73">
        <v>532890</v>
      </c>
      <c r="C4232" s="71" t="s">
        <v>6232</v>
      </c>
      <c r="D4232" s="71" t="s">
        <v>156</v>
      </c>
    </row>
    <row r="4233" spans="1:4" ht="73" thickBot="1" x14ac:dyDescent="0.4">
      <c r="A4233" s="71" t="s">
        <v>6233</v>
      </c>
      <c r="B4233" s="73">
        <v>505160</v>
      </c>
      <c r="C4233" s="71" t="s">
        <v>6234</v>
      </c>
      <c r="D4233" s="71" t="s">
        <v>525</v>
      </c>
    </row>
    <row r="4234" spans="1:4" ht="58.5" thickBot="1" x14ac:dyDescent="0.4">
      <c r="A4234" s="71" t="s">
        <v>6235</v>
      </c>
      <c r="B4234" s="73">
        <v>538987</v>
      </c>
      <c r="C4234" s="71" t="s">
        <v>170</v>
      </c>
      <c r="D4234" s="71" t="s">
        <v>525</v>
      </c>
    </row>
    <row r="4235" spans="1:4" ht="87.5" thickBot="1" x14ac:dyDescent="0.4">
      <c r="A4235" s="71" t="s">
        <v>6236</v>
      </c>
      <c r="B4235" s="73">
        <v>533200</v>
      </c>
      <c r="C4235" s="71" t="s">
        <v>6237</v>
      </c>
      <c r="D4235" s="71" t="s">
        <v>348</v>
      </c>
    </row>
    <row r="4236" spans="1:4" ht="58.5" thickBot="1" x14ac:dyDescent="0.4">
      <c r="A4236" s="71" t="s">
        <v>6238</v>
      </c>
      <c r="B4236" s="73">
        <v>541545</v>
      </c>
      <c r="C4236" s="71" t="s">
        <v>6239</v>
      </c>
      <c r="D4236" s="71" t="s">
        <v>348</v>
      </c>
    </row>
    <row r="4237" spans="1:4" ht="58.5" thickBot="1" x14ac:dyDescent="0.4">
      <c r="A4237" s="71" t="s">
        <v>6240</v>
      </c>
      <c r="B4237" s="73">
        <v>533170</v>
      </c>
      <c r="C4237" s="71" t="s">
        <v>170</v>
      </c>
      <c r="D4237" s="71" t="s">
        <v>190</v>
      </c>
    </row>
    <row r="4238" spans="1:4" ht="87.5" thickBot="1" x14ac:dyDescent="0.4">
      <c r="A4238" s="71" t="s">
        <v>6241</v>
      </c>
      <c r="B4238" s="73">
        <v>531426</v>
      </c>
      <c r="C4238" s="71" t="s">
        <v>6242</v>
      </c>
      <c r="D4238" s="71" t="s">
        <v>164</v>
      </c>
    </row>
    <row r="4239" spans="1:4" ht="73" thickBot="1" x14ac:dyDescent="0.4">
      <c r="A4239" s="71" t="s">
        <v>6243</v>
      </c>
      <c r="B4239" s="73">
        <v>521038</v>
      </c>
      <c r="C4239" s="71" t="s">
        <v>170</v>
      </c>
      <c r="D4239" s="71" t="s">
        <v>185</v>
      </c>
    </row>
    <row r="4240" spans="1:4" ht="73" thickBot="1" x14ac:dyDescent="0.4">
      <c r="A4240" s="71" t="s">
        <v>6244</v>
      </c>
      <c r="B4240" s="73">
        <v>500777</v>
      </c>
      <c r="C4240" s="71" t="s">
        <v>6245</v>
      </c>
      <c r="D4240" s="71" t="s">
        <v>218</v>
      </c>
    </row>
    <row r="4241" spans="1:4" ht="58.5" thickBot="1" x14ac:dyDescent="0.4">
      <c r="A4241" s="71" t="s">
        <v>6246</v>
      </c>
      <c r="B4241" s="73">
        <v>513540</v>
      </c>
      <c r="C4241" s="71" t="s">
        <v>170</v>
      </c>
      <c r="D4241" s="71" t="s">
        <v>493</v>
      </c>
    </row>
    <row r="4242" spans="1:4" ht="87.5" thickBot="1" x14ac:dyDescent="0.4">
      <c r="A4242" s="71" t="s">
        <v>6247</v>
      </c>
      <c r="B4242" s="73">
        <v>523419</v>
      </c>
      <c r="C4242" s="71" t="s">
        <v>6248</v>
      </c>
      <c r="D4242" s="71" t="s">
        <v>440</v>
      </c>
    </row>
    <row r="4243" spans="1:4" ht="73" thickBot="1" x14ac:dyDescent="0.4">
      <c r="A4243" s="71" t="s">
        <v>6249</v>
      </c>
      <c r="B4243" s="73">
        <v>522229</v>
      </c>
      <c r="C4243" s="71" t="s">
        <v>170</v>
      </c>
      <c r="D4243" s="71" t="s">
        <v>2654</v>
      </c>
    </row>
    <row r="4244" spans="1:4" ht="58.5" thickBot="1" x14ac:dyDescent="0.4">
      <c r="A4244" s="71" t="s">
        <v>6250</v>
      </c>
      <c r="B4244" s="73">
        <v>506854</v>
      </c>
      <c r="C4244" s="71" t="s">
        <v>170</v>
      </c>
      <c r="D4244" s="71" t="s">
        <v>218</v>
      </c>
    </row>
    <row r="4245" spans="1:4" ht="44" thickBot="1" x14ac:dyDescent="0.4">
      <c r="A4245" s="71" t="s">
        <v>6251</v>
      </c>
      <c r="B4245" s="73">
        <v>532790</v>
      </c>
      <c r="C4245" s="71" t="s">
        <v>6252</v>
      </c>
      <c r="D4245" s="71" t="s">
        <v>263</v>
      </c>
    </row>
    <row r="4246" spans="1:4" ht="58.5" thickBot="1" x14ac:dyDescent="0.4">
      <c r="A4246" s="71" t="s">
        <v>6253</v>
      </c>
      <c r="B4246" s="73">
        <v>532738</v>
      </c>
      <c r="C4246" s="71" t="s">
        <v>6254</v>
      </c>
      <c r="D4246" s="71" t="s">
        <v>568</v>
      </c>
    </row>
    <row r="4247" spans="1:4" ht="58.5" thickBot="1" x14ac:dyDescent="0.4">
      <c r="A4247" s="71" t="s">
        <v>6255</v>
      </c>
      <c r="B4247" s="73">
        <v>540332</v>
      </c>
      <c r="C4247" s="71" t="s">
        <v>170</v>
      </c>
      <c r="D4247" s="71" t="s">
        <v>192</v>
      </c>
    </row>
    <row r="4248" spans="1:4" ht="58.5" thickBot="1" x14ac:dyDescent="0.4">
      <c r="A4248" s="71" t="s">
        <v>6256</v>
      </c>
      <c r="B4248" s="73">
        <v>540332</v>
      </c>
      <c r="C4248" s="71" t="s">
        <v>170</v>
      </c>
      <c r="D4248" s="71" t="s">
        <v>192</v>
      </c>
    </row>
    <row r="4249" spans="1:4" ht="44" thickBot="1" x14ac:dyDescent="0.4">
      <c r="A4249" s="71" t="s">
        <v>6257</v>
      </c>
      <c r="B4249" s="73">
        <v>505685</v>
      </c>
      <c r="C4249" s="71" t="s">
        <v>170</v>
      </c>
      <c r="D4249" s="71" t="s">
        <v>493</v>
      </c>
    </row>
    <row r="4250" spans="1:4" ht="73" thickBot="1" x14ac:dyDescent="0.4">
      <c r="A4250" s="71" t="s">
        <v>6258</v>
      </c>
      <c r="B4250" s="71" t="s">
        <v>170</v>
      </c>
      <c r="C4250" s="71" t="s">
        <v>6259</v>
      </c>
      <c r="D4250" s="71" t="s">
        <v>181</v>
      </c>
    </row>
    <row r="4251" spans="1:4" ht="73" thickBot="1" x14ac:dyDescent="0.4">
      <c r="A4251" s="71" t="s">
        <v>6260</v>
      </c>
      <c r="B4251" s="73">
        <v>534756</v>
      </c>
      <c r="C4251" s="71" t="s">
        <v>6261</v>
      </c>
      <c r="D4251" s="71" t="s">
        <v>284</v>
      </c>
    </row>
    <row r="4252" spans="1:4" ht="58.5" thickBot="1" x14ac:dyDescent="0.4">
      <c r="A4252" s="71" t="s">
        <v>6262</v>
      </c>
      <c r="B4252" s="73">
        <v>519285</v>
      </c>
      <c r="C4252" s="71" t="s">
        <v>170</v>
      </c>
      <c r="D4252" s="71" t="s">
        <v>368</v>
      </c>
    </row>
    <row r="4253" spans="1:4" ht="58.5" thickBot="1" x14ac:dyDescent="0.4">
      <c r="A4253" s="71" t="s">
        <v>6263</v>
      </c>
      <c r="B4253" s="73">
        <v>533203</v>
      </c>
      <c r="C4253" s="71" t="s">
        <v>6264</v>
      </c>
      <c r="D4253" s="71" t="s">
        <v>213</v>
      </c>
    </row>
    <row r="4254" spans="1:4" ht="58.5" thickBot="1" x14ac:dyDescent="0.4">
      <c r="A4254" s="71" t="s">
        <v>6265</v>
      </c>
      <c r="B4254" s="73">
        <v>538496</v>
      </c>
      <c r="C4254" s="71" t="s">
        <v>170</v>
      </c>
      <c r="D4254" s="71" t="s">
        <v>254</v>
      </c>
    </row>
    <row r="4255" spans="1:4" ht="58.5" thickBot="1" x14ac:dyDescent="0.4">
      <c r="A4255" s="71" t="s">
        <v>6266</v>
      </c>
      <c r="B4255" s="73">
        <v>532869</v>
      </c>
      <c r="C4255" s="71" t="s">
        <v>6267</v>
      </c>
      <c r="D4255" s="71" t="s">
        <v>568</v>
      </c>
    </row>
    <row r="4256" spans="1:4" ht="44" thickBot="1" x14ac:dyDescent="0.4">
      <c r="A4256" s="71" t="s">
        <v>6268</v>
      </c>
      <c r="B4256" s="73">
        <v>512271</v>
      </c>
      <c r="C4256" s="71" t="s">
        <v>170</v>
      </c>
      <c r="D4256" s="71" t="s">
        <v>591</v>
      </c>
    </row>
    <row r="4257" spans="1:4" ht="44" thickBot="1" x14ac:dyDescent="0.4">
      <c r="A4257" s="71" t="s">
        <v>6269</v>
      </c>
      <c r="B4257" s="73">
        <v>512271</v>
      </c>
      <c r="C4257" s="71" t="s">
        <v>170</v>
      </c>
      <c r="D4257" s="71" t="s">
        <v>591</v>
      </c>
    </row>
    <row r="4258" spans="1:4" ht="58.5" thickBot="1" x14ac:dyDescent="0.4">
      <c r="A4258" s="71" t="s">
        <v>6270</v>
      </c>
      <c r="B4258" s="73">
        <v>519091</v>
      </c>
      <c r="C4258" s="71" t="s">
        <v>6271</v>
      </c>
      <c r="D4258" s="71" t="s">
        <v>230</v>
      </c>
    </row>
    <row r="4259" spans="1:4" ht="58.5" thickBot="1" x14ac:dyDescent="0.4">
      <c r="A4259" s="71" t="s">
        <v>6272</v>
      </c>
      <c r="B4259" s="73">
        <v>540955</v>
      </c>
      <c r="C4259" s="71" t="s">
        <v>170</v>
      </c>
      <c r="D4259" s="71" t="s">
        <v>230</v>
      </c>
    </row>
    <row r="4260" spans="1:4" ht="58.5" thickBot="1" x14ac:dyDescent="0.4">
      <c r="A4260" s="71" t="s">
        <v>6273</v>
      </c>
      <c r="B4260" s="73">
        <v>500770</v>
      </c>
      <c r="C4260" s="71" t="s">
        <v>6274</v>
      </c>
      <c r="D4260" s="71" t="s">
        <v>218</v>
      </c>
    </row>
    <row r="4261" spans="1:4" ht="44" thickBot="1" x14ac:dyDescent="0.4">
      <c r="A4261" s="71" t="s">
        <v>6275</v>
      </c>
      <c r="B4261" s="73">
        <v>532301</v>
      </c>
      <c r="C4261" s="71" t="s">
        <v>6276</v>
      </c>
      <c r="D4261" s="71" t="s">
        <v>577</v>
      </c>
    </row>
    <row r="4262" spans="1:4" ht="58.5" thickBot="1" x14ac:dyDescent="0.4">
      <c r="A4262" s="71" t="s">
        <v>6277</v>
      </c>
      <c r="B4262" s="73">
        <v>500483</v>
      </c>
      <c r="C4262" s="71" t="s">
        <v>6278</v>
      </c>
      <c r="D4262" s="71" t="s">
        <v>6279</v>
      </c>
    </row>
    <row r="4263" spans="1:4" ht="73" thickBot="1" x14ac:dyDescent="0.4">
      <c r="A4263" s="71" t="s">
        <v>6280</v>
      </c>
      <c r="B4263" s="73">
        <v>532540</v>
      </c>
      <c r="C4263" s="71" t="s">
        <v>6281</v>
      </c>
      <c r="D4263" s="71" t="s">
        <v>156</v>
      </c>
    </row>
    <row r="4264" spans="1:4" ht="44" thickBot="1" x14ac:dyDescent="0.4">
      <c r="A4264" s="71" t="s">
        <v>6282</v>
      </c>
      <c r="B4264" s="73">
        <v>500408</v>
      </c>
      <c r="C4264" s="71" t="s">
        <v>6283</v>
      </c>
      <c r="D4264" s="71" t="s">
        <v>263</v>
      </c>
    </row>
    <row r="4265" spans="1:4" ht="58.5" thickBot="1" x14ac:dyDescent="0.4">
      <c r="A4265" s="71" t="s">
        <v>6284</v>
      </c>
      <c r="B4265" s="73">
        <v>500800</v>
      </c>
      <c r="C4265" s="71" t="s">
        <v>6285</v>
      </c>
      <c r="D4265" s="71" t="s">
        <v>577</v>
      </c>
    </row>
    <row r="4266" spans="1:4" ht="87.5" thickBot="1" x14ac:dyDescent="0.4">
      <c r="A4266" s="71" t="s">
        <v>6286</v>
      </c>
      <c r="B4266" s="73">
        <v>501301</v>
      </c>
      <c r="C4266" s="71" t="s">
        <v>6287</v>
      </c>
      <c r="D4266" s="71" t="s">
        <v>336</v>
      </c>
    </row>
    <row r="4267" spans="1:4" ht="58.5" thickBot="1" x14ac:dyDescent="0.4">
      <c r="A4267" s="71" t="s">
        <v>6288</v>
      </c>
      <c r="B4267" s="73">
        <v>513434</v>
      </c>
      <c r="C4267" s="71" t="s">
        <v>6289</v>
      </c>
      <c r="D4267" s="71" t="s">
        <v>202</v>
      </c>
    </row>
    <row r="4268" spans="1:4" ht="44" thickBot="1" x14ac:dyDescent="0.4">
      <c r="A4268" s="71" t="s">
        <v>6290</v>
      </c>
      <c r="B4268" s="73">
        <v>500570</v>
      </c>
      <c r="C4268" s="71" t="s">
        <v>6291</v>
      </c>
      <c r="D4268" s="71" t="s">
        <v>248</v>
      </c>
    </row>
    <row r="4269" spans="1:4" ht="44" thickBot="1" x14ac:dyDescent="0.4">
      <c r="A4269" s="71" t="s">
        <v>6290</v>
      </c>
      <c r="B4269" s="73">
        <v>570001</v>
      </c>
      <c r="C4269" s="71" t="s">
        <v>6292</v>
      </c>
      <c r="D4269" s="71" t="s">
        <v>248</v>
      </c>
    </row>
    <row r="4270" spans="1:4" ht="58.5" thickBot="1" x14ac:dyDescent="0.4">
      <c r="A4270" s="71" t="s">
        <v>6293</v>
      </c>
      <c r="B4270" s="73">
        <v>500400</v>
      </c>
      <c r="C4270" s="71" t="s">
        <v>6294</v>
      </c>
      <c r="D4270" s="71" t="s">
        <v>309</v>
      </c>
    </row>
    <row r="4271" spans="1:4" ht="58.5" thickBot="1" x14ac:dyDescent="0.4">
      <c r="A4271" s="71" t="s">
        <v>6295</v>
      </c>
      <c r="B4271" s="73">
        <v>513010</v>
      </c>
      <c r="C4271" s="71" t="s">
        <v>6296</v>
      </c>
      <c r="D4271" s="71" t="s">
        <v>202</v>
      </c>
    </row>
    <row r="4272" spans="1:4" ht="58.5" thickBot="1" x14ac:dyDescent="0.4">
      <c r="A4272" s="71" t="s">
        <v>6297</v>
      </c>
      <c r="B4272" s="71" t="s">
        <v>170</v>
      </c>
      <c r="C4272" s="71" t="s">
        <v>6298</v>
      </c>
      <c r="D4272" s="71" t="s">
        <v>202</v>
      </c>
    </row>
    <row r="4273" spans="1:4" ht="58.5" thickBot="1" x14ac:dyDescent="0.4">
      <c r="A4273" s="71" t="s">
        <v>6299</v>
      </c>
      <c r="B4273" s="73">
        <v>500470</v>
      </c>
      <c r="C4273" s="71" t="s">
        <v>6300</v>
      </c>
      <c r="D4273" s="71" t="s">
        <v>202</v>
      </c>
    </row>
    <row r="4274" spans="1:4" ht="87.5" thickBot="1" x14ac:dyDescent="0.4">
      <c r="A4274" s="71" t="s">
        <v>6301</v>
      </c>
      <c r="B4274" s="73">
        <v>532371</v>
      </c>
      <c r="C4274" s="71" t="s">
        <v>6302</v>
      </c>
      <c r="D4274" s="71" t="s">
        <v>1114</v>
      </c>
    </row>
    <row r="4275" spans="1:4" ht="73" thickBot="1" x14ac:dyDescent="0.4">
      <c r="A4275" s="71" t="s">
        <v>6303</v>
      </c>
      <c r="B4275" s="73">
        <v>521228</v>
      </c>
      <c r="C4275" s="71" t="s">
        <v>170</v>
      </c>
      <c r="D4275" s="71" t="s">
        <v>284</v>
      </c>
    </row>
    <row r="4276" spans="1:4" ht="58.5" thickBot="1" x14ac:dyDescent="0.4">
      <c r="A4276" s="71" t="s">
        <v>6304</v>
      </c>
      <c r="B4276" s="73">
        <v>531190</v>
      </c>
      <c r="C4276" s="71" t="s">
        <v>170</v>
      </c>
      <c r="D4276" s="71" t="s">
        <v>185</v>
      </c>
    </row>
    <row r="4277" spans="1:4" ht="58.5" thickBot="1" x14ac:dyDescent="0.4">
      <c r="A4277" s="71" t="s">
        <v>6305</v>
      </c>
      <c r="B4277" s="73">
        <v>541228</v>
      </c>
      <c r="C4277" s="71" t="s">
        <v>170</v>
      </c>
      <c r="D4277" s="71" t="s">
        <v>178</v>
      </c>
    </row>
    <row r="4278" spans="1:4" ht="58.5" thickBot="1" x14ac:dyDescent="0.4">
      <c r="A4278" s="71" t="s">
        <v>6306</v>
      </c>
      <c r="B4278" s="73">
        <v>504961</v>
      </c>
      <c r="C4278" s="71" t="s">
        <v>170</v>
      </c>
      <c r="D4278" s="71" t="s">
        <v>202</v>
      </c>
    </row>
    <row r="4279" spans="1:4" ht="44" thickBot="1" x14ac:dyDescent="0.4">
      <c r="A4279" s="71" t="s">
        <v>6307</v>
      </c>
      <c r="B4279" s="73">
        <v>532284</v>
      </c>
      <c r="C4279" s="71" t="s">
        <v>170</v>
      </c>
      <c r="D4279" s="71" t="s">
        <v>153</v>
      </c>
    </row>
    <row r="4280" spans="1:4" ht="44" thickBot="1" x14ac:dyDescent="0.4">
      <c r="A4280" s="71" t="s">
        <v>6308</v>
      </c>
      <c r="B4280" s="73">
        <v>533393</v>
      </c>
      <c r="C4280" s="71" t="s">
        <v>6309</v>
      </c>
      <c r="D4280" s="71" t="s">
        <v>256</v>
      </c>
    </row>
    <row r="4281" spans="1:4" ht="44" thickBot="1" x14ac:dyDescent="0.4">
      <c r="A4281" s="71" t="s">
        <v>6310</v>
      </c>
      <c r="B4281" s="73">
        <v>540212</v>
      </c>
      <c r="C4281" s="71" t="s">
        <v>6311</v>
      </c>
      <c r="D4281" s="71" t="s">
        <v>491</v>
      </c>
    </row>
    <row r="4282" spans="1:4" ht="44" thickBot="1" x14ac:dyDescent="0.4">
      <c r="A4282" s="71" t="s">
        <v>6312</v>
      </c>
      <c r="B4282" s="73">
        <v>501242</v>
      </c>
      <c r="C4282" s="71" t="s">
        <v>6313</v>
      </c>
      <c r="D4282" s="71" t="s">
        <v>187</v>
      </c>
    </row>
    <row r="4283" spans="1:4" ht="44" thickBot="1" x14ac:dyDescent="0.4">
      <c r="A4283" s="71" t="s">
        <v>6314</v>
      </c>
      <c r="B4283" s="73">
        <v>532262</v>
      </c>
      <c r="C4283" s="71" t="s">
        <v>170</v>
      </c>
      <c r="D4283" s="71" t="s">
        <v>491</v>
      </c>
    </row>
    <row r="4284" spans="1:4" ht="58.5" thickBot="1" x14ac:dyDescent="0.4">
      <c r="A4284" s="71" t="s">
        <v>6315</v>
      </c>
      <c r="B4284" s="73">
        <v>524156</v>
      </c>
      <c r="C4284" s="71" t="s">
        <v>170</v>
      </c>
      <c r="D4284" s="71" t="s">
        <v>218</v>
      </c>
    </row>
    <row r="4285" spans="1:4" ht="73" thickBot="1" x14ac:dyDescent="0.4">
      <c r="A4285" s="71" t="s">
        <v>6316</v>
      </c>
      <c r="B4285" s="73">
        <v>541700</v>
      </c>
      <c r="C4285" s="71" t="s">
        <v>6317</v>
      </c>
      <c r="D4285" s="71" t="s">
        <v>284</v>
      </c>
    </row>
    <row r="4286" spans="1:4" ht="44" thickBot="1" x14ac:dyDescent="0.4">
      <c r="A4286" s="71" t="s">
        <v>6318</v>
      </c>
      <c r="B4286" s="73">
        <v>523301</v>
      </c>
      <c r="C4286" s="71" t="s">
        <v>6319</v>
      </c>
      <c r="D4286" s="71" t="s">
        <v>164</v>
      </c>
    </row>
    <row r="4287" spans="1:4" ht="58.5" thickBot="1" x14ac:dyDescent="0.4">
      <c r="A4287" s="71" t="s">
        <v>6320</v>
      </c>
      <c r="B4287" s="71" t="s">
        <v>170</v>
      </c>
      <c r="C4287" s="71" t="s">
        <v>6321</v>
      </c>
      <c r="D4287" s="71" t="s">
        <v>261</v>
      </c>
    </row>
    <row r="4288" spans="1:4" ht="58.5" thickBot="1" x14ac:dyDescent="0.4">
      <c r="A4288" s="71" t="s">
        <v>6322</v>
      </c>
      <c r="B4288" s="73">
        <v>512011</v>
      </c>
      <c r="C4288" s="71" t="s">
        <v>170</v>
      </c>
      <c r="D4288" s="71" t="s">
        <v>192</v>
      </c>
    </row>
    <row r="4289" spans="1:4" ht="58.5" thickBot="1" x14ac:dyDescent="0.4">
      <c r="A4289" s="71" t="s">
        <v>6323</v>
      </c>
      <c r="B4289" s="73">
        <v>539658</v>
      </c>
      <c r="C4289" s="71" t="s">
        <v>6324</v>
      </c>
      <c r="D4289" s="71" t="s">
        <v>2950</v>
      </c>
    </row>
    <row r="4290" spans="1:4" ht="58.5" thickBot="1" x14ac:dyDescent="0.4">
      <c r="A4290" s="71" t="s">
        <v>6325</v>
      </c>
      <c r="B4290" s="73">
        <v>532755</v>
      </c>
      <c r="C4290" s="71" t="s">
        <v>6326</v>
      </c>
      <c r="D4290" s="71" t="s">
        <v>156</v>
      </c>
    </row>
    <row r="4291" spans="1:4" ht="58.5" thickBot="1" x14ac:dyDescent="0.4">
      <c r="A4291" s="71" t="s">
        <v>6327</v>
      </c>
      <c r="B4291" s="73">
        <v>526576</v>
      </c>
      <c r="C4291" s="71" t="s">
        <v>6328</v>
      </c>
      <c r="D4291" s="71" t="s">
        <v>368</v>
      </c>
    </row>
    <row r="4292" spans="1:4" ht="102" thickBot="1" x14ac:dyDescent="0.4">
      <c r="A4292" s="71" t="s">
        <v>6329</v>
      </c>
      <c r="B4292" s="73">
        <v>542141</v>
      </c>
      <c r="C4292" s="71" t="s">
        <v>6330</v>
      </c>
      <c r="D4292" s="71" t="s">
        <v>568</v>
      </c>
    </row>
    <row r="4293" spans="1:4" ht="87.5" thickBot="1" x14ac:dyDescent="0.4">
      <c r="A4293" s="71" t="s">
        <v>6331</v>
      </c>
      <c r="B4293" s="73">
        <v>532804</v>
      </c>
      <c r="C4293" s="71" t="s">
        <v>6332</v>
      </c>
      <c r="D4293" s="71" t="s">
        <v>493</v>
      </c>
    </row>
    <row r="4294" spans="1:4" ht="73" thickBot="1" x14ac:dyDescent="0.4">
      <c r="A4294" s="71" t="s">
        <v>6333</v>
      </c>
      <c r="B4294" s="73">
        <v>532804</v>
      </c>
      <c r="C4294" s="71" t="s">
        <v>6332</v>
      </c>
      <c r="D4294" s="71" t="s">
        <v>493</v>
      </c>
    </row>
    <row r="4295" spans="1:4" ht="58.5" thickBot="1" x14ac:dyDescent="0.4">
      <c r="A4295" s="71" t="s">
        <v>6334</v>
      </c>
      <c r="B4295" s="73">
        <v>533216</v>
      </c>
      <c r="C4295" s="71" t="s">
        <v>6335</v>
      </c>
      <c r="D4295" s="71" t="s">
        <v>568</v>
      </c>
    </row>
    <row r="4296" spans="1:4" ht="58.5" thickBot="1" x14ac:dyDescent="0.4">
      <c r="A4296" s="71" t="s">
        <v>6336</v>
      </c>
      <c r="B4296" s="73">
        <v>509917</v>
      </c>
      <c r="C4296" s="71" t="s">
        <v>170</v>
      </c>
      <c r="D4296" s="71" t="s">
        <v>712</v>
      </c>
    </row>
    <row r="4297" spans="1:4" ht="58.5" thickBot="1" x14ac:dyDescent="0.4">
      <c r="A4297" s="71" t="s">
        <v>6337</v>
      </c>
      <c r="B4297" s="73">
        <v>501421</v>
      </c>
      <c r="C4297" s="71" t="s">
        <v>170</v>
      </c>
      <c r="D4297" s="71" t="s">
        <v>263</v>
      </c>
    </row>
    <row r="4298" spans="1:4" ht="58.5" thickBot="1" x14ac:dyDescent="0.4">
      <c r="A4298" s="71" t="s">
        <v>6338</v>
      </c>
      <c r="B4298" s="73">
        <v>524204</v>
      </c>
      <c r="C4298" s="71" t="s">
        <v>170</v>
      </c>
      <c r="D4298" s="71" t="s">
        <v>678</v>
      </c>
    </row>
    <row r="4299" spans="1:4" ht="44" thickBot="1" x14ac:dyDescent="0.4">
      <c r="A4299" s="71" t="s">
        <v>6339</v>
      </c>
      <c r="B4299" s="73">
        <v>540595</v>
      </c>
      <c r="C4299" s="71" t="s">
        <v>6340</v>
      </c>
      <c r="D4299" s="71" t="s">
        <v>1117</v>
      </c>
    </row>
    <row r="4300" spans="1:4" ht="58.5" thickBot="1" x14ac:dyDescent="0.4">
      <c r="A4300" s="71" t="s">
        <v>6341</v>
      </c>
      <c r="B4300" s="73">
        <v>539428</v>
      </c>
      <c r="C4300" s="71" t="s">
        <v>170</v>
      </c>
      <c r="D4300" s="71" t="s">
        <v>640</v>
      </c>
    </row>
    <row r="4301" spans="1:4" ht="58.5" thickBot="1" x14ac:dyDescent="0.4">
      <c r="A4301" s="71" t="s">
        <v>6342</v>
      </c>
      <c r="B4301" s="73">
        <v>530595</v>
      </c>
      <c r="C4301" s="71" t="s">
        <v>170</v>
      </c>
      <c r="D4301" s="71" t="s">
        <v>263</v>
      </c>
    </row>
    <row r="4302" spans="1:4" ht="58.5" thickBot="1" x14ac:dyDescent="0.4">
      <c r="A4302" s="71" t="s">
        <v>6343</v>
      </c>
      <c r="B4302" s="73">
        <v>533982</v>
      </c>
      <c r="C4302" s="71" t="s">
        <v>6344</v>
      </c>
      <c r="D4302" s="71" t="s">
        <v>156</v>
      </c>
    </row>
    <row r="4303" spans="1:4" ht="44" thickBot="1" x14ac:dyDescent="0.4">
      <c r="A4303" s="71" t="s">
        <v>6345</v>
      </c>
      <c r="B4303" s="73">
        <v>530533</v>
      </c>
      <c r="C4303" s="71" t="s">
        <v>170</v>
      </c>
      <c r="D4303" s="71" t="s">
        <v>577</v>
      </c>
    </row>
    <row r="4304" spans="1:4" ht="58.5" thickBot="1" x14ac:dyDescent="0.4">
      <c r="A4304" s="71" t="s">
        <v>6346</v>
      </c>
      <c r="B4304" s="73">
        <v>506162</v>
      </c>
      <c r="C4304" s="71" t="s">
        <v>170</v>
      </c>
      <c r="D4304" s="71" t="s">
        <v>153</v>
      </c>
    </row>
    <row r="4305" spans="1:4" ht="58.5" thickBot="1" x14ac:dyDescent="0.4">
      <c r="A4305" s="71" t="s">
        <v>6347</v>
      </c>
      <c r="B4305" s="73">
        <v>512157</v>
      </c>
      <c r="C4305" s="71" t="s">
        <v>170</v>
      </c>
      <c r="D4305" s="71" t="s">
        <v>591</v>
      </c>
    </row>
    <row r="4306" spans="1:4" ht="102" thickBot="1" x14ac:dyDescent="0.4">
      <c r="A4306" s="71" t="s">
        <v>6348</v>
      </c>
      <c r="B4306" s="73">
        <v>505400</v>
      </c>
      <c r="C4306" s="71" t="s">
        <v>6349</v>
      </c>
      <c r="D4306" s="71" t="s">
        <v>256</v>
      </c>
    </row>
    <row r="4307" spans="1:4" ht="58.5" thickBot="1" x14ac:dyDescent="0.4">
      <c r="A4307" s="71" t="s">
        <v>6350</v>
      </c>
      <c r="B4307" s="73">
        <v>533326</v>
      </c>
      <c r="C4307" s="71" t="s">
        <v>6351</v>
      </c>
      <c r="D4307" s="71" t="s">
        <v>568</v>
      </c>
    </row>
    <row r="4308" spans="1:4" ht="73" thickBot="1" x14ac:dyDescent="0.4">
      <c r="A4308" s="71" t="s">
        <v>6352</v>
      </c>
      <c r="B4308" s="73">
        <v>533164</v>
      </c>
      <c r="C4308" s="71" t="s">
        <v>6353</v>
      </c>
      <c r="D4308" s="71" t="s">
        <v>290</v>
      </c>
    </row>
    <row r="4309" spans="1:4" ht="73" thickBot="1" x14ac:dyDescent="0.4">
      <c r="A4309" s="71" t="s">
        <v>6354</v>
      </c>
      <c r="B4309" s="73">
        <v>532845</v>
      </c>
      <c r="C4309" s="71" t="s">
        <v>6355</v>
      </c>
      <c r="D4309" s="71" t="s">
        <v>371</v>
      </c>
    </row>
    <row r="4310" spans="1:4" ht="58.5" thickBot="1" x14ac:dyDescent="0.4">
      <c r="A4310" s="71" t="s">
        <v>6356</v>
      </c>
      <c r="B4310" s="73">
        <v>507753</v>
      </c>
      <c r="C4310" s="71" t="s">
        <v>170</v>
      </c>
      <c r="D4310" s="71" t="s">
        <v>218</v>
      </c>
    </row>
    <row r="4311" spans="1:4" ht="44" thickBot="1" x14ac:dyDescent="0.4">
      <c r="A4311" s="71" t="s">
        <v>6357</v>
      </c>
      <c r="B4311" s="73">
        <v>509945</v>
      </c>
      <c r="C4311" s="71" t="s">
        <v>170</v>
      </c>
      <c r="D4311" s="71" t="s">
        <v>153</v>
      </c>
    </row>
    <row r="4312" spans="1:4" ht="58.5" thickBot="1" x14ac:dyDescent="0.4">
      <c r="A4312" s="71" t="s">
        <v>6358</v>
      </c>
      <c r="B4312" s="73">
        <v>526654</v>
      </c>
      <c r="C4312" s="71" t="s">
        <v>170</v>
      </c>
      <c r="D4312" s="71" t="s">
        <v>256</v>
      </c>
    </row>
    <row r="4313" spans="1:4" ht="58.5" thickBot="1" x14ac:dyDescent="0.4">
      <c r="A4313" s="71" t="s">
        <v>6359</v>
      </c>
      <c r="B4313" s="73">
        <v>509015</v>
      </c>
      <c r="C4313" s="71" t="s">
        <v>170</v>
      </c>
      <c r="D4313" s="71" t="s">
        <v>712</v>
      </c>
    </row>
    <row r="4314" spans="1:4" ht="58.5" thickBot="1" x14ac:dyDescent="0.4">
      <c r="A4314" s="71" t="s">
        <v>6360</v>
      </c>
      <c r="B4314" s="73">
        <v>509015</v>
      </c>
      <c r="C4314" s="71" t="s">
        <v>170</v>
      </c>
      <c r="D4314" s="71" t="s">
        <v>712</v>
      </c>
    </row>
    <row r="4315" spans="1:4" ht="73" thickBot="1" x14ac:dyDescent="0.4">
      <c r="A4315" s="71" t="s">
        <v>6361</v>
      </c>
      <c r="B4315" s="73">
        <v>514484</v>
      </c>
      <c r="C4315" s="71" t="s">
        <v>170</v>
      </c>
      <c r="D4315" s="71" t="s">
        <v>185</v>
      </c>
    </row>
    <row r="4316" spans="1:4" ht="73" thickBot="1" x14ac:dyDescent="0.4">
      <c r="A4316" s="71" t="s">
        <v>6362</v>
      </c>
      <c r="B4316" s="73">
        <v>533158</v>
      </c>
      <c r="C4316" s="71" t="s">
        <v>6363</v>
      </c>
      <c r="D4316" s="71" t="s">
        <v>284</v>
      </c>
    </row>
    <row r="4317" spans="1:4" ht="58.5" thickBot="1" x14ac:dyDescent="0.4">
      <c r="A4317" s="71" t="s">
        <v>6364</v>
      </c>
      <c r="B4317" s="73">
        <v>590062</v>
      </c>
      <c r="C4317" s="71" t="s">
        <v>6365</v>
      </c>
      <c r="D4317" s="71" t="s">
        <v>218</v>
      </c>
    </row>
    <row r="4318" spans="1:4" ht="58.5" thickBot="1" x14ac:dyDescent="0.4">
      <c r="A4318" s="71" t="s">
        <v>6366</v>
      </c>
      <c r="B4318" s="73">
        <v>542460</v>
      </c>
      <c r="C4318" s="71" t="s">
        <v>6367</v>
      </c>
      <c r="D4318" s="71" t="s">
        <v>178</v>
      </c>
    </row>
    <row r="4319" spans="1:4" ht="44" thickBot="1" x14ac:dyDescent="0.4">
      <c r="A4319" s="71" t="s">
        <v>6368</v>
      </c>
      <c r="B4319" s="73">
        <v>531373</v>
      </c>
      <c r="C4319" s="71" t="s">
        <v>6369</v>
      </c>
      <c r="D4319" s="71" t="s">
        <v>371</v>
      </c>
    </row>
    <row r="4320" spans="1:4" ht="58.5" thickBot="1" x14ac:dyDescent="0.4">
      <c r="A4320" s="71" t="s">
        <v>6370</v>
      </c>
      <c r="B4320" s="73">
        <v>500469</v>
      </c>
      <c r="C4320" s="71" t="s">
        <v>6371</v>
      </c>
      <c r="D4320" s="71" t="s">
        <v>488</v>
      </c>
    </row>
    <row r="4321" spans="1:4" ht="87.5" thickBot="1" x14ac:dyDescent="0.4">
      <c r="A4321" s="71" t="s">
        <v>6372</v>
      </c>
      <c r="B4321" s="73">
        <v>500620</v>
      </c>
      <c r="C4321" s="71" t="s">
        <v>6373</v>
      </c>
      <c r="D4321" s="71" t="s">
        <v>1418</v>
      </c>
    </row>
    <row r="4322" spans="1:4" ht="73" thickBot="1" x14ac:dyDescent="0.4">
      <c r="A4322" s="71" t="s">
        <v>6374</v>
      </c>
      <c r="B4322" s="71" t="s">
        <v>170</v>
      </c>
      <c r="C4322" s="71" t="s">
        <v>6375</v>
      </c>
      <c r="D4322" s="71" t="s">
        <v>261</v>
      </c>
    </row>
    <row r="4323" spans="1:4" ht="58.5" thickBot="1" x14ac:dyDescent="0.4">
      <c r="A4323" s="71" t="s">
        <v>6376</v>
      </c>
      <c r="B4323" s="73">
        <v>522073</v>
      </c>
      <c r="C4323" s="71" t="s">
        <v>6377</v>
      </c>
      <c r="D4323" s="71" t="s">
        <v>525</v>
      </c>
    </row>
    <row r="4324" spans="1:4" ht="58.5" thickBot="1" x14ac:dyDescent="0.4">
      <c r="A4324" s="71" t="s">
        <v>6378</v>
      </c>
      <c r="B4324" s="73">
        <v>530005</v>
      </c>
      <c r="C4324" s="71" t="s">
        <v>6379</v>
      </c>
      <c r="D4324" s="71" t="s">
        <v>183</v>
      </c>
    </row>
    <row r="4325" spans="1:4" ht="73" thickBot="1" x14ac:dyDescent="0.4">
      <c r="A4325" s="71" t="s">
        <v>6380</v>
      </c>
      <c r="B4325" s="73">
        <v>500850</v>
      </c>
      <c r="C4325" s="71" t="s">
        <v>6381</v>
      </c>
      <c r="D4325" s="71" t="s">
        <v>371</v>
      </c>
    </row>
    <row r="4326" spans="1:4" ht="102" thickBot="1" x14ac:dyDescent="0.4">
      <c r="A4326" s="71" t="s">
        <v>6382</v>
      </c>
      <c r="B4326" s="73">
        <v>540954</v>
      </c>
      <c r="C4326" s="71" t="s">
        <v>170</v>
      </c>
      <c r="D4326" s="71" t="s">
        <v>665</v>
      </c>
    </row>
    <row r="4327" spans="1:4" ht="102" thickBot="1" x14ac:dyDescent="0.4">
      <c r="A4327" s="71" t="s">
        <v>6383</v>
      </c>
      <c r="B4327" s="73">
        <v>530023</v>
      </c>
      <c r="C4327" s="71" t="s">
        <v>6384</v>
      </c>
      <c r="D4327" s="71" t="s">
        <v>187</v>
      </c>
    </row>
    <row r="4328" spans="1:4" ht="87.5" thickBot="1" x14ac:dyDescent="0.4">
      <c r="A4328" s="71" t="s">
        <v>6385</v>
      </c>
      <c r="B4328" s="73">
        <v>530023</v>
      </c>
      <c r="C4328" s="71" t="s">
        <v>6384</v>
      </c>
      <c r="D4328" s="71" t="s">
        <v>187</v>
      </c>
    </row>
    <row r="4329" spans="1:4" ht="87.5" thickBot="1" x14ac:dyDescent="0.4">
      <c r="A4329" s="71" t="s">
        <v>6386</v>
      </c>
      <c r="B4329" s="73">
        <v>532209</v>
      </c>
      <c r="C4329" s="71" t="s">
        <v>6387</v>
      </c>
      <c r="D4329" s="71" t="s">
        <v>488</v>
      </c>
    </row>
    <row r="4330" spans="1:4" ht="58.5" thickBot="1" x14ac:dyDescent="0.4">
      <c r="A4330" s="71" t="s">
        <v>6388</v>
      </c>
      <c r="B4330" s="73">
        <v>532652</v>
      </c>
      <c r="C4330" s="71" t="s">
        <v>6389</v>
      </c>
      <c r="D4330" s="71" t="s">
        <v>488</v>
      </c>
    </row>
    <row r="4331" spans="1:4" ht="87.5" thickBot="1" x14ac:dyDescent="0.4">
      <c r="A4331" s="71" t="s">
        <v>6390</v>
      </c>
      <c r="B4331" s="73">
        <v>540210</v>
      </c>
      <c r="C4331" s="71" t="s">
        <v>6391</v>
      </c>
      <c r="D4331" s="71" t="s">
        <v>171</v>
      </c>
    </row>
    <row r="4332" spans="1:4" ht="87.5" thickBot="1" x14ac:dyDescent="0.4">
      <c r="A4332" s="71" t="s">
        <v>6392</v>
      </c>
      <c r="B4332" s="73">
        <v>501343</v>
      </c>
      <c r="C4332" s="71" t="s">
        <v>6393</v>
      </c>
      <c r="D4332" s="71" t="s">
        <v>187</v>
      </c>
    </row>
    <row r="4333" spans="1:4" ht="87.5" thickBot="1" x14ac:dyDescent="0.4">
      <c r="A4333" s="71" t="s">
        <v>6394</v>
      </c>
      <c r="B4333" s="73">
        <v>540769</v>
      </c>
      <c r="C4333" s="71" t="s">
        <v>6395</v>
      </c>
      <c r="D4333" s="71" t="s">
        <v>2252</v>
      </c>
    </row>
    <row r="4334" spans="1:4" ht="116.5" thickBot="1" x14ac:dyDescent="0.4">
      <c r="A4334" s="71" t="s">
        <v>6396</v>
      </c>
      <c r="B4334" s="73">
        <v>590086</v>
      </c>
      <c r="C4334" s="71" t="s">
        <v>6397</v>
      </c>
      <c r="D4334" s="71" t="s">
        <v>150</v>
      </c>
    </row>
    <row r="4335" spans="1:4" ht="131" thickBot="1" x14ac:dyDescent="0.4">
      <c r="A4335" s="71" t="s">
        <v>6398</v>
      </c>
      <c r="B4335" s="71" t="s">
        <v>170</v>
      </c>
      <c r="C4335" s="71" t="s">
        <v>6399</v>
      </c>
      <c r="D4335" s="71" t="s">
        <v>261</v>
      </c>
    </row>
    <row r="4336" spans="1:4" ht="58.5" thickBot="1" x14ac:dyDescent="0.4">
      <c r="A4336" s="71" t="s">
        <v>6400</v>
      </c>
      <c r="B4336" s="73">
        <v>503100</v>
      </c>
      <c r="C4336" s="71" t="s">
        <v>6401</v>
      </c>
      <c r="D4336" s="71" t="s">
        <v>256</v>
      </c>
    </row>
    <row r="4337" spans="1:4" ht="73" thickBot="1" x14ac:dyDescent="0.4">
      <c r="A4337" s="71" t="s">
        <v>6402</v>
      </c>
      <c r="B4337" s="73">
        <v>542123</v>
      </c>
      <c r="C4337" s="71" t="s">
        <v>170</v>
      </c>
      <c r="D4337" s="71" t="s">
        <v>678</v>
      </c>
    </row>
    <row r="4338" spans="1:4" ht="58.5" thickBot="1" x14ac:dyDescent="0.4">
      <c r="A4338" s="71" t="s">
        <v>6403</v>
      </c>
      <c r="B4338" s="73">
        <v>500260</v>
      </c>
      <c r="C4338" s="71" t="s">
        <v>6404</v>
      </c>
      <c r="D4338" s="71" t="s">
        <v>183</v>
      </c>
    </row>
    <row r="4339" spans="1:4" ht="58.5" thickBot="1" x14ac:dyDescent="0.4">
      <c r="A4339" s="71" t="s">
        <v>6405</v>
      </c>
      <c r="B4339" s="73">
        <v>503169</v>
      </c>
      <c r="C4339" s="71" t="s">
        <v>6406</v>
      </c>
      <c r="D4339" s="71" t="s">
        <v>185</v>
      </c>
    </row>
    <row r="4340" spans="1:4" ht="44" thickBot="1" x14ac:dyDescent="0.4">
      <c r="A4340" s="71" t="s">
        <v>6407</v>
      </c>
      <c r="B4340" s="73">
        <v>526725</v>
      </c>
      <c r="C4340" s="71" t="s">
        <v>6408</v>
      </c>
      <c r="D4340" s="71" t="s">
        <v>694</v>
      </c>
    </row>
    <row r="4341" spans="1:4" ht="73" thickBot="1" x14ac:dyDescent="0.4">
      <c r="A4341" s="71" t="s">
        <v>6409</v>
      </c>
      <c r="B4341" s="73">
        <v>532218</v>
      </c>
      <c r="C4341" s="71" t="s">
        <v>6410</v>
      </c>
      <c r="D4341" s="71" t="s">
        <v>488</v>
      </c>
    </row>
    <row r="4342" spans="1:4" ht="116.5" thickBot="1" x14ac:dyDescent="0.4">
      <c r="A4342" s="71" t="s">
        <v>6411</v>
      </c>
      <c r="B4342" s="73">
        <v>512531</v>
      </c>
      <c r="C4342" s="71" t="s">
        <v>6412</v>
      </c>
      <c r="D4342" s="71" t="s">
        <v>192</v>
      </c>
    </row>
    <row r="4343" spans="1:4" ht="102" thickBot="1" x14ac:dyDescent="0.4">
      <c r="A4343" s="71" t="s">
        <v>6413</v>
      </c>
      <c r="B4343" s="73">
        <v>512531</v>
      </c>
      <c r="C4343" s="71" t="s">
        <v>6414</v>
      </c>
      <c r="D4343" s="71" t="s">
        <v>192</v>
      </c>
    </row>
    <row r="4344" spans="1:4" ht="87.5" thickBot="1" x14ac:dyDescent="0.4">
      <c r="A4344" s="71" t="s">
        <v>6415</v>
      </c>
      <c r="B4344" s="73">
        <v>504966</v>
      </c>
      <c r="C4344" s="71" t="s">
        <v>6416</v>
      </c>
      <c r="D4344" s="71" t="s">
        <v>365</v>
      </c>
    </row>
    <row r="4345" spans="1:4" ht="87.5" thickBot="1" x14ac:dyDescent="0.4">
      <c r="A4345" s="71" t="s">
        <v>6417</v>
      </c>
      <c r="B4345" s="73">
        <v>504966</v>
      </c>
      <c r="C4345" s="71" t="s">
        <v>6416</v>
      </c>
      <c r="D4345" s="71" t="s">
        <v>365</v>
      </c>
    </row>
    <row r="4346" spans="1:4" ht="73" thickBot="1" x14ac:dyDescent="0.4">
      <c r="A4346" s="71" t="s">
        <v>6418</v>
      </c>
      <c r="B4346" s="73">
        <v>530363</v>
      </c>
      <c r="C4346" s="71" t="s">
        <v>6419</v>
      </c>
      <c r="D4346" s="71" t="s">
        <v>869</v>
      </c>
    </row>
    <row r="4347" spans="1:4" ht="102" thickBot="1" x14ac:dyDescent="0.4">
      <c r="A4347" s="71" t="s">
        <v>6420</v>
      </c>
      <c r="B4347" s="71" t="s">
        <v>170</v>
      </c>
      <c r="C4347" s="71" t="s">
        <v>6421</v>
      </c>
      <c r="D4347" s="71" t="s">
        <v>261</v>
      </c>
    </row>
    <row r="4348" spans="1:4" ht="73" thickBot="1" x14ac:dyDescent="0.4">
      <c r="A4348" s="71" t="s">
        <v>6422</v>
      </c>
      <c r="B4348" s="71" t="s">
        <v>170</v>
      </c>
      <c r="C4348" s="71" t="s">
        <v>6423</v>
      </c>
      <c r="D4348" s="71" t="s">
        <v>261</v>
      </c>
    </row>
    <row r="4349" spans="1:4" ht="58.5" thickBot="1" x14ac:dyDescent="0.4">
      <c r="A4349" s="71" t="s">
        <v>6424</v>
      </c>
      <c r="B4349" s="73">
        <v>540980</v>
      </c>
      <c r="C4349" s="71" t="s">
        <v>170</v>
      </c>
      <c r="D4349" s="71" t="s">
        <v>192</v>
      </c>
    </row>
    <row r="4350" spans="1:4" ht="44" thickBot="1" x14ac:dyDescent="0.4">
      <c r="A4350" s="71" t="s">
        <v>6425</v>
      </c>
      <c r="B4350" s="71" t="s">
        <v>170</v>
      </c>
      <c r="C4350" s="71" t="s">
        <v>6426</v>
      </c>
      <c r="D4350" s="71" t="s">
        <v>181</v>
      </c>
    </row>
    <row r="4351" spans="1:4" ht="44" thickBot="1" x14ac:dyDescent="0.4">
      <c r="A4351" s="71" t="s">
        <v>6427</v>
      </c>
      <c r="B4351" s="73">
        <v>530199</v>
      </c>
      <c r="C4351" s="71" t="s">
        <v>6428</v>
      </c>
      <c r="D4351" s="71" t="s">
        <v>208</v>
      </c>
    </row>
    <row r="4352" spans="1:4" ht="58.5" thickBot="1" x14ac:dyDescent="0.4">
      <c r="A4352" s="71" t="s">
        <v>6429</v>
      </c>
      <c r="B4352" s="73">
        <v>500411</v>
      </c>
      <c r="C4352" s="71" t="s">
        <v>6430</v>
      </c>
      <c r="D4352" s="71" t="s">
        <v>213</v>
      </c>
    </row>
    <row r="4353" spans="1:4" ht="58.5" thickBot="1" x14ac:dyDescent="0.4">
      <c r="A4353" s="71" t="s">
        <v>6431</v>
      </c>
      <c r="B4353" s="73">
        <v>539310</v>
      </c>
      <c r="C4353" s="71" t="s">
        <v>170</v>
      </c>
      <c r="D4353" s="71" t="s">
        <v>1772</v>
      </c>
    </row>
    <row r="4354" spans="1:4" ht="44" thickBot="1" x14ac:dyDescent="0.4">
      <c r="A4354" s="71" t="s">
        <v>6432</v>
      </c>
      <c r="B4354" s="73">
        <v>538464</v>
      </c>
      <c r="C4354" s="71" t="s">
        <v>170</v>
      </c>
      <c r="D4354" s="71" t="s">
        <v>187</v>
      </c>
    </row>
    <row r="4355" spans="1:4" ht="102" thickBot="1" x14ac:dyDescent="0.4">
      <c r="A4355" s="71" t="s">
        <v>6433</v>
      </c>
      <c r="B4355" s="73">
        <v>531652</v>
      </c>
      <c r="C4355" s="71" t="s">
        <v>170</v>
      </c>
      <c r="D4355" s="71" t="s">
        <v>187</v>
      </c>
    </row>
    <row r="4356" spans="1:4" ht="73" thickBot="1" x14ac:dyDescent="0.4">
      <c r="A4356" s="71" t="s">
        <v>6434</v>
      </c>
      <c r="B4356" s="73">
        <v>507450</v>
      </c>
      <c r="C4356" s="71" t="s">
        <v>6435</v>
      </c>
      <c r="D4356" s="71" t="s">
        <v>869</v>
      </c>
    </row>
    <row r="4357" spans="1:4" ht="58.5" thickBot="1" x14ac:dyDescent="0.4">
      <c r="A4357" s="71" t="s">
        <v>6436</v>
      </c>
      <c r="B4357" s="73">
        <v>500412</v>
      </c>
      <c r="C4357" s="71" t="s">
        <v>6437</v>
      </c>
      <c r="D4357" s="71" t="s">
        <v>218</v>
      </c>
    </row>
    <row r="4358" spans="1:4" ht="58.5" thickBot="1" x14ac:dyDescent="0.4">
      <c r="A4358" s="71" t="s">
        <v>6438</v>
      </c>
      <c r="B4358" s="73">
        <v>500413</v>
      </c>
      <c r="C4358" s="71" t="s">
        <v>6439</v>
      </c>
      <c r="D4358" s="71" t="s">
        <v>1173</v>
      </c>
    </row>
    <row r="4359" spans="1:4" ht="58.5" thickBot="1" x14ac:dyDescent="0.4">
      <c r="A4359" s="71" t="s">
        <v>6440</v>
      </c>
      <c r="B4359" s="73">
        <v>500413</v>
      </c>
      <c r="C4359" s="71" t="s">
        <v>6439</v>
      </c>
      <c r="D4359" s="71" t="s">
        <v>1173</v>
      </c>
    </row>
    <row r="4360" spans="1:4" ht="73" thickBot="1" x14ac:dyDescent="0.4">
      <c r="A4360" s="71" t="s">
        <v>6441</v>
      </c>
      <c r="B4360" s="73">
        <v>533941</v>
      </c>
      <c r="C4360" s="71" t="s">
        <v>6442</v>
      </c>
      <c r="D4360" s="71" t="s">
        <v>284</v>
      </c>
    </row>
    <row r="4361" spans="1:4" ht="73" thickBot="1" x14ac:dyDescent="0.4">
      <c r="A4361" s="71" t="s">
        <v>6443</v>
      </c>
      <c r="B4361" s="73">
        <v>533941</v>
      </c>
      <c r="C4361" s="71" t="s">
        <v>6442</v>
      </c>
      <c r="D4361" s="71" t="s">
        <v>284</v>
      </c>
    </row>
    <row r="4362" spans="1:4" ht="73" thickBot="1" x14ac:dyDescent="0.4">
      <c r="A4362" s="71" t="s">
        <v>6444</v>
      </c>
      <c r="B4362" s="73">
        <v>539871</v>
      </c>
      <c r="C4362" s="71" t="s">
        <v>6445</v>
      </c>
      <c r="D4362" s="71" t="s">
        <v>359</v>
      </c>
    </row>
    <row r="4363" spans="1:4" ht="73" thickBot="1" x14ac:dyDescent="0.4">
      <c r="A4363" s="71" t="s">
        <v>6446</v>
      </c>
      <c r="B4363" s="73">
        <v>504973</v>
      </c>
      <c r="C4363" s="71" t="s">
        <v>6447</v>
      </c>
      <c r="D4363" s="71" t="s">
        <v>525</v>
      </c>
    </row>
    <row r="4364" spans="1:4" ht="73" thickBot="1" x14ac:dyDescent="0.4">
      <c r="A4364" s="71" t="s">
        <v>6448</v>
      </c>
      <c r="B4364" s="73">
        <v>540108</v>
      </c>
      <c r="C4364" s="71" t="s">
        <v>170</v>
      </c>
      <c r="D4364" s="71" t="s">
        <v>153</v>
      </c>
    </row>
    <row r="4365" spans="1:4" ht="87.5" thickBot="1" x14ac:dyDescent="0.4">
      <c r="A4365" s="71" t="s">
        <v>6449</v>
      </c>
      <c r="B4365" s="73">
        <v>590005</v>
      </c>
      <c r="C4365" s="71" t="s">
        <v>6450</v>
      </c>
      <c r="D4365" s="71" t="s">
        <v>380</v>
      </c>
    </row>
    <row r="4366" spans="1:4" ht="87.5" thickBot="1" x14ac:dyDescent="0.4">
      <c r="A4366" s="71" t="s">
        <v>6451</v>
      </c>
      <c r="B4366" s="73">
        <v>590005</v>
      </c>
      <c r="C4366" s="71" t="s">
        <v>6450</v>
      </c>
      <c r="D4366" s="71" t="s">
        <v>380</v>
      </c>
    </row>
    <row r="4367" spans="1:4" ht="58.5" thickBot="1" x14ac:dyDescent="0.4">
      <c r="A4367" s="71" t="s">
        <v>6452</v>
      </c>
      <c r="B4367" s="73">
        <v>536264</v>
      </c>
      <c r="C4367" s="71" t="s">
        <v>170</v>
      </c>
      <c r="D4367" s="71" t="s">
        <v>491</v>
      </c>
    </row>
    <row r="4368" spans="1:4" ht="58.5" thickBot="1" x14ac:dyDescent="0.4">
      <c r="A4368" s="71" t="s">
        <v>6453</v>
      </c>
      <c r="B4368" s="73">
        <v>536264</v>
      </c>
      <c r="C4368" s="71" t="s">
        <v>170</v>
      </c>
      <c r="D4368" s="71" t="s">
        <v>491</v>
      </c>
    </row>
    <row r="4369" spans="1:4" ht="44" thickBot="1" x14ac:dyDescent="0.4">
      <c r="A4369" s="71" t="s">
        <v>6454</v>
      </c>
      <c r="B4369" s="73">
        <v>533629</v>
      </c>
      <c r="C4369" s="71" t="s">
        <v>6455</v>
      </c>
      <c r="D4369" s="71" t="s">
        <v>290</v>
      </c>
    </row>
    <row r="4370" spans="1:4" ht="44" thickBot="1" x14ac:dyDescent="0.4">
      <c r="A4370" s="71" t="s">
        <v>6456</v>
      </c>
      <c r="B4370" s="73">
        <v>505196</v>
      </c>
      <c r="C4370" s="71" t="s">
        <v>6457</v>
      </c>
      <c r="D4370" s="71" t="s">
        <v>293</v>
      </c>
    </row>
    <row r="4371" spans="1:4" ht="58.5" thickBot="1" x14ac:dyDescent="0.4">
      <c r="A4371" s="71" t="s">
        <v>6458</v>
      </c>
      <c r="B4371" s="73">
        <v>503663</v>
      </c>
      <c r="C4371" s="71" t="s">
        <v>6459</v>
      </c>
      <c r="D4371" s="71" t="s">
        <v>190</v>
      </c>
    </row>
    <row r="4372" spans="1:4" ht="58.5" thickBot="1" x14ac:dyDescent="0.4">
      <c r="A4372" s="71" t="s">
        <v>6460</v>
      </c>
      <c r="B4372" s="73">
        <v>507205</v>
      </c>
      <c r="C4372" s="71" t="s">
        <v>6461</v>
      </c>
      <c r="D4372" s="71" t="s">
        <v>802</v>
      </c>
    </row>
    <row r="4373" spans="1:4" ht="58.5" thickBot="1" x14ac:dyDescent="0.4">
      <c r="A4373" s="71" t="s">
        <v>6462</v>
      </c>
      <c r="B4373" s="73">
        <v>532856</v>
      </c>
      <c r="C4373" s="71" t="s">
        <v>6463</v>
      </c>
      <c r="D4373" s="71" t="s">
        <v>290</v>
      </c>
    </row>
    <row r="4374" spans="1:4" ht="44" thickBot="1" x14ac:dyDescent="0.4">
      <c r="A4374" s="71" t="s">
        <v>6464</v>
      </c>
      <c r="B4374" s="73">
        <v>511559</v>
      </c>
      <c r="C4374" s="71" t="s">
        <v>6465</v>
      </c>
      <c r="D4374" s="71" t="s">
        <v>187</v>
      </c>
    </row>
    <row r="4375" spans="1:4" ht="73" thickBot="1" x14ac:dyDescent="0.4">
      <c r="A4375" s="71" t="s">
        <v>6466</v>
      </c>
      <c r="B4375" s="73">
        <v>500414</v>
      </c>
      <c r="C4375" s="71" t="s">
        <v>170</v>
      </c>
      <c r="D4375" s="71" t="s">
        <v>284</v>
      </c>
    </row>
    <row r="4376" spans="1:4" ht="73" thickBot="1" x14ac:dyDescent="0.4">
      <c r="A4376" s="71" t="s">
        <v>6467</v>
      </c>
      <c r="B4376" s="73">
        <v>500414</v>
      </c>
      <c r="C4376" s="71" t="s">
        <v>170</v>
      </c>
      <c r="D4376" s="71" t="s">
        <v>284</v>
      </c>
    </row>
    <row r="4377" spans="1:4" ht="44" thickBot="1" x14ac:dyDescent="0.4">
      <c r="A4377" s="71" t="s">
        <v>6468</v>
      </c>
      <c r="B4377" s="73">
        <v>522113</v>
      </c>
      <c r="C4377" s="71" t="s">
        <v>6469</v>
      </c>
      <c r="D4377" s="71" t="s">
        <v>178</v>
      </c>
    </row>
    <row r="4378" spans="1:4" ht="44" thickBot="1" x14ac:dyDescent="0.4">
      <c r="A4378" s="71" t="s">
        <v>6470</v>
      </c>
      <c r="B4378" s="73">
        <v>522113</v>
      </c>
      <c r="C4378" s="71" t="s">
        <v>6469</v>
      </c>
      <c r="D4378" s="71" t="s">
        <v>178</v>
      </c>
    </row>
    <row r="4379" spans="1:4" ht="87.5" thickBot="1" x14ac:dyDescent="0.4">
      <c r="A4379" s="71" t="s">
        <v>6471</v>
      </c>
      <c r="B4379" s="73">
        <v>530475</v>
      </c>
      <c r="C4379" s="71" t="s">
        <v>170</v>
      </c>
      <c r="D4379" s="71" t="s">
        <v>330</v>
      </c>
    </row>
    <row r="4380" spans="1:4" ht="58.5" thickBot="1" x14ac:dyDescent="0.4">
      <c r="A4380" s="71" t="s">
        <v>6472</v>
      </c>
      <c r="B4380" s="73">
        <v>541741</v>
      </c>
      <c r="C4380" s="71" t="s">
        <v>170</v>
      </c>
      <c r="D4380" s="71" t="s">
        <v>192</v>
      </c>
    </row>
    <row r="4381" spans="1:4" ht="44" thickBot="1" x14ac:dyDescent="0.4">
      <c r="A4381" s="71" t="s">
        <v>6473</v>
      </c>
      <c r="B4381" s="73">
        <v>532375</v>
      </c>
      <c r="C4381" s="71" t="s">
        <v>6474</v>
      </c>
      <c r="D4381" s="71" t="s">
        <v>173</v>
      </c>
    </row>
    <row r="4382" spans="1:4" ht="58.5" thickBot="1" x14ac:dyDescent="0.4">
      <c r="A4382" s="71" t="s">
        <v>6475</v>
      </c>
      <c r="B4382" s="73">
        <v>539488</v>
      </c>
      <c r="C4382" s="71" t="s">
        <v>170</v>
      </c>
      <c r="D4382" s="71" t="s">
        <v>190</v>
      </c>
    </row>
    <row r="4383" spans="1:4" ht="44" thickBot="1" x14ac:dyDescent="0.4">
      <c r="A4383" s="71" t="s">
        <v>6476</v>
      </c>
      <c r="B4383" s="73">
        <v>540904</v>
      </c>
      <c r="C4383" s="71" t="s">
        <v>170</v>
      </c>
      <c r="D4383" s="71" t="s">
        <v>447</v>
      </c>
    </row>
    <row r="4384" spans="1:4" ht="44" thickBot="1" x14ac:dyDescent="0.4">
      <c r="A4384" s="71" t="s">
        <v>6477</v>
      </c>
      <c r="B4384" s="71" t="s">
        <v>170</v>
      </c>
      <c r="C4384" s="71" t="s">
        <v>6478</v>
      </c>
      <c r="D4384" s="71" t="s">
        <v>181</v>
      </c>
    </row>
    <row r="4385" spans="1:4" ht="73" thickBot="1" x14ac:dyDescent="0.4">
      <c r="A4385" s="71" t="s">
        <v>6479</v>
      </c>
      <c r="B4385" s="73">
        <v>531547</v>
      </c>
      <c r="C4385" s="71" t="s">
        <v>170</v>
      </c>
      <c r="D4385" s="71" t="s">
        <v>368</v>
      </c>
    </row>
    <row r="4386" spans="1:4" ht="58.5" thickBot="1" x14ac:dyDescent="0.4">
      <c r="A4386" s="71" t="s">
        <v>6480</v>
      </c>
      <c r="B4386" s="73">
        <v>531547</v>
      </c>
      <c r="C4386" s="71" t="s">
        <v>170</v>
      </c>
      <c r="D4386" s="71" t="s">
        <v>368</v>
      </c>
    </row>
    <row r="4387" spans="1:4" ht="44" thickBot="1" x14ac:dyDescent="0.4">
      <c r="A4387" s="71" t="s">
        <v>6481</v>
      </c>
      <c r="B4387" s="73">
        <v>531814</v>
      </c>
      <c r="C4387" s="71" t="s">
        <v>170</v>
      </c>
      <c r="D4387" s="71" t="s">
        <v>256</v>
      </c>
    </row>
    <row r="4388" spans="1:4" ht="73" thickBot="1" x14ac:dyDescent="0.4">
      <c r="A4388" s="71" t="s">
        <v>6482</v>
      </c>
      <c r="B4388" s="73">
        <v>524582</v>
      </c>
      <c r="C4388" s="71" t="s">
        <v>170</v>
      </c>
      <c r="D4388" s="71" t="s">
        <v>250</v>
      </c>
    </row>
    <row r="4389" spans="1:4" ht="58.5" thickBot="1" x14ac:dyDescent="0.4">
      <c r="A4389" s="71" t="s">
        <v>6483</v>
      </c>
      <c r="B4389" s="73">
        <v>539040</v>
      </c>
      <c r="C4389" s="71" t="s">
        <v>170</v>
      </c>
      <c r="D4389" s="71" t="s">
        <v>650</v>
      </c>
    </row>
    <row r="4390" spans="1:4" ht="58.5" thickBot="1" x14ac:dyDescent="0.4">
      <c r="A4390" s="71" t="s">
        <v>6484</v>
      </c>
      <c r="B4390" s="73">
        <v>539985</v>
      </c>
      <c r="C4390" s="71" t="s">
        <v>170</v>
      </c>
      <c r="D4390" s="71" t="s">
        <v>185</v>
      </c>
    </row>
    <row r="4391" spans="1:4" ht="58.5" thickBot="1" x14ac:dyDescent="0.4">
      <c r="A4391" s="71" t="s">
        <v>6485</v>
      </c>
      <c r="B4391" s="73">
        <v>532966</v>
      </c>
      <c r="C4391" s="71" t="s">
        <v>6486</v>
      </c>
      <c r="D4391" s="71" t="s">
        <v>248</v>
      </c>
    </row>
    <row r="4392" spans="1:4" ht="44" thickBot="1" x14ac:dyDescent="0.4">
      <c r="A4392" s="71" t="s">
        <v>6487</v>
      </c>
      <c r="B4392" s="73">
        <v>524717</v>
      </c>
      <c r="C4392" s="71" t="s">
        <v>170</v>
      </c>
      <c r="D4392" s="71" t="s">
        <v>330</v>
      </c>
    </row>
    <row r="4393" spans="1:4" ht="73" thickBot="1" x14ac:dyDescent="0.4">
      <c r="A4393" s="71" t="s">
        <v>6488</v>
      </c>
      <c r="B4393" s="73">
        <v>500114</v>
      </c>
      <c r="C4393" s="71" t="s">
        <v>6489</v>
      </c>
      <c r="D4393" s="71" t="s">
        <v>284</v>
      </c>
    </row>
    <row r="4394" spans="1:4" ht="44" thickBot="1" x14ac:dyDescent="0.4">
      <c r="A4394" s="71" t="s">
        <v>6490</v>
      </c>
      <c r="B4394" s="73">
        <v>530045</v>
      </c>
      <c r="C4394" s="71" t="s">
        <v>170</v>
      </c>
      <c r="D4394" s="71" t="s">
        <v>187</v>
      </c>
    </row>
    <row r="4395" spans="1:4" ht="58.5" thickBot="1" x14ac:dyDescent="0.4">
      <c r="A4395" s="71" t="s">
        <v>6491</v>
      </c>
      <c r="B4395" s="73">
        <v>511096</v>
      </c>
      <c r="C4395" s="71" t="s">
        <v>170</v>
      </c>
      <c r="D4395" s="71" t="s">
        <v>256</v>
      </c>
    </row>
    <row r="4396" spans="1:4" ht="58.5" thickBot="1" x14ac:dyDescent="0.4">
      <c r="A4396" s="71" t="s">
        <v>6492</v>
      </c>
      <c r="B4396" s="73">
        <v>531830</v>
      </c>
      <c r="C4396" s="71" t="s">
        <v>6493</v>
      </c>
      <c r="D4396" s="71" t="s">
        <v>716</v>
      </c>
    </row>
    <row r="4397" spans="1:4" ht="44" thickBot="1" x14ac:dyDescent="0.4">
      <c r="A4397" s="71" t="s">
        <v>6494</v>
      </c>
      <c r="B4397" s="73">
        <v>531644</v>
      </c>
      <c r="C4397" s="71" t="s">
        <v>170</v>
      </c>
      <c r="D4397" s="71" t="s">
        <v>187</v>
      </c>
    </row>
    <row r="4398" spans="1:4" ht="73" thickBot="1" x14ac:dyDescent="0.4">
      <c r="A4398" s="71" t="s">
        <v>6495</v>
      </c>
      <c r="B4398" s="73">
        <v>500418</v>
      </c>
      <c r="C4398" s="71" t="s">
        <v>6496</v>
      </c>
      <c r="D4398" s="71" t="s">
        <v>290</v>
      </c>
    </row>
    <row r="4399" spans="1:4" ht="58.5" thickBot="1" x14ac:dyDescent="0.4">
      <c r="A4399" s="71" t="s">
        <v>6497</v>
      </c>
      <c r="B4399" s="73">
        <v>500420</v>
      </c>
      <c r="C4399" s="71" t="s">
        <v>6498</v>
      </c>
      <c r="D4399" s="71" t="s">
        <v>208</v>
      </c>
    </row>
    <row r="4400" spans="1:4" ht="44" thickBot="1" x14ac:dyDescent="0.4">
      <c r="A4400" s="71" t="s">
        <v>6499</v>
      </c>
      <c r="B4400" s="73">
        <v>532779</v>
      </c>
      <c r="C4400" s="71" t="s">
        <v>6500</v>
      </c>
      <c r="D4400" s="71" t="s">
        <v>309</v>
      </c>
    </row>
    <row r="4401" spans="1:4" ht="58.5" thickBot="1" x14ac:dyDescent="0.4">
      <c r="A4401" s="71" t="s">
        <v>6501</v>
      </c>
      <c r="B4401" s="73">
        <v>523878</v>
      </c>
      <c r="C4401" s="71" t="s">
        <v>170</v>
      </c>
      <c r="D4401" s="71" t="s">
        <v>495</v>
      </c>
    </row>
    <row r="4402" spans="1:4" ht="73" thickBot="1" x14ac:dyDescent="0.4">
      <c r="A4402" s="71" t="s">
        <v>6502</v>
      </c>
      <c r="B4402" s="71" t="s">
        <v>170</v>
      </c>
      <c r="C4402" s="71" t="s">
        <v>6503</v>
      </c>
      <c r="D4402" s="71" t="s">
        <v>181</v>
      </c>
    </row>
    <row r="4403" spans="1:4" ht="73" thickBot="1" x14ac:dyDescent="0.4">
      <c r="A4403" s="71" t="s">
        <v>6504</v>
      </c>
      <c r="B4403" s="71" t="s">
        <v>170</v>
      </c>
      <c r="C4403" s="71" t="s">
        <v>6505</v>
      </c>
      <c r="D4403" s="71" t="s">
        <v>181</v>
      </c>
    </row>
    <row r="4404" spans="1:4" ht="102" thickBot="1" x14ac:dyDescent="0.4">
      <c r="A4404" s="71" t="s">
        <v>6506</v>
      </c>
      <c r="B4404" s="73">
        <v>526650</v>
      </c>
      <c r="C4404" s="71" t="s">
        <v>6507</v>
      </c>
      <c r="D4404" s="71" t="s">
        <v>2502</v>
      </c>
    </row>
    <row r="4405" spans="1:4" ht="87.5" thickBot="1" x14ac:dyDescent="0.4">
      <c r="A4405" s="71" t="s">
        <v>6508</v>
      </c>
      <c r="B4405" s="73">
        <v>526650</v>
      </c>
      <c r="C4405" s="71" t="s">
        <v>6507</v>
      </c>
      <c r="D4405" s="71" t="s">
        <v>2502</v>
      </c>
    </row>
    <row r="4406" spans="1:4" ht="44" thickBot="1" x14ac:dyDescent="0.4">
      <c r="A4406" s="71" t="s">
        <v>6509</v>
      </c>
      <c r="B4406" s="73">
        <v>531771</v>
      </c>
      <c r="C4406" s="71" t="s">
        <v>170</v>
      </c>
      <c r="D4406" s="71" t="s">
        <v>468</v>
      </c>
    </row>
    <row r="4407" spans="1:4" ht="44" thickBot="1" x14ac:dyDescent="0.4">
      <c r="A4407" s="71" t="s">
        <v>6510</v>
      </c>
      <c r="B4407" s="73">
        <v>538607</v>
      </c>
      <c r="C4407" s="71" t="s">
        <v>170</v>
      </c>
      <c r="D4407" s="71" t="s">
        <v>153</v>
      </c>
    </row>
    <row r="4408" spans="1:4" ht="58.5" thickBot="1" x14ac:dyDescent="0.4">
      <c r="A4408" s="71" t="s">
        <v>6511</v>
      </c>
      <c r="B4408" s="73">
        <v>500421</v>
      </c>
      <c r="C4408" s="71" t="s">
        <v>170</v>
      </c>
      <c r="D4408" s="71" t="s">
        <v>365</v>
      </c>
    </row>
    <row r="4409" spans="1:4" ht="58.5" thickBot="1" x14ac:dyDescent="0.4">
      <c r="A4409" s="71" t="s">
        <v>6512</v>
      </c>
      <c r="B4409" s="73">
        <v>500421</v>
      </c>
      <c r="C4409" s="71" t="s">
        <v>170</v>
      </c>
      <c r="D4409" s="71" t="s">
        <v>365</v>
      </c>
    </row>
    <row r="4410" spans="1:4" ht="44" thickBot="1" x14ac:dyDescent="0.4">
      <c r="A4410" s="71" t="s">
        <v>6513</v>
      </c>
      <c r="B4410" s="73">
        <v>526582</v>
      </c>
      <c r="C4410" s="71" t="s">
        <v>6514</v>
      </c>
      <c r="D4410" s="71" t="s">
        <v>290</v>
      </c>
    </row>
    <row r="4411" spans="1:4" ht="44" thickBot="1" x14ac:dyDescent="0.4">
      <c r="A4411" s="71" t="s">
        <v>6515</v>
      </c>
      <c r="B4411" s="73">
        <v>509953</v>
      </c>
      <c r="C4411" s="71" t="s">
        <v>170</v>
      </c>
      <c r="D4411" s="71" t="s">
        <v>1173</v>
      </c>
    </row>
    <row r="4412" spans="1:4" ht="73" thickBot="1" x14ac:dyDescent="0.4">
      <c r="A4412" s="71" t="s">
        <v>6516</v>
      </c>
      <c r="B4412" s="73">
        <v>530783</v>
      </c>
      <c r="C4412" s="71" t="s">
        <v>170</v>
      </c>
      <c r="D4412" s="71" t="s">
        <v>208</v>
      </c>
    </row>
    <row r="4413" spans="1:4" ht="73" thickBot="1" x14ac:dyDescent="0.4">
      <c r="A4413" s="71" t="s">
        <v>6517</v>
      </c>
      <c r="B4413" s="73">
        <v>526961</v>
      </c>
      <c r="C4413" s="71" t="s">
        <v>6518</v>
      </c>
      <c r="D4413" s="71" t="s">
        <v>187</v>
      </c>
    </row>
    <row r="4414" spans="1:4" ht="29.5" thickBot="1" x14ac:dyDescent="0.4">
      <c r="A4414" s="71" t="s">
        <v>6519</v>
      </c>
      <c r="B4414" s="73">
        <v>500422</v>
      </c>
      <c r="C4414" s="71" t="s">
        <v>170</v>
      </c>
      <c r="D4414" s="71" t="s">
        <v>208</v>
      </c>
    </row>
    <row r="4415" spans="1:4" ht="73" thickBot="1" x14ac:dyDescent="0.4">
      <c r="A4415" s="71" t="s">
        <v>6520</v>
      </c>
      <c r="B4415" s="73">
        <v>532410</v>
      </c>
      <c r="C4415" s="71" t="s">
        <v>170</v>
      </c>
      <c r="D4415" s="71" t="s">
        <v>153</v>
      </c>
    </row>
    <row r="4416" spans="1:4" ht="102" thickBot="1" x14ac:dyDescent="0.4">
      <c r="A4416" s="71" t="s">
        <v>6521</v>
      </c>
      <c r="B4416" s="73">
        <v>532928</v>
      </c>
      <c r="C4416" s="71" t="s">
        <v>6522</v>
      </c>
      <c r="D4416" s="71" t="s">
        <v>213</v>
      </c>
    </row>
    <row r="4417" spans="1:4" ht="87.5" thickBot="1" x14ac:dyDescent="0.4">
      <c r="A4417" s="71" t="s">
        <v>6523</v>
      </c>
      <c r="B4417" s="73">
        <v>532928</v>
      </c>
      <c r="C4417" s="71" t="s">
        <v>6522</v>
      </c>
      <c r="D4417" s="71" t="s">
        <v>213</v>
      </c>
    </row>
    <row r="4418" spans="1:4" ht="58.5" thickBot="1" x14ac:dyDescent="0.4">
      <c r="A4418" s="71" t="s">
        <v>6524</v>
      </c>
      <c r="B4418" s="73">
        <v>513063</v>
      </c>
      <c r="C4418" s="71" t="s">
        <v>170</v>
      </c>
      <c r="D4418" s="71" t="s">
        <v>493</v>
      </c>
    </row>
    <row r="4419" spans="1:4" ht="58.5" thickBot="1" x14ac:dyDescent="0.4">
      <c r="A4419" s="71" t="s">
        <v>6525</v>
      </c>
      <c r="B4419" s="73">
        <v>526139</v>
      </c>
      <c r="C4419" s="71" t="s">
        <v>170</v>
      </c>
      <c r="D4419" s="71" t="s">
        <v>359</v>
      </c>
    </row>
    <row r="4420" spans="1:4" ht="58.5" thickBot="1" x14ac:dyDescent="0.4">
      <c r="A4420" s="71" t="s">
        <v>6526</v>
      </c>
      <c r="B4420" s="73">
        <v>519367</v>
      </c>
      <c r="C4420" s="71" t="s">
        <v>170</v>
      </c>
      <c r="D4420" s="71" t="s">
        <v>605</v>
      </c>
    </row>
    <row r="4421" spans="1:4" ht="58.5" thickBot="1" x14ac:dyDescent="0.4">
      <c r="A4421" s="71" t="s">
        <v>6527</v>
      </c>
      <c r="B4421" s="73">
        <v>509003</v>
      </c>
      <c r="C4421" s="71" t="s">
        <v>170</v>
      </c>
      <c r="D4421" s="71" t="s">
        <v>591</v>
      </c>
    </row>
    <row r="4422" spans="1:4" ht="58.5" thickBot="1" x14ac:dyDescent="0.4">
      <c r="A4422" s="71" t="s">
        <v>6528</v>
      </c>
      <c r="B4422" s="73">
        <v>506687</v>
      </c>
      <c r="C4422" s="71" t="s">
        <v>170</v>
      </c>
      <c r="D4422" s="71" t="s">
        <v>218</v>
      </c>
    </row>
    <row r="4423" spans="1:4" ht="102" thickBot="1" x14ac:dyDescent="0.4">
      <c r="A4423" s="71" t="s">
        <v>6529</v>
      </c>
      <c r="B4423" s="73">
        <v>532349</v>
      </c>
      <c r="C4423" s="71" t="s">
        <v>6530</v>
      </c>
      <c r="D4423" s="71" t="s">
        <v>242</v>
      </c>
    </row>
    <row r="4424" spans="1:4" ht="87.5" thickBot="1" x14ac:dyDescent="0.4">
      <c r="A4424" s="71" t="s">
        <v>6531</v>
      </c>
      <c r="B4424" s="73">
        <v>532349</v>
      </c>
      <c r="C4424" s="71" t="s">
        <v>6530</v>
      </c>
      <c r="D4424" s="71" t="s">
        <v>242</v>
      </c>
    </row>
    <row r="4425" spans="1:4" ht="58.5" thickBot="1" x14ac:dyDescent="0.4">
      <c r="A4425" s="71" t="s">
        <v>6532</v>
      </c>
      <c r="B4425" s="73">
        <v>532812</v>
      </c>
      <c r="C4425" s="71" t="s">
        <v>6533</v>
      </c>
      <c r="D4425" s="71" t="s">
        <v>187</v>
      </c>
    </row>
    <row r="4426" spans="1:4" ht="73" thickBot="1" x14ac:dyDescent="0.4">
      <c r="A4426" s="71" t="s">
        <v>6534</v>
      </c>
      <c r="B4426" s="71" t="s">
        <v>170</v>
      </c>
      <c r="C4426" s="71" t="s">
        <v>6535</v>
      </c>
      <c r="D4426" s="71" t="s">
        <v>181</v>
      </c>
    </row>
    <row r="4427" spans="1:4" ht="87.5" thickBot="1" x14ac:dyDescent="0.4">
      <c r="A4427" s="71" t="s">
        <v>6536</v>
      </c>
      <c r="B4427" s="73">
        <v>533540</v>
      </c>
      <c r="C4427" s="71" t="s">
        <v>6537</v>
      </c>
      <c r="D4427" s="71" t="s">
        <v>275</v>
      </c>
    </row>
    <row r="4428" spans="1:4" ht="58.5" thickBot="1" x14ac:dyDescent="0.4">
      <c r="A4428" s="71" t="s">
        <v>6538</v>
      </c>
      <c r="B4428" s="73">
        <v>542233</v>
      </c>
      <c r="C4428" s="71" t="s">
        <v>6539</v>
      </c>
      <c r="D4428" s="71" t="s">
        <v>1367</v>
      </c>
    </row>
    <row r="4429" spans="1:4" ht="29.5" thickBot="1" x14ac:dyDescent="0.4">
      <c r="A4429" s="71" t="s">
        <v>6540</v>
      </c>
      <c r="B4429" s="73">
        <v>500251</v>
      </c>
      <c r="C4429" s="71" t="s">
        <v>6541</v>
      </c>
      <c r="D4429" s="71" t="s">
        <v>171</v>
      </c>
    </row>
    <row r="4430" spans="1:4" ht="44" thickBot="1" x14ac:dyDescent="0.4">
      <c r="A4430" s="71" t="s">
        <v>6542</v>
      </c>
      <c r="B4430" s="73">
        <v>532159</v>
      </c>
      <c r="C4430" s="71" t="s">
        <v>170</v>
      </c>
      <c r="D4430" s="71" t="s">
        <v>153</v>
      </c>
    </row>
    <row r="4431" spans="1:4" ht="44" thickBot="1" x14ac:dyDescent="0.4">
      <c r="A4431" s="71" t="s">
        <v>6543</v>
      </c>
      <c r="B4431" s="73">
        <v>505854</v>
      </c>
      <c r="C4431" s="71" t="s">
        <v>6544</v>
      </c>
      <c r="D4431" s="71" t="s">
        <v>178</v>
      </c>
    </row>
    <row r="4432" spans="1:4" ht="73" thickBot="1" x14ac:dyDescent="0.4">
      <c r="A4432" s="71" t="s">
        <v>6545</v>
      </c>
      <c r="B4432" s="73">
        <v>534369</v>
      </c>
      <c r="C4432" s="71" t="s">
        <v>6546</v>
      </c>
      <c r="D4432" s="71" t="s">
        <v>284</v>
      </c>
    </row>
    <row r="4433" spans="1:4" ht="58.5" thickBot="1" x14ac:dyDescent="0.4">
      <c r="A4433" s="71" t="s">
        <v>6547</v>
      </c>
      <c r="B4433" s="73">
        <v>531716</v>
      </c>
      <c r="C4433" s="71" t="s">
        <v>170</v>
      </c>
      <c r="D4433" s="71" t="s">
        <v>250</v>
      </c>
    </row>
    <row r="4434" spans="1:4" ht="29.5" thickBot="1" x14ac:dyDescent="0.4">
      <c r="A4434" s="71" t="s">
        <v>6548</v>
      </c>
      <c r="B4434" s="73">
        <v>521064</v>
      </c>
      <c r="C4434" s="71" t="s">
        <v>6549</v>
      </c>
      <c r="D4434" s="71" t="s">
        <v>185</v>
      </c>
    </row>
    <row r="4435" spans="1:4" ht="58.5" thickBot="1" x14ac:dyDescent="0.4">
      <c r="A4435" s="71" t="s">
        <v>6550</v>
      </c>
      <c r="B4435" s="73">
        <v>540726</v>
      </c>
      <c r="C4435" s="71" t="s">
        <v>170</v>
      </c>
      <c r="D4435" s="71" t="s">
        <v>192</v>
      </c>
    </row>
    <row r="4436" spans="1:4" ht="44" thickBot="1" x14ac:dyDescent="0.4">
      <c r="A4436" s="71" t="s">
        <v>6551</v>
      </c>
      <c r="B4436" s="73">
        <v>531972</v>
      </c>
      <c r="C4436" s="71" t="s">
        <v>170</v>
      </c>
      <c r="D4436" s="71" t="s">
        <v>355</v>
      </c>
    </row>
    <row r="4437" spans="1:4" ht="58.5" thickBot="1" x14ac:dyDescent="0.4">
      <c r="A4437" s="71" t="s">
        <v>6552</v>
      </c>
      <c r="B4437" s="73">
        <v>517562</v>
      </c>
      <c r="C4437" s="71" t="s">
        <v>6553</v>
      </c>
      <c r="D4437" s="71" t="s">
        <v>156</v>
      </c>
    </row>
    <row r="4438" spans="1:4" ht="44" thickBot="1" x14ac:dyDescent="0.4">
      <c r="A4438" s="71" t="s">
        <v>6554</v>
      </c>
      <c r="B4438" s="73">
        <v>531658</v>
      </c>
      <c r="C4438" s="71" t="s">
        <v>170</v>
      </c>
      <c r="D4438" s="71" t="s">
        <v>187</v>
      </c>
    </row>
    <row r="4439" spans="1:4" ht="44" thickBot="1" x14ac:dyDescent="0.4">
      <c r="A4439" s="71" t="s">
        <v>6555</v>
      </c>
      <c r="B4439" s="73">
        <v>536565</v>
      </c>
      <c r="C4439" s="71" t="s">
        <v>170</v>
      </c>
      <c r="D4439" s="71" t="s">
        <v>6556</v>
      </c>
    </row>
    <row r="4440" spans="1:4" ht="58.5" thickBot="1" x14ac:dyDescent="0.4">
      <c r="A4440" s="71" t="s">
        <v>6557</v>
      </c>
      <c r="B4440" s="73">
        <v>531846</v>
      </c>
      <c r="C4440" s="71" t="s">
        <v>170</v>
      </c>
      <c r="D4440" s="71" t="s">
        <v>153</v>
      </c>
    </row>
    <row r="4441" spans="1:4" ht="58.5" thickBot="1" x14ac:dyDescent="0.4">
      <c r="A4441" s="71" t="s">
        <v>6558</v>
      </c>
      <c r="B4441" s="73">
        <v>531846</v>
      </c>
      <c r="C4441" s="71" t="s">
        <v>170</v>
      </c>
      <c r="D4441" s="71" t="s">
        <v>153</v>
      </c>
    </row>
    <row r="4442" spans="1:4" ht="87.5" thickBot="1" x14ac:dyDescent="0.4">
      <c r="A4442" s="71" t="s">
        <v>6559</v>
      </c>
      <c r="B4442" s="73">
        <v>534755</v>
      </c>
      <c r="C4442" s="71" t="s">
        <v>6560</v>
      </c>
      <c r="D4442" s="71" t="s">
        <v>153</v>
      </c>
    </row>
    <row r="4443" spans="1:4" ht="58.5" thickBot="1" x14ac:dyDescent="0.4">
      <c r="A4443" s="71" t="s">
        <v>6561</v>
      </c>
      <c r="B4443" s="73">
        <v>512101</v>
      </c>
      <c r="C4443" s="71" t="s">
        <v>170</v>
      </c>
      <c r="D4443" s="71" t="s">
        <v>208</v>
      </c>
    </row>
    <row r="4444" spans="1:4" ht="87.5" thickBot="1" x14ac:dyDescent="0.4">
      <c r="A4444" s="71" t="s">
        <v>6562</v>
      </c>
      <c r="B4444" s="73">
        <v>531279</v>
      </c>
      <c r="C4444" s="71" t="s">
        <v>170</v>
      </c>
      <c r="D4444" s="71" t="s">
        <v>187</v>
      </c>
    </row>
    <row r="4445" spans="1:4" ht="73" thickBot="1" x14ac:dyDescent="0.4">
      <c r="A4445" s="71" t="s">
        <v>6563</v>
      </c>
      <c r="B4445" s="73">
        <v>523387</v>
      </c>
      <c r="C4445" s="71" t="s">
        <v>170</v>
      </c>
      <c r="D4445" s="71" t="s">
        <v>284</v>
      </c>
    </row>
    <row r="4446" spans="1:4" ht="58.5" thickBot="1" x14ac:dyDescent="0.4">
      <c r="A4446" s="71" t="s">
        <v>6564</v>
      </c>
      <c r="B4446" s="73">
        <v>505978</v>
      </c>
      <c r="C4446" s="71" t="s">
        <v>170</v>
      </c>
      <c r="D4446" s="71" t="s">
        <v>525</v>
      </c>
    </row>
    <row r="4447" spans="1:4" ht="73" thickBot="1" x14ac:dyDescent="0.4">
      <c r="A4447" s="71" t="s">
        <v>6565</v>
      </c>
      <c r="B4447" s="73">
        <v>532356</v>
      </c>
      <c r="C4447" s="71" t="s">
        <v>6566</v>
      </c>
      <c r="D4447" s="71" t="s">
        <v>869</v>
      </c>
    </row>
    <row r="4448" spans="1:4" ht="44" thickBot="1" x14ac:dyDescent="0.4">
      <c r="A4448" s="71" t="s">
        <v>6567</v>
      </c>
      <c r="B4448" s="73">
        <v>538569</v>
      </c>
      <c r="C4448" s="71" t="s">
        <v>6568</v>
      </c>
      <c r="D4448" s="74" t="s">
        <v>536</v>
      </c>
    </row>
    <row r="4449" spans="1:4" ht="44" thickBot="1" x14ac:dyDescent="0.4">
      <c r="A4449" s="71" t="s">
        <v>6569</v>
      </c>
      <c r="B4449" s="73">
        <v>502281</v>
      </c>
      <c r="C4449" s="71" t="s">
        <v>170</v>
      </c>
      <c r="D4449" s="71" t="s">
        <v>698</v>
      </c>
    </row>
    <row r="4450" spans="1:4" ht="58.5" thickBot="1" x14ac:dyDescent="0.4">
      <c r="A4450" s="71" t="s">
        <v>6570</v>
      </c>
      <c r="B4450" s="73">
        <v>533655</v>
      </c>
      <c r="C4450" s="71" t="s">
        <v>6571</v>
      </c>
      <c r="D4450" s="71" t="s">
        <v>213</v>
      </c>
    </row>
    <row r="4451" spans="1:4" ht="58.5" thickBot="1" x14ac:dyDescent="0.4">
      <c r="A4451" s="71" t="s">
        <v>6572</v>
      </c>
      <c r="B4451" s="73">
        <v>538579</v>
      </c>
      <c r="C4451" s="71" t="s">
        <v>170</v>
      </c>
      <c r="D4451" s="71" t="s">
        <v>192</v>
      </c>
    </row>
    <row r="4452" spans="1:4" ht="44" thickBot="1" x14ac:dyDescent="0.4">
      <c r="A4452" s="71" t="s">
        <v>6573</v>
      </c>
      <c r="B4452" s="73">
        <v>519303</v>
      </c>
      <c r="C4452" s="71" t="s">
        <v>170</v>
      </c>
      <c r="D4452" s="71" t="s">
        <v>419</v>
      </c>
    </row>
    <row r="4453" spans="1:4" ht="44" thickBot="1" x14ac:dyDescent="0.4">
      <c r="A4453" s="71" t="s">
        <v>6574</v>
      </c>
      <c r="B4453" s="73">
        <v>538597</v>
      </c>
      <c r="C4453" s="71" t="s">
        <v>170</v>
      </c>
      <c r="D4453" s="71" t="s">
        <v>187</v>
      </c>
    </row>
    <row r="4454" spans="1:4" ht="44" thickBot="1" x14ac:dyDescent="0.4">
      <c r="A4454" s="71" t="s">
        <v>6575</v>
      </c>
      <c r="B4454" s="73">
        <v>507747</v>
      </c>
      <c r="C4454" s="71" t="s">
        <v>6576</v>
      </c>
      <c r="D4454" s="71" t="s">
        <v>208</v>
      </c>
    </row>
    <row r="4455" spans="1:4" ht="44" thickBot="1" x14ac:dyDescent="0.4">
      <c r="A4455" s="71" t="s">
        <v>6577</v>
      </c>
      <c r="B4455" s="73">
        <v>517506</v>
      </c>
      <c r="C4455" s="71" t="s">
        <v>6578</v>
      </c>
      <c r="D4455" s="71" t="s">
        <v>1216</v>
      </c>
    </row>
    <row r="4456" spans="1:4" ht="44" thickBot="1" x14ac:dyDescent="0.4">
      <c r="A4456" s="71" t="s">
        <v>6579</v>
      </c>
      <c r="B4456" s="73">
        <v>514236</v>
      </c>
      <c r="C4456" s="71" t="s">
        <v>6580</v>
      </c>
      <c r="D4456" s="74" t="s">
        <v>536</v>
      </c>
    </row>
    <row r="4457" spans="1:4" ht="73" thickBot="1" x14ac:dyDescent="0.4">
      <c r="A4457" s="71" t="s">
        <v>6581</v>
      </c>
      <c r="B4457" s="73">
        <v>540762</v>
      </c>
      <c r="C4457" s="71" t="s">
        <v>6582</v>
      </c>
      <c r="D4457" s="71" t="s">
        <v>525</v>
      </c>
    </row>
    <row r="4458" spans="1:4" ht="73" thickBot="1" x14ac:dyDescent="0.4">
      <c r="A4458" s="71" t="s">
        <v>6583</v>
      </c>
      <c r="B4458" s="73">
        <v>540762</v>
      </c>
      <c r="C4458" s="71" t="s">
        <v>6584</v>
      </c>
      <c r="D4458" s="71" t="s">
        <v>525</v>
      </c>
    </row>
    <row r="4459" spans="1:4" ht="58.5" thickBot="1" x14ac:dyDescent="0.4">
      <c r="A4459" s="71" t="s">
        <v>6585</v>
      </c>
      <c r="B4459" s="73">
        <v>524514</v>
      </c>
      <c r="C4459" s="71" t="s">
        <v>170</v>
      </c>
      <c r="D4459" s="71" t="s">
        <v>218</v>
      </c>
    </row>
    <row r="4460" spans="1:4" ht="58.5" thickBot="1" x14ac:dyDescent="0.4">
      <c r="A4460" s="71" t="s">
        <v>6586</v>
      </c>
      <c r="B4460" s="73">
        <v>531088</v>
      </c>
      <c r="C4460" s="71" t="s">
        <v>170</v>
      </c>
      <c r="D4460" s="71" t="s">
        <v>187</v>
      </c>
    </row>
    <row r="4461" spans="1:4" ht="44" thickBot="1" x14ac:dyDescent="0.4">
      <c r="A4461" s="71" t="s">
        <v>6587</v>
      </c>
      <c r="B4461" s="73">
        <v>505285</v>
      </c>
      <c r="C4461" s="71" t="s">
        <v>170</v>
      </c>
      <c r="D4461" s="71" t="s">
        <v>355</v>
      </c>
    </row>
    <row r="4462" spans="1:4" ht="44" thickBot="1" x14ac:dyDescent="0.4">
      <c r="A4462" s="71" t="s">
        <v>6588</v>
      </c>
      <c r="B4462" s="73">
        <v>532948</v>
      </c>
      <c r="C4462" s="71" t="s">
        <v>6589</v>
      </c>
      <c r="D4462" s="71" t="s">
        <v>290</v>
      </c>
    </row>
    <row r="4463" spans="1:4" ht="73" thickBot="1" x14ac:dyDescent="0.4">
      <c r="A4463" s="71" t="s">
        <v>6590</v>
      </c>
      <c r="B4463" s="73">
        <v>504273</v>
      </c>
      <c r="C4463" s="71" t="s">
        <v>170</v>
      </c>
      <c r="D4463" s="71" t="s">
        <v>468</v>
      </c>
    </row>
    <row r="4464" spans="1:4" ht="58.5" thickBot="1" x14ac:dyDescent="0.4">
      <c r="A4464" s="71" t="s">
        <v>6591</v>
      </c>
      <c r="B4464" s="73">
        <v>531411</v>
      </c>
      <c r="C4464" s="71" t="s">
        <v>170</v>
      </c>
      <c r="D4464" s="71" t="s">
        <v>185</v>
      </c>
    </row>
    <row r="4465" spans="1:4" ht="87.5" thickBot="1" x14ac:dyDescent="0.4">
      <c r="A4465" s="71" t="s">
        <v>6592</v>
      </c>
      <c r="B4465" s="73">
        <v>506808</v>
      </c>
      <c r="C4465" s="71" t="s">
        <v>170</v>
      </c>
      <c r="D4465" s="71" t="s">
        <v>218</v>
      </c>
    </row>
    <row r="4466" spans="1:4" ht="58.5" thickBot="1" x14ac:dyDescent="0.4">
      <c r="A4466" s="71" t="s">
        <v>6593</v>
      </c>
      <c r="B4466" s="73">
        <v>532515</v>
      </c>
      <c r="C4466" s="71" t="s">
        <v>6594</v>
      </c>
      <c r="D4466" s="71" t="s">
        <v>909</v>
      </c>
    </row>
    <row r="4467" spans="1:4" ht="44" thickBot="1" x14ac:dyDescent="0.4">
      <c r="A4467" s="71" t="s">
        <v>6595</v>
      </c>
      <c r="B4467" s="73">
        <v>540083</v>
      </c>
      <c r="C4467" s="71" t="s">
        <v>6596</v>
      </c>
      <c r="D4467" s="71" t="s">
        <v>909</v>
      </c>
    </row>
    <row r="4468" spans="1:4" ht="44" thickBot="1" x14ac:dyDescent="0.4">
      <c r="A4468" s="71" t="s">
        <v>6597</v>
      </c>
      <c r="B4468" s="73">
        <v>532800</v>
      </c>
      <c r="C4468" s="71" t="s">
        <v>6598</v>
      </c>
      <c r="D4468" s="71" t="s">
        <v>909</v>
      </c>
    </row>
    <row r="4469" spans="1:4" ht="58.5" thickBot="1" x14ac:dyDescent="0.4">
      <c r="A4469" s="71" t="s">
        <v>6599</v>
      </c>
      <c r="B4469" s="73">
        <v>532513</v>
      </c>
      <c r="C4469" s="71" t="s">
        <v>6600</v>
      </c>
      <c r="D4469" s="71" t="s">
        <v>267</v>
      </c>
    </row>
    <row r="4470" spans="1:4" ht="58.5" thickBot="1" x14ac:dyDescent="0.4">
      <c r="A4470" s="71" t="s">
        <v>6601</v>
      </c>
      <c r="B4470" s="73">
        <v>532343</v>
      </c>
      <c r="C4470" s="71" t="s">
        <v>6602</v>
      </c>
      <c r="D4470" s="71" t="s">
        <v>828</v>
      </c>
    </row>
    <row r="4471" spans="1:4" ht="58.5" thickBot="1" x14ac:dyDescent="0.4">
      <c r="A4471" s="71" t="s">
        <v>6603</v>
      </c>
      <c r="B4471" s="73">
        <v>509243</v>
      </c>
      <c r="C4471" s="71" t="s">
        <v>6604</v>
      </c>
      <c r="D4471" s="71" t="s">
        <v>650</v>
      </c>
    </row>
    <row r="4472" spans="1:4" ht="87.5" thickBot="1" x14ac:dyDescent="0.4">
      <c r="A4472" s="71" t="s">
        <v>6605</v>
      </c>
      <c r="B4472" s="73">
        <v>512117</v>
      </c>
      <c r="C4472" s="71" t="s">
        <v>170</v>
      </c>
      <c r="D4472" s="71" t="s">
        <v>591</v>
      </c>
    </row>
    <row r="4473" spans="1:4" ht="58.5" thickBot="1" x14ac:dyDescent="0.4">
      <c r="A4473" s="71" t="s">
        <v>6606</v>
      </c>
      <c r="B4473" s="73">
        <v>531917</v>
      </c>
      <c r="C4473" s="71" t="s">
        <v>170</v>
      </c>
      <c r="D4473" s="71" t="s">
        <v>263</v>
      </c>
    </row>
    <row r="4474" spans="1:4" ht="44" thickBot="1" x14ac:dyDescent="0.4">
      <c r="A4474" s="71" t="s">
        <v>6607</v>
      </c>
      <c r="B4474" s="73">
        <v>532384</v>
      </c>
      <c r="C4474" s="71" t="s">
        <v>170</v>
      </c>
      <c r="D4474" s="71" t="s">
        <v>208</v>
      </c>
    </row>
    <row r="4475" spans="1:4" ht="87.5" thickBot="1" x14ac:dyDescent="0.4">
      <c r="A4475" s="71" t="s">
        <v>6608</v>
      </c>
      <c r="B4475" s="73">
        <v>539468</v>
      </c>
      <c r="C4475" s="71" t="s">
        <v>170</v>
      </c>
      <c r="D4475" s="71" t="s">
        <v>187</v>
      </c>
    </row>
    <row r="4476" spans="1:4" ht="58.5" thickBot="1" x14ac:dyDescent="0.4">
      <c r="A4476" s="71" t="s">
        <v>6609</v>
      </c>
      <c r="B4476" s="73">
        <v>512307</v>
      </c>
      <c r="C4476" s="71" t="s">
        <v>170</v>
      </c>
      <c r="D4476" s="71" t="s">
        <v>185</v>
      </c>
    </row>
    <row r="4477" spans="1:4" ht="44" thickBot="1" x14ac:dyDescent="0.4">
      <c r="A4477" s="71" t="s">
        <v>6610</v>
      </c>
      <c r="B4477" s="73">
        <v>526945</v>
      </c>
      <c r="C4477" s="71" t="s">
        <v>170</v>
      </c>
      <c r="D4477" s="71" t="s">
        <v>577</v>
      </c>
    </row>
    <row r="4478" spans="1:4" ht="73" thickBot="1" x14ac:dyDescent="0.4">
      <c r="A4478" s="71" t="s">
        <v>6611</v>
      </c>
      <c r="B4478" s="73">
        <v>541338</v>
      </c>
      <c r="C4478" s="71" t="s">
        <v>170</v>
      </c>
      <c r="D4478" s="71" t="s">
        <v>284</v>
      </c>
    </row>
    <row r="4479" spans="1:4" ht="58.5" thickBot="1" x14ac:dyDescent="0.4">
      <c r="A4479" s="71" t="s">
        <v>6612</v>
      </c>
      <c r="B4479" s="73">
        <v>500464</v>
      </c>
      <c r="C4479" s="71" t="s">
        <v>6613</v>
      </c>
      <c r="D4479" s="71" t="s">
        <v>525</v>
      </c>
    </row>
    <row r="4480" spans="1:4" ht="29.5" thickBot="1" x14ac:dyDescent="0.4">
      <c r="A4480" s="71" t="s">
        <v>6614</v>
      </c>
      <c r="B4480" s="73">
        <v>532505</v>
      </c>
      <c r="C4480" s="71" t="s">
        <v>6615</v>
      </c>
      <c r="D4480" s="71" t="s">
        <v>488</v>
      </c>
    </row>
    <row r="4481" spans="1:4" ht="58.5" thickBot="1" x14ac:dyDescent="0.4">
      <c r="A4481" s="71" t="s">
        <v>6616</v>
      </c>
      <c r="B4481" s="73">
        <v>530131</v>
      </c>
      <c r="C4481" s="71" t="s">
        <v>170</v>
      </c>
      <c r="D4481" s="71" t="s">
        <v>183</v>
      </c>
    </row>
    <row r="4482" spans="1:4" ht="73" thickBot="1" x14ac:dyDescent="0.4">
      <c r="A4482" s="71" t="s">
        <v>6617</v>
      </c>
      <c r="B4482" s="73">
        <v>539518</v>
      </c>
      <c r="C4482" s="71" t="s">
        <v>170</v>
      </c>
      <c r="D4482" s="71" t="s">
        <v>204</v>
      </c>
    </row>
    <row r="4483" spans="1:4" ht="58.5" thickBot="1" x14ac:dyDescent="0.4">
      <c r="A4483" s="71" t="s">
        <v>6618</v>
      </c>
      <c r="B4483" s="73">
        <v>500148</v>
      </c>
      <c r="C4483" s="71" t="s">
        <v>6619</v>
      </c>
      <c r="D4483" s="71" t="s">
        <v>365</v>
      </c>
    </row>
    <row r="4484" spans="1:4" ht="58.5" thickBot="1" x14ac:dyDescent="0.4">
      <c r="A4484" s="71" t="s">
        <v>6620</v>
      </c>
      <c r="B4484" s="73">
        <v>539141</v>
      </c>
      <c r="C4484" s="71" t="s">
        <v>6621</v>
      </c>
      <c r="D4484" s="71" t="s">
        <v>909</v>
      </c>
    </row>
    <row r="4485" spans="1:4" ht="58.5" thickBot="1" x14ac:dyDescent="0.4">
      <c r="A4485" s="71" t="s">
        <v>6622</v>
      </c>
      <c r="B4485" s="73">
        <v>539141</v>
      </c>
      <c r="C4485" s="71" t="s">
        <v>6621</v>
      </c>
      <c r="D4485" s="71" t="s">
        <v>909</v>
      </c>
    </row>
    <row r="4486" spans="1:4" ht="44" thickBot="1" x14ac:dyDescent="0.4">
      <c r="A4486" s="71" t="s">
        <v>6623</v>
      </c>
      <c r="B4486" s="73">
        <v>511742</v>
      </c>
      <c r="C4486" s="71" t="s">
        <v>170</v>
      </c>
      <c r="D4486" s="71" t="s">
        <v>187</v>
      </c>
    </row>
    <row r="4487" spans="1:4" ht="58.5" thickBot="1" x14ac:dyDescent="0.4">
      <c r="A4487" s="71" t="s">
        <v>6624</v>
      </c>
      <c r="B4487" s="73">
        <v>533644</v>
      </c>
      <c r="C4487" s="71" t="s">
        <v>6625</v>
      </c>
      <c r="D4487" s="71" t="s">
        <v>213</v>
      </c>
    </row>
    <row r="4488" spans="1:4" ht="73" thickBot="1" x14ac:dyDescent="0.4">
      <c r="A4488" s="71" t="s">
        <v>6626</v>
      </c>
      <c r="B4488" s="73">
        <v>539874</v>
      </c>
      <c r="C4488" s="71" t="s">
        <v>6627</v>
      </c>
      <c r="D4488" s="71" t="s">
        <v>187</v>
      </c>
    </row>
    <row r="4489" spans="1:4" ht="87.5" thickBot="1" x14ac:dyDescent="0.4">
      <c r="A4489" s="71" t="s">
        <v>6628</v>
      </c>
      <c r="B4489" s="71" t="s">
        <v>170</v>
      </c>
      <c r="C4489" s="71" t="s">
        <v>6629</v>
      </c>
      <c r="D4489" s="71" t="s">
        <v>181</v>
      </c>
    </row>
    <row r="4490" spans="1:4" ht="44" thickBot="1" x14ac:dyDescent="0.4">
      <c r="A4490" s="71" t="s">
        <v>6630</v>
      </c>
      <c r="B4490" s="73">
        <v>538706</v>
      </c>
      <c r="C4490" s="71" t="s">
        <v>170</v>
      </c>
      <c r="D4490" s="71" t="s">
        <v>468</v>
      </c>
    </row>
    <row r="4491" spans="1:4" ht="44" thickBot="1" x14ac:dyDescent="0.4">
      <c r="A4491" s="71" t="s">
        <v>6631</v>
      </c>
      <c r="B4491" s="73">
        <v>538706</v>
      </c>
      <c r="C4491" s="71" t="s">
        <v>170</v>
      </c>
      <c r="D4491" s="71" t="s">
        <v>468</v>
      </c>
    </row>
    <row r="4492" spans="1:4" ht="58.5" thickBot="1" x14ac:dyDescent="0.4">
      <c r="A4492" s="71" t="s">
        <v>6632</v>
      </c>
      <c r="B4492" s="73">
        <v>506685</v>
      </c>
      <c r="C4492" s="71" t="s">
        <v>170</v>
      </c>
      <c r="D4492" s="71" t="s">
        <v>330</v>
      </c>
    </row>
    <row r="4493" spans="1:4" ht="58.5" thickBot="1" x14ac:dyDescent="0.4">
      <c r="A4493" s="71" t="s">
        <v>6633</v>
      </c>
      <c r="B4493" s="73">
        <v>532538</v>
      </c>
      <c r="C4493" s="71" t="s">
        <v>6634</v>
      </c>
      <c r="D4493" s="71" t="s">
        <v>183</v>
      </c>
    </row>
    <row r="4494" spans="1:4" ht="44" thickBot="1" x14ac:dyDescent="0.4">
      <c r="A4494" s="71" t="s">
        <v>6635</v>
      </c>
      <c r="B4494" s="73">
        <v>500231</v>
      </c>
      <c r="C4494" s="71" t="s">
        <v>6636</v>
      </c>
      <c r="D4494" s="71" t="s">
        <v>230</v>
      </c>
    </row>
    <row r="4495" spans="1:4" ht="44" thickBot="1" x14ac:dyDescent="0.4">
      <c r="A4495" s="71" t="s">
        <v>6637</v>
      </c>
      <c r="B4495" s="73">
        <v>539798</v>
      </c>
      <c r="C4495" s="71" t="s">
        <v>170</v>
      </c>
      <c r="D4495" s="71" t="s">
        <v>493</v>
      </c>
    </row>
    <row r="4496" spans="1:4" ht="58.5" thickBot="1" x14ac:dyDescent="0.4">
      <c r="A4496" s="71" t="s">
        <v>6638</v>
      </c>
      <c r="B4496" s="73">
        <v>504605</v>
      </c>
      <c r="C4496" s="71" t="s">
        <v>170</v>
      </c>
      <c r="D4496" s="71" t="s">
        <v>493</v>
      </c>
    </row>
    <row r="4497" spans="1:4" ht="73" thickBot="1" x14ac:dyDescent="0.4">
      <c r="A4497" s="71" t="s">
        <v>6639</v>
      </c>
      <c r="B4497" s="73">
        <v>506690</v>
      </c>
      <c r="C4497" s="71" t="s">
        <v>6640</v>
      </c>
      <c r="D4497" s="71" t="s">
        <v>208</v>
      </c>
    </row>
    <row r="4498" spans="1:4" ht="87.5" thickBot="1" x14ac:dyDescent="0.4">
      <c r="A4498" s="71" t="s">
        <v>6641</v>
      </c>
      <c r="B4498" s="73">
        <v>541503</v>
      </c>
      <c r="C4498" s="71" t="s">
        <v>170</v>
      </c>
      <c r="D4498" s="71" t="s">
        <v>2162</v>
      </c>
    </row>
    <row r="4499" spans="1:4" ht="73" thickBot="1" x14ac:dyDescent="0.4">
      <c r="A4499" s="71" t="s">
        <v>6642</v>
      </c>
      <c r="B4499" s="71" t="s">
        <v>170</v>
      </c>
      <c r="C4499" s="71" t="s">
        <v>6643</v>
      </c>
      <c r="D4499" s="71" t="s">
        <v>181</v>
      </c>
    </row>
    <row r="4500" spans="1:4" ht="58.5" thickBot="1" x14ac:dyDescent="0.4">
      <c r="A4500" s="71" t="s">
        <v>6644</v>
      </c>
      <c r="B4500" s="73">
        <v>503671</v>
      </c>
      <c r="C4500" s="71" t="s">
        <v>170</v>
      </c>
      <c r="D4500" s="71" t="s">
        <v>153</v>
      </c>
    </row>
    <row r="4501" spans="1:4" ht="58.5" thickBot="1" x14ac:dyDescent="0.4">
      <c r="A4501" s="71" t="s">
        <v>6645</v>
      </c>
      <c r="B4501" s="73">
        <v>512595</v>
      </c>
      <c r="C4501" s="71" t="s">
        <v>6646</v>
      </c>
      <c r="D4501" s="74" t="s">
        <v>726</v>
      </c>
    </row>
    <row r="4502" spans="1:4" ht="44" thickBot="1" x14ac:dyDescent="0.4">
      <c r="A4502" s="71" t="s">
        <v>6647</v>
      </c>
      <c r="B4502" s="73">
        <v>532477</v>
      </c>
      <c r="C4502" s="71" t="s">
        <v>6648</v>
      </c>
      <c r="D4502" s="71" t="s">
        <v>488</v>
      </c>
    </row>
    <row r="4503" spans="1:4" ht="58.5" thickBot="1" x14ac:dyDescent="0.4">
      <c r="A4503" s="71" t="s">
        <v>6649</v>
      </c>
      <c r="B4503" s="73">
        <v>526799</v>
      </c>
      <c r="C4503" s="71" t="s">
        <v>170</v>
      </c>
      <c r="D4503" s="71" t="s">
        <v>365</v>
      </c>
    </row>
    <row r="4504" spans="1:4" ht="58.5" thickBot="1" x14ac:dyDescent="0.4">
      <c r="A4504" s="71" t="s">
        <v>6650</v>
      </c>
      <c r="B4504" s="73">
        <v>500429</v>
      </c>
      <c r="C4504" s="71" t="s">
        <v>6651</v>
      </c>
      <c r="D4504" s="71" t="s">
        <v>192</v>
      </c>
    </row>
    <row r="4505" spans="1:4" ht="44" thickBot="1" x14ac:dyDescent="0.4">
      <c r="A4505" s="71" t="s">
        <v>6652</v>
      </c>
      <c r="B4505" s="73">
        <v>526957</v>
      </c>
      <c r="C4505" s="71" t="s">
        <v>170</v>
      </c>
      <c r="D4505" s="71" t="s">
        <v>665</v>
      </c>
    </row>
    <row r="4506" spans="1:4" ht="44" thickBot="1" x14ac:dyDescent="0.4">
      <c r="A4506" s="71" t="s">
        <v>6653</v>
      </c>
      <c r="B4506" s="73">
        <v>532646</v>
      </c>
      <c r="C4506" s="71" t="s">
        <v>6654</v>
      </c>
      <c r="D4506" s="71" t="s">
        <v>665</v>
      </c>
    </row>
    <row r="4507" spans="1:4" ht="58.5" thickBot="1" x14ac:dyDescent="0.4">
      <c r="A4507" s="71" t="s">
        <v>6655</v>
      </c>
      <c r="B4507" s="73">
        <v>530997</v>
      </c>
      <c r="C4507" s="71" t="s">
        <v>170</v>
      </c>
      <c r="D4507" s="71" t="s">
        <v>368</v>
      </c>
    </row>
    <row r="4508" spans="1:4" ht="58.5" thickBot="1" x14ac:dyDescent="0.4">
      <c r="A4508" s="71" t="s">
        <v>6656</v>
      </c>
      <c r="B4508" s="73">
        <v>521226</v>
      </c>
      <c r="C4508" s="71" t="s">
        <v>170</v>
      </c>
      <c r="D4508" s="71" t="s">
        <v>185</v>
      </c>
    </row>
    <row r="4509" spans="1:4" ht="73" thickBot="1" x14ac:dyDescent="0.4">
      <c r="A4509" s="71" t="s">
        <v>6657</v>
      </c>
      <c r="B4509" s="73">
        <v>526113</v>
      </c>
      <c r="C4509" s="71" t="s">
        <v>170</v>
      </c>
      <c r="D4509" s="71" t="s">
        <v>230</v>
      </c>
    </row>
    <row r="4510" spans="1:4" ht="58.5" thickBot="1" x14ac:dyDescent="0.4">
      <c r="A4510" s="71" t="s">
        <v>6658</v>
      </c>
      <c r="B4510" s="73">
        <v>537582</v>
      </c>
      <c r="C4510" s="71" t="s">
        <v>170</v>
      </c>
      <c r="D4510" s="71" t="s">
        <v>256</v>
      </c>
    </row>
    <row r="4511" spans="1:4" ht="44" thickBot="1" x14ac:dyDescent="0.4">
      <c r="A4511" s="71" t="s">
        <v>6659</v>
      </c>
      <c r="B4511" s="73">
        <v>538610</v>
      </c>
      <c r="C4511" s="71" t="s">
        <v>170</v>
      </c>
      <c r="D4511" s="71" t="s">
        <v>493</v>
      </c>
    </row>
    <row r="4512" spans="1:4" ht="44" thickBot="1" x14ac:dyDescent="0.4">
      <c r="A4512" s="71" t="s">
        <v>6660</v>
      </c>
      <c r="B4512" s="73">
        <v>532035</v>
      </c>
      <c r="C4512" s="71" t="s">
        <v>170</v>
      </c>
      <c r="D4512" s="71" t="s">
        <v>187</v>
      </c>
    </row>
    <row r="4513" spans="1:4" ht="87.5" thickBot="1" x14ac:dyDescent="0.4">
      <c r="A4513" s="71" t="s">
        <v>6661</v>
      </c>
      <c r="B4513" s="73">
        <v>531831</v>
      </c>
      <c r="C4513" s="71" t="s">
        <v>170</v>
      </c>
      <c r="D4513" s="71" t="s">
        <v>228</v>
      </c>
    </row>
    <row r="4514" spans="1:4" ht="58.5" thickBot="1" x14ac:dyDescent="0.4">
      <c r="A4514" s="71" t="s">
        <v>6662</v>
      </c>
      <c r="B4514" s="73">
        <v>531867</v>
      </c>
      <c r="C4514" s="71" t="s">
        <v>170</v>
      </c>
      <c r="D4514" s="71" t="s">
        <v>192</v>
      </c>
    </row>
    <row r="4515" spans="1:4" ht="29.5" thickBot="1" x14ac:dyDescent="0.4">
      <c r="A4515" s="71" t="s">
        <v>6663</v>
      </c>
      <c r="B4515" s="73">
        <v>507878</v>
      </c>
      <c r="C4515" s="71" t="s">
        <v>6664</v>
      </c>
      <c r="D4515" s="71" t="s">
        <v>256</v>
      </c>
    </row>
    <row r="4516" spans="1:4" ht="44" thickBot="1" x14ac:dyDescent="0.4">
      <c r="A4516" s="71" t="s">
        <v>6665</v>
      </c>
      <c r="B4516" s="73">
        <v>533171</v>
      </c>
      <c r="C4516" s="71" t="s">
        <v>6666</v>
      </c>
      <c r="D4516" s="71" t="s">
        <v>488</v>
      </c>
    </row>
    <row r="4517" spans="1:4" ht="58.5" thickBot="1" x14ac:dyDescent="0.4">
      <c r="A4517" s="71" t="s">
        <v>6667</v>
      </c>
      <c r="B4517" s="73">
        <v>532478</v>
      </c>
      <c r="C4517" s="71" t="s">
        <v>6668</v>
      </c>
      <c r="D4517" s="71" t="s">
        <v>802</v>
      </c>
    </row>
    <row r="4518" spans="1:4" ht="44" thickBot="1" x14ac:dyDescent="0.4">
      <c r="A4518" s="71" t="s">
        <v>6669</v>
      </c>
      <c r="B4518" s="73">
        <v>531091</v>
      </c>
      <c r="C4518" s="71" t="s">
        <v>170</v>
      </c>
      <c r="D4518" s="71" t="s">
        <v>187</v>
      </c>
    </row>
    <row r="4519" spans="1:4" ht="58.5" thickBot="1" x14ac:dyDescent="0.4">
      <c r="A4519" s="71" t="s">
        <v>6670</v>
      </c>
      <c r="B4519" s="73">
        <v>522014</v>
      </c>
      <c r="C4519" s="71" t="s">
        <v>170</v>
      </c>
      <c r="D4519" s="71" t="s">
        <v>355</v>
      </c>
    </row>
    <row r="4520" spans="1:4" ht="58.5" thickBot="1" x14ac:dyDescent="0.4">
      <c r="A4520" s="71" t="s">
        <v>6671</v>
      </c>
      <c r="B4520" s="73">
        <v>502893</v>
      </c>
      <c r="C4520" s="71" t="s">
        <v>170</v>
      </c>
      <c r="D4520" s="71" t="s">
        <v>176</v>
      </c>
    </row>
    <row r="4521" spans="1:4" ht="73" thickBot="1" x14ac:dyDescent="0.4">
      <c r="A4521" s="71" t="s">
        <v>6672</v>
      </c>
      <c r="B4521" s="73">
        <v>507808</v>
      </c>
      <c r="C4521" s="71" t="s">
        <v>170</v>
      </c>
      <c r="D4521" s="71" t="s">
        <v>187</v>
      </c>
    </row>
    <row r="4522" spans="1:4" ht="58.5" thickBot="1" x14ac:dyDescent="0.4">
      <c r="A4522" s="71" t="s">
        <v>6673</v>
      </c>
      <c r="B4522" s="71" t="s">
        <v>170</v>
      </c>
      <c r="C4522" s="71" t="s">
        <v>6674</v>
      </c>
      <c r="D4522" s="71" t="s">
        <v>181</v>
      </c>
    </row>
    <row r="4523" spans="1:4" ht="58.5" thickBot="1" x14ac:dyDescent="0.4">
      <c r="A4523" s="71" t="s">
        <v>6675</v>
      </c>
      <c r="B4523" s="73">
        <v>532432</v>
      </c>
      <c r="C4523" s="71" t="s">
        <v>6676</v>
      </c>
      <c r="D4523" s="71" t="s">
        <v>802</v>
      </c>
    </row>
    <row r="4524" spans="1:4" ht="44" thickBot="1" x14ac:dyDescent="0.4">
      <c r="A4524" s="71" t="s">
        <v>6677</v>
      </c>
      <c r="B4524" s="73">
        <v>521188</v>
      </c>
      <c r="C4524" s="71" t="s">
        <v>170</v>
      </c>
      <c r="D4524" s="71" t="s">
        <v>185</v>
      </c>
    </row>
    <row r="4525" spans="1:4" ht="58.5" thickBot="1" x14ac:dyDescent="0.4">
      <c r="A4525" s="71" t="s">
        <v>6678</v>
      </c>
      <c r="B4525" s="73">
        <v>522091</v>
      </c>
      <c r="C4525" s="71" t="s">
        <v>170</v>
      </c>
      <c r="D4525" s="71" t="s">
        <v>213</v>
      </c>
    </row>
    <row r="4526" spans="1:4" ht="58.5" thickBot="1" x14ac:dyDescent="0.4">
      <c r="A4526" s="71" t="s">
        <v>6679</v>
      </c>
      <c r="B4526" s="73">
        <v>532746</v>
      </c>
      <c r="C4526" s="71" t="s">
        <v>6680</v>
      </c>
      <c r="D4526" s="71" t="s">
        <v>568</v>
      </c>
    </row>
    <row r="4527" spans="1:4" ht="44" thickBot="1" x14ac:dyDescent="0.4">
      <c r="A4527" s="71" t="s">
        <v>6681</v>
      </c>
      <c r="B4527" s="71" t="s">
        <v>170</v>
      </c>
      <c r="C4527" s="71" t="s">
        <v>6682</v>
      </c>
      <c r="D4527" s="71" t="s">
        <v>181</v>
      </c>
    </row>
    <row r="4528" spans="1:4" ht="44" thickBot="1" x14ac:dyDescent="0.4">
      <c r="A4528" s="71" t="s">
        <v>6683</v>
      </c>
      <c r="B4528" s="71" t="s">
        <v>170</v>
      </c>
      <c r="C4528" s="71" t="s">
        <v>6682</v>
      </c>
      <c r="D4528" s="71" t="s">
        <v>181</v>
      </c>
    </row>
    <row r="4529" spans="1:4" ht="44" thickBot="1" x14ac:dyDescent="0.4">
      <c r="A4529" s="71" t="s">
        <v>6684</v>
      </c>
      <c r="B4529" s="73">
        <v>532378</v>
      </c>
      <c r="C4529" s="71" t="s">
        <v>170</v>
      </c>
      <c r="D4529" s="71" t="s">
        <v>173</v>
      </c>
    </row>
    <row r="4530" spans="1:4" ht="73" thickBot="1" x14ac:dyDescent="0.4">
      <c r="A4530" s="71" t="s">
        <v>6685</v>
      </c>
      <c r="B4530" s="73">
        <v>539314</v>
      </c>
      <c r="C4530" s="71" t="s">
        <v>170</v>
      </c>
      <c r="D4530" s="71" t="s">
        <v>525</v>
      </c>
    </row>
    <row r="4531" spans="1:4" ht="58.5" thickBot="1" x14ac:dyDescent="0.4">
      <c r="A4531" s="71" t="s">
        <v>6686</v>
      </c>
      <c r="B4531" s="73">
        <v>504212</v>
      </c>
      <c r="C4531" s="71" t="s">
        <v>6687</v>
      </c>
      <c r="D4531" s="71" t="s">
        <v>468</v>
      </c>
    </row>
    <row r="4532" spans="1:4" ht="73" thickBot="1" x14ac:dyDescent="0.4">
      <c r="A4532" s="71" t="s">
        <v>6688</v>
      </c>
      <c r="B4532" s="73">
        <v>531963</v>
      </c>
      <c r="C4532" s="71" t="s">
        <v>170</v>
      </c>
      <c r="D4532" s="71" t="s">
        <v>591</v>
      </c>
    </row>
    <row r="4533" spans="1:4" ht="73" thickBot="1" x14ac:dyDescent="0.4">
      <c r="A4533" s="71" t="s">
        <v>6689</v>
      </c>
      <c r="B4533" s="73">
        <v>523519</v>
      </c>
      <c r="C4533" s="71" t="s">
        <v>170</v>
      </c>
      <c r="D4533" s="71" t="s">
        <v>192</v>
      </c>
    </row>
    <row r="4534" spans="1:4" ht="58.5" thickBot="1" x14ac:dyDescent="0.4">
      <c r="A4534" s="71" t="s">
        <v>6690</v>
      </c>
      <c r="B4534" s="73">
        <v>504673</v>
      </c>
      <c r="C4534" s="71" t="s">
        <v>170</v>
      </c>
      <c r="D4534" s="71" t="s">
        <v>475</v>
      </c>
    </row>
    <row r="4535" spans="1:4" ht="87.5" thickBot="1" x14ac:dyDescent="0.4">
      <c r="A4535" s="71" t="s">
        <v>6691</v>
      </c>
      <c r="B4535" s="73">
        <v>524408</v>
      </c>
      <c r="C4535" s="71" t="s">
        <v>170</v>
      </c>
      <c r="D4535" s="71" t="s">
        <v>218</v>
      </c>
    </row>
    <row r="4536" spans="1:4" ht="29.5" thickBot="1" x14ac:dyDescent="0.4">
      <c r="A4536" s="71" t="s">
        <v>6692</v>
      </c>
      <c r="B4536" s="73">
        <v>514144</v>
      </c>
      <c r="C4536" s="71" t="s">
        <v>170</v>
      </c>
      <c r="D4536" s="71" t="s">
        <v>185</v>
      </c>
    </row>
    <row r="4537" spans="1:4" ht="58.5" thickBot="1" x14ac:dyDescent="0.4">
      <c r="A4537" s="71" t="s">
        <v>6693</v>
      </c>
      <c r="B4537" s="73">
        <v>512408</v>
      </c>
      <c r="C4537" s="71" t="s">
        <v>170</v>
      </c>
      <c r="D4537" s="71" t="s">
        <v>185</v>
      </c>
    </row>
    <row r="4538" spans="1:4" ht="58.5" thickBot="1" x14ac:dyDescent="0.4">
      <c r="A4538" s="71" t="s">
        <v>6694</v>
      </c>
      <c r="B4538" s="73">
        <v>531762</v>
      </c>
      <c r="C4538" s="71" t="s">
        <v>170</v>
      </c>
      <c r="D4538" s="71" t="s">
        <v>208</v>
      </c>
    </row>
    <row r="4539" spans="1:4" ht="58.5" thickBot="1" x14ac:dyDescent="0.4">
      <c r="A4539" s="71" t="s">
        <v>6695</v>
      </c>
      <c r="B4539" s="73">
        <v>511764</v>
      </c>
      <c r="C4539" s="71" t="s">
        <v>170</v>
      </c>
      <c r="D4539" s="71" t="s">
        <v>187</v>
      </c>
    </row>
    <row r="4540" spans="1:4" ht="29.5" thickBot="1" x14ac:dyDescent="0.4">
      <c r="A4540" s="71" t="s">
        <v>6696</v>
      </c>
      <c r="B4540" s="73">
        <v>512070</v>
      </c>
      <c r="C4540" s="71" t="s">
        <v>6697</v>
      </c>
      <c r="D4540" s="71" t="s">
        <v>314</v>
      </c>
    </row>
    <row r="4541" spans="1:4" ht="73" thickBot="1" x14ac:dyDescent="0.4">
      <c r="A4541" s="71" t="s">
        <v>6698</v>
      </c>
      <c r="B4541" s="73">
        <v>531390</v>
      </c>
      <c r="C4541" s="71" t="s">
        <v>170</v>
      </c>
      <c r="D4541" s="71" t="s">
        <v>187</v>
      </c>
    </row>
    <row r="4542" spans="1:4" ht="73" thickBot="1" x14ac:dyDescent="0.4">
      <c r="A4542" s="71" t="s">
        <v>6699</v>
      </c>
      <c r="B4542" s="71" t="s">
        <v>170</v>
      </c>
      <c r="C4542" s="71" t="s">
        <v>6700</v>
      </c>
      <c r="D4542" s="71" t="s">
        <v>181</v>
      </c>
    </row>
    <row r="4543" spans="1:4" ht="58.5" thickBot="1" x14ac:dyDescent="0.4">
      <c r="A4543" s="71" t="s">
        <v>6701</v>
      </c>
      <c r="B4543" s="73">
        <v>526987</v>
      </c>
      <c r="C4543" s="71" t="s">
        <v>6702</v>
      </c>
      <c r="D4543" s="71" t="s">
        <v>192</v>
      </c>
    </row>
    <row r="4544" spans="1:4" ht="58.5" thickBot="1" x14ac:dyDescent="0.4">
      <c r="A4544" s="71" t="s">
        <v>6703</v>
      </c>
      <c r="B4544" s="73">
        <v>532402</v>
      </c>
      <c r="C4544" s="71" t="s">
        <v>170</v>
      </c>
      <c r="D4544" s="71" t="s">
        <v>263</v>
      </c>
    </row>
    <row r="4545" spans="1:4" ht="87.5" thickBot="1" x14ac:dyDescent="0.4">
      <c r="A4545" s="71" t="s">
        <v>6704</v>
      </c>
      <c r="B4545" s="73">
        <v>532398</v>
      </c>
      <c r="C4545" s="71" t="s">
        <v>6705</v>
      </c>
      <c r="D4545" s="71" t="s">
        <v>263</v>
      </c>
    </row>
    <row r="4546" spans="1:4" ht="44" thickBot="1" x14ac:dyDescent="0.4">
      <c r="A4546" s="71" t="s">
        <v>6706</v>
      </c>
      <c r="B4546" s="73">
        <v>517146</v>
      </c>
      <c r="C4546" s="71" t="s">
        <v>6707</v>
      </c>
      <c r="D4546" s="71" t="s">
        <v>493</v>
      </c>
    </row>
    <row r="4547" spans="1:4" ht="58.5" thickBot="1" x14ac:dyDescent="0.4">
      <c r="A4547" s="71" t="s">
        <v>6708</v>
      </c>
      <c r="B4547" s="73">
        <v>511507</v>
      </c>
      <c r="C4547" s="71" t="s">
        <v>170</v>
      </c>
      <c r="D4547" s="71" t="s">
        <v>187</v>
      </c>
    </row>
    <row r="4548" spans="1:4" ht="58.5" thickBot="1" x14ac:dyDescent="0.4">
      <c r="A4548" s="71" t="s">
        <v>6709</v>
      </c>
      <c r="B4548" s="71" t="s">
        <v>170</v>
      </c>
      <c r="C4548" s="71" t="s">
        <v>6710</v>
      </c>
      <c r="D4548" s="71" t="s">
        <v>181</v>
      </c>
    </row>
    <row r="4549" spans="1:4" ht="58.5" thickBot="1" x14ac:dyDescent="0.4">
      <c r="A4549" s="71" t="s">
        <v>6711</v>
      </c>
      <c r="B4549" s="73">
        <v>511736</v>
      </c>
      <c r="C4549" s="71" t="s">
        <v>170</v>
      </c>
      <c r="D4549" s="71" t="s">
        <v>192</v>
      </c>
    </row>
    <row r="4550" spans="1:4" ht="58.5" thickBot="1" x14ac:dyDescent="0.4">
      <c r="A4550" s="71" t="s">
        <v>6712</v>
      </c>
      <c r="B4550" s="73">
        <v>532765</v>
      </c>
      <c r="C4550" s="71" t="s">
        <v>6713</v>
      </c>
      <c r="D4550" s="71" t="s">
        <v>368</v>
      </c>
    </row>
    <row r="4551" spans="1:4" ht="131" thickBot="1" x14ac:dyDescent="0.4">
      <c r="A4551" s="71" t="s">
        <v>6714</v>
      </c>
      <c r="B4551" s="73">
        <v>590101</v>
      </c>
      <c r="C4551" s="71" t="s">
        <v>6715</v>
      </c>
      <c r="D4551" s="71" t="s">
        <v>153</v>
      </c>
    </row>
    <row r="4552" spans="1:4" ht="44" thickBot="1" x14ac:dyDescent="0.4">
      <c r="A4552" s="71" t="s">
        <v>6716</v>
      </c>
      <c r="B4552" s="73">
        <v>500426</v>
      </c>
      <c r="C4552" s="71" t="s">
        <v>170</v>
      </c>
      <c r="D4552" s="71" t="s">
        <v>256</v>
      </c>
    </row>
    <row r="4553" spans="1:4" ht="58.5" thickBot="1" x14ac:dyDescent="0.4">
      <c r="A4553" s="71" t="s">
        <v>6717</v>
      </c>
      <c r="B4553" s="73">
        <v>513216</v>
      </c>
      <c r="C4553" s="71" t="s">
        <v>6718</v>
      </c>
      <c r="D4553" s="71" t="s">
        <v>202</v>
      </c>
    </row>
    <row r="4554" spans="1:4" ht="58.5" thickBot="1" x14ac:dyDescent="0.4">
      <c r="A4554" s="71" t="s">
        <v>6719</v>
      </c>
      <c r="B4554" s="73">
        <v>532729</v>
      </c>
      <c r="C4554" s="71" t="s">
        <v>6720</v>
      </c>
      <c r="D4554" s="71" t="s">
        <v>869</v>
      </c>
    </row>
    <row r="4555" spans="1:4" ht="58.5" thickBot="1" x14ac:dyDescent="0.4">
      <c r="A4555" s="71" t="s">
        <v>6721</v>
      </c>
      <c r="B4555" s="73">
        <v>500254</v>
      </c>
      <c r="C4555" s="71" t="s">
        <v>6722</v>
      </c>
      <c r="D4555" s="71" t="s">
        <v>202</v>
      </c>
    </row>
    <row r="4556" spans="1:4" ht="87.5" thickBot="1" x14ac:dyDescent="0.4">
      <c r="A4556" s="71" t="s">
        <v>6723</v>
      </c>
      <c r="B4556" s="73">
        <v>511110</v>
      </c>
      <c r="C4556" s="71" t="s">
        <v>170</v>
      </c>
      <c r="D4556" s="71" t="s">
        <v>153</v>
      </c>
    </row>
    <row r="4557" spans="1:4" ht="58.5" thickBot="1" x14ac:dyDescent="0.4">
      <c r="A4557" s="71" t="s">
        <v>6724</v>
      </c>
      <c r="B4557" s="73">
        <v>539123</v>
      </c>
      <c r="C4557" s="71" t="s">
        <v>170</v>
      </c>
      <c r="D4557" s="71" t="s">
        <v>190</v>
      </c>
    </row>
    <row r="4558" spans="1:4" ht="58.5" thickBot="1" x14ac:dyDescent="0.4">
      <c r="A4558" s="71" t="s">
        <v>6725</v>
      </c>
      <c r="B4558" s="73">
        <v>542654</v>
      </c>
      <c r="C4558" s="71" t="s">
        <v>6726</v>
      </c>
      <c r="D4558" s="71" t="s">
        <v>171</v>
      </c>
    </row>
    <row r="4559" spans="1:4" ht="58.5" thickBot="1" x14ac:dyDescent="0.4">
      <c r="A4559" s="71" t="s">
        <v>6727</v>
      </c>
      <c r="B4559" s="73">
        <v>523888</v>
      </c>
      <c r="C4559" s="71" t="s">
        <v>170</v>
      </c>
      <c r="D4559" s="71" t="s">
        <v>650</v>
      </c>
    </row>
    <row r="4560" spans="1:4" ht="58.5" thickBot="1" x14ac:dyDescent="0.4">
      <c r="A4560" s="71" t="s">
        <v>6728</v>
      </c>
      <c r="B4560" s="73">
        <v>531266</v>
      </c>
      <c r="C4560" s="71" t="s">
        <v>6729</v>
      </c>
      <c r="D4560" s="71" t="s">
        <v>248</v>
      </c>
    </row>
    <row r="4561" spans="1:4" ht="44" thickBot="1" x14ac:dyDescent="0.4">
      <c r="A4561" s="71" t="s">
        <v>6730</v>
      </c>
      <c r="B4561" s="73">
        <v>532867</v>
      </c>
      <c r="C4561" s="71" t="s">
        <v>6731</v>
      </c>
      <c r="D4561" s="71" t="s">
        <v>339</v>
      </c>
    </row>
    <row r="4562" spans="1:4" ht="44" thickBot="1" x14ac:dyDescent="0.4">
      <c r="A4562" s="71" t="s">
        <v>6732</v>
      </c>
      <c r="B4562" s="73">
        <v>533269</v>
      </c>
      <c r="C4562" s="71" t="s">
        <v>6733</v>
      </c>
      <c r="D4562" s="71" t="s">
        <v>195</v>
      </c>
    </row>
    <row r="4563" spans="1:4" ht="44" thickBot="1" x14ac:dyDescent="0.4">
      <c r="A4563" s="71" t="s">
        <v>6734</v>
      </c>
      <c r="B4563" s="73">
        <v>532320</v>
      </c>
      <c r="C4563" s="71" t="s">
        <v>170</v>
      </c>
      <c r="D4563" s="71" t="s">
        <v>187</v>
      </c>
    </row>
    <row r="4564" spans="1:4" ht="58.5" thickBot="1" x14ac:dyDescent="0.4">
      <c r="A4564" s="71" t="s">
        <v>6735</v>
      </c>
      <c r="B4564" s="73">
        <v>519152</v>
      </c>
      <c r="C4564" s="71" t="s">
        <v>170</v>
      </c>
      <c r="D4564" s="71" t="s">
        <v>192</v>
      </c>
    </row>
    <row r="4565" spans="1:4" ht="44" thickBot="1" x14ac:dyDescent="0.4">
      <c r="A4565" s="71" t="s">
        <v>6736</v>
      </c>
      <c r="B4565" s="73">
        <v>519156</v>
      </c>
      <c r="C4565" s="71" t="s">
        <v>6737</v>
      </c>
      <c r="D4565" s="71" t="s">
        <v>230</v>
      </c>
    </row>
    <row r="4566" spans="1:4" ht="87.5" thickBot="1" x14ac:dyDescent="0.4">
      <c r="A4566" s="71" t="s">
        <v>6738</v>
      </c>
      <c r="B4566" s="71" t="s">
        <v>170</v>
      </c>
      <c r="C4566" s="71" t="s">
        <v>6739</v>
      </c>
      <c r="D4566" s="71" t="s">
        <v>181</v>
      </c>
    </row>
    <row r="4567" spans="1:4" ht="58.5" thickBot="1" x14ac:dyDescent="0.4">
      <c r="A4567" s="71" t="s">
        <v>6740</v>
      </c>
      <c r="B4567" s="73">
        <v>531676</v>
      </c>
      <c r="C4567" s="71" t="s">
        <v>170</v>
      </c>
      <c r="D4567" s="71" t="s">
        <v>230</v>
      </c>
    </row>
    <row r="4568" spans="1:4" ht="73" thickBot="1" x14ac:dyDescent="0.4">
      <c r="A4568" s="71" t="s">
        <v>6741</v>
      </c>
      <c r="B4568" s="73">
        <v>532156</v>
      </c>
      <c r="C4568" s="71" t="s">
        <v>6742</v>
      </c>
      <c r="D4568" s="71" t="s">
        <v>284</v>
      </c>
    </row>
    <row r="4569" spans="1:4" ht="44" thickBot="1" x14ac:dyDescent="0.4">
      <c r="A4569" s="71" t="s">
        <v>6743</v>
      </c>
      <c r="B4569" s="71" t="s">
        <v>170</v>
      </c>
      <c r="C4569" s="71" t="s">
        <v>6744</v>
      </c>
      <c r="D4569" s="71" t="s">
        <v>181</v>
      </c>
    </row>
    <row r="4570" spans="1:4" ht="29.5" thickBot="1" x14ac:dyDescent="0.4">
      <c r="A4570" s="71" t="s">
        <v>6745</v>
      </c>
      <c r="B4570" s="73">
        <v>511431</v>
      </c>
      <c r="C4570" s="71" t="s">
        <v>6746</v>
      </c>
      <c r="D4570" s="71" t="s">
        <v>171</v>
      </c>
    </row>
    <row r="4571" spans="1:4" ht="58.5" thickBot="1" x14ac:dyDescent="0.4">
      <c r="A4571" s="71" t="s">
        <v>6747</v>
      </c>
      <c r="B4571" s="73">
        <v>539402</v>
      </c>
      <c r="C4571" s="71" t="s">
        <v>170</v>
      </c>
      <c r="D4571" s="71" t="s">
        <v>368</v>
      </c>
    </row>
    <row r="4572" spans="1:4" ht="58.5" thickBot="1" x14ac:dyDescent="0.4">
      <c r="A4572" s="71" t="s">
        <v>6748</v>
      </c>
      <c r="B4572" s="73">
        <v>526775</v>
      </c>
      <c r="C4572" s="71" t="s">
        <v>170</v>
      </c>
      <c r="D4572" s="71" t="s">
        <v>316</v>
      </c>
    </row>
    <row r="4573" spans="1:4" ht="44" thickBot="1" x14ac:dyDescent="0.4">
      <c r="A4573" s="71" t="s">
        <v>6749</v>
      </c>
      <c r="B4573" s="73">
        <v>540145</v>
      </c>
      <c r="C4573" s="71" t="s">
        <v>170</v>
      </c>
      <c r="D4573" s="71" t="s">
        <v>208</v>
      </c>
    </row>
    <row r="4574" spans="1:4" ht="87.5" thickBot="1" x14ac:dyDescent="0.4">
      <c r="A4574" s="71" t="s">
        <v>6750</v>
      </c>
      <c r="B4574" s="73">
        <v>530403</v>
      </c>
      <c r="C4574" s="71" t="s">
        <v>170</v>
      </c>
      <c r="D4574" s="71" t="s">
        <v>365</v>
      </c>
    </row>
    <row r="4575" spans="1:4" ht="44" thickBot="1" x14ac:dyDescent="0.4">
      <c r="A4575" s="71" t="s">
        <v>6751</v>
      </c>
      <c r="B4575" s="73">
        <v>513397</v>
      </c>
      <c r="C4575" s="71" t="s">
        <v>170</v>
      </c>
      <c r="D4575" s="71" t="s">
        <v>493</v>
      </c>
    </row>
    <row r="4576" spans="1:4" ht="73" thickBot="1" x14ac:dyDescent="0.4">
      <c r="A4576" s="71" t="s">
        <v>6752</v>
      </c>
      <c r="B4576" s="73">
        <v>539543</v>
      </c>
      <c r="C4576" s="71" t="s">
        <v>170</v>
      </c>
      <c r="D4576" s="71" t="s">
        <v>190</v>
      </c>
    </row>
    <row r="4577" spans="1:4" ht="44" thickBot="1" x14ac:dyDescent="0.4">
      <c r="A4577" s="71" t="s">
        <v>6753</v>
      </c>
      <c r="B4577" s="73">
        <v>530459</v>
      </c>
      <c r="C4577" s="71" t="s">
        <v>170</v>
      </c>
      <c r="D4577" s="71" t="s">
        <v>185</v>
      </c>
    </row>
    <row r="4578" spans="1:4" ht="58.5" thickBot="1" x14ac:dyDescent="0.4">
      <c r="A4578" s="71" t="s">
        <v>6754</v>
      </c>
      <c r="B4578" s="73">
        <v>512175</v>
      </c>
      <c r="C4578" s="71" t="s">
        <v>170</v>
      </c>
      <c r="D4578" s="71" t="s">
        <v>156</v>
      </c>
    </row>
    <row r="4579" spans="1:4" ht="58.5" thickBot="1" x14ac:dyDescent="0.4">
      <c r="A4579" s="71" t="s">
        <v>6755</v>
      </c>
      <c r="B4579" s="73">
        <v>530369</v>
      </c>
      <c r="C4579" s="71" t="s">
        <v>170</v>
      </c>
      <c r="D4579" s="71" t="s">
        <v>650</v>
      </c>
    </row>
    <row r="4580" spans="1:4" ht="58.5" thickBot="1" x14ac:dyDescent="0.4">
      <c r="A4580" s="71" t="s">
        <v>6756</v>
      </c>
      <c r="B4580" s="73">
        <v>532090</v>
      </c>
      <c r="C4580" s="71" t="s">
        <v>170</v>
      </c>
      <c r="D4580" s="71" t="s">
        <v>185</v>
      </c>
    </row>
    <row r="4581" spans="1:4" ht="58.5" thickBot="1" x14ac:dyDescent="0.4">
      <c r="A4581" s="71" t="s">
        <v>6757</v>
      </c>
      <c r="B4581" s="73">
        <v>538918</v>
      </c>
      <c r="C4581" s="71" t="s">
        <v>170</v>
      </c>
      <c r="D4581" s="71" t="s">
        <v>187</v>
      </c>
    </row>
    <row r="4582" spans="1:4" ht="44" thickBot="1" x14ac:dyDescent="0.4">
      <c r="A4582" s="71" t="s">
        <v>6758</v>
      </c>
      <c r="B4582" s="73">
        <v>540729</v>
      </c>
      <c r="C4582" s="71" t="s">
        <v>170</v>
      </c>
      <c r="D4582" s="71" t="s">
        <v>208</v>
      </c>
    </row>
    <row r="4583" spans="1:4" ht="87.5" thickBot="1" x14ac:dyDescent="0.4">
      <c r="A4583" s="71" t="s">
        <v>6759</v>
      </c>
      <c r="B4583" s="73">
        <v>539761</v>
      </c>
      <c r="C4583" s="71" t="s">
        <v>170</v>
      </c>
      <c r="D4583" s="71" t="s">
        <v>275</v>
      </c>
    </row>
    <row r="4584" spans="1:4" ht="58.5" thickBot="1" x14ac:dyDescent="0.4">
      <c r="A4584" s="71" t="s">
        <v>6760</v>
      </c>
      <c r="B4584" s="73">
        <v>502589</v>
      </c>
      <c r="C4584" s="71" t="s">
        <v>170</v>
      </c>
      <c r="D4584" s="71" t="s">
        <v>164</v>
      </c>
    </row>
    <row r="4585" spans="1:4" ht="73" thickBot="1" x14ac:dyDescent="0.4">
      <c r="A4585" s="71" t="s">
        <v>6761</v>
      </c>
      <c r="B4585" s="73">
        <v>524796</v>
      </c>
      <c r="C4585" s="71" t="s">
        <v>170</v>
      </c>
      <c r="D4585" s="71" t="s">
        <v>208</v>
      </c>
    </row>
    <row r="4586" spans="1:4" ht="58.5" thickBot="1" x14ac:dyDescent="0.4">
      <c r="A4586" s="71" t="s">
        <v>6762</v>
      </c>
      <c r="B4586" s="71" t="s">
        <v>170</v>
      </c>
      <c r="C4586" s="71" t="s">
        <v>6763</v>
      </c>
      <c r="D4586" s="71" t="s">
        <v>261</v>
      </c>
    </row>
    <row r="4587" spans="1:4" ht="58.5" thickBot="1" x14ac:dyDescent="0.4">
      <c r="A4587" s="71" t="s">
        <v>6764</v>
      </c>
      <c r="B4587" s="73">
        <v>531444</v>
      </c>
      <c r="C4587" s="71" t="s">
        <v>170</v>
      </c>
      <c r="D4587" s="71" t="s">
        <v>183</v>
      </c>
    </row>
    <row r="4588" spans="1:4" ht="58.5" thickBot="1" x14ac:dyDescent="0.4">
      <c r="A4588" s="71" t="s">
        <v>6765</v>
      </c>
      <c r="B4588" s="73">
        <v>500439</v>
      </c>
      <c r="C4588" s="71" t="s">
        <v>6766</v>
      </c>
      <c r="D4588" s="71" t="s">
        <v>187</v>
      </c>
    </row>
    <row r="4589" spans="1:4" ht="58.5" thickBot="1" x14ac:dyDescent="0.4">
      <c r="A4589" s="71" t="s">
        <v>6767</v>
      </c>
      <c r="B4589" s="73">
        <v>513534</v>
      </c>
      <c r="C4589" s="71" t="s">
        <v>170</v>
      </c>
      <c r="D4589" s="71" t="s">
        <v>202</v>
      </c>
    </row>
    <row r="4590" spans="1:4" ht="58.5" thickBot="1" x14ac:dyDescent="0.4">
      <c r="A4590" s="71" t="s">
        <v>6768</v>
      </c>
      <c r="B4590" s="73">
        <v>514175</v>
      </c>
      <c r="C4590" s="71" t="s">
        <v>6769</v>
      </c>
      <c r="D4590" s="71" t="s">
        <v>185</v>
      </c>
    </row>
    <row r="4591" spans="1:4" ht="73" thickBot="1" x14ac:dyDescent="0.4">
      <c r="A4591" s="71" t="s">
        <v>6770</v>
      </c>
      <c r="B4591" s="73">
        <v>534392</v>
      </c>
      <c r="C4591" s="71" t="s">
        <v>6771</v>
      </c>
      <c r="D4591" s="71" t="s">
        <v>493</v>
      </c>
    </row>
    <row r="4592" spans="1:4" ht="58.5" thickBot="1" x14ac:dyDescent="0.4">
      <c r="A4592" s="71" t="s">
        <v>6772</v>
      </c>
      <c r="B4592" s="73">
        <v>502986</v>
      </c>
      <c r="C4592" s="71" t="s">
        <v>6773</v>
      </c>
      <c r="D4592" s="71" t="s">
        <v>185</v>
      </c>
    </row>
    <row r="4593" spans="1:4" ht="58.5" thickBot="1" x14ac:dyDescent="0.4">
      <c r="A4593" s="71" t="s">
        <v>6774</v>
      </c>
      <c r="B4593" s="73">
        <v>541578</v>
      </c>
      <c r="C4593" s="71" t="s">
        <v>6775</v>
      </c>
      <c r="D4593" s="71" t="s">
        <v>525</v>
      </c>
    </row>
    <row r="4594" spans="1:4" ht="58.5" thickBot="1" x14ac:dyDescent="0.4">
      <c r="A4594" s="71" t="s">
        <v>6776</v>
      </c>
      <c r="B4594" s="73">
        <v>540180</v>
      </c>
      <c r="C4594" s="71" t="s">
        <v>6777</v>
      </c>
      <c r="D4594" s="71" t="s">
        <v>365</v>
      </c>
    </row>
    <row r="4595" spans="1:4" ht="44" thickBot="1" x14ac:dyDescent="0.4">
      <c r="A4595" s="71" t="s">
        <v>6778</v>
      </c>
      <c r="B4595" s="73">
        <v>512511</v>
      </c>
      <c r="C4595" s="71" t="s">
        <v>170</v>
      </c>
      <c r="D4595" s="71" t="s">
        <v>591</v>
      </c>
    </row>
    <row r="4596" spans="1:4" ht="58.5" thickBot="1" x14ac:dyDescent="0.4">
      <c r="A4596" s="71" t="s">
        <v>6779</v>
      </c>
      <c r="B4596" s="73">
        <v>531574</v>
      </c>
      <c r="C4596" s="71" t="s">
        <v>170</v>
      </c>
      <c r="D4596" s="71" t="s">
        <v>256</v>
      </c>
    </row>
    <row r="4597" spans="1:4" ht="73" thickBot="1" x14ac:dyDescent="0.4">
      <c r="A4597" s="71" t="s">
        <v>6780</v>
      </c>
      <c r="B4597" s="71" t="s">
        <v>170</v>
      </c>
      <c r="C4597" s="71" t="s">
        <v>6781</v>
      </c>
      <c r="D4597" s="71" t="s">
        <v>181</v>
      </c>
    </row>
    <row r="4598" spans="1:4" ht="44" thickBot="1" x14ac:dyDescent="0.4">
      <c r="A4598" s="71" t="s">
        <v>6782</v>
      </c>
      <c r="B4598" s="73">
        <v>533156</v>
      </c>
      <c r="C4598" s="71" t="s">
        <v>6783</v>
      </c>
      <c r="D4598" s="71" t="s">
        <v>256</v>
      </c>
    </row>
    <row r="4599" spans="1:4" ht="58.5" thickBot="1" x14ac:dyDescent="0.4">
      <c r="A4599" s="71" t="s">
        <v>6784</v>
      </c>
      <c r="B4599" s="73">
        <v>538634</v>
      </c>
      <c r="C4599" s="71" t="s">
        <v>170</v>
      </c>
      <c r="D4599" s="71" t="s">
        <v>208</v>
      </c>
    </row>
    <row r="4600" spans="1:4" ht="58.5" thickBot="1" x14ac:dyDescent="0.4">
      <c r="A4600" s="71" t="s">
        <v>6785</v>
      </c>
      <c r="B4600" s="73">
        <v>533576</v>
      </c>
      <c r="C4600" s="71" t="s">
        <v>6786</v>
      </c>
      <c r="D4600" s="71" t="s">
        <v>202</v>
      </c>
    </row>
    <row r="4601" spans="1:4" ht="87.5" thickBot="1" x14ac:dyDescent="0.4">
      <c r="A4601" s="71" t="s">
        <v>6787</v>
      </c>
      <c r="B4601" s="73">
        <v>531650</v>
      </c>
      <c r="C4601" s="71" t="s">
        <v>170</v>
      </c>
      <c r="D4601" s="71" t="s">
        <v>591</v>
      </c>
    </row>
    <row r="4602" spans="1:4" ht="58.5" thickBot="1" x14ac:dyDescent="0.4">
      <c r="A4602" s="71" t="s">
        <v>6788</v>
      </c>
      <c r="B4602" s="73">
        <v>513005</v>
      </c>
      <c r="C4602" s="71" t="s">
        <v>170</v>
      </c>
      <c r="D4602" s="71" t="s">
        <v>202</v>
      </c>
    </row>
    <row r="4603" spans="1:4" ht="73" thickBot="1" x14ac:dyDescent="0.4">
      <c r="A4603" s="71" t="s">
        <v>6789</v>
      </c>
      <c r="B4603" s="73">
        <v>511493</v>
      </c>
      <c r="C4603" s="71" t="s">
        <v>170</v>
      </c>
      <c r="D4603" s="71" t="s">
        <v>187</v>
      </c>
    </row>
    <row r="4604" spans="1:4" ht="73" thickBot="1" x14ac:dyDescent="0.4">
      <c r="A4604" s="71" t="s">
        <v>6790</v>
      </c>
      <c r="B4604" s="73">
        <v>536672</v>
      </c>
      <c r="C4604" s="71" t="s">
        <v>170</v>
      </c>
      <c r="D4604" s="71" t="s">
        <v>1796</v>
      </c>
    </row>
    <row r="4605" spans="1:4" ht="29.5" thickBot="1" x14ac:dyDescent="0.4">
      <c r="A4605" s="71" t="s">
        <v>6791</v>
      </c>
      <c r="B4605" s="73">
        <v>500295</v>
      </c>
      <c r="C4605" s="71" t="s">
        <v>6792</v>
      </c>
      <c r="D4605" s="71" t="s">
        <v>2685</v>
      </c>
    </row>
    <row r="4606" spans="1:4" ht="58.5" thickBot="1" x14ac:dyDescent="0.4">
      <c r="A4606" s="71" t="s">
        <v>6793</v>
      </c>
      <c r="B4606" s="73">
        <v>533056</v>
      </c>
      <c r="C4606" s="71" t="s">
        <v>170</v>
      </c>
      <c r="D4606" s="71" t="s">
        <v>176</v>
      </c>
    </row>
    <row r="4607" spans="1:4" ht="87.5" thickBot="1" x14ac:dyDescent="0.4">
      <c r="A4607" s="71" t="s">
        <v>6794</v>
      </c>
      <c r="B4607" s="73">
        <v>522267</v>
      </c>
      <c r="C4607" s="71" t="s">
        <v>170</v>
      </c>
      <c r="D4607" s="71" t="s">
        <v>178</v>
      </c>
    </row>
    <row r="4608" spans="1:4" ht="87.5" thickBot="1" x14ac:dyDescent="0.4">
      <c r="A4608" s="71" t="s">
        <v>6795</v>
      </c>
      <c r="B4608" s="73">
        <v>503657</v>
      </c>
      <c r="C4608" s="71" t="s">
        <v>170</v>
      </c>
      <c r="D4608" s="71" t="s">
        <v>309</v>
      </c>
    </row>
    <row r="4609" spans="1:4" ht="58.5" thickBot="1" x14ac:dyDescent="0.4">
      <c r="A4609" s="71" t="s">
        <v>6796</v>
      </c>
      <c r="B4609" s="73">
        <v>542046</v>
      </c>
      <c r="C4609" s="71" t="s">
        <v>170</v>
      </c>
      <c r="D4609" s="71" t="s">
        <v>256</v>
      </c>
    </row>
    <row r="4610" spans="1:4" ht="73" thickBot="1" x14ac:dyDescent="0.4">
      <c r="A4610" s="71" t="s">
        <v>6797</v>
      </c>
      <c r="B4610" s="73">
        <v>540252</v>
      </c>
      <c r="C4610" s="71" t="s">
        <v>170</v>
      </c>
      <c r="D4610" s="71" t="s">
        <v>284</v>
      </c>
    </row>
    <row r="4611" spans="1:4" ht="44" thickBot="1" x14ac:dyDescent="0.4">
      <c r="A4611" s="71" t="s">
        <v>6798</v>
      </c>
      <c r="B4611" s="73">
        <v>511523</v>
      </c>
      <c r="C4611" s="71" t="s">
        <v>170</v>
      </c>
      <c r="D4611" s="71" t="s">
        <v>208</v>
      </c>
    </row>
    <row r="4612" spans="1:4" ht="58.5" thickBot="1" x14ac:dyDescent="0.4">
      <c r="A4612" s="71" t="s">
        <v>6799</v>
      </c>
      <c r="B4612" s="73">
        <v>539132</v>
      </c>
      <c r="C4612" s="71" t="s">
        <v>170</v>
      </c>
      <c r="D4612" s="71" t="s">
        <v>419</v>
      </c>
    </row>
    <row r="4613" spans="1:4" ht="44" thickBot="1" x14ac:dyDescent="0.4">
      <c r="A4613" s="71" t="s">
        <v>6800</v>
      </c>
      <c r="B4613" s="73">
        <v>526755</v>
      </c>
      <c r="C4613" s="71" t="s">
        <v>170</v>
      </c>
      <c r="D4613" s="71" t="s">
        <v>371</v>
      </c>
    </row>
    <row r="4614" spans="1:4" ht="58.5" thickBot="1" x14ac:dyDescent="0.4">
      <c r="A4614" s="71" t="s">
        <v>6801</v>
      </c>
      <c r="B4614" s="73">
        <v>505232</v>
      </c>
      <c r="C4614" s="71" t="s">
        <v>170</v>
      </c>
      <c r="D4614" s="71" t="s">
        <v>525</v>
      </c>
    </row>
    <row r="4615" spans="1:4" ht="44" thickBot="1" x14ac:dyDescent="0.4">
      <c r="A4615" s="71" t="s">
        <v>6802</v>
      </c>
      <c r="B4615" s="73">
        <v>523261</v>
      </c>
      <c r="C4615" s="71" t="s">
        <v>6803</v>
      </c>
      <c r="D4615" s="71" t="s">
        <v>230</v>
      </c>
    </row>
    <row r="4616" spans="1:4" ht="44" thickBot="1" x14ac:dyDescent="0.4">
      <c r="A4616" s="71" t="s">
        <v>6804</v>
      </c>
      <c r="B4616" s="73">
        <v>523261</v>
      </c>
      <c r="C4616" s="71" t="s">
        <v>6803</v>
      </c>
      <c r="D4616" s="71" t="s">
        <v>230</v>
      </c>
    </row>
    <row r="4617" spans="1:4" ht="58.5" thickBot="1" x14ac:dyDescent="0.4">
      <c r="A4617" s="71" t="s">
        <v>6805</v>
      </c>
      <c r="B4617" s="73">
        <v>524038</v>
      </c>
      <c r="C4617" s="71" t="s">
        <v>170</v>
      </c>
      <c r="D4617" s="71" t="s">
        <v>218</v>
      </c>
    </row>
    <row r="4618" spans="1:4" ht="44" thickBot="1" x14ac:dyDescent="0.4">
      <c r="A4618" s="71" t="s">
        <v>6806</v>
      </c>
      <c r="B4618" s="73">
        <v>512060</v>
      </c>
      <c r="C4618" s="71" t="s">
        <v>6807</v>
      </c>
      <c r="D4618" s="71" t="s">
        <v>591</v>
      </c>
    </row>
    <row r="4619" spans="1:4" ht="44" thickBot="1" x14ac:dyDescent="0.4">
      <c r="A4619" s="71" t="s">
        <v>6808</v>
      </c>
      <c r="B4619" s="73">
        <v>516098</v>
      </c>
      <c r="C4619" s="71" t="s">
        <v>170</v>
      </c>
      <c r="D4619" s="71" t="s">
        <v>185</v>
      </c>
    </row>
    <row r="4620" spans="1:4" ht="44" thickBot="1" x14ac:dyDescent="0.4">
      <c r="A4620" s="71" t="s">
        <v>6809</v>
      </c>
      <c r="B4620" s="73">
        <v>526953</v>
      </c>
      <c r="C4620" s="71" t="s">
        <v>6810</v>
      </c>
      <c r="D4620" s="71" t="s">
        <v>208</v>
      </c>
    </row>
    <row r="4621" spans="1:4" ht="44" thickBot="1" x14ac:dyDescent="0.4">
      <c r="A4621" s="71" t="s">
        <v>6811</v>
      </c>
      <c r="B4621" s="71" t="s">
        <v>170</v>
      </c>
      <c r="C4621" s="71" t="s">
        <v>6812</v>
      </c>
      <c r="D4621" s="71" t="s">
        <v>181</v>
      </c>
    </row>
    <row r="4622" spans="1:4" ht="58.5" thickBot="1" x14ac:dyDescent="0.4">
      <c r="A4622" s="71" t="s">
        <v>6813</v>
      </c>
      <c r="B4622" s="73">
        <v>512229</v>
      </c>
      <c r="C4622" s="71" t="s">
        <v>170</v>
      </c>
      <c r="D4622" s="71" t="s">
        <v>192</v>
      </c>
    </row>
    <row r="4623" spans="1:4" ht="58.5" thickBot="1" x14ac:dyDescent="0.4">
      <c r="A4623" s="71" t="s">
        <v>6814</v>
      </c>
      <c r="B4623" s="73">
        <v>512229</v>
      </c>
      <c r="C4623" s="71" t="s">
        <v>170</v>
      </c>
      <c r="D4623" s="71" t="s">
        <v>192</v>
      </c>
    </row>
    <row r="4624" spans="1:4" ht="58.5" thickBot="1" x14ac:dyDescent="0.4">
      <c r="A4624" s="71" t="s">
        <v>6815</v>
      </c>
      <c r="B4624" s="73">
        <v>531695</v>
      </c>
      <c r="C4624" s="71" t="s">
        <v>170</v>
      </c>
      <c r="D4624" s="71" t="s">
        <v>173</v>
      </c>
    </row>
    <row r="4625" spans="1:4" ht="44" thickBot="1" x14ac:dyDescent="0.4">
      <c r="A4625" s="71" t="s">
        <v>6816</v>
      </c>
      <c r="B4625" s="73">
        <v>531950</v>
      </c>
      <c r="C4625" s="71" t="s">
        <v>170</v>
      </c>
      <c r="D4625" s="71" t="s">
        <v>153</v>
      </c>
    </row>
    <row r="4626" spans="1:4" ht="44" thickBot="1" x14ac:dyDescent="0.4">
      <c r="A4626" s="71" t="s">
        <v>6817</v>
      </c>
      <c r="B4626" s="73">
        <v>515099</v>
      </c>
      <c r="C4626" s="71" t="s">
        <v>170</v>
      </c>
      <c r="D4626" s="71" t="s">
        <v>698</v>
      </c>
    </row>
    <row r="4627" spans="1:4" ht="44" thickBot="1" x14ac:dyDescent="0.4">
      <c r="A4627" s="71" t="s">
        <v>6818</v>
      </c>
      <c r="B4627" s="71" t="s">
        <v>170</v>
      </c>
      <c r="C4627" s="71" t="s">
        <v>6819</v>
      </c>
      <c r="D4627" s="71" t="s">
        <v>181</v>
      </c>
    </row>
    <row r="4628" spans="1:4" ht="44" thickBot="1" x14ac:dyDescent="0.4">
      <c r="A4628" s="71" t="s">
        <v>6820</v>
      </c>
      <c r="B4628" s="73">
        <v>520113</v>
      </c>
      <c r="C4628" s="71" t="s">
        <v>6821</v>
      </c>
      <c r="D4628" s="71" t="s">
        <v>355</v>
      </c>
    </row>
    <row r="4629" spans="1:4" ht="44" thickBot="1" x14ac:dyDescent="0.4">
      <c r="A4629" s="71" t="s">
        <v>6822</v>
      </c>
      <c r="B4629" s="73">
        <v>520113</v>
      </c>
      <c r="C4629" s="71" t="s">
        <v>6821</v>
      </c>
      <c r="D4629" s="71" t="s">
        <v>355</v>
      </c>
    </row>
    <row r="4630" spans="1:4" ht="87.5" thickBot="1" x14ac:dyDescent="0.4">
      <c r="A4630" s="71" t="s">
        <v>6823</v>
      </c>
      <c r="B4630" s="73">
        <v>539331</v>
      </c>
      <c r="C4630" s="71" t="s">
        <v>6824</v>
      </c>
      <c r="D4630" s="71" t="s">
        <v>468</v>
      </c>
    </row>
    <row r="4631" spans="1:4" ht="44" thickBot="1" x14ac:dyDescent="0.4">
      <c r="A4631" s="71" t="s">
        <v>6825</v>
      </c>
      <c r="B4631" s="73">
        <v>532953</v>
      </c>
      <c r="C4631" s="71" t="s">
        <v>6826</v>
      </c>
      <c r="D4631" s="71" t="s">
        <v>468</v>
      </c>
    </row>
    <row r="4632" spans="1:4" ht="44" thickBot="1" x14ac:dyDescent="0.4">
      <c r="A4632" s="71" t="s">
        <v>6827</v>
      </c>
      <c r="B4632" s="73">
        <v>537524</v>
      </c>
      <c r="C4632" s="71" t="s">
        <v>170</v>
      </c>
      <c r="D4632" s="71" t="s">
        <v>1216</v>
      </c>
    </row>
    <row r="4633" spans="1:4" ht="58.5" thickBot="1" x14ac:dyDescent="0.4">
      <c r="A4633" s="71" t="s">
        <v>6828</v>
      </c>
      <c r="B4633" s="73">
        <v>538732</v>
      </c>
      <c r="C4633" s="71" t="s">
        <v>170</v>
      </c>
      <c r="D4633" s="71" t="s">
        <v>187</v>
      </c>
    </row>
    <row r="4634" spans="1:4" ht="44" thickBot="1" x14ac:dyDescent="0.4">
      <c r="A4634" s="71" t="s">
        <v>6829</v>
      </c>
      <c r="B4634" s="73">
        <v>523796</v>
      </c>
      <c r="C4634" s="71" t="s">
        <v>6830</v>
      </c>
      <c r="D4634" s="71" t="s">
        <v>371</v>
      </c>
    </row>
    <row r="4635" spans="1:4" ht="44" thickBot="1" x14ac:dyDescent="0.4">
      <c r="A4635" s="71" t="s">
        <v>6831</v>
      </c>
      <c r="B4635" s="73">
        <v>503349</v>
      </c>
      <c r="C4635" s="71" t="s">
        <v>170</v>
      </c>
      <c r="D4635" s="71" t="s">
        <v>185</v>
      </c>
    </row>
    <row r="4636" spans="1:4" ht="73" thickBot="1" x14ac:dyDescent="0.4">
      <c r="A4636" s="71" t="s">
        <v>6832</v>
      </c>
      <c r="B4636" s="73">
        <v>531234</v>
      </c>
      <c r="C4636" s="71" t="s">
        <v>170</v>
      </c>
      <c r="D4636" s="71" t="s">
        <v>164</v>
      </c>
    </row>
    <row r="4637" spans="1:4" ht="73" thickBot="1" x14ac:dyDescent="0.4">
      <c r="A4637" s="71" t="s">
        <v>6833</v>
      </c>
      <c r="B4637" s="73">
        <v>531234</v>
      </c>
      <c r="C4637" s="71" t="s">
        <v>170</v>
      </c>
      <c r="D4637" s="71" t="s">
        <v>164</v>
      </c>
    </row>
    <row r="4638" spans="1:4" ht="58.5" thickBot="1" x14ac:dyDescent="0.4">
      <c r="A4638" s="71" t="s">
        <v>6834</v>
      </c>
      <c r="B4638" s="73">
        <v>511389</v>
      </c>
      <c r="C4638" s="71" t="s">
        <v>6835</v>
      </c>
      <c r="D4638" s="71" t="s">
        <v>539</v>
      </c>
    </row>
    <row r="4639" spans="1:4" ht="73" thickBot="1" x14ac:dyDescent="0.4">
      <c r="A4639" s="71" t="s">
        <v>6836</v>
      </c>
      <c r="B4639" s="73">
        <v>531717</v>
      </c>
      <c r="C4639" s="71" t="s">
        <v>6837</v>
      </c>
      <c r="D4639" s="71" t="s">
        <v>330</v>
      </c>
    </row>
    <row r="4640" spans="1:4" ht="44" thickBot="1" x14ac:dyDescent="0.4">
      <c r="A4640" s="71" t="s">
        <v>6838</v>
      </c>
      <c r="B4640" s="73">
        <v>539659</v>
      </c>
      <c r="C4640" s="71" t="s">
        <v>170</v>
      </c>
      <c r="D4640" s="71" t="s">
        <v>659</v>
      </c>
    </row>
    <row r="4641" spans="1:4" ht="58.5" thickBot="1" x14ac:dyDescent="0.4">
      <c r="A4641" s="71" t="s">
        <v>6839</v>
      </c>
      <c r="B4641" s="73">
        <v>523724</v>
      </c>
      <c r="C4641" s="71" t="s">
        <v>6840</v>
      </c>
      <c r="D4641" s="71" t="s">
        <v>256</v>
      </c>
    </row>
    <row r="4642" spans="1:4" ht="44" thickBot="1" x14ac:dyDescent="0.4">
      <c r="A4642" s="71" t="s">
        <v>6841</v>
      </c>
      <c r="B4642" s="73">
        <v>531069</v>
      </c>
      <c r="C4642" s="71" t="s">
        <v>170</v>
      </c>
      <c r="D4642" s="71" t="s">
        <v>419</v>
      </c>
    </row>
    <row r="4643" spans="1:4" ht="58.5" thickBot="1" x14ac:dyDescent="0.4">
      <c r="A4643" s="71" t="s">
        <v>6842</v>
      </c>
      <c r="B4643" s="73">
        <v>530151</v>
      </c>
      <c r="C4643" s="71" t="s">
        <v>170</v>
      </c>
      <c r="D4643" s="71" t="s">
        <v>192</v>
      </c>
    </row>
    <row r="4644" spans="1:4" ht="29.5" thickBot="1" x14ac:dyDescent="0.4">
      <c r="A4644" s="71" t="s">
        <v>6843</v>
      </c>
      <c r="B4644" s="73">
        <v>532401</v>
      </c>
      <c r="C4644" s="71" t="s">
        <v>6844</v>
      </c>
      <c r="D4644" s="71" t="s">
        <v>488</v>
      </c>
    </row>
    <row r="4645" spans="1:4" ht="44" thickBot="1" x14ac:dyDescent="0.4">
      <c r="A4645" s="71" t="s">
        <v>6845</v>
      </c>
      <c r="B4645" s="73">
        <v>537820</v>
      </c>
      <c r="C4645" s="71" t="s">
        <v>6846</v>
      </c>
      <c r="D4645" s="71" t="s">
        <v>187</v>
      </c>
    </row>
    <row r="4646" spans="1:4" ht="44" thickBot="1" x14ac:dyDescent="0.4">
      <c r="A4646" s="71" t="s">
        <v>6847</v>
      </c>
      <c r="B4646" s="73">
        <v>531334</v>
      </c>
      <c r="C4646" s="71" t="s">
        <v>170</v>
      </c>
      <c r="D4646" s="71" t="s">
        <v>591</v>
      </c>
    </row>
    <row r="4647" spans="1:4" ht="44" thickBot="1" x14ac:dyDescent="0.4">
      <c r="A4647" s="71" t="s">
        <v>6848</v>
      </c>
      <c r="B4647" s="73">
        <v>530961</v>
      </c>
      <c r="C4647" s="71" t="s">
        <v>6849</v>
      </c>
      <c r="D4647" s="71" t="s">
        <v>330</v>
      </c>
    </row>
    <row r="4648" spans="1:4" ht="44" thickBot="1" x14ac:dyDescent="0.4">
      <c r="A4648" s="71" t="s">
        <v>6850</v>
      </c>
      <c r="B4648" s="73">
        <v>542655</v>
      </c>
      <c r="C4648" s="71" t="s">
        <v>6851</v>
      </c>
      <c r="D4648" s="74" t="s">
        <v>536</v>
      </c>
    </row>
    <row r="4649" spans="1:4" ht="73" thickBot="1" x14ac:dyDescent="0.4">
      <c r="A4649" s="71" t="s">
        <v>6852</v>
      </c>
      <c r="B4649" s="73">
        <v>531518</v>
      </c>
      <c r="C4649" s="71" t="s">
        <v>170</v>
      </c>
      <c r="D4649" s="71" t="s">
        <v>368</v>
      </c>
    </row>
    <row r="4650" spans="1:4" ht="44" thickBot="1" x14ac:dyDescent="0.4">
      <c r="A4650" s="71" t="s">
        <v>6853</v>
      </c>
      <c r="B4650" s="73">
        <v>519307</v>
      </c>
      <c r="C4650" s="71" t="s">
        <v>170</v>
      </c>
      <c r="D4650" s="71" t="s">
        <v>330</v>
      </c>
    </row>
    <row r="4651" spans="1:4" ht="58.5" thickBot="1" x14ac:dyDescent="0.4">
      <c r="A4651" s="71" t="s">
        <v>6854</v>
      </c>
      <c r="B4651" s="73">
        <v>530477</v>
      </c>
      <c r="C4651" s="71" t="s">
        <v>170</v>
      </c>
      <c r="D4651" s="71" t="s">
        <v>208</v>
      </c>
    </row>
    <row r="4652" spans="1:4" ht="58.5" thickBot="1" x14ac:dyDescent="0.4">
      <c r="A4652" s="71" t="s">
        <v>6855</v>
      </c>
      <c r="B4652" s="73">
        <v>530477</v>
      </c>
      <c r="C4652" s="71" t="s">
        <v>170</v>
      </c>
      <c r="D4652" s="71" t="s">
        <v>208</v>
      </c>
    </row>
    <row r="4653" spans="1:4" ht="58.5" thickBot="1" x14ac:dyDescent="0.4">
      <c r="A4653" s="71" t="s">
        <v>6856</v>
      </c>
      <c r="B4653" s="73">
        <v>506196</v>
      </c>
      <c r="C4653" s="71" t="s">
        <v>170</v>
      </c>
      <c r="D4653" s="71" t="s">
        <v>192</v>
      </c>
    </row>
    <row r="4654" spans="1:4" ht="58.5" thickBot="1" x14ac:dyDescent="0.4">
      <c r="A4654" s="71" t="s">
        <v>6857</v>
      </c>
      <c r="B4654" s="73">
        <v>519373</v>
      </c>
      <c r="C4654" s="71" t="s">
        <v>6858</v>
      </c>
      <c r="D4654" s="71" t="s">
        <v>419</v>
      </c>
    </row>
    <row r="4655" spans="1:4" ht="44" thickBot="1" x14ac:dyDescent="0.4">
      <c r="A4655" s="71" t="s">
        <v>6859</v>
      </c>
      <c r="B4655" s="73">
        <v>524394</v>
      </c>
      <c r="C4655" s="71" t="s">
        <v>6860</v>
      </c>
      <c r="D4655" s="71" t="s">
        <v>359</v>
      </c>
    </row>
    <row r="4656" spans="1:4" ht="58.5" thickBot="1" x14ac:dyDescent="0.4">
      <c r="A4656" s="71" t="s">
        <v>6861</v>
      </c>
      <c r="B4656" s="73">
        <v>504380</v>
      </c>
      <c r="C4656" s="71" t="s">
        <v>170</v>
      </c>
      <c r="D4656" s="71" t="s">
        <v>192</v>
      </c>
    </row>
    <row r="4657" spans="1:4" ht="58.5" thickBot="1" x14ac:dyDescent="0.4">
      <c r="A4657" s="71" t="s">
        <v>6862</v>
      </c>
      <c r="B4657" s="73">
        <v>524200</v>
      </c>
      <c r="C4657" s="71" t="s">
        <v>6863</v>
      </c>
      <c r="D4657" s="71" t="s">
        <v>218</v>
      </c>
    </row>
    <row r="4658" spans="1:4" ht="73" thickBot="1" x14ac:dyDescent="0.4">
      <c r="A4658" s="71" t="s">
        <v>6864</v>
      </c>
      <c r="B4658" s="73">
        <v>534639</v>
      </c>
      <c r="C4658" s="71" t="s">
        <v>170</v>
      </c>
      <c r="D4658" s="71" t="s">
        <v>365</v>
      </c>
    </row>
    <row r="4659" spans="1:4" ht="44" thickBot="1" x14ac:dyDescent="0.4">
      <c r="A4659" s="71" t="s">
        <v>6865</v>
      </c>
      <c r="B4659" s="73">
        <v>517015</v>
      </c>
      <c r="C4659" s="71" t="s">
        <v>6866</v>
      </c>
      <c r="D4659" s="71" t="s">
        <v>440</v>
      </c>
    </row>
    <row r="4660" spans="1:4" ht="44" thickBot="1" x14ac:dyDescent="0.4">
      <c r="A4660" s="71" t="s">
        <v>6867</v>
      </c>
      <c r="B4660" s="71" t="s">
        <v>170</v>
      </c>
      <c r="C4660" s="71" t="s">
        <v>6868</v>
      </c>
      <c r="D4660" s="71" t="s">
        <v>181</v>
      </c>
    </row>
    <row r="4661" spans="1:4" ht="44" thickBot="1" x14ac:dyDescent="0.4">
      <c r="A4661" s="71" t="s">
        <v>6869</v>
      </c>
      <c r="B4661" s="73">
        <v>531051</v>
      </c>
      <c r="C4661" s="71" t="s">
        <v>170</v>
      </c>
      <c r="D4661" s="71" t="s">
        <v>187</v>
      </c>
    </row>
    <row r="4662" spans="1:4" ht="73" thickBot="1" x14ac:dyDescent="0.4">
      <c r="A4662" s="71" t="s">
        <v>6870</v>
      </c>
      <c r="B4662" s="73">
        <v>524129</v>
      </c>
      <c r="C4662" s="71" t="s">
        <v>6871</v>
      </c>
      <c r="D4662" s="71" t="s">
        <v>547</v>
      </c>
    </row>
    <row r="4663" spans="1:4" ht="58.5" thickBot="1" x14ac:dyDescent="0.4">
      <c r="A4663" s="71" t="s">
        <v>6872</v>
      </c>
      <c r="B4663" s="73">
        <v>524129</v>
      </c>
      <c r="C4663" s="71" t="s">
        <v>6873</v>
      </c>
      <c r="D4663" s="71" t="s">
        <v>547</v>
      </c>
    </row>
    <row r="4664" spans="1:4" ht="58.5" thickBot="1" x14ac:dyDescent="0.4">
      <c r="A4664" s="71" t="s">
        <v>6874</v>
      </c>
      <c r="B4664" s="73">
        <v>530401</v>
      </c>
      <c r="C4664" s="71" t="s">
        <v>170</v>
      </c>
      <c r="D4664" s="71" t="s">
        <v>218</v>
      </c>
    </row>
    <row r="4665" spans="1:4" ht="58.5" thickBot="1" x14ac:dyDescent="0.4">
      <c r="A4665" s="71" t="s">
        <v>6875</v>
      </c>
      <c r="B4665" s="73">
        <v>532613</v>
      </c>
      <c r="C4665" s="71" t="s">
        <v>6876</v>
      </c>
      <c r="D4665" s="71" t="s">
        <v>192</v>
      </c>
    </row>
    <row r="4666" spans="1:4" ht="73" thickBot="1" x14ac:dyDescent="0.4">
      <c r="A4666" s="71" t="s">
        <v>6877</v>
      </c>
      <c r="B4666" s="73">
        <v>507880</v>
      </c>
      <c r="C4666" s="71" t="s">
        <v>6878</v>
      </c>
      <c r="D4666" s="71" t="s">
        <v>284</v>
      </c>
    </row>
    <row r="4667" spans="1:4" ht="44" thickBot="1" x14ac:dyDescent="0.4">
      <c r="A4667" s="71" t="s">
        <v>6879</v>
      </c>
      <c r="B4667" s="73">
        <v>514302</v>
      </c>
      <c r="C4667" s="71" t="s">
        <v>170</v>
      </c>
      <c r="D4667" s="71" t="s">
        <v>185</v>
      </c>
    </row>
    <row r="4668" spans="1:4" ht="29.5" thickBot="1" x14ac:dyDescent="0.4">
      <c r="A4668" s="71" t="s">
        <v>6880</v>
      </c>
      <c r="B4668" s="73">
        <v>511726</v>
      </c>
      <c r="C4668" s="71" t="s">
        <v>6881</v>
      </c>
      <c r="D4668" s="71" t="s">
        <v>256</v>
      </c>
    </row>
    <row r="4669" spans="1:4" ht="44" thickBot="1" x14ac:dyDescent="0.4">
      <c r="A4669" s="71" t="s">
        <v>6882</v>
      </c>
      <c r="B4669" s="73">
        <v>530627</v>
      </c>
      <c r="C4669" s="71" t="s">
        <v>170</v>
      </c>
      <c r="D4669" s="71" t="s">
        <v>330</v>
      </c>
    </row>
    <row r="4670" spans="1:4" ht="58.5" thickBot="1" x14ac:dyDescent="0.4">
      <c r="A4670" s="71" t="s">
        <v>6883</v>
      </c>
      <c r="B4670" s="73">
        <v>519457</v>
      </c>
      <c r="C4670" s="71" t="s">
        <v>170</v>
      </c>
      <c r="D4670" s="71" t="s">
        <v>230</v>
      </c>
    </row>
    <row r="4671" spans="1:4" ht="73" thickBot="1" x14ac:dyDescent="0.4">
      <c r="A4671" s="71" t="s">
        <v>6884</v>
      </c>
      <c r="B4671" s="73">
        <v>530521</v>
      </c>
      <c r="C4671" s="71" t="s">
        <v>170</v>
      </c>
      <c r="D4671" s="71" t="s">
        <v>284</v>
      </c>
    </row>
    <row r="4672" spans="1:4" ht="44" thickBot="1" x14ac:dyDescent="0.4">
      <c r="A4672" s="71" t="s">
        <v>6885</v>
      </c>
      <c r="B4672" s="73">
        <v>539167</v>
      </c>
      <c r="C4672" s="71" t="s">
        <v>170</v>
      </c>
      <c r="D4672" s="71" t="s">
        <v>187</v>
      </c>
    </row>
    <row r="4673" spans="1:4" ht="44" thickBot="1" x14ac:dyDescent="0.4">
      <c r="A4673" s="71" t="s">
        <v>6886</v>
      </c>
      <c r="B4673" s="73">
        <v>532354</v>
      </c>
      <c r="C4673" s="71" t="s">
        <v>170</v>
      </c>
      <c r="D4673" s="71" t="s">
        <v>263</v>
      </c>
    </row>
    <row r="4674" spans="1:4" ht="44" thickBot="1" x14ac:dyDescent="0.4">
      <c r="A4674" s="71" t="s">
        <v>6887</v>
      </c>
      <c r="B4674" s="73">
        <v>532372</v>
      </c>
      <c r="C4674" s="71" t="s">
        <v>170</v>
      </c>
      <c r="D4674" s="71" t="s">
        <v>263</v>
      </c>
    </row>
    <row r="4675" spans="1:4" ht="58.5" thickBot="1" x14ac:dyDescent="0.4">
      <c r="A4675" s="71" t="s">
        <v>6888</v>
      </c>
      <c r="B4675" s="73">
        <v>534741</v>
      </c>
      <c r="C4675" s="71" t="s">
        <v>170</v>
      </c>
      <c r="D4675" s="71" t="s">
        <v>275</v>
      </c>
    </row>
    <row r="4676" spans="1:4" ht="58.5" thickBot="1" x14ac:dyDescent="0.4">
      <c r="A4676" s="71" t="s">
        <v>6889</v>
      </c>
      <c r="B4676" s="73">
        <v>531126</v>
      </c>
      <c r="C4676" s="71" t="s">
        <v>170</v>
      </c>
      <c r="D4676" s="71" t="s">
        <v>263</v>
      </c>
    </row>
    <row r="4677" spans="1:4" ht="58.5" thickBot="1" x14ac:dyDescent="0.4">
      <c r="A4677" s="71" t="s">
        <v>6890</v>
      </c>
      <c r="B4677" s="73">
        <v>532721</v>
      </c>
      <c r="C4677" s="71" t="s">
        <v>6891</v>
      </c>
      <c r="D4677" s="71" t="s">
        <v>202</v>
      </c>
    </row>
    <row r="4678" spans="1:4" ht="73" thickBot="1" x14ac:dyDescent="0.4">
      <c r="A4678" s="71" t="s">
        <v>6892</v>
      </c>
      <c r="B4678" s="73">
        <v>531025</v>
      </c>
      <c r="C4678" s="71" t="s">
        <v>170</v>
      </c>
      <c r="D4678" s="71" t="s">
        <v>153</v>
      </c>
    </row>
    <row r="4679" spans="1:4" ht="44" thickBot="1" x14ac:dyDescent="0.4">
      <c r="A4679" s="71" t="s">
        <v>6893</v>
      </c>
      <c r="B4679" s="73">
        <v>506146</v>
      </c>
      <c r="C4679" s="71" t="s">
        <v>6894</v>
      </c>
      <c r="D4679" s="71" t="s">
        <v>185</v>
      </c>
    </row>
    <row r="4680" spans="1:4" ht="58.5" thickBot="1" x14ac:dyDescent="0.4">
      <c r="A4680" s="71" t="s">
        <v>6895</v>
      </c>
      <c r="B4680" s="73">
        <v>509055</v>
      </c>
      <c r="C4680" s="71" t="s">
        <v>6896</v>
      </c>
      <c r="D4680" s="71" t="s">
        <v>183</v>
      </c>
    </row>
    <row r="4681" spans="1:4" ht="58.5" thickBot="1" x14ac:dyDescent="0.4">
      <c r="A4681" s="71" t="s">
        <v>6897</v>
      </c>
      <c r="B4681" s="73">
        <v>540097</v>
      </c>
      <c r="C4681" s="71" t="s">
        <v>170</v>
      </c>
      <c r="D4681" s="71" t="s">
        <v>153</v>
      </c>
    </row>
    <row r="4682" spans="1:4" ht="44" thickBot="1" x14ac:dyDescent="0.4">
      <c r="A4682" s="71" t="s">
        <v>6898</v>
      </c>
      <c r="B4682" s="73">
        <v>532411</v>
      </c>
      <c r="C4682" s="71" t="s">
        <v>6899</v>
      </c>
      <c r="D4682" s="71" t="s">
        <v>263</v>
      </c>
    </row>
    <row r="4683" spans="1:4" ht="44" thickBot="1" x14ac:dyDescent="0.4">
      <c r="A4683" s="71" t="s">
        <v>6900</v>
      </c>
      <c r="B4683" s="73">
        <v>539398</v>
      </c>
      <c r="C4683" s="71" t="s">
        <v>170</v>
      </c>
      <c r="D4683" s="71" t="s">
        <v>178</v>
      </c>
    </row>
    <row r="4684" spans="1:4" ht="44" thickBot="1" x14ac:dyDescent="0.4">
      <c r="A4684" s="71" t="s">
        <v>6901</v>
      </c>
      <c r="B4684" s="73">
        <v>538598</v>
      </c>
      <c r="C4684" s="71" t="s">
        <v>170</v>
      </c>
      <c r="D4684" s="71" t="s">
        <v>185</v>
      </c>
    </row>
    <row r="4685" spans="1:4" ht="58.5" thickBot="1" x14ac:dyDescent="0.4">
      <c r="A4685" s="71" t="s">
        <v>6902</v>
      </c>
      <c r="B4685" s="73">
        <v>516072</v>
      </c>
      <c r="C4685" s="71" t="s">
        <v>6903</v>
      </c>
      <c r="D4685" s="71" t="s">
        <v>218</v>
      </c>
    </row>
    <row r="4686" spans="1:4" ht="58.5" thickBot="1" x14ac:dyDescent="0.4">
      <c r="A4686" s="71" t="s">
        <v>6904</v>
      </c>
      <c r="B4686" s="73">
        <v>512064</v>
      </c>
      <c r="C4686" s="71" t="s">
        <v>6905</v>
      </c>
      <c r="D4686" s="71" t="s">
        <v>591</v>
      </c>
    </row>
    <row r="4687" spans="1:4" ht="44" thickBot="1" x14ac:dyDescent="0.4">
      <c r="A4687" s="71" t="s">
        <v>6906</v>
      </c>
      <c r="B4687" s="73">
        <v>526441</v>
      </c>
      <c r="C4687" s="71" t="s">
        <v>170</v>
      </c>
      <c r="D4687" s="71" t="s">
        <v>1772</v>
      </c>
    </row>
    <row r="4688" spans="1:4" ht="58.5" thickBot="1" x14ac:dyDescent="0.4">
      <c r="A4688" s="71" t="s">
        <v>6907</v>
      </c>
      <c r="B4688" s="73">
        <v>531668</v>
      </c>
      <c r="C4688" s="71" t="s">
        <v>170</v>
      </c>
      <c r="D4688" s="71" t="s">
        <v>173</v>
      </c>
    </row>
    <row r="4689" spans="1:4" ht="58.5" thickBot="1" x14ac:dyDescent="0.4">
      <c r="A4689" s="71" t="s">
        <v>6908</v>
      </c>
      <c r="B4689" s="73">
        <v>524711</v>
      </c>
      <c r="C4689" s="71" t="s">
        <v>170</v>
      </c>
      <c r="D4689" s="71" t="s">
        <v>208</v>
      </c>
    </row>
    <row r="4690" spans="1:4" ht="44" thickBot="1" x14ac:dyDescent="0.4">
      <c r="A4690" s="71" t="s">
        <v>6909</v>
      </c>
      <c r="B4690" s="73">
        <v>538565</v>
      </c>
      <c r="C4690" s="71" t="s">
        <v>170</v>
      </c>
      <c r="D4690" s="71" t="s">
        <v>187</v>
      </c>
    </row>
    <row r="4691" spans="1:4" ht="58.5" thickBot="1" x14ac:dyDescent="0.4">
      <c r="A4691" s="71" t="s">
        <v>6910</v>
      </c>
      <c r="B4691" s="73">
        <v>540823</v>
      </c>
      <c r="C4691" s="71" t="s">
        <v>170</v>
      </c>
      <c r="D4691" s="71" t="s">
        <v>192</v>
      </c>
    </row>
    <row r="4692" spans="1:4" ht="58.5" thickBot="1" x14ac:dyDescent="0.4">
      <c r="A4692" s="71" t="s">
        <v>6911</v>
      </c>
      <c r="B4692" s="73">
        <v>541735</v>
      </c>
      <c r="C4692" s="71" t="s">
        <v>170</v>
      </c>
      <c r="D4692" s="71" t="s">
        <v>568</v>
      </c>
    </row>
    <row r="4693" spans="1:4" ht="44" thickBot="1" x14ac:dyDescent="0.4">
      <c r="A4693" s="71" t="s">
        <v>6912</v>
      </c>
      <c r="B4693" s="73">
        <v>530057</v>
      </c>
      <c r="C4693" s="71" t="s">
        <v>170</v>
      </c>
      <c r="D4693" s="71" t="s">
        <v>208</v>
      </c>
    </row>
    <row r="4694" spans="1:4" ht="58.5" thickBot="1" x14ac:dyDescent="0.4">
      <c r="A4694" s="71" t="s">
        <v>6913</v>
      </c>
      <c r="B4694" s="73">
        <v>524576</v>
      </c>
      <c r="C4694" s="71" t="s">
        <v>170</v>
      </c>
      <c r="D4694" s="71" t="s">
        <v>218</v>
      </c>
    </row>
    <row r="4695" spans="1:4" ht="29.5" thickBot="1" x14ac:dyDescent="0.4">
      <c r="A4695" s="71" t="s">
        <v>6914</v>
      </c>
      <c r="B4695" s="73">
        <v>532660</v>
      </c>
      <c r="C4695" s="71" t="s">
        <v>6915</v>
      </c>
      <c r="D4695" s="71" t="s">
        <v>208</v>
      </c>
    </row>
    <row r="4696" spans="1:4" ht="29.5" thickBot="1" x14ac:dyDescent="0.4">
      <c r="A4696" s="71" t="s">
        <v>6916</v>
      </c>
      <c r="B4696" s="73">
        <v>511509</v>
      </c>
      <c r="C4696" s="71" t="s">
        <v>170</v>
      </c>
      <c r="D4696" s="71" t="s">
        <v>508</v>
      </c>
    </row>
    <row r="4697" spans="1:4" ht="44" thickBot="1" x14ac:dyDescent="0.4">
      <c r="A4697" s="71" t="s">
        <v>6917</v>
      </c>
      <c r="B4697" s="73">
        <v>509026</v>
      </c>
      <c r="C4697" s="71" t="s">
        <v>170</v>
      </c>
      <c r="D4697" s="71" t="s">
        <v>275</v>
      </c>
    </row>
    <row r="4698" spans="1:4" ht="58.5" thickBot="1" x14ac:dyDescent="0.4">
      <c r="A4698" s="71" t="s">
        <v>6918</v>
      </c>
      <c r="B4698" s="73">
        <v>536128</v>
      </c>
      <c r="C4698" s="71" t="s">
        <v>170</v>
      </c>
      <c r="D4698" s="71" t="s">
        <v>568</v>
      </c>
    </row>
    <row r="4699" spans="1:4" ht="44" thickBot="1" x14ac:dyDescent="0.4">
      <c r="A4699" s="71" t="s">
        <v>6919</v>
      </c>
      <c r="B4699" s="73">
        <v>511333</v>
      </c>
      <c r="C4699" s="71" t="s">
        <v>6920</v>
      </c>
      <c r="D4699" s="71" t="s">
        <v>153</v>
      </c>
    </row>
    <row r="4700" spans="1:4" ht="44" thickBot="1" x14ac:dyDescent="0.4">
      <c r="A4700" s="71" t="s">
        <v>6921</v>
      </c>
      <c r="B4700" s="73">
        <v>534976</v>
      </c>
      <c r="C4700" s="71" t="s">
        <v>6922</v>
      </c>
      <c r="D4700" s="71" t="s">
        <v>339</v>
      </c>
    </row>
    <row r="4701" spans="1:4" ht="44" thickBot="1" x14ac:dyDescent="0.4">
      <c r="A4701" s="71" t="s">
        <v>6923</v>
      </c>
      <c r="B4701" s="73">
        <v>533427</v>
      </c>
      <c r="C4701" s="71" t="s">
        <v>170</v>
      </c>
      <c r="D4701" s="71" t="s">
        <v>306</v>
      </c>
    </row>
    <row r="4702" spans="1:4" ht="44" thickBot="1" x14ac:dyDescent="0.4">
      <c r="A4702" s="71" t="s">
        <v>6924</v>
      </c>
      <c r="B4702" s="73">
        <v>539222</v>
      </c>
      <c r="C4702" s="71" t="s">
        <v>170</v>
      </c>
      <c r="D4702" s="71" t="s">
        <v>1173</v>
      </c>
    </row>
    <row r="4703" spans="1:4" ht="44" thickBot="1" x14ac:dyDescent="0.4">
      <c r="A4703" s="71" t="s">
        <v>6925</v>
      </c>
      <c r="B4703" s="73">
        <v>532822</v>
      </c>
      <c r="C4703" s="71" t="s">
        <v>6926</v>
      </c>
      <c r="D4703" s="71" t="s">
        <v>1114</v>
      </c>
    </row>
    <row r="4704" spans="1:4" ht="73" thickBot="1" x14ac:dyDescent="0.4">
      <c r="A4704" s="71" t="s">
        <v>6927</v>
      </c>
      <c r="B4704" s="73">
        <v>522122</v>
      </c>
      <c r="C4704" s="71" t="s">
        <v>170</v>
      </c>
      <c r="D4704" s="71" t="s">
        <v>185</v>
      </c>
    </row>
    <row r="4705" spans="1:4" ht="73" thickBot="1" x14ac:dyDescent="0.4">
      <c r="A4705" s="71" t="s">
        <v>6928</v>
      </c>
      <c r="B4705" s="73">
        <v>522122</v>
      </c>
      <c r="C4705" s="71" t="s">
        <v>170</v>
      </c>
      <c r="D4705" s="71" t="s">
        <v>185</v>
      </c>
    </row>
    <row r="4706" spans="1:4" ht="87.5" thickBot="1" x14ac:dyDescent="0.4">
      <c r="A4706" s="71" t="s">
        <v>6929</v>
      </c>
      <c r="B4706" s="73">
        <v>509038</v>
      </c>
      <c r="C4706" s="71" t="s">
        <v>170</v>
      </c>
      <c r="D4706" s="71" t="s">
        <v>187</v>
      </c>
    </row>
    <row r="4707" spans="1:4" ht="73" thickBot="1" x14ac:dyDescent="0.4">
      <c r="A4707" s="71" t="s">
        <v>6930</v>
      </c>
      <c r="B4707" s="73">
        <v>532757</v>
      </c>
      <c r="C4707" s="71" t="s">
        <v>6931</v>
      </c>
      <c r="D4707" s="71" t="s">
        <v>213</v>
      </c>
    </row>
    <row r="4708" spans="1:4" ht="58.5" thickBot="1" x14ac:dyDescent="0.4">
      <c r="A4708" s="71" t="s">
        <v>6932</v>
      </c>
      <c r="B4708" s="73">
        <v>500575</v>
      </c>
      <c r="C4708" s="71" t="s">
        <v>6933</v>
      </c>
      <c r="D4708" s="71" t="s">
        <v>539</v>
      </c>
    </row>
    <row r="4709" spans="1:4" ht="58.5" thickBot="1" x14ac:dyDescent="0.4">
      <c r="A4709" s="71" t="s">
        <v>6934</v>
      </c>
      <c r="B4709" s="73">
        <v>512215</v>
      </c>
      <c r="C4709" s="71" t="s">
        <v>170</v>
      </c>
      <c r="D4709" s="71" t="s">
        <v>153</v>
      </c>
    </row>
    <row r="4710" spans="1:4" ht="44" thickBot="1" x14ac:dyDescent="0.4">
      <c r="A4710" s="71" t="s">
        <v>6935</v>
      </c>
      <c r="B4710" s="73">
        <v>539118</v>
      </c>
      <c r="C4710" s="71" t="s">
        <v>6936</v>
      </c>
      <c r="D4710" s="71" t="s">
        <v>491</v>
      </c>
    </row>
    <row r="4711" spans="1:4" ht="58.5" thickBot="1" x14ac:dyDescent="0.4">
      <c r="A4711" s="71" t="s">
        <v>6937</v>
      </c>
      <c r="B4711" s="73">
        <v>519331</v>
      </c>
      <c r="C4711" s="71" t="s">
        <v>170</v>
      </c>
      <c r="D4711" s="71" t="s">
        <v>568</v>
      </c>
    </row>
    <row r="4712" spans="1:4" ht="58.5" thickBot="1" x14ac:dyDescent="0.4">
      <c r="A4712" s="71" t="s">
        <v>6938</v>
      </c>
      <c r="B4712" s="73">
        <v>509966</v>
      </c>
      <c r="C4712" s="71" t="s">
        <v>6939</v>
      </c>
      <c r="D4712" s="71" t="s">
        <v>2340</v>
      </c>
    </row>
    <row r="4713" spans="1:4" ht="29.5" thickBot="1" x14ac:dyDescent="0.4">
      <c r="A4713" s="71" t="s">
        <v>6940</v>
      </c>
      <c r="B4713" s="73">
        <v>532893</v>
      </c>
      <c r="C4713" s="71" t="s">
        <v>170</v>
      </c>
      <c r="D4713" s="71" t="s">
        <v>185</v>
      </c>
    </row>
    <row r="4714" spans="1:4" ht="58.5" thickBot="1" x14ac:dyDescent="0.4">
      <c r="A4714" s="71" t="s">
        <v>6941</v>
      </c>
      <c r="B4714" s="73">
        <v>517399</v>
      </c>
      <c r="C4714" s="71" t="s">
        <v>6942</v>
      </c>
      <c r="D4714" s="71" t="s">
        <v>539</v>
      </c>
    </row>
    <row r="4715" spans="1:4" ht="44" thickBot="1" x14ac:dyDescent="0.4">
      <c r="A4715" s="71" t="s">
        <v>6943</v>
      </c>
      <c r="B4715" s="73">
        <v>506142</v>
      </c>
      <c r="C4715" s="71" t="s">
        <v>170</v>
      </c>
      <c r="D4715" s="71" t="s">
        <v>153</v>
      </c>
    </row>
    <row r="4716" spans="1:4" ht="58.5" thickBot="1" x14ac:dyDescent="0.4">
      <c r="A4716" s="71" t="s">
        <v>6944</v>
      </c>
      <c r="B4716" s="73">
        <v>501391</v>
      </c>
      <c r="C4716" s="71" t="s">
        <v>170</v>
      </c>
      <c r="D4716" s="71" t="s">
        <v>192</v>
      </c>
    </row>
    <row r="4717" spans="1:4" ht="73" thickBot="1" x14ac:dyDescent="0.4">
      <c r="A4717" s="71" t="s">
        <v>6945</v>
      </c>
      <c r="B4717" s="73">
        <v>504220</v>
      </c>
      <c r="C4717" s="71" t="s">
        <v>170</v>
      </c>
      <c r="D4717" s="71" t="s">
        <v>178</v>
      </c>
    </row>
    <row r="4718" spans="1:4" ht="44" thickBot="1" x14ac:dyDescent="0.4">
      <c r="A4718" s="71" t="s">
        <v>6946</v>
      </c>
      <c r="B4718" s="71" t="s">
        <v>170</v>
      </c>
      <c r="C4718" s="71" t="s">
        <v>6947</v>
      </c>
      <c r="D4718" s="71" t="s">
        <v>261</v>
      </c>
    </row>
    <row r="4719" spans="1:4" ht="58.5" thickBot="1" x14ac:dyDescent="0.4">
      <c r="A4719" s="71" t="s">
        <v>6948</v>
      </c>
      <c r="B4719" s="73">
        <v>504220</v>
      </c>
      <c r="C4719" s="71" t="s">
        <v>170</v>
      </c>
      <c r="D4719" s="71" t="s">
        <v>178</v>
      </c>
    </row>
    <row r="4720" spans="1:4" ht="73" thickBot="1" x14ac:dyDescent="0.4">
      <c r="A4720" s="71" t="s">
        <v>6949</v>
      </c>
      <c r="B4720" s="73">
        <v>505583</v>
      </c>
      <c r="C4720" s="71" t="s">
        <v>170</v>
      </c>
      <c r="D4720" s="71" t="s">
        <v>256</v>
      </c>
    </row>
    <row r="4721" spans="1:4" ht="44" thickBot="1" x14ac:dyDescent="0.4">
      <c r="A4721" s="71" t="s">
        <v>6950</v>
      </c>
      <c r="B4721" s="73">
        <v>541445</v>
      </c>
      <c r="C4721" s="71" t="s">
        <v>170</v>
      </c>
      <c r="D4721" s="71" t="s">
        <v>468</v>
      </c>
    </row>
    <row r="4722" spans="1:4" ht="58.5" thickBot="1" x14ac:dyDescent="0.4">
      <c r="A4722" s="71" t="s">
        <v>6951</v>
      </c>
      <c r="B4722" s="73">
        <v>533023</v>
      </c>
      <c r="C4722" s="71" t="s">
        <v>6952</v>
      </c>
      <c r="D4722" s="71" t="s">
        <v>525</v>
      </c>
    </row>
    <row r="4723" spans="1:4" ht="58.5" thickBot="1" x14ac:dyDescent="0.4">
      <c r="A4723" s="71" t="s">
        <v>6953</v>
      </c>
      <c r="B4723" s="73">
        <v>533023</v>
      </c>
      <c r="C4723" s="71" t="s">
        <v>6954</v>
      </c>
      <c r="D4723" s="71" t="s">
        <v>525</v>
      </c>
    </row>
    <row r="4724" spans="1:4" ht="58.5" thickBot="1" x14ac:dyDescent="0.4">
      <c r="A4724" s="71" t="s">
        <v>6955</v>
      </c>
      <c r="B4724" s="73">
        <v>503675</v>
      </c>
      <c r="C4724" s="71" t="s">
        <v>170</v>
      </c>
      <c r="D4724" s="71" t="s">
        <v>591</v>
      </c>
    </row>
    <row r="4725" spans="1:4" ht="58.5" thickBot="1" x14ac:dyDescent="0.4">
      <c r="A4725" s="71" t="s">
        <v>6956</v>
      </c>
      <c r="B4725" s="73">
        <v>501370</v>
      </c>
      <c r="C4725" s="71" t="s">
        <v>170</v>
      </c>
      <c r="D4725" s="71" t="s">
        <v>254</v>
      </c>
    </row>
    <row r="4726" spans="1:4" ht="73" thickBot="1" x14ac:dyDescent="0.4">
      <c r="A4726" s="71" t="s">
        <v>6957</v>
      </c>
      <c r="B4726" s="73">
        <v>507410</v>
      </c>
      <c r="C4726" s="71" t="s">
        <v>6958</v>
      </c>
      <c r="D4726" s="71" t="s">
        <v>159</v>
      </c>
    </row>
    <row r="4727" spans="1:4" ht="58.5" thickBot="1" x14ac:dyDescent="0.4">
      <c r="A4727" s="71" t="s">
        <v>6959</v>
      </c>
      <c r="B4727" s="73">
        <v>511147</v>
      </c>
      <c r="C4727" s="71" t="s">
        <v>170</v>
      </c>
      <c r="D4727" s="71" t="s">
        <v>187</v>
      </c>
    </row>
    <row r="4728" spans="1:4" ht="87.5" thickBot="1" x14ac:dyDescent="0.4">
      <c r="A4728" s="71" t="s">
        <v>6960</v>
      </c>
      <c r="B4728" s="73">
        <v>532053</v>
      </c>
      <c r="C4728" s="71" t="s">
        <v>170</v>
      </c>
      <c r="D4728" s="71" t="s">
        <v>153</v>
      </c>
    </row>
    <row r="4729" spans="1:4" ht="29.5" thickBot="1" x14ac:dyDescent="0.4">
      <c r="A4729" s="71" t="s">
        <v>6961</v>
      </c>
      <c r="B4729" s="73">
        <v>524212</v>
      </c>
      <c r="C4729" s="71" t="s">
        <v>6962</v>
      </c>
      <c r="D4729" s="71" t="s">
        <v>208</v>
      </c>
    </row>
    <row r="4730" spans="1:4" ht="44" thickBot="1" x14ac:dyDescent="0.4">
      <c r="A4730" s="71" t="s">
        <v>6963</v>
      </c>
      <c r="B4730" s="73">
        <v>511690</v>
      </c>
      <c r="C4730" s="71" t="s">
        <v>170</v>
      </c>
      <c r="D4730" s="71" t="s">
        <v>187</v>
      </c>
    </row>
    <row r="4731" spans="1:4" ht="29.5" thickBot="1" x14ac:dyDescent="0.4">
      <c r="A4731" s="71" t="s">
        <v>6964</v>
      </c>
      <c r="B4731" s="73">
        <v>508494</v>
      </c>
      <c r="C4731" s="71" t="s">
        <v>170</v>
      </c>
      <c r="D4731" s="71" t="s">
        <v>577</v>
      </c>
    </row>
    <row r="4732" spans="1:4" ht="44" thickBot="1" x14ac:dyDescent="0.4">
      <c r="A4732" s="71" t="s">
        <v>6965</v>
      </c>
      <c r="B4732" s="73">
        <v>523660</v>
      </c>
      <c r="C4732" s="71" t="s">
        <v>170</v>
      </c>
      <c r="D4732" s="71" t="s">
        <v>250</v>
      </c>
    </row>
    <row r="4733" spans="1:4" ht="87.5" thickBot="1" x14ac:dyDescent="0.4">
      <c r="A4733" s="71" t="s">
        <v>6966</v>
      </c>
      <c r="B4733" s="71" t="s">
        <v>170</v>
      </c>
      <c r="C4733" s="71" t="s">
        <v>6967</v>
      </c>
      <c r="D4733" s="71" t="s">
        <v>181</v>
      </c>
    </row>
    <row r="4734" spans="1:4" ht="58.5" thickBot="1" x14ac:dyDescent="0.4">
      <c r="A4734" s="71" t="s">
        <v>6968</v>
      </c>
      <c r="B4734" s="73">
        <v>780016</v>
      </c>
      <c r="C4734" s="71" t="s">
        <v>170</v>
      </c>
      <c r="D4734" s="71" t="s">
        <v>261</v>
      </c>
    </row>
    <row r="4735" spans="1:4" ht="58.5" thickBot="1" x14ac:dyDescent="0.4">
      <c r="A4735" s="71" t="s">
        <v>6969</v>
      </c>
      <c r="B4735" s="73">
        <v>517498</v>
      </c>
      <c r="C4735" s="71" t="s">
        <v>6970</v>
      </c>
      <c r="D4735" s="71" t="s">
        <v>468</v>
      </c>
    </row>
    <row r="4736" spans="1:4" ht="58.5" thickBot="1" x14ac:dyDescent="0.4">
      <c r="A4736" s="71" t="s">
        <v>6971</v>
      </c>
      <c r="B4736" s="73">
        <v>511074</v>
      </c>
      <c r="C4736" s="71" t="s">
        <v>170</v>
      </c>
      <c r="D4736" s="71" t="s">
        <v>187</v>
      </c>
    </row>
    <row r="4737" spans="1:4" ht="58.5" thickBot="1" x14ac:dyDescent="0.4">
      <c r="A4737" s="71" t="s">
        <v>6972</v>
      </c>
      <c r="B4737" s="73">
        <v>533452</v>
      </c>
      <c r="C4737" s="71" t="s">
        <v>6973</v>
      </c>
      <c r="D4737" s="71" t="s">
        <v>153</v>
      </c>
    </row>
    <row r="4738" spans="1:4" ht="58.5" thickBot="1" x14ac:dyDescent="0.4">
      <c r="A4738" s="71" t="s">
        <v>6974</v>
      </c>
      <c r="B4738" s="73">
        <v>523011</v>
      </c>
      <c r="C4738" s="71" t="s">
        <v>6975</v>
      </c>
      <c r="D4738" s="71" t="s">
        <v>192</v>
      </c>
    </row>
    <row r="4739" spans="1:4" ht="44" thickBot="1" x14ac:dyDescent="0.4">
      <c r="A4739" s="71" t="s">
        <v>6976</v>
      </c>
      <c r="B4739" s="73">
        <v>504988</v>
      </c>
      <c r="C4739" s="71" t="s">
        <v>170</v>
      </c>
      <c r="D4739" s="71" t="s">
        <v>1090</v>
      </c>
    </row>
    <row r="4740" spans="1:4" ht="87.5" thickBot="1" x14ac:dyDescent="0.4">
      <c r="A4740" s="71" t="s">
        <v>6977</v>
      </c>
      <c r="B4740" s="73">
        <v>524661</v>
      </c>
      <c r="C4740" s="71" t="s">
        <v>170</v>
      </c>
      <c r="D4740" s="71" t="s">
        <v>208</v>
      </c>
    </row>
    <row r="4741" spans="1:4" ht="73" thickBot="1" x14ac:dyDescent="0.4">
      <c r="A4741" s="71" t="s">
        <v>6978</v>
      </c>
      <c r="B4741" s="73">
        <v>532016</v>
      </c>
      <c r="C4741" s="71" t="s">
        <v>170</v>
      </c>
      <c r="D4741" s="71" t="s">
        <v>256</v>
      </c>
    </row>
    <row r="4742" spans="1:4" ht="44" thickBot="1" x14ac:dyDescent="0.4">
      <c r="A4742" s="71" t="s">
        <v>6979</v>
      </c>
      <c r="B4742" s="73">
        <v>531211</v>
      </c>
      <c r="C4742" s="71" t="s">
        <v>170</v>
      </c>
      <c r="D4742" s="71" t="s">
        <v>153</v>
      </c>
    </row>
    <row r="4743" spans="1:4" ht="44" thickBot="1" x14ac:dyDescent="0.4">
      <c r="A4743" s="71" t="s">
        <v>6980</v>
      </c>
      <c r="B4743" s="73">
        <v>514162</v>
      </c>
      <c r="C4743" s="71" t="s">
        <v>6981</v>
      </c>
      <c r="D4743" s="71" t="s">
        <v>185</v>
      </c>
    </row>
    <row r="4744" spans="1:4" ht="58.5" thickBot="1" x14ac:dyDescent="0.4">
      <c r="A4744" s="71" t="s">
        <v>6982</v>
      </c>
      <c r="B4744" s="73">
        <v>532144</v>
      </c>
      <c r="C4744" s="71" t="s">
        <v>6983</v>
      </c>
      <c r="D4744" s="71" t="s">
        <v>568</v>
      </c>
    </row>
    <row r="4745" spans="1:4" ht="58.5" thickBot="1" x14ac:dyDescent="0.4">
      <c r="A4745" s="71" t="s">
        <v>6984</v>
      </c>
      <c r="B4745" s="73">
        <v>532553</v>
      </c>
      <c r="C4745" s="71" t="s">
        <v>6985</v>
      </c>
      <c r="D4745" s="71" t="s">
        <v>568</v>
      </c>
    </row>
    <row r="4746" spans="1:4" ht="44" thickBot="1" x14ac:dyDescent="0.4">
      <c r="A4746" s="71" t="s">
        <v>6986</v>
      </c>
      <c r="B4746" s="73">
        <v>514162</v>
      </c>
      <c r="C4746" s="71" t="s">
        <v>6981</v>
      </c>
      <c r="D4746" s="71" t="s">
        <v>185</v>
      </c>
    </row>
    <row r="4747" spans="1:4" ht="116.5" thickBot="1" x14ac:dyDescent="0.4">
      <c r="A4747" s="71" t="s">
        <v>6987</v>
      </c>
      <c r="B4747" s="73">
        <v>533252</v>
      </c>
      <c r="C4747" s="71" t="s">
        <v>6988</v>
      </c>
      <c r="D4747" s="71" t="s">
        <v>153</v>
      </c>
    </row>
    <row r="4748" spans="1:4" ht="73" thickBot="1" x14ac:dyDescent="0.4">
      <c r="A4748" s="71" t="s">
        <v>6989</v>
      </c>
      <c r="B4748" s="73">
        <v>526431</v>
      </c>
      <c r="C4748" s="71" t="s">
        <v>170</v>
      </c>
      <c r="D4748" s="71" t="s">
        <v>596</v>
      </c>
    </row>
    <row r="4749" spans="1:4" ht="44" thickBot="1" x14ac:dyDescent="0.4">
      <c r="A4749" s="71" t="s">
        <v>6990</v>
      </c>
      <c r="B4749" s="73">
        <v>505412</v>
      </c>
      <c r="C4749" s="71" t="s">
        <v>6991</v>
      </c>
      <c r="D4749" s="71" t="s">
        <v>178</v>
      </c>
    </row>
    <row r="4750" spans="1:4" ht="44" thickBot="1" x14ac:dyDescent="0.4">
      <c r="A4750" s="71" t="s">
        <v>6992</v>
      </c>
      <c r="B4750" s="73">
        <v>505412</v>
      </c>
      <c r="C4750" s="71" t="s">
        <v>6991</v>
      </c>
      <c r="D4750" s="71" t="s">
        <v>178</v>
      </c>
    </row>
    <row r="4751" spans="1:4" ht="58.5" thickBot="1" x14ac:dyDescent="0.4">
      <c r="A4751" s="71" t="s">
        <v>6993</v>
      </c>
      <c r="B4751" s="73">
        <v>532373</v>
      </c>
      <c r="C4751" s="71" t="s">
        <v>170</v>
      </c>
      <c r="D4751" s="71" t="s">
        <v>192</v>
      </c>
    </row>
    <row r="4752" spans="1:4" ht="73" thickBot="1" x14ac:dyDescent="0.4">
      <c r="A4752" s="71" t="s">
        <v>6994</v>
      </c>
      <c r="B4752" s="73">
        <v>500444</v>
      </c>
      <c r="C4752" s="71" t="s">
        <v>6995</v>
      </c>
      <c r="D4752" s="71" t="s">
        <v>164</v>
      </c>
    </row>
    <row r="4753" spans="1:4" ht="58.5" thickBot="1" x14ac:dyDescent="0.4">
      <c r="A4753" s="71" t="s">
        <v>6996</v>
      </c>
      <c r="B4753" s="73">
        <v>538382</v>
      </c>
      <c r="C4753" s="71" t="s">
        <v>170</v>
      </c>
      <c r="D4753" s="71" t="s">
        <v>192</v>
      </c>
    </row>
    <row r="4754" spans="1:4" ht="58.5" thickBot="1" x14ac:dyDescent="0.4">
      <c r="A4754" s="71" t="s">
        <v>6997</v>
      </c>
      <c r="B4754" s="73">
        <v>504998</v>
      </c>
      <c r="C4754" s="71" t="s">
        <v>170</v>
      </c>
      <c r="D4754" s="71" t="s">
        <v>202</v>
      </c>
    </row>
    <row r="4755" spans="1:4" ht="73" thickBot="1" x14ac:dyDescent="0.4">
      <c r="A4755" s="71" t="s">
        <v>6998</v>
      </c>
      <c r="B4755" s="73">
        <v>505533</v>
      </c>
      <c r="C4755" s="71" t="s">
        <v>170</v>
      </c>
      <c r="D4755" s="71" t="s">
        <v>659</v>
      </c>
    </row>
    <row r="4756" spans="1:4" ht="58.5" thickBot="1" x14ac:dyDescent="0.4">
      <c r="A4756" s="71" t="s">
        <v>6999</v>
      </c>
      <c r="B4756" s="73">
        <v>590073</v>
      </c>
      <c r="C4756" s="71" t="s">
        <v>7000</v>
      </c>
      <c r="D4756" s="71" t="s">
        <v>525</v>
      </c>
    </row>
    <row r="4757" spans="1:4" ht="58.5" thickBot="1" x14ac:dyDescent="0.4">
      <c r="A4757" s="71" t="s">
        <v>7001</v>
      </c>
      <c r="B4757" s="73">
        <v>590073</v>
      </c>
      <c r="C4757" s="71" t="s">
        <v>7000</v>
      </c>
      <c r="D4757" s="71" t="s">
        <v>525</v>
      </c>
    </row>
    <row r="4758" spans="1:4" ht="58.5" thickBot="1" x14ac:dyDescent="0.4">
      <c r="A4758" s="71" t="s">
        <v>7002</v>
      </c>
      <c r="B4758" s="73">
        <v>500238</v>
      </c>
      <c r="C4758" s="71" t="s">
        <v>7003</v>
      </c>
      <c r="D4758" s="71" t="s">
        <v>539</v>
      </c>
    </row>
    <row r="4759" spans="1:4" ht="58.5" thickBot="1" x14ac:dyDescent="0.4">
      <c r="A4759" s="71" t="s">
        <v>7004</v>
      </c>
      <c r="B4759" s="73">
        <v>500238</v>
      </c>
      <c r="C4759" s="71" t="s">
        <v>7003</v>
      </c>
      <c r="D4759" s="71" t="s">
        <v>539</v>
      </c>
    </row>
    <row r="4760" spans="1:4" ht="73" thickBot="1" x14ac:dyDescent="0.4">
      <c r="A4760" s="71" t="s">
        <v>7005</v>
      </c>
      <c r="B4760" s="73">
        <v>513713</v>
      </c>
      <c r="C4760" s="71" t="s">
        <v>170</v>
      </c>
      <c r="D4760" s="71" t="s">
        <v>284</v>
      </c>
    </row>
    <row r="4761" spans="1:4" ht="44" thickBot="1" x14ac:dyDescent="0.4">
      <c r="A4761" s="71" t="s">
        <v>7006</v>
      </c>
      <c r="B4761" s="73">
        <v>542667</v>
      </c>
      <c r="C4761" s="71" t="s">
        <v>7007</v>
      </c>
      <c r="D4761" s="74" t="s">
        <v>536</v>
      </c>
    </row>
    <row r="4762" spans="1:4" ht="87.5" thickBot="1" x14ac:dyDescent="0.4">
      <c r="A4762" s="71" t="s">
        <v>7008</v>
      </c>
      <c r="B4762" s="73">
        <v>519214</v>
      </c>
      <c r="C4762" s="71" t="s">
        <v>170</v>
      </c>
      <c r="D4762" s="71" t="s">
        <v>187</v>
      </c>
    </row>
    <row r="4763" spans="1:4" ht="87.5" thickBot="1" x14ac:dyDescent="0.4">
      <c r="A4763" s="71" t="s">
        <v>7009</v>
      </c>
      <c r="B4763" s="73">
        <v>519224</v>
      </c>
      <c r="C4763" s="71" t="s">
        <v>7010</v>
      </c>
      <c r="D4763" s="71" t="s">
        <v>192</v>
      </c>
    </row>
    <row r="4764" spans="1:4" ht="44" thickBot="1" x14ac:dyDescent="0.4">
      <c r="A4764" s="71" t="s">
        <v>7011</v>
      </c>
      <c r="B4764" s="73">
        <v>526586</v>
      </c>
      <c r="C4764" s="71" t="s">
        <v>170</v>
      </c>
      <c r="D4764" s="71" t="s">
        <v>290</v>
      </c>
    </row>
    <row r="4765" spans="1:4" ht="58.5" thickBot="1" x14ac:dyDescent="0.4">
      <c r="A4765" s="71" t="s">
        <v>7012</v>
      </c>
      <c r="B4765" s="73">
        <v>522029</v>
      </c>
      <c r="C4765" s="71" t="s">
        <v>7013</v>
      </c>
      <c r="D4765" s="71" t="s">
        <v>178</v>
      </c>
    </row>
    <row r="4766" spans="1:4" ht="73" thickBot="1" x14ac:dyDescent="0.4">
      <c r="A4766" s="71" t="s">
        <v>7014</v>
      </c>
      <c r="B4766" s="73">
        <v>512022</v>
      </c>
      <c r="C4766" s="71" t="s">
        <v>170</v>
      </c>
      <c r="D4766" s="71" t="s">
        <v>153</v>
      </c>
    </row>
    <row r="4767" spans="1:4" ht="73" thickBot="1" x14ac:dyDescent="0.4">
      <c r="A4767" s="71" t="s">
        <v>7015</v>
      </c>
      <c r="B4767" s="73">
        <v>512022</v>
      </c>
      <c r="C4767" s="71" t="s">
        <v>170</v>
      </c>
      <c r="D4767" s="71" t="s">
        <v>153</v>
      </c>
    </row>
    <row r="4768" spans="1:4" ht="58.5" thickBot="1" x14ac:dyDescent="0.4">
      <c r="A4768" s="71" t="s">
        <v>7016</v>
      </c>
      <c r="B4768" s="73">
        <v>526471</v>
      </c>
      <c r="C4768" s="71" t="s">
        <v>170</v>
      </c>
      <c r="D4768" s="71" t="s">
        <v>802</v>
      </c>
    </row>
    <row r="4769" spans="1:4" ht="58.5" thickBot="1" x14ac:dyDescent="0.4">
      <c r="A4769" s="71" t="s">
        <v>7017</v>
      </c>
      <c r="B4769" s="73">
        <v>514470</v>
      </c>
      <c r="C4769" s="71" t="s">
        <v>170</v>
      </c>
      <c r="D4769" s="71" t="s">
        <v>185</v>
      </c>
    </row>
    <row r="4770" spans="1:4" ht="44" thickBot="1" x14ac:dyDescent="0.4">
      <c r="A4770" s="71" t="s">
        <v>7018</v>
      </c>
      <c r="B4770" s="73">
        <v>514348</v>
      </c>
      <c r="C4770" s="71" t="s">
        <v>7019</v>
      </c>
      <c r="D4770" s="71" t="s">
        <v>185</v>
      </c>
    </row>
    <row r="4771" spans="1:4" ht="29.5" thickBot="1" x14ac:dyDescent="0.4">
      <c r="A4771" s="71" t="s">
        <v>7020</v>
      </c>
      <c r="B4771" s="73">
        <v>524758</v>
      </c>
      <c r="C4771" s="71" t="s">
        <v>170</v>
      </c>
      <c r="D4771" s="71" t="s">
        <v>208</v>
      </c>
    </row>
    <row r="4772" spans="1:4" ht="87.5" thickBot="1" x14ac:dyDescent="0.4">
      <c r="A4772" s="71" t="s">
        <v>7021</v>
      </c>
      <c r="B4772" s="73">
        <v>538873</v>
      </c>
      <c r="C4772" s="71" t="s">
        <v>170</v>
      </c>
      <c r="D4772" s="71" t="s">
        <v>187</v>
      </c>
    </row>
    <row r="4773" spans="1:4" ht="58.5" thickBot="1" x14ac:dyDescent="0.4">
      <c r="A4773" s="71" t="s">
        <v>7022</v>
      </c>
      <c r="B4773" s="73">
        <v>507685</v>
      </c>
      <c r="C4773" s="71" t="s">
        <v>7023</v>
      </c>
      <c r="D4773" s="71" t="s">
        <v>156</v>
      </c>
    </row>
    <row r="4774" spans="1:4" ht="44" thickBot="1" x14ac:dyDescent="0.4">
      <c r="A4774" s="71" t="s">
        <v>7024</v>
      </c>
      <c r="B4774" s="73">
        <v>507817</v>
      </c>
      <c r="C4774" s="71" t="s">
        <v>170</v>
      </c>
      <c r="D4774" s="71" t="s">
        <v>185</v>
      </c>
    </row>
    <row r="4775" spans="1:4" ht="44" thickBot="1" x14ac:dyDescent="0.4">
      <c r="A4775" s="71" t="s">
        <v>7025</v>
      </c>
      <c r="B4775" s="73">
        <v>511642</v>
      </c>
      <c r="C4775" s="71" t="s">
        <v>170</v>
      </c>
      <c r="D4775" s="71" t="s">
        <v>187</v>
      </c>
    </row>
    <row r="4776" spans="1:4" ht="29.5" thickBot="1" x14ac:dyDescent="0.4">
      <c r="A4776" s="71" t="s">
        <v>7026</v>
      </c>
      <c r="B4776" s="73">
        <v>532300</v>
      </c>
      <c r="C4776" s="71" t="s">
        <v>7027</v>
      </c>
      <c r="D4776" s="71" t="s">
        <v>208</v>
      </c>
    </row>
    <row r="4777" spans="1:4" ht="44" thickBot="1" x14ac:dyDescent="0.4">
      <c r="A4777" s="71" t="s">
        <v>7028</v>
      </c>
      <c r="B4777" s="73">
        <v>531396</v>
      </c>
      <c r="C4777" s="71" t="s">
        <v>170</v>
      </c>
      <c r="D4777" s="71" t="s">
        <v>263</v>
      </c>
    </row>
    <row r="4778" spans="1:4" ht="73" thickBot="1" x14ac:dyDescent="0.4">
      <c r="A4778" s="71" t="s">
        <v>7029</v>
      </c>
      <c r="B4778" s="73">
        <v>538128</v>
      </c>
      <c r="C4778" s="71" t="s">
        <v>170</v>
      </c>
      <c r="D4778" s="71" t="s">
        <v>284</v>
      </c>
    </row>
    <row r="4779" spans="1:4" ht="58.5" thickBot="1" x14ac:dyDescent="0.4">
      <c r="A4779" s="71" t="s">
        <v>7030</v>
      </c>
      <c r="B4779" s="73">
        <v>538268</v>
      </c>
      <c r="C4779" s="71" t="s">
        <v>7031</v>
      </c>
      <c r="D4779" s="71" t="s">
        <v>348</v>
      </c>
    </row>
    <row r="4780" spans="1:4" ht="29.5" thickBot="1" x14ac:dyDescent="0.4">
      <c r="A4780" s="71" t="s">
        <v>7032</v>
      </c>
      <c r="B4780" s="73">
        <v>526959</v>
      </c>
      <c r="C4780" s="71" t="s">
        <v>170</v>
      </c>
      <c r="D4780" s="71" t="s">
        <v>371</v>
      </c>
    </row>
    <row r="4781" spans="1:4" ht="73" thickBot="1" x14ac:dyDescent="0.4">
      <c r="A4781" s="71" t="s">
        <v>7033</v>
      </c>
      <c r="B4781" s="73">
        <v>526525</v>
      </c>
      <c r="C4781" s="71" t="s">
        <v>170</v>
      </c>
      <c r="D4781" s="71" t="s">
        <v>284</v>
      </c>
    </row>
    <row r="4782" spans="1:4" ht="73" thickBot="1" x14ac:dyDescent="0.4">
      <c r="A4782" s="71" t="s">
        <v>7034</v>
      </c>
      <c r="B4782" s="73">
        <v>538451</v>
      </c>
      <c r="C4782" s="71" t="s">
        <v>170</v>
      </c>
      <c r="D4782" s="71" t="s">
        <v>190</v>
      </c>
    </row>
    <row r="4783" spans="1:4" ht="44" thickBot="1" x14ac:dyDescent="0.4">
      <c r="A4783" s="71" t="s">
        <v>7035</v>
      </c>
      <c r="B4783" s="71" t="s">
        <v>170</v>
      </c>
      <c r="C4783" s="71" t="s">
        <v>7036</v>
      </c>
      <c r="D4783" s="71" t="s">
        <v>181</v>
      </c>
    </row>
    <row r="4784" spans="1:4" ht="44" thickBot="1" x14ac:dyDescent="0.4">
      <c r="A4784" s="71" t="s">
        <v>7037</v>
      </c>
      <c r="B4784" s="73">
        <v>505872</v>
      </c>
      <c r="C4784" s="71" t="s">
        <v>170</v>
      </c>
      <c r="D4784" s="71" t="s">
        <v>178</v>
      </c>
    </row>
    <row r="4785" spans="1:4" ht="58.5" thickBot="1" x14ac:dyDescent="0.4">
      <c r="A4785" s="71" t="s">
        <v>7038</v>
      </c>
      <c r="B4785" s="73">
        <v>532616</v>
      </c>
      <c r="C4785" s="71" t="s">
        <v>7039</v>
      </c>
      <c r="D4785" s="71" t="s">
        <v>500</v>
      </c>
    </row>
    <row r="4786" spans="1:4" ht="58.5" thickBot="1" x14ac:dyDescent="0.4">
      <c r="A4786" s="71" t="s">
        <v>7040</v>
      </c>
      <c r="B4786" s="73">
        <v>542367</v>
      </c>
      <c r="C4786" s="71" t="s">
        <v>7041</v>
      </c>
      <c r="D4786" s="74" t="s">
        <v>5292</v>
      </c>
    </row>
    <row r="4787" spans="1:4" ht="44" thickBot="1" x14ac:dyDescent="0.4">
      <c r="A4787" s="71" t="s">
        <v>7042</v>
      </c>
      <c r="B4787" s="73">
        <v>532788</v>
      </c>
      <c r="C4787" s="71" t="s">
        <v>7043</v>
      </c>
      <c r="D4787" s="71" t="s">
        <v>316</v>
      </c>
    </row>
    <row r="4788" spans="1:4" ht="58.5" thickBot="1" x14ac:dyDescent="0.4">
      <c r="A4788" s="71" t="s">
        <v>7044</v>
      </c>
      <c r="B4788" s="73">
        <v>590013</v>
      </c>
      <c r="C4788" s="71" t="s">
        <v>7045</v>
      </c>
      <c r="D4788" s="71" t="s">
        <v>218</v>
      </c>
    </row>
    <row r="4789" spans="1:4" ht="58.5" thickBot="1" x14ac:dyDescent="0.4">
      <c r="A4789" s="71" t="s">
        <v>7046</v>
      </c>
      <c r="B4789" s="73">
        <v>590013</v>
      </c>
      <c r="C4789" s="71" t="s">
        <v>7047</v>
      </c>
      <c r="D4789" s="71" t="s">
        <v>218</v>
      </c>
    </row>
    <row r="4790" spans="1:4" ht="73" thickBot="1" x14ac:dyDescent="0.4">
      <c r="A4790" s="71" t="s">
        <v>7048</v>
      </c>
      <c r="B4790" s="73">
        <v>511012</v>
      </c>
      <c r="C4790" s="71" t="s">
        <v>170</v>
      </c>
      <c r="D4790" s="71" t="s">
        <v>190</v>
      </c>
    </row>
    <row r="4791" spans="1:4" ht="58.5" thickBot="1" x14ac:dyDescent="0.4">
      <c r="A4791" s="71" t="s">
        <v>7049</v>
      </c>
      <c r="B4791" s="73">
        <v>514378</v>
      </c>
      <c r="C4791" s="71" t="s">
        <v>170</v>
      </c>
      <c r="D4791" s="71" t="s">
        <v>192</v>
      </c>
    </row>
    <row r="4792" spans="1:4" ht="44" thickBot="1" x14ac:dyDescent="0.4">
      <c r="A4792" s="71" t="s">
        <v>7050</v>
      </c>
      <c r="B4792" s="73">
        <v>539939</v>
      </c>
      <c r="C4792" s="71" t="s">
        <v>170</v>
      </c>
      <c r="D4792" s="71" t="s">
        <v>330</v>
      </c>
    </row>
    <row r="4793" spans="1:4" ht="73" thickBot="1" x14ac:dyDescent="0.4">
      <c r="A4793" s="71" t="s">
        <v>7051</v>
      </c>
      <c r="B4793" s="73">
        <v>511601</v>
      </c>
      <c r="C4793" s="71" t="s">
        <v>170</v>
      </c>
      <c r="D4793" s="71" t="s">
        <v>192</v>
      </c>
    </row>
    <row r="4794" spans="1:4" ht="44" thickBot="1" x14ac:dyDescent="0.4">
      <c r="A4794" s="71" t="s">
        <v>7052</v>
      </c>
      <c r="B4794" s="73">
        <v>516030</v>
      </c>
      <c r="C4794" s="71" t="s">
        <v>170</v>
      </c>
      <c r="D4794" s="71" t="s">
        <v>164</v>
      </c>
    </row>
    <row r="4795" spans="1:4" ht="44" thickBot="1" x14ac:dyDescent="0.4">
      <c r="A4795" s="71" t="s">
        <v>7053</v>
      </c>
      <c r="B4795" s="73">
        <v>541167</v>
      </c>
      <c r="C4795" s="71" t="s">
        <v>170</v>
      </c>
      <c r="D4795" s="71" t="s">
        <v>330</v>
      </c>
    </row>
    <row r="4796" spans="1:4" ht="58.5" thickBot="1" x14ac:dyDescent="0.4">
      <c r="A4796" s="71" t="s">
        <v>7054</v>
      </c>
      <c r="B4796" s="73">
        <v>530063</v>
      </c>
      <c r="C4796" s="71" t="s">
        <v>170</v>
      </c>
      <c r="D4796" s="71" t="s">
        <v>365</v>
      </c>
    </row>
    <row r="4797" spans="1:4" ht="29.5" thickBot="1" x14ac:dyDescent="0.4">
      <c r="A4797" s="71" t="s">
        <v>7055</v>
      </c>
      <c r="B4797" s="73">
        <v>532648</v>
      </c>
      <c r="C4797" s="71" t="s">
        <v>7056</v>
      </c>
      <c r="D4797" s="71" t="s">
        <v>488</v>
      </c>
    </row>
    <row r="4798" spans="1:4" ht="44" thickBot="1" x14ac:dyDescent="0.4">
      <c r="A4798" s="71" t="s">
        <v>7057</v>
      </c>
      <c r="B4798" s="73">
        <v>531260</v>
      </c>
      <c r="C4798" s="71" t="s">
        <v>170</v>
      </c>
      <c r="D4798" s="71" t="s">
        <v>230</v>
      </c>
    </row>
    <row r="4799" spans="1:4" ht="73" thickBot="1" x14ac:dyDescent="0.4">
      <c r="A4799" s="71" t="s">
        <v>7058</v>
      </c>
      <c r="B4799" s="73">
        <v>522209</v>
      </c>
      <c r="C4799" s="71" t="s">
        <v>170</v>
      </c>
      <c r="D4799" s="71" t="s">
        <v>153</v>
      </c>
    </row>
    <row r="4800" spans="1:4" ht="73" thickBot="1" x14ac:dyDescent="0.4">
      <c r="A4800" s="71" t="s">
        <v>7059</v>
      </c>
      <c r="B4800" s="73">
        <v>522209</v>
      </c>
      <c r="C4800" s="71" t="s">
        <v>170</v>
      </c>
      <c r="D4800" s="71" t="s">
        <v>153</v>
      </c>
    </row>
    <row r="4801" spans="1:4" ht="58.5" thickBot="1" x14ac:dyDescent="0.4">
      <c r="A4801" s="71" t="s">
        <v>7060</v>
      </c>
      <c r="B4801" s="73">
        <v>539097</v>
      </c>
      <c r="C4801" s="71" t="s">
        <v>170</v>
      </c>
      <c r="D4801" s="71" t="s">
        <v>192</v>
      </c>
    </row>
    <row r="4802" spans="1:4" ht="73" thickBot="1" x14ac:dyDescent="0.4">
      <c r="A4802" s="71" t="s">
        <v>7061</v>
      </c>
      <c r="B4802" s="73">
        <v>530675</v>
      </c>
      <c r="C4802" s="71" t="s">
        <v>170</v>
      </c>
      <c r="D4802" s="71" t="s">
        <v>284</v>
      </c>
    </row>
    <row r="4803" spans="1:4" ht="44" thickBot="1" x14ac:dyDescent="0.4">
      <c r="A4803" s="71" t="s">
        <v>7062</v>
      </c>
      <c r="B4803" s="73">
        <v>540550</v>
      </c>
      <c r="C4803" s="71" t="s">
        <v>170</v>
      </c>
      <c r="D4803" s="71" t="s">
        <v>330</v>
      </c>
    </row>
    <row r="4804" spans="1:4" ht="58.5" thickBot="1" x14ac:dyDescent="0.4">
      <c r="A4804" s="71" t="s">
        <v>7063</v>
      </c>
      <c r="B4804" s="73">
        <v>522108</v>
      </c>
      <c r="C4804" s="71" t="s">
        <v>170</v>
      </c>
      <c r="D4804" s="71" t="s">
        <v>525</v>
      </c>
    </row>
    <row r="4805" spans="1:4" ht="58.5" thickBot="1" x14ac:dyDescent="0.4">
      <c r="A4805" s="71" t="s">
        <v>7064</v>
      </c>
      <c r="B4805" s="73">
        <v>522108</v>
      </c>
      <c r="C4805" s="71" t="s">
        <v>170</v>
      </c>
      <c r="D4805" s="71" t="s">
        <v>525</v>
      </c>
    </row>
    <row r="4806" spans="1:4" ht="73" thickBot="1" x14ac:dyDescent="0.4">
      <c r="A4806" s="71" t="s">
        <v>7065</v>
      </c>
      <c r="B4806" s="73">
        <v>536846</v>
      </c>
      <c r="C4806" s="71" t="s">
        <v>170</v>
      </c>
      <c r="D4806" s="71" t="s">
        <v>568</v>
      </c>
    </row>
    <row r="4807" spans="1:4" ht="58.5" thickBot="1" x14ac:dyDescent="0.4">
      <c r="A4807" s="71" t="s">
        <v>7066</v>
      </c>
      <c r="B4807" s="73">
        <v>531663</v>
      </c>
      <c r="C4807" s="71" t="s">
        <v>7067</v>
      </c>
      <c r="D4807" s="71" t="s">
        <v>1988</v>
      </c>
    </row>
    <row r="4808" spans="1:4" ht="73" thickBot="1" x14ac:dyDescent="0.4">
      <c r="A4808" s="71" t="s">
        <v>7068</v>
      </c>
      <c r="B4808" s="73">
        <v>505163</v>
      </c>
      <c r="C4808" s="71" t="s">
        <v>170</v>
      </c>
      <c r="D4808" s="71" t="s">
        <v>525</v>
      </c>
    </row>
    <row r="4809" spans="1:4" ht="73" thickBot="1" x14ac:dyDescent="0.4">
      <c r="A4809" s="71" t="s">
        <v>7069</v>
      </c>
      <c r="B4809" s="73">
        <v>505163</v>
      </c>
      <c r="C4809" s="71" t="s">
        <v>170</v>
      </c>
      <c r="D4809" s="71" t="s">
        <v>525</v>
      </c>
    </row>
    <row r="4810" spans="1:4" ht="44" thickBot="1" x14ac:dyDescent="0.4">
      <c r="A4810" s="71" t="s">
        <v>7070</v>
      </c>
      <c r="B4810" s="73">
        <v>539963</v>
      </c>
      <c r="C4810" s="71" t="s">
        <v>170</v>
      </c>
      <c r="D4810" s="71" t="s">
        <v>250</v>
      </c>
    </row>
    <row r="4811" spans="1:4" ht="73" thickBot="1" x14ac:dyDescent="0.4">
      <c r="A4811" s="71" t="s">
        <v>7071</v>
      </c>
      <c r="B4811" s="73">
        <v>505537</v>
      </c>
      <c r="C4811" s="71" t="s">
        <v>7072</v>
      </c>
      <c r="D4811" s="71" t="s">
        <v>909</v>
      </c>
    </row>
    <row r="4812" spans="1:4" ht="44" thickBot="1" x14ac:dyDescent="0.4">
      <c r="A4812" s="71" t="s">
        <v>7073</v>
      </c>
      <c r="B4812" s="73">
        <v>533287</v>
      </c>
      <c r="C4812" s="71" t="s">
        <v>7074</v>
      </c>
      <c r="D4812" s="71" t="s">
        <v>275</v>
      </c>
    </row>
    <row r="4813" spans="1:4" ht="73" thickBot="1" x14ac:dyDescent="0.4">
      <c r="A4813" s="71" t="s">
        <v>7075</v>
      </c>
      <c r="B4813" s="73">
        <v>532794</v>
      </c>
      <c r="C4813" s="71" t="s">
        <v>7076</v>
      </c>
      <c r="D4813" s="71" t="s">
        <v>909</v>
      </c>
    </row>
    <row r="4814" spans="1:4" ht="58.5" thickBot="1" x14ac:dyDescent="0.4">
      <c r="A4814" s="71" t="s">
        <v>7077</v>
      </c>
      <c r="B4814" s="73">
        <v>533339</v>
      </c>
      <c r="C4814" s="71" t="s">
        <v>7078</v>
      </c>
      <c r="D4814" s="71" t="s">
        <v>263</v>
      </c>
    </row>
    <row r="4815" spans="1:4" ht="58.5" thickBot="1" x14ac:dyDescent="0.4">
      <c r="A4815" s="71" t="s">
        <v>7079</v>
      </c>
      <c r="B4815" s="73">
        <v>531845</v>
      </c>
      <c r="C4815" s="71" t="s">
        <v>7080</v>
      </c>
      <c r="D4815" s="71" t="s">
        <v>568</v>
      </c>
    </row>
    <row r="4816" spans="1:4" ht="58.5" thickBot="1" x14ac:dyDescent="0.4">
      <c r="A4816" s="71" t="s">
        <v>7081</v>
      </c>
      <c r="B4816" s="73">
        <v>531845</v>
      </c>
      <c r="C4816" s="71" t="s">
        <v>7080</v>
      </c>
      <c r="D4816" s="71" t="s">
        <v>568</v>
      </c>
    </row>
    <row r="4817" spans="1:4" ht="44" thickBot="1" x14ac:dyDescent="0.4">
      <c r="A4817" s="71" t="s">
        <v>7082</v>
      </c>
      <c r="B4817" s="73">
        <v>512553</v>
      </c>
      <c r="C4817" s="71" t="s">
        <v>7083</v>
      </c>
      <c r="D4817" s="71" t="s">
        <v>185</v>
      </c>
    </row>
    <row r="4818" spans="1:4" ht="44" thickBot="1" x14ac:dyDescent="0.4">
      <c r="A4818" s="71" t="s">
        <v>7084</v>
      </c>
      <c r="B4818" s="73">
        <v>514266</v>
      </c>
      <c r="C4818" s="71" t="s">
        <v>170</v>
      </c>
      <c r="D4818" s="71" t="s">
        <v>185</v>
      </c>
    </row>
    <row r="4819" spans="1:4" ht="44" thickBot="1" x14ac:dyDescent="0.4">
      <c r="A4819" s="71" t="s">
        <v>7085</v>
      </c>
      <c r="B4819" s="73">
        <v>530665</v>
      </c>
      <c r="C4819" s="71" t="s">
        <v>170</v>
      </c>
      <c r="D4819" s="71" t="s">
        <v>208</v>
      </c>
    </row>
    <row r="4820" spans="1:4" ht="44" thickBot="1" x14ac:dyDescent="0.4">
      <c r="A4820" s="71" t="s">
        <v>7086</v>
      </c>
      <c r="B4820" s="73">
        <v>530697</v>
      </c>
      <c r="C4820" s="71" t="s">
        <v>170</v>
      </c>
      <c r="D4820" s="71" t="s">
        <v>591</v>
      </c>
    </row>
    <row r="4821" spans="1:4" ht="73" thickBot="1" x14ac:dyDescent="0.4">
      <c r="A4821" s="71" t="s">
        <v>7087</v>
      </c>
      <c r="B4821" s="73">
        <v>532039</v>
      </c>
      <c r="C4821" s="71" t="s">
        <v>170</v>
      </c>
      <c r="D4821" s="71" t="s">
        <v>208</v>
      </c>
    </row>
    <row r="4822" spans="1:4" ht="58.5" thickBot="1" x14ac:dyDescent="0.4">
      <c r="A4822" s="71" t="s">
        <v>7088</v>
      </c>
      <c r="B4822" s="73">
        <v>504067</v>
      </c>
      <c r="C4822" s="71" t="s">
        <v>7089</v>
      </c>
      <c r="D4822" s="71" t="s">
        <v>156</v>
      </c>
    </row>
    <row r="4823" spans="1:4" ht="87.5" thickBot="1" x14ac:dyDescent="0.4">
      <c r="A4823" s="71" t="s">
        <v>7090</v>
      </c>
      <c r="B4823" s="73">
        <v>531404</v>
      </c>
      <c r="C4823" s="71" t="s">
        <v>7091</v>
      </c>
      <c r="D4823" s="71" t="s">
        <v>712</v>
      </c>
    </row>
    <row r="4824" spans="1:4" ht="58.5" thickBot="1" x14ac:dyDescent="0.4">
      <c r="A4824" s="71" t="s">
        <v>7092</v>
      </c>
      <c r="B4824" s="73">
        <v>541400</v>
      </c>
      <c r="C4824" s="71" t="s">
        <v>170</v>
      </c>
      <c r="D4824" s="71" t="s">
        <v>208</v>
      </c>
    </row>
    <row r="4825" spans="1:4" ht="73" thickBot="1" x14ac:dyDescent="0.4">
      <c r="A4825" s="71" t="s">
        <v>7093</v>
      </c>
      <c r="B4825" s="73">
        <v>521163</v>
      </c>
      <c r="C4825" s="71" t="s">
        <v>7094</v>
      </c>
      <c r="D4825" s="71" t="s">
        <v>284</v>
      </c>
    </row>
    <row r="4826" spans="1:4" ht="44" thickBot="1" x14ac:dyDescent="0.4">
      <c r="A4826" s="71" t="s">
        <v>7095</v>
      </c>
      <c r="B4826" s="71" t="s">
        <v>170</v>
      </c>
      <c r="C4826" s="71" t="s">
        <v>7096</v>
      </c>
      <c r="D4826" s="71" t="s">
        <v>181</v>
      </c>
    </row>
    <row r="4827" spans="1:4" ht="73" thickBot="1" x14ac:dyDescent="0.4">
      <c r="A4827" s="71" t="s">
        <v>7097</v>
      </c>
      <c r="B4827" s="73">
        <v>512587</v>
      </c>
      <c r="C4827" s="71" t="s">
        <v>7098</v>
      </c>
      <c r="D4827" s="71" t="s">
        <v>284</v>
      </c>
    </row>
    <row r="4828" spans="1:4" ht="44" thickBot="1" x14ac:dyDescent="0.4">
      <c r="A4828" s="71" t="s">
        <v>7099</v>
      </c>
      <c r="B4828" s="73">
        <v>503641</v>
      </c>
      <c r="C4828" s="71" t="s">
        <v>7100</v>
      </c>
      <c r="D4828" s="71" t="s">
        <v>254</v>
      </c>
    </row>
    <row r="4829" spans="1:4" ht="44" thickBot="1" x14ac:dyDescent="0.4">
      <c r="A4829" s="71" t="s">
        <v>7101</v>
      </c>
      <c r="B4829" s="71" t="s">
        <v>170</v>
      </c>
      <c r="C4829" s="71" t="s">
        <v>7102</v>
      </c>
      <c r="D4829" s="71" t="s">
        <v>181</v>
      </c>
    </row>
    <row r="4830" spans="1:4" ht="58.5" thickBot="1" x14ac:dyDescent="0.4">
      <c r="A4830" s="71" t="s">
        <v>7103</v>
      </c>
      <c r="B4830" s="73">
        <v>534742</v>
      </c>
      <c r="C4830" s="71" t="s">
        <v>7104</v>
      </c>
      <c r="D4830" s="71" t="s">
        <v>678</v>
      </c>
    </row>
    <row r="4831" spans="1:4" ht="44" thickBot="1" x14ac:dyDescent="0.4">
      <c r="A4831" s="71" t="s">
        <v>7105</v>
      </c>
      <c r="B4831" s="73">
        <v>500780</v>
      </c>
      <c r="C4831" s="71" t="s">
        <v>7106</v>
      </c>
      <c r="D4831" s="71" t="s">
        <v>678</v>
      </c>
    </row>
    <row r="4832" spans="1:4" ht="44" thickBot="1" x14ac:dyDescent="0.4">
      <c r="A4832" s="71" t="s">
        <v>7107</v>
      </c>
      <c r="B4832" s="73">
        <v>531335</v>
      </c>
      <c r="C4832" s="71" t="s">
        <v>7108</v>
      </c>
      <c r="D4832" s="71" t="s">
        <v>230</v>
      </c>
    </row>
    <row r="4833" spans="1:4" ht="44" thickBot="1" x14ac:dyDescent="0.4">
      <c r="A4833" s="71" t="s">
        <v>7109</v>
      </c>
      <c r="B4833" s="73">
        <v>532883</v>
      </c>
      <c r="C4833" s="71" t="s">
        <v>7110</v>
      </c>
      <c r="D4833" s="71" t="s">
        <v>263</v>
      </c>
    </row>
    <row r="4834" spans="1:4" ht="73" thickBot="1" x14ac:dyDescent="0.4">
      <c r="A4834" s="71" t="s">
        <v>7111</v>
      </c>
      <c r="B4834" s="73">
        <v>500202</v>
      </c>
      <c r="C4834" s="71" t="s">
        <v>7112</v>
      </c>
      <c r="D4834" s="71" t="s">
        <v>187</v>
      </c>
    </row>
    <row r="4835" spans="1:4" ht="44" thickBot="1" x14ac:dyDescent="0.4">
      <c r="A4835" s="71" t="s">
        <v>7113</v>
      </c>
      <c r="B4835" s="73">
        <v>500458</v>
      </c>
      <c r="C4835" s="71" t="s">
        <v>7114</v>
      </c>
      <c r="D4835" s="71" t="s">
        <v>250</v>
      </c>
    </row>
    <row r="4836" spans="1:4" ht="58.5" thickBot="1" x14ac:dyDescent="0.4">
      <c r="A4836" s="71" t="s">
        <v>7115</v>
      </c>
      <c r="B4836" s="73">
        <v>501111</v>
      </c>
      <c r="C4836" s="71" t="s">
        <v>7116</v>
      </c>
      <c r="D4836" s="71" t="s">
        <v>192</v>
      </c>
    </row>
    <row r="4837" spans="1:4" ht="73" thickBot="1" x14ac:dyDescent="0.4">
      <c r="A4837" s="71" t="s">
        <v>7117</v>
      </c>
      <c r="B4837" s="73">
        <v>501151</v>
      </c>
      <c r="C4837" s="71" t="s">
        <v>7118</v>
      </c>
      <c r="D4837" s="71" t="s">
        <v>153</v>
      </c>
    </row>
    <row r="4838" spans="1:4" ht="58.5" thickBot="1" x14ac:dyDescent="0.4">
      <c r="A4838" s="71" t="s">
        <v>7119</v>
      </c>
      <c r="B4838" s="73">
        <v>501311</v>
      </c>
      <c r="C4838" s="71" t="s">
        <v>7120</v>
      </c>
      <c r="D4838" s="71" t="s">
        <v>187</v>
      </c>
    </row>
    <row r="4839" spans="1:4" ht="73" thickBot="1" x14ac:dyDescent="0.4">
      <c r="A4839" s="71" t="s">
        <v>7121</v>
      </c>
      <c r="B4839" s="73">
        <v>501622</v>
      </c>
      <c r="C4839" s="71" t="s">
        <v>7122</v>
      </c>
      <c r="D4839" s="71" t="s">
        <v>7123</v>
      </c>
    </row>
    <row r="4840" spans="1:4" ht="44" thickBot="1" x14ac:dyDescent="0.4">
      <c r="A4840" s="71" t="s">
        <v>7124</v>
      </c>
      <c r="B4840" s="73">
        <v>502850</v>
      </c>
      <c r="C4840" s="71" t="s">
        <v>7125</v>
      </c>
      <c r="D4840" s="71" t="s">
        <v>185</v>
      </c>
    </row>
    <row r="4841" spans="1:4" ht="73" thickBot="1" x14ac:dyDescent="0.4">
      <c r="A4841" s="71" t="s">
        <v>7126</v>
      </c>
      <c r="B4841" s="73">
        <v>503669</v>
      </c>
      <c r="C4841" s="71" t="s">
        <v>7127</v>
      </c>
      <c r="D4841" s="71" t="s">
        <v>7123</v>
      </c>
    </row>
    <row r="4842" spans="1:4" ht="73" thickBot="1" x14ac:dyDescent="0.4">
      <c r="A4842" s="71" t="s">
        <v>7128</v>
      </c>
      <c r="B4842" s="73">
        <v>506975</v>
      </c>
      <c r="C4842" s="71" t="s">
        <v>7129</v>
      </c>
      <c r="D4842" s="71" t="s">
        <v>185</v>
      </c>
    </row>
    <row r="4843" spans="1:4" ht="73" thickBot="1" x14ac:dyDescent="0.4">
      <c r="A4843" s="71" t="s">
        <v>7130</v>
      </c>
      <c r="B4843" s="73">
        <v>508924</v>
      </c>
      <c r="C4843" s="71" t="s">
        <v>7131</v>
      </c>
      <c r="D4843" s="71" t="s">
        <v>7123</v>
      </c>
    </row>
    <row r="4844" spans="1:4" ht="58.5" thickBot="1" x14ac:dyDescent="0.4">
      <c r="A4844" s="71" t="s">
        <v>7132</v>
      </c>
      <c r="B4844" s="73">
        <v>511260</v>
      </c>
      <c r="C4844" s="71" t="s">
        <v>7133</v>
      </c>
      <c r="D4844" s="71" t="s">
        <v>153</v>
      </c>
    </row>
    <row r="4845" spans="1:4" ht="73" thickBot="1" x14ac:dyDescent="0.4">
      <c r="A4845" s="71" t="s">
        <v>7134</v>
      </c>
      <c r="B4845" s="73">
        <v>511730</v>
      </c>
      <c r="C4845" s="71" t="s">
        <v>7135</v>
      </c>
      <c r="D4845" s="71" t="s">
        <v>187</v>
      </c>
    </row>
    <row r="4846" spans="1:4" ht="58.5" thickBot="1" x14ac:dyDescent="0.4">
      <c r="A4846" s="71" t="s">
        <v>7136</v>
      </c>
      <c r="B4846" s="73">
        <v>512221</v>
      </c>
      <c r="C4846" s="71" t="s">
        <v>7137</v>
      </c>
      <c r="D4846" s="71" t="s">
        <v>187</v>
      </c>
    </row>
    <row r="4847" spans="1:4" ht="73" thickBot="1" x14ac:dyDescent="0.4">
      <c r="A4847" s="71" t="s">
        <v>7138</v>
      </c>
      <c r="B4847" s="73">
        <v>512344</v>
      </c>
      <c r="C4847" s="71" t="s">
        <v>7139</v>
      </c>
      <c r="D4847" s="71" t="s">
        <v>192</v>
      </c>
    </row>
    <row r="4848" spans="1:4" ht="73" thickBot="1" x14ac:dyDescent="0.4">
      <c r="A4848" s="71" t="s">
        <v>7140</v>
      </c>
      <c r="B4848" s="73">
        <v>512345</v>
      </c>
      <c r="C4848" s="71" t="s">
        <v>7141</v>
      </c>
      <c r="D4848" s="71" t="s">
        <v>153</v>
      </c>
    </row>
    <row r="4849" spans="1:4" ht="58.5" thickBot="1" x14ac:dyDescent="0.4">
      <c r="A4849" s="71" t="s">
        <v>7142</v>
      </c>
      <c r="B4849" s="73">
        <v>512479</v>
      </c>
      <c r="C4849" s="71" t="s">
        <v>7143</v>
      </c>
      <c r="D4849" s="71" t="s">
        <v>256</v>
      </c>
    </row>
    <row r="4850" spans="1:4" ht="44" thickBot="1" x14ac:dyDescent="0.4">
      <c r="A4850" s="71" t="s">
        <v>7144</v>
      </c>
      <c r="B4850" s="73">
        <v>513343</v>
      </c>
      <c r="C4850" s="71" t="s">
        <v>7145</v>
      </c>
      <c r="D4850" s="71" t="s">
        <v>493</v>
      </c>
    </row>
    <row r="4851" spans="1:4" ht="58.5" thickBot="1" x14ac:dyDescent="0.4">
      <c r="A4851" s="71" t="s">
        <v>7146</v>
      </c>
      <c r="B4851" s="73">
        <v>513418</v>
      </c>
      <c r="C4851" s="71" t="s">
        <v>7147</v>
      </c>
      <c r="D4851" s="71" t="s">
        <v>1090</v>
      </c>
    </row>
    <row r="4852" spans="1:4" ht="44" thickBot="1" x14ac:dyDescent="0.4">
      <c r="A4852" s="71" t="s">
        <v>7148</v>
      </c>
      <c r="B4852" s="73">
        <v>515008</v>
      </c>
      <c r="C4852" s="71" t="s">
        <v>7149</v>
      </c>
      <c r="D4852" s="71" t="s">
        <v>468</v>
      </c>
    </row>
    <row r="4853" spans="1:4" ht="58.5" thickBot="1" x14ac:dyDescent="0.4">
      <c r="A4853" s="71" t="s">
        <v>7150</v>
      </c>
      <c r="B4853" s="73">
        <v>517273</v>
      </c>
      <c r="C4853" s="71" t="s">
        <v>7151</v>
      </c>
      <c r="D4853" s="71" t="s">
        <v>468</v>
      </c>
    </row>
    <row r="4854" spans="1:4" ht="58.5" thickBot="1" x14ac:dyDescent="0.4">
      <c r="A4854" s="71" t="s">
        <v>7152</v>
      </c>
      <c r="B4854" s="73">
        <v>517360</v>
      </c>
      <c r="C4854" s="71" t="s">
        <v>7153</v>
      </c>
      <c r="D4854" s="71" t="s">
        <v>192</v>
      </c>
    </row>
    <row r="4855" spans="1:4" ht="58.5" thickBot="1" x14ac:dyDescent="0.4">
      <c r="A4855" s="71" t="s">
        <v>7154</v>
      </c>
      <c r="B4855" s="73">
        <v>517393</v>
      </c>
      <c r="C4855" s="71" t="s">
        <v>7155</v>
      </c>
      <c r="D4855" s="71" t="s">
        <v>495</v>
      </c>
    </row>
    <row r="4856" spans="1:4" ht="44" thickBot="1" x14ac:dyDescent="0.4">
      <c r="A4856" s="71" t="s">
        <v>7156</v>
      </c>
      <c r="B4856" s="73">
        <v>519397</v>
      </c>
      <c r="C4856" s="71" t="s">
        <v>7157</v>
      </c>
      <c r="D4856" s="71" t="s">
        <v>230</v>
      </c>
    </row>
    <row r="4857" spans="1:4" ht="44" thickBot="1" x14ac:dyDescent="0.4">
      <c r="A4857" s="71" t="s">
        <v>7158</v>
      </c>
      <c r="B4857" s="73">
        <v>519500</v>
      </c>
      <c r="C4857" s="71" t="s">
        <v>7159</v>
      </c>
      <c r="D4857" s="71" t="s">
        <v>230</v>
      </c>
    </row>
    <row r="4858" spans="1:4" ht="44" thickBot="1" x14ac:dyDescent="0.4">
      <c r="A4858" s="71" t="s">
        <v>7160</v>
      </c>
      <c r="B4858" s="73">
        <v>522171</v>
      </c>
      <c r="C4858" s="71" t="s">
        <v>7161</v>
      </c>
      <c r="D4858" s="71" t="s">
        <v>178</v>
      </c>
    </row>
    <row r="4859" spans="1:4" ht="73" thickBot="1" x14ac:dyDescent="0.4">
      <c r="A4859" s="71" t="s">
        <v>7162</v>
      </c>
      <c r="B4859" s="73">
        <v>524572</v>
      </c>
      <c r="C4859" s="71" t="s">
        <v>7163</v>
      </c>
      <c r="D4859" s="71" t="s">
        <v>208</v>
      </c>
    </row>
    <row r="4860" spans="1:4" ht="44" thickBot="1" x14ac:dyDescent="0.4">
      <c r="A4860" s="71" t="s">
        <v>7164</v>
      </c>
      <c r="B4860" s="73">
        <v>526211</v>
      </c>
      <c r="C4860" s="71" t="s">
        <v>7165</v>
      </c>
      <c r="D4860" s="71" t="s">
        <v>419</v>
      </c>
    </row>
    <row r="4861" spans="1:4" ht="44" thickBot="1" x14ac:dyDescent="0.4">
      <c r="A4861" s="71" t="s">
        <v>7166</v>
      </c>
      <c r="B4861" s="73">
        <v>526638</v>
      </c>
      <c r="C4861" s="71" t="s">
        <v>7167</v>
      </c>
      <c r="D4861" s="71" t="s">
        <v>290</v>
      </c>
    </row>
    <row r="4862" spans="1:4" ht="44" thickBot="1" x14ac:dyDescent="0.4">
      <c r="A4862" s="71" t="s">
        <v>7168</v>
      </c>
      <c r="B4862" s="73">
        <v>530291</v>
      </c>
      <c r="C4862" s="71" t="s">
        <v>7169</v>
      </c>
      <c r="D4862" s="71" t="s">
        <v>419</v>
      </c>
    </row>
    <row r="4863" spans="1:4" ht="44" thickBot="1" x14ac:dyDescent="0.4">
      <c r="A4863" s="71" t="s">
        <v>7170</v>
      </c>
      <c r="B4863" s="73">
        <v>530439</v>
      </c>
      <c r="C4863" s="71" t="s">
        <v>7171</v>
      </c>
      <c r="D4863" s="71" t="s">
        <v>187</v>
      </c>
    </row>
    <row r="4864" spans="1:4" ht="44" thickBot="1" x14ac:dyDescent="0.4">
      <c r="A4864" s="71" t="s">
        <v>7172</v>
      </c>
      <c r="B4864" s="73">
        <v>530443</v>
      </c>
      <c r="C4864" s="71" t="s">
        <v>7173</v>
      </c>
      <c r="D4864" s="71" t="s">
        <v>185</v>
      </c>
    </row>
    <row r="4865" spans="1:4" ht="58.5" thickBot="1" x14ac:dyDescent="0.4">
      <c r="A4865" s="71" t="s">
        <v>7174</v>
      </c>
      <c r="B4865" s="73">
        <v>531205</v>
      </c>
      <c r="C4865" s="71" t="s">
        <v>7175</v>
      </c>
      <c r="D4865" s="71" t="s">
        <v>192</v>
      </c>
    </row>
    <row r="4866" spans="1:4" ht="44" thickBot="1" x14ac:dyDescent="0.4">
      <c r="A4866" s="71" t="s">
        <v>7176</v>
      </c>
      <c r="B4866" s="73">
        <v>531225</v>
      </c>
      <c r="C4866" s="71" t="s">
        <v>7177</v>
      </c>
      <c r="D4866" s="71" t="s">
        <v>263</v>
      </c>
    </row>
    <row r="4867" spans="1:4" ht="44" thickBot="1" x14ac:dyDescent="0.4">
      <c r="A4867" s="71" t="s">
        <v>7178</v>
      </c>
      <c r="B4867" s="73">
        <v>531436</v>
      </c>
      <c r="C4867" s="71" t="s">
        <v>7179</v>
      </c>
      <c r="D4867" s="71" t="s">
        <v>164</v>
      </c>
    </row>
    <row r="4868" spans="1:4" ht="73" thickBot="1" x14ac:dyDescent="0.4">
      <c r="A4868" s="71" t="s">
        <v>7180</v>
      </c>
      <c r="B4868" s="73">
        <v>531621</v>
      </c>
      <c r="C4868" s="71" t="s">
        <v>7181</v>
      </c>
      <c r="D4868" s="71" t="s">
        <v>176</v>
      </c>
    </row>
    <row r="4869" spans="1:4" ht="58.5" thickBot="1" x14ac:dyDescent="0.4">
      <c r="A4869" s="71" t="s">
        <v>7182</v>
      </c>
      <c r="B4869" s="73">
        <v>531944</v>
      </c>
      <c r="C4869" s="71" t="s">
        <v>7183</v>
      </c>
      <c r="D4869" s="71" t="s">
        <v>178</v>
      </c>
    </row>
    <row r="4870" spans="1:4" ht="44" thickBot="1" x14ac:dyDescent="0.4">
      <c r="A4870" s="71" t="s">
        <v>7184</v>
      </c>
      <c r="B4870" s="73">
        <v>532138</v>
      </c>
      <c r="C4870" s="71" t="s">
        <v>7185</v>
      </c>
      <c r="D4870" s="71" t="s">
        <v>187</v>
      </c>
    </row>
    <row r="4871" spans="1:4" ht="29.5" thickBot="1" x14ac:dyDescent="0.4">
      <c r="A4871" s="71" t="s">
        <v>7186</v>
      </c>
      <c r="B4871" s="73">
        <v>533093</v>
      </c>
      <c r="C4871" s="71" t="s">
        <v>7187</v>
      </c>
      <c r="D4871" s="71" t="s">
        <v>419</v>
      </c>
    </row>
    <row r="4872" spans="1:4" ht="102" thickBot="1" x14ac:dyDescent="0.4">
      <c r="A4872" s="71" t="s">
        <v>7188</v>
      </c>
      <c r="B4872" s="73">
        <v>533570</v>
      </c>
      <c r="C4872" s="71" t="s">
        <v>7189</v>
      </c>
      <c r="D4872" s="71"/>
    </row>
    <row r="4873" spans="1:4" ht="73" thickBot="1" x14ac:dyDescent="0.4">
      <c r="A4873" s="71" t="s">
        <v>7190</v>
      </c>
      <c r="B4873" s="73">
        <v>533719</v>
      </c>
      <c r="C4873" s="71" t="s">
        <v>7191</v>
      </c>
      <c r="D4873" s="71"/>
    </row>
    <row r="4874" spans="1:4" ht="87.5" thickBot="1" x14ac:dyDescent="0.4">
      <c r="A4874" s="71" t="s">
        <v>7192</v>
      </c>
      <c r="B4874" s="73">
        <v>535276</v>
      </c>
      <c r="C4874" s="71" t="s">
        <v>7193</v>
      </c>
      <c r="D4874" s="71"/>
    </row>
    <row r="4875" spans="1:4" ht="174.5" thickBot="1" x14ac:dyDescent="0.4">
      <c r="A4875" s="71" t="s">
        <v>7194</v>
      </c>
      <c r="B4875" s="73">
        <v>536960</v>
      </c>
      <c r="C4875" s="71" t="s">
        <v>7195</v>
      </c>
      <c r="D4875" s="71"/>
    </row>
    <row r="4876" spans="1:4" ht="58.5" thickBot="1" x14ac:dyDescent="0.4">
      <c r="A4876" s="71" t="s">
        <v>7196</v>
      </c>
      <c r="B4876" s="73">
        <v>537007</v>
      </c>
      <c r="C4876" s="71" t="s">
        <v>7197</v>
      </c>
      <c r="D4876" s="71"/>
    </row>
    <row r="4877" spans="1:4" ht="58.5" thickBot="1" x14ac:dyDescent="0.4">
      <c r="A4877" s="71" t="s">
        <v>7198</v>
      </c>
      <c r="B4877" s="73">
        <v>537008</v>
      </c>
      <c r="C4877" s="71" t="s">
        <v>7199</v>
      </c>
      <c r="D4877" s="71"/>
    </row>
    <row r="4878" spans="1:4" ht="73" thickBot="1" x14ac:dyDescent="0.4">
      <c r="A4878" s="71" t="s">
        <v>7200</v>
      </c>
      <c r="B4878" s="73">
        <v>537483</v>
      </c>
      <c r="C4878" s="71" t="s">
        <v>7201</v>
      </c>
      <c r="D4878" s="71"/>
    </row>
    <row r="4879" spans="1:4" ht="87.5" thickBot="1" x14ac:dyDescent="0.4">
      <c r="A4879" s="71" t="s">
        <v>7202</v>
      </c>
      <c r="B4879" s="73">
        <v>537708</v>
      </c>
      <c r="C4879" s="71" t="s">
        <v>7203</v>
      </c>
      <c r="D4879" s="71"/>
    </row>
    <row r="4880" spans="1:4" ht="15" thickBot="1" x14ac:dyDescent="0.4">
      <c r="A4880" s="71" t="s">
        <v>7204</v>
      </c>
      <c r="B4880" s="73">
        <v>538057</v>
      </c>
      <c r="C4880" s="71" t="s">
        <v>7205</v>
      </c>
      <c r="D4880" s="71"/>
    </row>
    <row r="4881" spans="1:4" ht="58.5" thickBot="1" x14ac:dyDescent="0.4">
      <c r="A4881" s="71" t="s">
        <v>7206</v>
      </c>
      <c r="B4881" s="73">
        <v>538273</v>
      </c>
      <c r="C4881" s="71" t="s">
        <v>7207</v>
      </c>
      <c r="D4881" s="71" t="s">
        <v>263</v>
      </c>
    </row>
    <row r="4882" spans="1:4" ht="58.5" thickBot="1" x14ac:dyDescent="0.4">
      <c r="A4882" s="71" t="s">
        <v>7208</v>
      </c>
      <c r="B4882" s="73">
        <v>538452</v>
      </c>
      <c r="C4882" s="71" t="s">
        <v>7209</v>
      </c>
      <c r="D4882" s="71" t="s">
        <v>192</v>
      </c>
    </row>
    <row r="4883" spans="1:4" ht="131" thickBot="1" x14ac:dyDescent="0.4">
      <c r="A4883" s="71" t="s">
        <v>7210</v>
      </c>
      <c r="B4883" s="73">
        <v>538501</v>
      </c>
      <c r="C4883" s="71" t="s">
        <v>7211</v>
      </c>
      <c r="D4883" s="71"/>
    </row>
    <row r="4884" spans="1:4" ht="131" thickBot="1" x14ac:dyDescent="0.4">
      <c r="A4884" s="71" t="s">
        <v>7212</v>
      </c>
      <c r="B4884" s="73">
        <v>538502</v>
      </c>
      <c r="C4884" s="71" t="s">
        <v>7213</v>
      </c>
      <c r="D4884" s="71"/>
    </row>
    <row r="4885" spans="1:4" ht="160" thickBot="1" x14ac:dyDescent="0.4">
      <c r="A4885" s="71" t="s">
        <v>7214</v>
      </c>
      <c r="B4885" s="73">
        <v>538577</v>
      </c>
      <c r="C4885" s="71" t="s">
        <v>7215</v>
      </c>
      <c r="D4885" s="71"/>
    </row>
    <row r="4886" spans="1:4" ht="160" thickBot="1" x14ac:dyDescent="0.4">
      <c r="A4886" s="71" t="s">
        <v>7216</v>
      </c>
      <c r="B4886" s="73">
        <v>538578</v>
      </c>
      <c r="C4886" s="71" t="s">
        <v>7217</v>
      </c>
      <c r="D4886" s="71"/>
    </row>
    <row r="4887" spans="1:4" ht="44" thickBot="1" x14ac:dyDescent="0.4">
      <c r="A4887" s="71" t="s">
        <v>7218</v>
      </c>
      <c r="B4887" s="73">
        <v>538646</v>
      </c>
      <c r="C4887" s="71" t="s">
        <v>7219</v>
      </c>
      <c r="D4887" s="71" t="s">
        <v>187</v>
      </c>
    </row>
    <row r="4888" spans="1:4" ht="58.5" thickBot="1" x14ac:dyDescent="0.4">
      <c r="A4888" s="71" t="s">
        <v>7220</v>
      </c>
      <c r="B4888" s="73">
        <v>538683</v>
      </c>
      <c r="C4888" s="71" t="s">
        <v>7221</v>
      </c>
      <c r="D4888" s="71"/>
    </row>
    <row r="4889" spans="1:4" ht="160" thickBot="1" x14ac:dyDescent="0.4">
      <c r="A4889" s="71" t="s">
        <v>7222</v>
      </c>
      <c r="B4889" s="73">
        <v>538728</v>
      </c>
      <c r="C4889" s="71" t="s">
        <v>7223</v>
      </c>
      <c r="D4889" s="71"/>
    </row>
    <row r="4890" spans="1:4" ht="160" thickBot="1" x14ac:dyDescent="0.4">
      <c r="A4890" s="71" t="s">
        <v>7224</v>
      </c>
      <c r="B4890" s="73">
        <v>538729</v>
      </c>
      <c r="C4890" s="71" t="s">
        <v>7225</v>
      </c>
      <c r="D4890" s="71"/>
    </row>
    <row r="4891" spans="1:4" ht="131" thickBot="1" x14ac:dyDescent="0.4">
      <c r="A4891" s="71" t="s">
        <v>7226</v>
      </c>
      <c r="B4891" s="73">
        <v>538808</v>
      </c>
      <c r="C4891" s="71" t="s">
        <v>7227</v>
      </c>
      <c r="D4891" s="71"/>
    </row>
    <row r="4892" spans="1:4" ht="145.5" thickBot="1" x14ac:dyDescent="0.4">
      <c r="A4892" s="71" t="s">
        <v>7228</v>
      </c>
      <c r="B4892" s="73">
        <v>538809</v>
      </c>
      <c r="C4892" s="71" t="s">
        <v>7229</v>
      </c>
      <c r="D4892" s="71"/>
    </row>
    <row r="4893" spans="1:4" ht="145.5" thickBot="1" x14ac:dyDescent="0.4">
      <c r="A4893" s="71" t="s">
        <v>7230</v>
      </c>
      <c r="B4893" s="73">
        <v>538810</v>
      </c>
      <c r="C4893" s="71" t="s">
        <v>7231</v>
      </c>
      <c r="D4893" s="71"/>
    </row>
    <row r="4894" spans="1:4" ht="160" thickBot="1" x14ac:dyDescent="0.4">
      <c r="A4894" s="71" t="s">
        <v>7232</v>
      </c>
      <c r="B4894" s="73">
        <v>538811</v>
      </c>
      <c r="C4894" s="71" t="s">
        <v>7233</v>
      </c>
      <c r="D4894" s="71"/>
    </row>
    <row r="4895" spans="1:4" ht="73" thickBot="1" x14ac:dyDescent="0.4">
      <c r="A4895" s="71" t="s">
        <v>7234</v>
      </c>
      <c r="B4895" s="73">
        <v>539031</v>
      </c>
      <c r="C4895" s="71" t="s">
        <v>7235</v>
      </c>
      <c r="D4895" s="71"/>
    </row>
    <row r="4896" spans="1:4" ht="87.5" thickBot="1" x14ac:dyDescent="0.4">
      <c r="A4896" s="71" t="s">
        <v>7236</v>
      </c>
      <c r="B4896" s="73">
        <v>539090</v>
      </c>
      <c r="C4896" s="71" t="s">
        <v>7237</v>
      </c>
      <c r="D4896" s="71" t="s">
        <v>187</v>
      </c>
    </row>
    <row r="4897" spans="1:4" ht="160" thickBot="1" x14ac:dyDescent="0.4">
      <c r="A4897" s="71" t="s">
        <v>7238</v>
      </c>
      <c r="B4897" s="73">
        <v>539142</v>
      </c>
      <c r="C4897" s="71" t="s">
        <v>7239</v>
      </c>
      <c r="D4897" s="71"/>
    </row>
    <row r="4898" spans="1:4" ht="73" thickBot="1" x14ac:dyDescent="0.4">
      <c r="A4898" s="71" t="s">
        <v>7240</v>
      </c>
      <c r="B4898" s="73">
        <v>539274</v>
      </c>
      <c r="C4898" s="71" t="s">
        <v>7241</v>
      </c>
      <c r="D4898" s="71" t="s">
        <v>187</v>
      </c>
    </row>
    <row r="4899" spans="1:4" ht="44" thickBot="1" x14ac:dyDescent="0.4">
      <c r="A4899" s="71" t="s">
        <v>7242</v>
      </c>
      <c r="B4899" s="73">
        <v>539312</v>
      </c>
      <c r="C4899" s="71" t="s">
        <v>7243</v>
      </c>
      <c r="D4899" s="71"/>
    </row>
    <row r="4900" spans="1:4" ht="44" thickBot="1" x14ac:dyDescent="0.4">
      <c r="A4900" s="71" t="s">
        <v>7244</v>
      </c>
      <c r="B4900" s="73">
        <v>539313</v>
      </c>
      <c r="C4900" s="71" t="s">
        <v>7245</v>
      </c>
      <c r="D4900" s="71"/>
    </row>
    <row r="4901" spans="1:4" ht="87.5" thickBot="1" x14ac:dyDescent="0.4">
      <c r="A4901" s="71" t="s">
        <v>7246</v>
      </c>
      <c r="B4901" s="73">
        <v>539480</v>
      </c>
      <c r="C4901" s="71" t="s">
        <v>7247</v>
      </c>
      <c r="D4901" s="71"/>
    </row>
    <row r="4902" spans="1:4" ht="87.5" thickBot="1" x14ac:dyDescent="0.4">
      <c r="A4902" s="71" t="s">
        <v>7248</v>
      </c>
      <c r="B4902" s="73">
        <v>539487</v>
      </c>
      <c r="C4902" s="71" t="s">
        <v>7249</v>
      </c>
      <c r="D4902" s="71"/>
    </row>
    <row r="4903" spans="1:4" ht="29.5" thickBot="1" x14ac:dyDescent="0.4">
      <c r="A4903" s="71" t="s">
        <v>7250</v>
      </c>
      <c r="B4903" s="73">
        <v>539516</v>
      </c>
      <c r="C4903" s="71" t="s">
        <v>7251</v>
      </c>
      <c r="D4903" s="71"/>
    </row>
    <row r="4904" spans="1:4" ht="102" thickBot="1" x14ac:dyDescent="0.4">
      <c r="A4904" s="71" t="s">
        <v>7252</v>
      </c>
      <c r="B4904" s="73">
        <v>539517</v>
      </c>
      <c r="C4904" s="71" t="s">
        <v>7253</v>
      </c>
      <c r="D4904" s="71"/>
    </row>
    <row r="4905" spans="1:4" ht="58.5" thickBot="1" x14ac:dyDescent="0.4">
      <c r="A4905" s="71" t="s">
        <v>7254</v>
      </c>
      <c r="B4905" s="73">
        <v>539561</v>
      </c>
      <c r="C4905" s="71" t="s">
        <v>7255</v>
      </c>
      <c r="D4905" s="71" t="s">
        <v>192</v>
      </c>
    </row>
    <row r="4906" spans="1:4" ht="87.5" thickBot="1" x14ac:dyDescent="0.4">
      <c r="A4906" s="71" t="s">
        <v>7256</v>
      </c>
      <c r="B4906" s="73">
        <v>539784</v>
      </c>
      <c r="C4906" s="71" t="s">
        <v>7257</v>
      </c>
      <c r="D4906" s="71"/>
    </row>
    <row r="4907" spans="1:4" ht="58.5" thickBot="1" x14ac:dyDescent="0.4">
      <c r="A4907" s="71" t="s">
        <v>7258</v>
      </c>
      <c r="B4907" s="73">
        <v>539945</v>
      </c>
      <c r="C4907" s="71" t="s">
        <v>7259</v>
      </c>
      <c r="D4907" s="71"/>
    </row>
    <row r="4908" spans="1:4" ht="87.5" thickBot="1" x14ac:dyDescent="0.4">
      <c r="A4908" s="71" t="s">
        <v>7260</v>
      </c>
      <c r="B4908" s="73">
        <v>539980</v>
      </c>
      <c r="C4908" s="71" t="s">
        <v>7261</v>
      </c>
      <c r="D4908" s="71"/>
    </row>
    <row r="4909" spans="1:4" ht="58.5" thickBot="1" x14ac:dyDescent="0.4">
      <c r="A4909" s="71" t="s">
        <v>7262</v>
      </c>
      <c r="B4909" s="73">
        <v>540008</v>
      </c>
      <c r="C4909" s="71" t="s">
        <v>7263</v>
      </c>
      <c r="D4909" s="71"/>
    </row>
    <row r="4910" spans="1:4" ht="44" thickBot="1" x14ac:dyDescent="0.4">
      <c r="A4910" s="71" t="s">
        <v>7264</v>
      </c>
      <c r="B4910" s="73">
        <v>540154</v>
      </c>
      <c r="C4910" s="71" t="s">
        <v>7265</v>
      </c>
      <c r="D4910" s="71"/>
    </row>
    <row r="4911" spans="1:4" ht="145.5" thickBot="1" x14ac:dyDescent="0.4">
      <c r="A4911" s="71" t="s">
        <v>7266</v>
      </c>
      <c r="B4911" s="73">
        <v>540333</v>
      </c>
      <c r="C4911" s="71" t="s">
        <v>7267</v>
      </c>
      <c r="D4911" s="71"/>
    </row>
    <row r="4912" spans="1:4" ht="131" thickBot="1" x14ac:dyDescent="0.4">
      <c r="A4912" s="71" t="s">
        <v>7268</v>
      </c>
      <c r="B4912" s="73">
        <v>540334</v>
      </c>
      <c r="C4912" s="71" t="s">
        <v>7269</v>
      </c>
      <c r="D4912" s="71"/>
    </row>
    <row r="4913" spans="1:4" ht="160" thickBot="1" x14ac:dyDescent="0.4">
      <c r="A4913" s="71" t="s">
        <v>7270</v>
      </c>
      <c r="B4913" s="73">
        <v>540335</v>
      </c>
      <c r="C4913" s="71" t="s">
        <v>7271</v>
      </c>
      <c r="D4913" s="71"/>
    </row>
    <row r="4914" spans="1:4" ht="145.5" thickBot="1" x14ac:dyDescent="0.4">
      <c r="A4914" s="71" t="s">
        <v>7272</v>
      </c>
      <c r="B4914" s="73">
        <v>540336</v>
      </c>
      <c r="C4914" s="71" t="s">
        <v>7273</v>
      </c>
      <c r="D4914" s="71"/>
    </row>
    <row r="4915" spans="1:4" ht="116.5" thickBot="1" x14ac:dyDescent="0.4">
      <c r="A4915" s="71" t="s">
        <v>7274</v>
      </c>
      <c r="B4915" s="73">
        <v>540469</v>
      </c>
      <c r="C4915" s="71" t="s">
        <v>7275</v>
      </c>
      <c r="D4915" s="71"/>
    </row>
    <row r="4916" spans="1:4" ht="145.5" thickBot="1" x14ac:dyDescent="0.4">
      <c r="A4916" s="71" t="s">
        <v>7276</v>
      </c>
      <c r="B4916" s="73">
        <v>540470</v>
      </c>
      <c r="C4916" s="71" t="s">
        <v>7277</v>
      </c>
      <c r="D4916" s="71"/>
    </row>
    <row r="4917" spans="1:4" ht="116.5" thickBot="1" x14ac:dyDescent="0.4">
      <c r="A4917" s="71" t="s">
        <v>7278</v>
      </c>
      <c r="B4917" s="73">
        <v>540538</v>
      </c>
      <c r="C4917" s="71" t="s">
        <v>7279</v>
      </c>
      <c r="D4917" s="71"/>
    </row>
    <row r="4918" spans="1:4" ht="160" thickBot="1" x14ac:dyDescent="0.4">
      <c r="A4918" s="71" t="s">
        <v>7280</v>
      </c>
      <c r="B4918" s="73">
        <v>540539</v>
      </c>
      <c r="C4918" s="71" t="s">
        <v>7281</v>
      </c>
      <c r="D4918" s="71"/>
    </row>
    <row r="4919" spans="1:4" ht="116.5" thickBot="1" x14ac:dyDescent="0.4">
      <c r="A4919" s="71" t="s">
        <v>7282</v>
      </c>
      <c r="B4919" s="73">
        <v>540551</v>
      </c>
      <c r="C4919" s="71" t="s">
        <v>7283</v>
      </c>
      <c r="D4919" s="71"/>
    </row>
    <row r="4920" spans="1:4" ht="116.5" thickBot="1" x14ac:dyDescent="0.4">
      <c r="A4920" s="71" t="s">
        <v>7284</v>
      </c>
      <c r="B4920" s="73">
        <v>540552</v>
      </c>
      <c r="C4920" s="71" t="s">
        <v>7285</v>
      </c>
      <c r="D4920" s="71"/>
    </row>
    <row r="4921" spans="1:4" ht="102" thickBot="1" x14ac:dyDescent="0.4">
      <c r="A4921" s="71" t="s">
        <v>7286</v>
      </c>
      <c r="B4921" s="73">
        <v>540586</v>
      </c>
      <c r="C4921" s="71" t="s">
        <v>7287</v>
      </c>
      <c r="D4921" s="71"/>
    </row>
    <row r="4922" spans="1:4" ht="102" thickBot="1" x14ac:dyDescent="0.4">
      <c r="A4922" s="71" t="s">
        <v>7288</v>
      </c>
      <c r="B4922" s="73">
        <v>540587</v>
      </c>
      <c r="C4922" s="71" t="s">
        <v>7289</v>
      </c>
      <c r="D4922" s="71"/>
    </row>
    <row r="4923" spans="1:4" ht="131" thickBot="1" x14ac:dyDescent="0.4">
      <c r="A4923" s="71" t="s">
        <v>7290</v>
      </c>
      <c r="B4923" s="73">
        <v>540588</v>
      </c>
      <c r="C4923" s="71" t="s">
        <v>7291</v>
      </c>
      <c r="D4923" s="71"/>
    </row>
    <row r="4924" spans="1:4" ht="131" thickBot="1" x14ac:dyDescent="0.4">
      <c r="A4924" s="71" t="s">
        <v>7292</v>
      </c>
      <c r="B4924" s="73">
        <v>540589</v>
      </c>
      <c r="C4924" s="71" t="s">
        <v>7293</v>
      </c>
      <c r="D4924" s="71"/>
    </row>
    <row r="4925" spans="1:4" ht="203.5" thickBot="1" x14ac:dyDescent="0.4">
      <c r="A4925" s="71" t="s">
        <v>7294</v>
      </c>
      <c r="B4925" s="73">
        <v>540591</v>
      </c>
      <c r="C4925" s="71" t="s">
        <v>7295</v>
      </c>
      <c r="D4925" s="71"/>
    </row>
    <row r="4926" spans="1:4" ht="203.5" thickBot="1" x14ac:dyDescent="0.4">
      <c r="A4926" s="71" t="s">
        <v>7296</v>
      </c>
      <c r="B4926" s="73">
        <v>540592</v>
      </c>
      <c r="C4926" s="71" t="s">
        <v>7297</v>
      </c>
      <c r="D4926" s="71"/>
    </row>
    <row r="4927" spans="1:4" ht="203.5" thickBot="1" x14ac:dyDescent="0.4">
      <c r="A4927" s="71" t="s">
        <v>7298</v>
      </c>
      <c r="B4927" s="73">
        <v>540593</v>
      </c>
      <c r="C4927" s="71" t="s">
        <v>7299</v>
      </c>
      <c r="D4927" s="71"/>
    </row>
    <row r="4928" spans="1:4" ht="203.5" thickBot="1" x14ac:dyDescent="0.4">
      <c r="A4928" s="71" t="s">
        <v>7300</v>
      </c>
      <c r="B4928" s="73">
        <v>540594</v>
      </c>
      <c r="C4928" s="71" t="s">
        <v>7301</v>
      </c>
      <c r="D4928" s="71"/>
    </row>
    <row r="4929" spans="1:4" ht="73" thickBot="1" x14ac:dyDescent="0.4">
      <c r="A4929" s="71" t="s">
        <v>7302</v>
      </c>
      <c r="B4929" s="73">
        <v>540612</v>
      </c>
      <c r="C4929" s="71" t="s">
        <v>7303</v>
      </c>
      <c r="D4929" s="71"/>
    </row>
    <row r="4930" spans="1:4" ht="44" thickBot="1" x14ac:dyDescent="0.4">
      <c r="A4930" s="71" t="s">
        <v>7304</v>
      </c>
      <c r="B4930" s="73">
        <v>540617</v>
      </c>
      <c r="C4930" s="71" t="s">
        <v>7305</v>
      </c>
      <c r="D4930" s="71"/>
    </row>
    <row r="4931" spans="1:4" ht="44" thickBot="1" x14ac:dyDescent="0.4">
      <c r="A4931" s="71" t="s">
        <v>7306</v>
      </c>
      <c r="B4931" s="73">
        <v>540618</v>
      </c>
      <c r="C4931" s="71" t="s">
        <v>7307</v>
      </c>
      <c r="D4931" s="71"/>
    </row>
    <row r="4932" spans="1:4" ht="44" thickBot="1" x14ac:dyDescent="0.4">
      <c r="A4932" s="71" t="s">
        <v>7308</v>
      </c>
      <c r="B4932" s="73">
        <v>540619</v>
      </c>
      <c r="C4932" s="71" t="s">
        <v>7309</v>
      </c>
      <c r="D4932" s="71"/>
    </row>
    <row r="4933" spans="1:4" ht="44" thickBot="1" x14ac:dyDescent="0.4">
      <c r="A4933" s="71" t="s">
        <v>7310</v>
      </c>
      <c r="B4933" s="73">
        <v>540620</v>
      </c>
      <c r="C4933" s="71" t="s">
        <v>7311</v>
      </c>
      <c r="D4933" s="71"/>
    </row>
    <row r="4934" spans="1:4" ht="116.5" thickBot="1" x14ac:dyDescent="0.4">
      <c r="A4934" s="71" t="s">
        <v>7312</v>
      </c>
      <c r="B4934" s="73">
        <v>540626</v>
      </c>
      <c r="C4934" s="71" t="s">
        <v>7313</v>
      </c>
      <c r="D4934" s="71"/>
    </row>
    <row r="4935" spans="1:4" ht="131" thickBot="1" x14ac:dyDescent="0.4">
      <c r="A4935" s="71" t="s">
        <v>7314</v>
      </c>
      <c r="B4935" s="73">
        <v>540627</v>
      </c>
      <c r="C4935" s="71" t="s">
        <v>7315</v>
      </c>
      <c r="D4935" s="71"/>
    </row>
    <row r="4936" spans="1:4" ht="145.5" thickBot="1" x14ac:dyDescent="0.4">
      <c r="A4936" s="71" t="s">
        <v>7316</v>
      </c>
      <c r="B4936" s="73">
        <v>540629</v>
      </c>
      <c r="C4936" s="71" t="s">
        <v>7317</v>
      </c>
      <c r="D4936" s="71"/>
    </row>
    <row r="4937" spans="1:4" ht="160" thickBot="1" x14ac:dyDescent="0.4">
      <c r="A4937" s="71" t="s">
        <v>7318</v>
      </c>
      <c r="B4937" s="73">
        <v>540631</v>
      </c>
      <c r="C4937" s="71" t="s">
        <v>7319</v>
      </c>
      <c r="D4937" s="71"/>
    </row>
    <row r="4938" spans="1:4" ht="189" thickBot="1" x14ac:dyDescent="0.4">
      <c r="A4938" s="71" t="s">
        <v>7320</v>
      </c>
      <c r="B4938" s="73">
        <v>540634</v>
      </c>
      <c r="C4938" s="71" t="s">
        <v>7321</v>
      </c>
      <c r="D4938" s="71"/>
    </row>
    <row r="4939" spans="1:4" ht="218" thickBot="1" x14ac:dyDescent="0.4">
      <c r="A4939" s="71" t="s">
        <v>7322</v>
      </c>
      <c r="B4939" s="73">
        <v>540635</v>
      </c>
      <c r="C4939" s="71" t="s">
        <v>7323</v>
      </c>
      <c r="D4939" s="71"/>
    </row>
    <row r="4940" spans="1:4" ht="189" thickBot="1" x14ac:dyDescent="0.4">
      <c r="A4940" s="71" t="s">
        <v>7324</v>
      </c>
      <c r="B4940" s="73">
        <v>540636</v>
      </c>
      <c r="C4940" s="71" t="s">
        <v>7325</v>
      </c>
      <c r="D4940" s="71"/>
    </row>
    <row r="4941" spans="1:4" ht="218" thickBot="1" x14ac:dyDescent="0.4">
      <c r="A4941" s="71" t="s">
        <v>7326</v>
      </c>
      <c r="B4941" s="73">
        <v>540637</v>
      </c>
      <c r="C4941" s="71" t="s">
        <v>7327</v>
      </c>
      <c r="D4941" s="71"/>
    </row>
    <row r="4942" spans="1:4" ht="44" thickBot="1" x14ac:dyDescent="0.4">
      <c r="A4942" s="71" t="s">
        <v>7328</v>
      </c>
      <c r="B4942" s="73">
        <v>540669</v>
      </c>
      <c r="C4942" s="71" t="s">
        <v>7329</v>
      </c>
      <c r="D4942" s="71"/>
    </row>
    <row r="4943" spans="1:4" ht="116.5" thickBot="1" x14ac:dyDescent="0.4">
      <c r="A4943" s="71" t="s">
        <v>7330</v>
      </c>
      <c r="B4943" s="73">
        <v>540671</v>
      </c>
      <c r="C4943" s="71" t="s">
        <v>7331</v>
      </c>
      <c r="D4943" s="71"/>
    </row>
    <row r="4944" spans="1:4" ht="116.5" thickBot="1" x14ac:dyDescent="0.4">
      <c r="A4944" s="71" t="s">
        <v>7332</v>
      </c>
      <c r="B4944" s="73">
        <v>540672</v>
      </c>
      <c r="C4944" s="71" t="s">
        <v>7333</v>
      </c>
      <c r="D4944" s="71"/>
    </row>
    <row r="4945" spans="1:4" ht="116.5" thickBot="1" x14ac:dyDescent="0.4">
      <c r="A4945" s="71" t="s">
        <v>7334</v>
      </c>
      <c r="B4945" s="73">
        <v>540682</v>
      </c>
      <c r="C4945" s="71" t="s">
        <v>7335</v>
      </c>
      <c r="D4945" s="71"/>
    </row>
    <row r="4946" spans="1:4" ht="116.5" thickBot="1" x14ac:dyDescent="0.4">
      <c r="A4946" s="71" t="s">
        <v>7336</v>
      </c>
      <c r="B4946" s="73">
        <v>540683</v>
      </c>
      <c r="C4946" s="71" t="s">
        <v>7337</v>
      </c>
      <c r="D4946" s="71"/>
    </row>
    <row r="4947" spans="1:4" ht="145.5" thickBot="1" x14ac:dyDescent="0.4">
      <c r="A4947" s="71" t="s">
        <v>7338</v>
      </c>
      <c r="B4947" s="73">
        <v>540684</v>
      </c>
      <c r="C4947" s="71" t="s">
        <v>7339</v>
      </c>
      <c r="D4947" s="71"/>
    </row>
    <row r="4948" spans="1:4" ht="145.5" thickBot="1" x14ac:dyDescent="0.4">
      <c r="A4948" s="71" t="s">
        <v>7340</v>
      </c>
      <c r="B4948" s="73">
        <v>540685</v>
      </c>
      <c r="C4948" s="71" t="s">
        <v>7341</v>
      </c>
      <c r="D4948" s="71"/>
    </row>
    <row r="4949" spans="1:4" ht="145.5" thickBot="1" x14ac:dyDescent="0.4">
      <c r="A4949" s="71" t="s">
        <v>7342</v>
      </c>
      <c r="B4949" s="73">
        <v>540711</v>
      </c>
      <c r="C4949" s="71" t="s">
        <v>7343</v>
      </c>
      <c r="D4949" s="71"/>
    </row>
    <row r="4950" spans="1:4" ht="145.5" thickBot="1" x14ac:dyDescent="0.4">
      <c r="A4950" s="71" t="s">
        <v>7344</v>
      </c>
      <c r="B4950" s="73">
        <v>540712</v>
      </c>
      <c r="C4950" s="71" t="s">
        <v>7345</v>
      </c>
      <c r="D4950" s="71"/>
    </row>
    <row r="4951" spans="1:4" ht="160" thickBot="1" x14ac:dyDescent="0.4">
      <c r="A4951" s="71" t="s">
        <v>7346</v>
      </c>
      <c r="B4951" s="73">
        <v>540713</v>
      </c>
      <c r="C4951" s="71" t="s">
        <v>7347</v>
      </c>
      <c r="D4951" s="71"/>
    </row>
    <row r="4952" spans="1:4" ht="160" thickBot="1" x14ac:dyDescent="0.4">
      <c r="A4952" s="71" t="s">
        <v>7348</v>
      </c>
      <c r="B4952" s="73">
        <v>540714</v>
      </c>
      <c r="C4952" s="71" t="s">
        <v>7349</v>
      </c>
      <c r="D4952" s="71"/>
    </row>
    <row r="4953" spans="1:4" ht="145.5" thickBot="1" x14ac:dyDescent="0.4">
      <c r="A4953" s="71" t="s">
        <v>7350</v>
      </c>
      <c r="B4953" s="73">
        <v>540739</v>
      </c>
      <c r="C4953" s="71" t="s">
        <v>7351</v>
      </c>
      <c r="D4953" s="71"/>
    </row>
    <row r="4954" spans="1:4" ht="160" thickBot="1" x14ac:dyDescent="0.4">
      <c r="A4954" s="71" t="s">
        <v>7352</v>
      </c>
      <c r="B4954" s="73">
        <v>540740</v>
      </c>
      <c r="C4954" s="71" t="s">
        <v>7353</v>
      </c>
      <c r="D4954" s="71"/>
    </row>
    <row r="4955" spans="1:4" ht="145.5" thickBot="1" x14ac:dyDescent="0.4">
      <c r="A4955" s="71" t="s">
        <v>7354</v>
      </c>
      <c r="B4955" s="73">
        <v>540741</v>
      </c>
      <c r="C4955" s="71" t="s">
        <v>7355</v>
      </c>
      <c r="D4955" s="71"/>
    </row>
    <row r="4956" spans="1:4" ht="160" thickBot="1" x14ac:dyDescent="0.4">
      <c r="A4956" s="71" t="s">
        <v>7356</v>
      </c>
      <c r="B4956" s="73">
        <v>540742</v>
      </c>
      <c r="C4956" s="71" t="s">
        <v>7357</v>
      </c>
      <c r="D4956" s="71"/>
    </row>
    <row r="4957" spans="1:4" ht="116.5" thickBot="1" x14ac:dyDescent="0.4">
      <c r="A4957" s="71" t="s">
        <v>7358</v>
      </c>
      <c r="B4957" s="73">
        <v>540763</v>
      </c>
      <c r="C4957" s="71" t="s">
        <v>7359</v>
      </c>
      <c r="D4957" s="71"/>
    </row>
    <row r="4958" spans="1:4" ht="116.5" thickBot="1" x14ac:dyDescent="0.4">
      <c r="A4958" s="71" t="s">
        <v>7360</v>
      </c>
      <c r="B4958" s="73">
        <v>540764</v>
      </c>
      <c r="C4958" s="71" t="s">
        <v>7361</v>
      </c>
      <c r="D4958" s="71"/>
    </row>
    <row r="4959" spans="1:4" ht="145.5" thickBot="1" x14ac:dyDescent="0.4">
      <c r="A4959" s="71" t="s">
        <v>7362</v>
      </c>
      <c r="B4959" s="73">
        <v>540765</v>
      </c>
      <c r="C4959" s="71" t="s">
        <v>7363</v>
      </c>
      <c r="D4959" s="71"/>
    </row>
    <row r="4960" spans="1:4" ht="145.5" thickBot="1" x14ac:dyDescent="0.4">
      <c r="A4960" s="71" t="s">
        <v>7364</v>
      </c>
      <c r="B4960" s="73">
        <v>540766</v>
      </c>
      <c r="C4960" s="71" t="s">
        <v>7365</v>
      </c>
      <c r="D4960" s="71"/>
    </row>
    <row r="4961" spans="1:4" ht="131" thickBot="1" x14ac:dyDescent="0.4">
      <c r="A4961" s="71" t="s">
        <v>7366</v>
      </c>
      <c r="B4961" s="73">
        <v>540778</v>
      </c>
      <c r="C4961" s="71" t="s">
        <v>7367</v>
      </c>
      <c r="D4961" s="71"/>
    </row>
    <row r="4962" spans="1:4" ht="145.5" thickBot="1" x14ac:dyDescent="0.4">
      <c r="A4962" s="71" t="s">
        <v>7368</v>
      </c>
      <c r="B4962" s="73">
        <v>540779</v>
      </c>
      <c r="C4962" s="71" t="s">
        <v>7369</v>
      </c>
      <c r="D4962" s="71"/>
    </row>
    <row r="4963" spans="1:4" ht="131" thickBot="1" x14ac:dyDescent="0.4">
      <c r="A4963" s="71" t="s">
        <v>7370</v>
      </c>
      <c r="B4963" s="73">
        <v>540780</v>
      </c>
      <c r="C4963" s="71" t="s">
        <v>7371</v>
      </c>
      <c r="D4963" s="71"/>
    </row>
    <row r="4964" spans="1:4" ht="145.5" thickBot="1" x14ac:dyDescent="0.4">
      <c r="A4964" s="71" t="s">
        <v>7372</v>
      </c>
      <c r="B4964" s="73">
        <v>540781</v>
      </c>
      <c r="C4964" s="71" t="s">
        <v>7373</v>
      </c>
      <c r="D4964" s="71"/>
    </row>
    <row r="4965" spans="1:4" ht="73" thickBot="1" x14ac:dyDescent="0.4">
      <c r="A4965" s="71" t="s">
        <v>7374</v>
      </c>
      <c r="B4965" s="73">
        <v>540787</v>
      </c>
      <c r="C4965" s="71" t="s">
        <v>7375</v>
      </c>
      <c r="D4965" s="71"/>
    </row>
    <row r="4966" spans="1:4" ht="145.5" thickBot="1" x14ac:dyDescent="0.4">
      <c r="A4966" s="71" t="s">
        <v>7376</v>
      </c>
      <c r="B4966" s="73">
        <v>540791</v>
      </c>
      <c r="C4966" s="71" t="s">
        <v>7377</v>
      </c>
      <c r="D4966" s="71"/>
    </row>
    <row r="4967" spans="1:4" ht="160" thickBot="1" x14ac:dyDescent="0.4">
      <c r="A4967" s="71" t="s">
        <v>7378</v>
      </c>
      <c r="B4967" s="73">
        <v>540792</v>
      </c>
      <c r="C4967" s="71" t="s">
        <v>7379</v>
      </c>
      <c r="D4967" s="71"/>
    </row>
    <row r="4968" spans="1:4" ht="145.5" thickBot="1" x14ac:dyDescent="0.4">
      <c r="A4968" s="71" t="s">
        <v>7380</v>
      </c>
      <c r="B4968" s="73">
        <v>540793</v>
      </c>
      <c r="C4968" s="71" t="s">
        <v>7381</v>
      </c>
      <c r="D4968" s="71"/>
    </row>
    <row r="4969" spans="1:4" ht="160" thickBot="1" x14ac:dyDescent="0.4">
      <c r="A4969" s="71" t="s">
        <v>7382</v>
      </c>
      <c r="B4969" s="73">
        <v>540794</v>
      </c>
      <c r="C4969" s="71" t="s">
        <v>7383</v>
      </c>
      <c r="D4969" s="71"/>
    </row>
    <row r="4970" spans="1:4" ht="102" thickBot="1" x14ac:dyDescent="0.4">
      <c r="A4970" s="71" t="s">
        <v>7384</v>
      </c>
      <c r="B4970" s="73">
        <v>540799</v>
      </c>
      <c r="C4970" s="71" t="s">
        <v>7385</v>
      </c>
      <c r="D4970" s="71"/>
    </row>
    <row r="4971" spans="1:4" ht="116.5" thickBot="1" x14ac:dyDescent="0.4">
      <c r="A4971" s="71" t="s">
        <v>7386</v>
      </c>
      <c r="B4971" s="73">
        <v>540800</v>
      </c>
      <c r="C4971" s="71" t="s">
        <v>7387</v>
      </c>
      <c r="D4971" s="71"/>
    </row>
    <row r="4972" spans="1:4" ht="102" thickBot="1" x14ac:dyDescent="0.4">
      <c r="A4972" s="71" t="s">
        <v>7388</v>
      </c>
      <c r="B4972" s="73">
        <v>540801</v>
      </c>
      <c r="C4972" s="71" t="s">
        <v>7389</v>
      </c>
      <c r="D4972" s="71"/>
    </row>
    <row r="4973" spans="1:4" ht="116.5" thickBot="1" x14ac:dyDescent="0.4">
      <c r="A4973" s="71" t="s">
        <v>7390</v>
      </c>
      <c r="B4973" s="73">
        <v>540802</v>
      </c>
      <c r="C4973" s="71" t="s">
        <v>7391</v>
      </c>
      <c r="D4973" s="71"/>
    </row>
    <row r="4974" spans="1:4" ht="131" thickBot="1" x14ac:dyDescent="0.4">
      <c r="A4974" s="71" t="s">
        <v>7392</v>
      </c>
      <c r="B4974" s="73">
        <v>540825</v>
      </c>
      <c r="C4974" s="71" t="s">
        <v>7393</v>
      </c>
      <c r="D4974" s="71"/>
    </row>
    <row r="4975" spans="1:4" ht="145.5" thickBot="1" x14ac:dyDescent="0.4">
      <c r="A4975" s="71" t="s">
        <v>7394</v>
      </c>
      <c r="B4975" s="73">
        <v>540826</v>
      </c>
      <c r="C4975" s="71" t="s">
        <v>7395</v>
      </c>
      <c r="D4975" s="71"/>
    </row>
    <row r="4976" spans="1:4" ht="145.5" thickBot="1" x14ac:dyDescent="0.4">
      <c r="A4976" s="71" t="s">
        <v>7396</v>
      </c>
      <c r="B4976" s="73">
        <v>540827</v>
      </c>
      <c r="C4976" s="71" t="s">
        <v>7397</v>
      </c>
      <c r="D4976" s="71"/>
    </row>
    <row r="4977" spans="1:4" ht="131" thickBot="1" x14ac:dyDescent="0.4">
      <c r="A4977" s="71" t="s">
        <v>7398</v>
      </c>
      <c r="B4977" s="73">
        <v>540828</v>
      </c>
      <c r="C4977" s="71" t="s">
        <v>7399</v>
      </c>
      <c r="D4977" s="71"/>
    </row>
    <row r="4978" spans="1:4" ht="145.5" thickBot="1" x14ac:dyDescent="0.4">
      <c r="A4978" s="71" t="s">
        <v>7400</v>
      </c>
      <c r="B4978" s="73">
        <v>540861</v>
      </c>
      <c r="C4978" s="71" t="s">
        <v>7401</v>
      </c>
      <c r="D4978" s="71"/>
    </row>
    <row r="4979" spans="1:4" ht="160" thickBot="1" x14ac:dyDescent="0.4">
      <c r="A4979" s="71" t="s">
        <v>7402</v>
      </c>
      <c r="B4979" s="73">
        <v>540862</v>
      </c>
      <c r="C4979" s="71" t="s">
        <v>7403</v>
      </c>
      <c r="D4979" s="71"/>
    </row>
    <row r="4980" spans="1:4" ht="160" thickBot="1" x14ac:dyDescent="0.4">
      <c r="A4980" s="71" t="s">
        <v>7404</v>
      </c>
      <c r="B4980" s="73">
        <v>540863</v>
      </c>
      <c r="C4980" s="71" t="s">
        <v>7405</v>
      </c>
      <c r="D4980" s="71"/>
    </row>
    <row r="4981" spans="1:4" ht="174.5" thickBot="1" x14ac:dyDescent="0.4">
      <c r="A4981" s="71" t="s">
        <v>7406</v>
      </c>
      <c r="B4981" s="73">
        <v>540864</v>
      </c>
      <c r="C4981" s="71" t="s">
        <v>7407</v>
      </c>
      <c r="D4981" s="71"/>
    </row>
    <row r="4982" spans="1:4" ht="145.5" thickBot="1" x14ac:dyDescent="0.4">
      <c r="A4982" s="71" t="s">
        <v>7408</v>
      </c>
      <c r="B4982" s="73">
        <v>540896</v>
      </c>
      <c r="C4982" s="71" t="s">
        <v>7409</v>
      </c>
      <c r="D4982" s="71"/>
    </row>
    <row r="4983" spans="1:4" ht="145.5" thickBot="1" x14ac:dyDescent="0.4">
      <c r="A4983" s="71" t="s">
        <v>7410</v>
      </c>
      <c r="B4983" s="73">
        <v>540897</v>
      </c>
      <c r="C4983" s="71" t="s">
        <v>7411</v>
      </c>
      <c r="D4983" s="71"/>
    </row>
    <row r="4984" spans="1:4" ht="145.5" thickBot="1" x14ac:dyDescent="0.4">
      <c r="A4984" s="71" t="s">
        <v>7412</v>
      </c>
      <c r="B4984" s="73">
        <v>540898</v>
      </c>
      <c r="C4984" s="71" t="s">
        <v>7413</v>
      </c>
      <c r="D4984" s="71"/>
    </row>
    <row r="4985" spans="1:4" ht="145.5" thickBot="1" x14ac:dyDescent="0.4">
      <c r="A4985" s="71" t="s">
        <v>7414</v>
      </c>
      <c r="B4985" s="73">
        <v>540899</v>
      </c>
      <c r="C4985" s="71" t="s">
        <v>7415</v>
      </c>
      <c r="D4985" s="71"/>
    </row>
    <row r="4986" spans="1:4" ht="116.5" thickBot="1" x14ac:dyDescent="0.4">
      <c r="A4986" s="71" t="s">
        <v>7416</v>
      </c>
      <c r="B4986" s="73">
        <v>540947</v>
      </c>
      <c r="C4986" s="71" t="s">
        <v>7417</v>
      </c>
      <c r="D4986" s="71"/>
    </row>
    <row r="4987" spans="1:4" ht="102" thickBot="1" x14ac:dyDescent="0.4">
      <c r="A4987" s="71" t="s">
        <v>7418</v>
      </c>
      <c r="B4987" s="73">
        <v>540949</v>
      </c>
      <c r="C4987" s="71" t="s">
        <v>7419</v>
      </c>
      <c r="D4987" s="71"/>
    </row>
    <row r="4988" spans="1:4" ht="145.5" thickBot="1" x14ac:dyDescent="0.4">
      <c r="A4988" s="71" t="s">
        <v>7420</v>
      </c>
      <c r="B4988" s="73">
        <v>540950</v>
      </c>
      <c r="C4988" s="71" t="s">
        <v>7421</v>
      </c>
      <c r="D4988" s="71"/>
    </row>
    <row r="4989" spans="1:4" ht="131" thickBot="1" x14ac:dyDescent="0.4">
      <c r="A4989" s="71" t="s">
        <v>7422</v>
      </c>
      <c r="B4989" s="73">
        <v>540951</v>
      </c>
      <c r="C4989" s="71" t="s">
        <v>7423</v>
      </c>
      <c r="D4989" s="71"/>
    </row>
    <row r="4990" spans="1:4" ht="131" thickBot="1" x14ac:dyDescent="0.4">
      <c r="A4990" s="71" t="s">
        <v>7424</v>
      </c>
      <c r="B4990" s="73">
        <v>540981</v>
      </c>
      <c r="C4990" s="71" t="s">
        <v>7425</v>
      </c>
      <c r="D4990" s="71"/>
    </row>
    <row r="4991" spans="1:4" ht="131" thickBot="1" x14ac:dyDescent="0.4">
      <c r="A4991" s="71" t="s">
        <v>7426</v>
      </c>
      <c r="B4991" s="73">
        <v>540982</v>
      </c>
      <c r="C4991" s="71" t="s">
        <v>7427</v>
      </c>
      <c r="D4991" s="71"/>
    </row>
    <row r="4992" spans="1:4" ht="145.5" thickBot="1" x14ac:dyDescent="0.4">
      <c r="A4992" s="71" t="s">
        <v>7428</v>
      </c>
      <c r="B4992" s="73">
        <v>540983</v>
      </c>
      <c r="C4992" s="71" t="s">
        <v>7429</v>
      </c>
      <c r="D4992" s="71"/>
    </row>
    <row r="4993" spans="1:4" ht="131" thickBot="1" x14ac:dyDescent="0.4">
      <c r="A4993" s="71" t="s">
        <v>7430</v>
      </c>
      <c r="B4993" s="73">
        <v>540984</v>
      </c>
      <c r="C4993" s="71" t="s">
        <v>7431</v>
      </c>
      <c r="D4993" s="71"/>
    </row>
    <row r="4994" spans="1:4" ht="160" thickBot="1" x14ac:dyDescent="0.4">
      <c r="A4994" s="71" t="s">
        <v>7432</v>
      </c>
      <c r="B4994" s="73">
        <v>541068</v>
      </c>
      <c r="C4994" s="71" t="s">
        <v>7433</v>
      </c>
      <c r="D4994" s="71"/>
    </row>
    <row r="4995" spans="1:4" ht="145.5" thickBot="1" x14ac:dyDescent="0.4">
      <c r="A4995" s="71" t="s">
        <v>7434</v>
      </c>
      <c r="B4995" s="73">
        <v>541069</v>
      </c>
      <c r="C4995" s="71" t="s">
        <v>7435</v>
      </c>
      <c r="D4995" s="71"/>
    </row>
    <row r="4996" spans="1:4" ht="160" thickBot="1" x14ac:dyDescent="0.4">
      <c r="A4996" s="71" t="s">
        <v>7436</v>
      </c>
      <c r="B4996" s="73">
        <v>541070</v>
      </c>
      <c r="C4996" s="71" t="s">
        <v>7437</v>
      </c>
      <c r="D4996" s="71"/>
    </row>
    <row r="4997" spans="1:4" ht="145.5" thickBot="1" x14ac:dyDescent="0.4">
      <c r="A4997" s="71" t="s">
        <v>7438</v>
      </c>
      <c r="B4997" s="73">
        <v>541071</v>
      </c>
      <c r="C4997" s="71" t="s">
        <v>7439</v>
      </c>
      <c r="D4997" s="71"/>
    </row>
    <row r="4998" spans="1:4" ht="131" thickBot="1" x14ac:dyDescent="0.4">
      <c r="A4998" s="71" t="s">
        <v>7440</v>
      </c>
      <c r="B4998" s="73">
        <v>541084</v>
      </c>
      <c r="C4998" s="71" t="s">
        <v>7441</v>
      </c>
      <c r="D4998" s="71"/>
    </row>
    <row r="4999" spans="1:4" ht="145.5" thickBot="1" x14ac:dyDescent="0.4">
      <c r="A4999" s="71" t="s">
        <v>7442</v>
      </c>
      <c r="B4999" s="73">
        <v>541085</v>
      </c>
      <c r="C4999" s="71" t="s">
        <v>7443</v>
      </c>
      <c r="D4999" s="71"/>
    </row>
    <row r="5000" spans="1:4" ht="131" thickBot="1" x14ac:dyDescent="0.4">
      <c r="A5000" s="71" t="s">
        <v>7444</v>
      </c>
      <c r="B5000" s="73">
        <v>541086</v>
      </c>
      <c r="C5000" s="71" t="s">
        <v>7445</v>
      </c>
      <c r="D5000" s="71"/>
    </row>
    <row r="5001" spans="1:4" ht="145.5" thickBot="1" x14ac:dyDescent="0.4">
      <c r="A5001" s="71" t="s">
        <v>7446</v>
      </c>
      <c r="B5001" s="73">
        <v>541087</v>
      </c>
      <c r="C5001" s="71" t="s">
        <v>7447</v>
      </c>
      <c r="D5001" s="71"/>
    </row>
    <row r="5002" spans="1:4" ht="145.5" thickBot="1" x14ac:dyDescent="0.4">
      <c r="A5002" s="71" t="s">
        <v>7448</v>
      </c>
      <c r="B5002" s="73">
        <v>541092</v>
      </c>
      <c r="C5002" s="71" t="s">
        <v>7449</v>
      </c>
      <c r="D5002" s="71"/>
    </row>
    <row r="5003" spans="1:4" ht="174.5" thickBot="1" x14ac:dyDescent="0.4">
      <c r="A5003" s="71" t="s">
        <v>7450</v>
      </c>
      <c r="B5003" s="73">
        <v>541093</v>
      </c>
      <c r="C5003" s="71" t="s">
        <v>7451</v>
      </c>
      <c r="D5003" s="71"/>
    </row>
    <row r="5004" spans="1:4" ht="145.5" thickBot="1" x14ac:dyDescent="0.4">
      <c r="A5004" s="71" t="s">
        <v>7452</v>
      </c>
      <c r="B5004" s="73">
        <v>541094</v>
      </c>
      <c r="C5004" s="71" t="s">
        <v>7453</v>
      </c>
      <c r="D5004" s="71"/>
    </row>
    <row r="5005" spans="1:4" ht="174.5" thickBot="1" x14ac:dyDescent="0.4">
      <c r="A5005" s="71" t="s">
        <v>7454</v>
      </c>
      <c r="B5005" s="73">
        <v>541095</v>
      </c>
      <c r="C5005" s="71" t="s">
        <v>7455</v>
      </c>
      <c r="D5005" s="71"/>
    </row>
    <row r="5006" spans="1:4" ht="160" thickBot="1" x14ac:dyDescent="0.4">
      <c r="A5006" s="71" t="s">
        <v>7456</v>
      </c>
      <c r="B5006" s="73">
        <v>541252</v>
      </c>
      <c r="C5006" s="71" t="s">
        <v>7457</v>
      </c>
      <c r="D5006" s="71"/>
    </row>
    <row r="5007" spans="1:4" ht="160" thickBot="1" x14ac:dyDescent="0.4">
      <c r="A5007" s="71" t="s">
        <v>7458</v>
      </c>
      <c r="B5007" s="73">
        <v>541253</v>
      </c>
      <c r="C5007" s="71" t="s">
        <v>7459</v>
      </c>
      <c r="D5007" s="71"/>
    </row>
    <row r="5008" spans="1:4" ht="160" thickBot="1" x14ac:dyDescent="0.4">
      <c r="A5008" s="71" t="s">
        <v>7460</v>
      </c>
      <c r="B5008" s="73">
        <v>541254</v>
      </c>
      <c r="C5008" s="71" t="s">
        <v>7461</v>
      </c>
      <c r="D5008" s="71"/>
    </row>
    <row r="5009" spans="1:4" ht="160" thickBot="1" x14ac:dyDescent="0.4">
      <c r="A5009" s="71" t="s">
        <v>7462</v>
      </c>
      <c r="B5009" s="73">
        <v>541255</v>
      </c>
      <c r="C5009" s="71" t="s">
        <v>7463</v>
      </c>
      <c r="D5009" s="71"/>
    </row>
    <row r="5010" spans="1:4" ht="29.5" thickBot="1" x14ac:dyDescent="0.4">
      <c r="A5010" s="71" t="s">
        <v>7464</v>
      </c>
      <c r="B5010" s="73">
        <v>541300</v>
      </c>
      <c r="C5010" s="71" t="s">
        <v>7465</v>
      </c>
      <c r="D5010" s="71"/>
    </row>
    <row r="5011" spans="1:4" ht="131" thickBot="1" x14ac:dyDescent="0.4">
      <c r="A5011" s="71" t="s">
        <v>7466</v>
      </c>
      <c r="B5011" s="73">
        <v>541309</v>
      </c>
      <c r="C5011" s="71" t="s">
        <v>7467</v>
      </c>
      <c r="D5011" s="71"/>
    </row>
    <row r="5012" spans="1:4" ht="116.5" thickBot="1" x14ac:dyDescent="0.4">
      <c r="A5012" s="71" t="s">
        <v>7468</v>
      </c>
      <c r="B5012" s="73">
        <v>541310</v>
      </c>
      <c r="C5012" s="71" t="s">
        <v>7469</v>
      </c>
      <c r="D5012" s="71"/>
    </row>
    <row r="5013" spans="1:4" ht="160" thickBot="1" x14ac:dyDescent="0.4">
      <c r="A5013" s="71" t="s">
        <v>7470</v>
      </c>
      <c r="B5013" s="73">
        <v>541311</v>
      </c>
      <c r="C5013" s="71" t="s">
        <v>7471</v>
      </c>
      <c r="D5013" s="71"/>
    </row>
    <row r="5014" spans="1:4" ht="145.5" thickBot="1" x14ac:dyDescent="0.4">
      <c r="A5014" s="71" t="s">
        <v>7472</v>
      </c>
      <c r="B5014" s="73">
        <v>541312</v>
      </c>
      <c r="C5014" s="71" t="s">
        <v>7473</v>
      </c>
      <c r="D5014" s="71"/>
    </row>
    <row r="5015" spans="1:4" ht="73" thickBot="1" x14ac:dyDescent="0.4">
      <c r="A5015" s="71" t="s">
        <v>7474</v>
      </c>
      <c r="B5015" s="73">
        <v>541313</v>
      </c>
      <c r="C5015" s="71" t="s">
        <v>7475</v>
      </c>
      <c r="D5015" s="71"/>
    </row>
    <row r="5016" spans="1:4" ht="131" thickBot="1" x14ac:dyDescent="0.4">
      <c r="A5016" s="71" t="s">
        <v>7476</v>
      </c>
      <c r="B5016" s="73">
        <v>541341</v>
      </c>
      <c r="C5016" s="71" t="s">
        <v>7477</v>
      </c>
      <c r="D5016" s="71"/>
    </row>
    <row r="5017" spans="1:4" ht="131" thickBot="1" x14ac:dyDescent="0.4">
      <c r="A5017" s="71" t="s">
        <v>7478</v>
      </c>
      <c r="B5017" s="73">
        <v>541343</v>
      </c>
      <c r="C5017" s="71" t="s">
        <v>7479</v>
      </c>
      <c r="D5017" s="71"/>
    </row>
    <row r="5018" spans="1:4" ht="131" thickBot="1" x14ac:dyDescent="0.4">
      <c r="A5018" s="71" t="s">
        <v>7480</v>
      </c>
      <c r="B5018" s="73">
        <v>541345</v>
      </c>
      <c r="C5018" s="71" t="s">
        <v>7481</v>
      </c>
      <c r="D5018" s="71"/>
    </row>
    <row r="5019" spans="1:4" ht="131" thickBot="1" x14ac:dyDescent="0.4">
      <c r="A5019" s="71" t="s">
        <v>7482</v>
      </c>
      <c r="B5019" s="73">
        <v>541346</v>
      </c>
      <c r="C5019" s="71" t="s">
        <v>7483</v>
      </c>
      <c r="D5019" s="71"/>
    </row>
    <row r="5020" spans="1:4" ht="131" thickBot="1" x14ac:dyDescent="0.4">
      <c r="A5020" s="71" t="s">
        <v>7484</v>
      </c>
      <c r="B5020" s="73">
        <v>541672</v>
      </c>
      <c r="C5020" s="71" t="s">
        <v>7485</v>
      </c>
      <c r="D5020" s="71"/>
    </row>
    <row r="5021" spans="1:4" ht="131" thickBot="1" x14ac:dyDescent="0.4">
      <c r="A5021" s="71" t="s">
        <v>7486</v>
      </c>
      <c r="B5021" s="73">
        <v>541673</v>
      </c>
      <c r="C5021" s="71" t="s">
        <v>7487</v>
      </c>
      <c r="D5021" s="71"/>
    </row>
    <row r="5022" spans="1:4" ht="160" thickBot="1" x14ac:dyDescent="0.4">
      <c r="A5022" s="71" t="s">
        <v>7488</v>
      </c>
      <c r="B5022" s="73">
        <v>541674</v>
      </c>
      <c r="C5022" s="71" t="s">
        <v>7489</v>
      </c>
      <c r="D5022" s="71"/>
    </row>
    <row r="5023" spans="1:4" ht="160" thickBot="1" x14ac:dyDescent="0.4">
      <c r="A5023" s="71" t="s">
        <v>7490</v>
      </c>
      <c r="B5023" s="73">
        <v>541675</v>
      </c>
      <c r="C5023" s="71" t="s">
        <v>7491</v>
      </c>
      <c r="D5023" s="71"/>
    </row>
    <row r="5024" spans="1:4" ht="131" thickBot="1" x14ac:dyDescent="0.4">
      <c r="A5024" s="71" t="s">
        <v>7492</v>
      </c>
      <c r="B5024" s="73">
        <v>541676</v>
      </c>
      <c r="C5024" s="71" t="s">
        <v>7493</v>
      </c>
      <c r="D5024" s="71"/>
    </row>
    <row r="5025" spans="1:4" ht="131" thickBot="1" x14ac:dyDescent="0.4">
      <c r="A5025" s="71" t="s">
        <v>7494</v>
      </c>
      <c r="B5025" s="73">
        <v>541677</v>
      </c>
      <c r="C5025" s="71" t="s">
        <v>7495</v>
      </c>
      <c r="D5025" s="71"/>
    </row>
    <row r="5026" spans="1:4" ht="116.5" thickBot="1" x14ac:dyDescent="0.4">
      <c r="A5026" s="71" t="s">
        <v>7496</v>
      </c>
      <c r="B5026" s="73">
        <v>541678</v>
      </c>
      <c r="C5026" s="71" t="s">
        <v>7497</v>
      </c>
      <c r="D5026" s="71"/>
    </row>
    <row r="5027" spans="1:4" ht="116.5" thickBot="1" x14ac:dyDescent="0.4">
      <c r="A5027" s="71" t="s">
        <v>7498</v>
      </c>
      <c r="B5027" s="73">
        <v>541679</v>
      </c>
      <c r="C5027" s="71" t="s">
        <v>7499</v>
      </c>
      <c r="D5027" s="71"/>
    </row>
    <row r="5028" spans="1:4" ht="131" thickBot="1" x14ac:dyDescent="0.4">
      <c r="A5028" s="71" t="s">
        <v>7500</v>
      </c>
      <c r="B5028" s="73">
        <v>541725</v>
      </c>
      <c r="C5028" s="71" t="s">
        <v>7501</v>
      </c>
      <c r="D5028" s="71"/>
    </row>
    <row r="5029" spans="1:4" ht="145.5" thickBot="1" x14ac:dyDescent="0.4">
      <c r="A5029" s="71" t="s">
        <v>7502</v>
      </c>
      <c r="B5029" s="73">
        <v>541726</v>
      </c>
      <c r="C5029" s="71" t="s">
        <v>7503</v>
      </c>
      <c r="D5029" s="71"/>
    </row>
    <row r="5030" spans="1:4" ht="131" thickBot="1" x14ac:dyDescent="0.4">
      <c r="A5030" s="71" t="s">
        <v>7504</v>
      </c>
      <c r="B5030" s="73">
        <v>541727</v>
      </c>
      <c r="C5030" s="71" t="s">
        <v>7505</v>
      </c>
      <c r="D5030" s="71"/>
    </row>
    <row r="5031" spans="1:4" ht="145.5" thickBot="1" x14ac:dyDescent="0.4">
      <c r="A5031" s="71" t="s">
        <v>7506</v>
      </c>
      <c r="B5031" s="73">
        <v>541728</v>
      </c>
      <c r="C5031" s="71" t="s">
        <v>7507</v>
      </c>
      <c r="D5031" s="71"/>
    </row>
    <row r="5032" spans="1:4" ht="131" thickBot="1" x14ac:dyDescent="0.4">
      <c r="A5032" s="71" t="s">
        <v>7508</v>
      </c>
      <c r="B5032" s="73">
        <v>541742</v>
      </c>
      <c r="C5032" s="71" t="s">
        <v>7509</v>
      </c>
      <c r="D5032" s="71"/>
    </row>
    <row r="5033" spans="1:4" ht="131" thickBot="1" x14ac:dyDescent="0.4">
      <c r="A5033" s="71" t="s">
        <v>7510</v>
      </c>
      <c r="B5033" s="73">
        <v>541743</v>
      </c>
      <c r="C5033" s="71" t="s">
        <v>7511</v>
      </c>
      <c r="D5033" s="71"/>
    </row>
    <row r="5034" spans="1:4" ht="116.5" thickBot="1" x14ac:dyDescent="0.4">
      <c r="A5034" s="71" t="s">
        <v>7512</v>
      </c>
      <c r="B5034" s="73">
        <v>541744</v>
      </c>
      <c r="C5034" s="71" t="s">
        <v>7513</v>
      </c>
      <c r="D5034" s="71"/>
    </row>
    <row r="5035" spans="1:4" ht="116.5" thickBot="1" x14ac:dyDescent="0.4">
      <c r="A5035" s="71" t="s">
        <v>7514</v>
      </c>
      <c r="B5035" s="73">
        <v>541745</v>
      </c>
      <c r="C5035" s="71" t="s">
        <v>7515</v>
      </c>
      <c r="D5035" s="71"/>
    </row>
    <row r="5036" spans="1:4" ht="102" thickBot="1" x14ac:dyDescent="0.4">
      <c r="A5036" s="71" t="s">
        <v>7516</v>
      </c>
      <c r="B5036" s="73">
        <v>541804</v>
      </c>
      <c r="C5036" s="71" t="s">
        <v>7517</v>
      </c>
      <c r="D5036" s="71"/>
    </row>
    <row r="5037" spans="1:4" ht="116.5" thickBot="1" x14ac:dyDescent="0.4">
      <c r="A5037" s="71" t="s">
        <v>7518</v>
      </c>
      <c r="B5037" s="73">
        <v>541805</v>
      </c>
      <c r="C5037" s="71" t="s">
        <v>7519</v>
      </c>
      <c r="D5037" s="71"/>
    </row>
    <row r="5038" spans="1:4" ht="131" thickBot="1" x14ac:dyDescent="0.4">
      <c r="A5038" s="71" t="s">
        <v>7520</v>
      </c>
      <c r="B5038" s="73">
        <v>541806</v>
      </c>
      <c r="C5038" s="71" t="s">
        <v>7521</v>
      </c>
      <c r="D5038" s="71"/>
    </row>
    <row r="5039" spans="1:4" ht="131" thickBot="1" x14ac:dyDescent="0.4">
      <c r="A5039" s="71" t="s">
        <v>7522</v>
      </c>
      <c r="B5039" s="73">
        <v>541807</v>
      </c>
      <c r="C5039" s="71" t="s">
        <v>7523</v>
      </c>
      <c r="D5039" s="71"/>
    </row>
    <row r="5040" spans="1:4" ht="73" thickBot="1" x14ac:dyDescent="0.4">
      <c r="A5040" s="71" t="s">
        <v>7524</v>
      </c>
      <c r="B5040" s="73">
        <v>541809</v>
      </c>
      <c r="C5040" s="71" t="s">
        <v>7525</v>
      </c>
      <c r="D5040" s="71"/>
    </row>
    <row r="5041" spans="1:4" ht="131" thickBot="1" x14ac:dyDescent="0.4">
      <c r="A5041" s="71" t="s">
        <v>7526</v>
      </c>
      <c r="B5041" s="73">
        <v>541879</v>
      </c>
      <c r="C5041" s="71" t="s">
        <v>7527</v>
      </c>
      <c r="D5041" s="71"/>
    </row>
    <row r="5042" spans="1:4" ht="131" thickBot="1" x14ac:dyDescent="0.4">
      <c r="A5042" s="71" t="s">
        <v>7528</v>
      </c>
      <c r="B5042" s="73">
        <v>541881</v>
      </c>
      <c r="C5042" s="71" t="s">
        <v>7529</v>
      </c>
      <c r="D5042" s="71"/>
    </row>
    <row r="5043" spans="1:4" ht="131" thickBot="1" x14ac:dyDescent="0.4">
      <c r="A5043" s="71" t="s">
        <v>7530</v>
      </c>
      <c r="B5043" s="73">
        <v>541882</v>
      </c>
      <c r="C5043" s="71" t="s">
        <v>7531</v>
      </c>
      <c r="D5043" s="71"/>
    </row>
    <row r="5044" spans="1:4" ht="131" thickBot="1" x14ac:dyDescent="0.4">
      <c r="A5044" s="71" t="s">
        <v>7532</v>
      </c>
      <c r="B5044" s="73">
        <v>541884</v>
      </c>
      <c r="C5044" s="71" t="s">
        <v>7533</v>
      </c>
      <c r="D5044" s="71"/>
    </row>
    <row r="5045" spans="1:4" ht="44" thickBot="1" x14ac:dyDescent="0.4">
      <c r="A5045" s="71" t="s">
        <v>7534</v>
      </c>
      <c r="B5045" s="73">
        <v>541972</v>
      </c>
      <c r="C5045" s="71" t="s">
        <v>7535</v>
      </c>
      <c r="D5045" s="71"/>
    </row>
    <row r="5046" spans="1:4" ht="131" thickBot="1" x14ac:dyDescent="0.4">
      <c r="A5046" s="71" t="s">
        <v>7536</v>
      </c>
      <c r="B5046" s="73">
        <v>541984</v>
      </c>
      <c r="C5046" s="71" t="s">
        <v>7537</v>
      </c>
      <c r="D5046" s="71"/>
    </row>
    <row r="5047" spans="1:4" ht="131" thickBot="1" x14ac:dyDescent="0.4">
      <c r="A5047" s="71" t="s">
        <v>7538</v>
      </c>
      <c r="B5047" s="73">
        <v>541985</v>
      </c>
      <c r="C5047" s="71" t="s">
        <v>7539</v>
      </c>
      <c r="D5047" s="71"/>
    </row>
    <row r="5048" spans="1:4" ht="131" thickBot="1" x14ac:dyDescent="0.4">
      <c r="A5048" s="71" t="s">
        <v>7540</v>
      </c>
      <c r="B5048" s="73">
        <v>541986</v>
      </c>
      <c r="C5048" s="71" t="s">
        <v>7541</v>
      </c>
      <c r="D5048" s="71"/>
    </row>
    <row r="5049" spans="1:4" ht="131" thickBot="1" x14ac:dyDescent="0.4">
      <c r="A5049" s="71" t="s">
        <v>7542</v>
      </c>
      <c r="B5049" s="73">
        <v>541987</v>
      </c>
      <c r="C5049" s="71" t="s">
        <v>7543</v>
      </c>
      <c r="D5049" s="71"/>
    </row>
    <row r="5050" spans="1:4" ht="87.5" thickBot="1" x14ac:dyDescent="0.4">
      <c r="A5050" s="71" t="s">
        <v>7544</v>
      </c>
      <c r="B5050" s="73">
        <v>542131</v>
      </c>
      <c r="C5050" s="71" t="s">
        <v>7545</v>
      </c>
      <c r="D5050" s="71"/>
    </row>
    <row r="5051" spans="1:4" ht="131" thickBot="1" x14ac:dyDescent="0.4">
      <c r="A5051" s="71" t="s">
        <v>7546</v>
      </c>
      <c r="B5051" s="73">
        <v>542156</v>
      </c>
      <c r="C5051" s="71" t="s">
        <v>7547</v>
      </c>
      <c r="D5051" s="71"/>
    </row>
    <row r="5052" spans="1:4" ht="131" thickBot="1" x14ac:dyDescent="0.4">
      <c r="A5052" s="71" t="s">
        <v>7548</v>
      </c>
      <c r="B5052" s="73">
        <v>542158</v>
      </c>
      <c r="C5052" s="71" t="s">
        <v>7549</v>
      </c>
      <c r="D5052" s="71"/>
    </row>
    <row r="5053" spans="1:4" ht="160" thickBot="1" x14ac:dyDescent="0.4">
      <c r="A5053" s="71" t="s">
        <v>7550</v>
      </c>
      <c r="B5053" s="73">
        <v>542160</v>
      </c>
      <c r="C5053" s="71" t="s">
        <v>7551</v>
      </c>
      <c r="D5053" s="71"/>
    </row>
    <row r="5054" spans="1:4" ht="160" thickBot="1" x14ac:dyDescent="0.4">
      <c r="A5054" s="71" t="s">
        <v>7552</v>
      </c>
      <c r="B5054" s="73">
        <v>542163</v>
      </c>
      <c r="C5054" s="71" t="s">
        <v>7553</v>
      </c>
      <c r="D5054" s="71"/>
    </row>
    <row r="5055" spans="1:4" ht="73" thickBot="1" x14ac:dyDescent="0.4">
      <c r="A5055" s="71" t="s">
        <v>7554</v>
      </c>
      <c r="B5055" s="73">
        <v>542230</v>
      </c>
      <c r="C5055" s="71" t="s">
        <v>7555</v>
      </c>
      <c r="D5055" s="71"/>
    </row>
    <row r="5056" spans="1:4" ht="174.5" thickBot="1" x14ac:dyDescent="0.4">
      <c r="A5056" s="71" t="s">
        <v>7556</v>
      </c>
      <c r="B5056" s="73">
        <v>542244</v>
      </c>
      <c r="C5056" s="71" t="s">
        <v>7557</v>
      </c>
      <c r="D5056" s="71"/>
    </row>
    <row r="5057" spans="1:4" ht="276" thickBot="1" x14ac:dyDescent="0.4">
      <c r="A5057" s="71" t="s">
        <v>7558</v>
      </c>
      <c r="B5057" s="73">
        <v>542245</v>
      </c>
      <c r="C5057" s="71" t="s">
        <v>7559</v>
      </c>
      <c r="D5057" s="71"/>
    </row>
    <row r="5058" spans="1:4" ht="290.5" thickBot="1" x14ac:dyDescent="0.4">
      <c r="A5058" s="71" t="s">
        <v>7560</v>
      </c>
      <c r="B5058" s="73">
        <v>542246</v>
      </c>
      <c r="C5058" s="71" t="s">
        <v>7561</v>
      </c>
      <c r="D5058" s="71"/>
    </row>
    <row r="5059" spans="1:4" ht="276" thickBot="1" x14ac:dyDescent="0.4">
      <c r="A5059" s="71" t="s">
        <v>7562</v>
      </c>
      <c r="B5059" s="73">
        <v>542247</v>
      </c>
      <c r="C5059" s="71" t="s">
        <v>7563</v>
      </c>
      <c r="D5059" s="71"/>
    </row>
    <row r="5060" spans="1:4" ht="73" thickBot="1" x14ac:dyDescent="0.4">
      <c r="A5060" s="71" t="s">
        <v>7564</v>
      </c>
      <c r="B5060" s="73">
        <v>542513</v>
      </c>
      <c r="C5060" s="71" t="s">
        <v>7565</v>
      </c>
      <c r="D5060" s="71"/>
    </row>
    <row r="5061" spans="1:4" ht="58.5" thickBot="1" x14ac:dyDescent="0.4">
      <c r="A5061" s="71" t="s">
        <v>7566</v>
      </c>
      <c r="B5061" s="73">
        <v>542543</v>
      </c>
      <c r="C5061" s="71" t="s">
        <v>7567</v>
      </c>
      <c r="D5061" s="71"/>
    </row>
    <row r="5062" spans="1:4" ht="58.5" thickBot="1" x14ac:dyDescent="0.4">
      <c r="A5062" s="71" t="s">
        <v>7568</v>
      </c>
      <c r="B5062" s="73">
        <v>542694</v>
      </c>
      <c r="C5062" s="71" t="s">
        <v>7569</v>
      </c>
      <c r="D5062" s="71" t="s">
        <v>192</v>
      </c>
    </row>
    <row r="5063" spans="1:4" ht="58.5" thickBot="1" x14ac:dyDescent="0.4">
      <c r="A5063" s="71" t="s">
        <v>7570</v>
      </c>
      <c r="B5063" s="73">
        <v>542721</v>
      </c>
      <c r="C5063" s="71" t="s">
        <v>7571</v>
      </c>
      <c r="D5063" s="71" t="s">
        <v>192</v>
      </c>
    </row>
    <row r="5064" spans="1:4" ht="58.5" thickBot="1" x14ac:dyDescent="0.4">
      <c r="A5064" s="71" t="s">
        <v>7572</v>
      </c>
      <c r="B5064" s="73">
        <v>542724</v>
      </c>
      <c r="C5064" s="71" t="s">
        <v>7573</v>
      </c>
      <c r="D5064" s="71" t="s">
        <v>208</v>
      </c>
    </row>
    <row r="5065" spans="1:4" ht="73" thickBot="1" x14ac:dyDescent="0.4">
      <c r="A5065" s="71" t="s">
        <v>7574</v>
      </c>
      <c r="B5065" s="73">
        <v>542725</v>
      </c>
      <c r="C5065" s="71" t="s">
        <v>7575</v>
      </c>
      <c r="D5065" s="71" t="s">
        <v>284</v>
      </c>
    </row>
    <row r="5066" spans="1:4" ht="58.5" thickBot="1" x14ac:dyDescent="0.4">
      <c r="A5066" s="71" t="s">
        <v>7576</v>
      </c>
      <c r="B5066" s="73">
        <v>542726</v>
      </c>
      <c r="C5066" s="71" t="s">
        <v>7577</v>
      </c>
      <c r="D5066" s="71" t="s">
        <v>176</v>
      </c>
    </row>
    <row r="5067" spans="1:4" ht="44" thickBot="1" x14ac:dyDescent="0.4">
      <c r="A5067" s="71" t="s">
        <v>7578</v>
      </c>
      <c r="B5067" s="73">
        <v>542727</v>
      </c>
      <c r="C5067" s="71" t="s">
        <v>7579</v>
      </c>
      <c r="D5067" s="71" t="s">
        <v>171</v>
      </c>
    </row>
    <row r="5068" spans="1:4" ht="73" thickBot="1" x14ac:dyDescent="0.4">
      <c r="A5068" s="71" t="s">
        <v>7580</v>
      </c>
      <c r="B5068" s="73">
        <v>542728</v>
      </c>
      <c r="C5068" s="71" t="s">
        <v>7581</v>
      </c>
      <c r="D5068" s="71" t="s">
        <v>284</v>
      </c>
    </row>
    <row r="5069" spans="1:4" ht="44" thickBot="1" x14ac:dyDescent="0.4">
      <c r="A5069" s="71" t="s">
        <v>7582</v>
      </c>
      <c r="B5069" s="73">
        <v>542729</v>
      </c>
      <c r="C5069" s="71" t="s">
        <v>7583</v>
      </c>
      <c r="D5069" s="71" t="s">
        <v>185</v>
      </c>
    </row>
    <row r="5070" spans="1:4" ht="58.5" thickBot="1" x14ac:dyDescent="0.4">
      <c r="A5070" s="71" t="s">
        <v>7584</v>
      </c>
      <c r="B5070" s="73">
        <v>542730</v>
      </c>
      <c r="C5070" s="71" t="s">
        <v>7585</v>
      </c>
      <c r="D5070" s="71"/>
    </row>
    <row r="5071" spans="1:4" ht="73" thickBot="1" x14ac:dyDescent="0.4">
      <c r="A5071" s="71" t="s">
        <v>7586</v>
      </c>
      <c r="B5071" s="73">
        <v>542747</v>
      </c>
      <c r="C5071" s="71" t="s">
        <v>7587</v>
      </c>
      <c r="D5071" s="71"/>
    </row>
    <row r="5072" spans="1:4" ht="44" thickBot="1" x14ac:dyDescent="0.4">
      <c r="A5072" s="71" t="s">
        <v>7588</v>
      </c>
      <c r="B5072" s="73">
        <v>542752</v>
      </c>
      <c r="C5072" s="71" t="s">
        <v>7589</v>
      </c>
      <c r="D5072" s="71" t="s">
        <v>1772</v>
      </c>
    </row>
    <row r="5073" spans="1:4" ht="58.5" thickBot="1" x14ac:dyDescent="0.4">
      <c r="A5073" s="71" t="s">
        <v>7590</v>
      </c>
      <c r="B5073" s="73">
        <v>542753</v>
      </c>
      <c r="C5073" s="71" t="s">
        <v>7591</v>
      </c>
      <c r="D5073" s="71" t="s">
        <v>204</v>
      </c>
    </row>
    <row r="5074" spans="1:4" ht="73" thickBot="1" x14ac:dyDescent="0.4">
      <c r="A5074" s="71" t="s">
        <v>7592</v>
      </c>
      <c r="B5074" s="73">
        <v>542758</v>
      </c>
      <c r="C5074" s="71" t="s">
        <v>7593</v>
      </c>
      <c r="D5074" s="71"/>
    </row>
    <row r="5075" spans="1:4" ht="73" thickBot="1" x14ac:dyDescent="0.4">
      <c r="A5075" s="71" t="s">
        <v>7594</v>
      </c>
      <c r="B5075" s="73">
        <v>542759</v>
      </c>
      <c r="C5075" s="71" t="s">
        <v>7595</v>
      </c>
      <c r="D5075" s="71" t="s">
        <v>187</v>
      </c>
    </row>
    <row r="5076" spans="1:4" ht="58.5" thickBot="1" x14ac:dyDescent="0.4">
      <c r="A5076" s="71" t="s">
        <v>7596</v>
      </c>
      <c r="B5076" s="73">
        <v>542760</v>
      </c>
      <c r="C5076" s="71" t="s">
        <v>7597</v>
      </c>
      <c r="D5076" s="71" t="s">
        <v>213</v>
      </c>
    </row>
    <row r="5077" spans="1:4" ht="58.5" thickBot="1" x14ac:dyDescent="0.4">
      <c r="A5077" s="71" t="s">
        <v>7598</v>
      </c>
      <c r="B5077" s="73">
        <v>542765</v>
      </c>
      <c r="C5077" s="71" t="s">
        <v>7599</v>
      </c>
      <c r="D5077" s="71" t="s">
        <v>1337</v>
      </c>
    </row>
    <row r="5078" spans="1:4" ht="58.5" thickBot="1" x14ac:dyDescent="0.4">
      <c r="A5078" s="71" t="s">
        <v>7600</v>
      </c>
      <c r="B5078" s="73">
        <v>542770</v>
      </c>
      <c r="C5078" s="71" t="s">
        <v>7601</v>
      </c>
      <c r="D5078" s="71" t="s">
        <v>156</v>
      </c>
    </row>
    <row r="5079" spans="1:4" ht="58.5" thickBot="1" x14ac:dyDescent="0.4">
      <c r="A5079" s="71" t="s">
        <v>7602</v>
      </c>
      <c r="B5079" s="73">
        <v>542771</v>
      </c>
      <c r="C5079" s="71" t="s">
        <v>7603</v>
      </c>
      <c r="D5079" s="71" t="s">
        <v>352</v>
      </c>
    </row>
    <row r="5080" spans="1:4" ht="58.5" thickBot="1" x14ac:dyDescent="0.4">
      <c r="A5080" s="71" t="s">
        <v>7604</v>
      </c>
      <c r="B5080" s="73">
        <v>542772</v>
      </c>
      <c r="C5080" s="71" t="s">
        <v>7605</v>
      </c>
      <c r="D5080" s="71" t="s">
        <v>153</v>
      </c>
    </row>
    <row r="5081" spans="1:4" ht="44" thickBot="1" x14ac:dyDescent="0.4">
      <c r="A5081" s="71" t="s">
        <v>7606</v>
      </c>
      <c r="B5081" s="73">
        <v>542773</v>
      </c>
      <c r="C5081" s="71" t="s">
        <v>7607</v>
      </c>
      <c r="D5081" s="71" t="s">
        <v>153</v>
      </c>
    </row>
    <row r="5082" spans="1:4" ht="44" thickBot="1" x14ac:dyDescent="0.4">
      <c r="A5082" s="71" t="s">
        <v>7608</v>
      </c>
      <c r="B5082" s="73">
        <v>542774</v>
      </c>
      <c r="C5082" s="71" t="s">
        <v>7609</v>
      </c>
      <c r="D5082" s="71" t="s">
        <v>187</v>
      </c>
    </row>
    <row r="5083" spans="1:4" ht="44" thickBot="1" x14ac:dyDescent="0.4">
      <c r="A5083" s="71" t="s">
        <v>7610</v>
      </c>
      <c r="B5083" s="73">
        <v>542801</v>
      </c>
      <c r="C5083" s="71" t="s">
        <v>7611</v>
      </c>
      <c r="D5083" s="71" t="s">
        <v>178</v>
      </c>
    </row>
    <row r="5084" spans="1:4" ht="73" thickBot="1" x14ac:dyDescent="0.4">
      <c r="A5084" s="71" t="s">
        <v>7612</v>
      </c>
      <c r="B5084" s="73">
        <v>542802</v>
      </c>
      <c r="C5084" s="71" t="s">
        <v>7613</v>
      </c>
      <c r="D5084" s="71" t="s">
        <v>153</v>
      </c>
    </row>
    <row r="5085" spans="1:4" ht="58.5" thickBot="1" x14ac:dyDescent="0.4">
      <c r="A5085" s="71" t="s">
        <v>7614</v>
      </c>
      <c r="B5085" s="73">
        <v>542803</v>
      </c>
      <c r="C5085" s="71" t="s">
        <v>7615</v>
      </c>
      <c r="D5085" s="71" t="s">
        <v>192</v>
      </c>
    </row>
    <row r="5086" spans="1:4" ht="203.5" thickBot="1" x14ac:dyDescent="0.4">
      <c r="A5086" s="71" t="s">
        <v>7616</v>
      </c>
      <c r="B5086" s="73">
        <v>542804</v>
      </c>
      <c r="C5086" s="71" t="s">
        <v>7617</v>
      </c>
      <c r="D5086" s="71"/>
    </row>
    <row r="5087" spans="1:4" ht="232.5" thickBot="1" x14ac:dyDescent="0.4">
      <c r="A5087" s="71" t="s">
        <v>7618</v>
      </c>
      <c r="B5087" s="73">
        <v>542805</v>
      </c>
      <c r="C5087" s="71" t="s">
        <v>7619</v>
      </c>
      <c r="D5087" s="71"/>
    </row>
    <row r="5088" spans="1:4" ht="189" thickBot="1" x14ac:dyDescent="0.4">
      <c r="A5088" s="71" t="s">
        <v>7620</v>
      </c>
      <c r="B5088" s="73">
        <v>542806</v>
      </c>
      <c r="C5088" s="71" t="s">
        <v>7621</v>
      </c>
      <c r="D5088" s="71"/>
    </row>
    <row r="5089" spans="1:4" ht="232.5" thickBot="1" x14ac:dyDescent="0.4">
      <c r="A5089" s="71" t="s">
        <v>7622</v>
      </c>
      <c r="B5089" s="73">
        <v>542807</v>
      </c>
      <c r="C5089" s="71" t="s">
        <v>7623</v>
      </c>
      <c r="D5089" s="71"/>
    </row>
    <row r="5090" spans="1:4" ht="218" thickBot="1" x14ac:dyDescent="0.4">
      <c r="A5090" s="71" t="s">
        <v>7624</v>
      </c>
      <c r="B5090" s="73">
        <v>542808</v>
      </c>
      <c r="C5090" s="71" t="s">
        <v>7625</v>
      </c>
      <c r="D5090" s="71"/>
    </row>
    <row r="5091" spans="1:4" ht="218" thickBot="1" x14ac:dyDescent="0.4">
      <c r="A5091" s="71" t="s">
        <v>7626</v>
      </c>
      <c r="B5091" s="73">
        <v>542809</v>
      </c>
      <c r="C5091" s="71" t="s">
        <v>7627</v>
      </c>
      <c r="D5091" s="71"/>
    </row>
    <row r="5092" spans="1:4" ht="174.5" thickBot="1" x14ac:dyDescent="0.4">
      <c r="A5092" s="71" t="s">
        <v>7628</v>
      </c>
      <c r="B5092" s="73">
        <v>542810</v>
      </c>
      <c r="C5092" s="71" t="s">
        <v>7629</v>
      </c>
      <c r="D5092" s="71"/>
    </row>
    <row r="5093" spans="1:4" ht="232.5" thickBot="1" x14ac:dyDescent="0.4">
      <c r="A5093" s="71" t="s">
        <v>7630</v>
      </c>
      <c r="B5093" s="73">
        <v>542811</v>
      </c>
      <c r="C5093" s="71" t="s">
        <v>7631</v>
      </c>
      <c r="D5093" s="71"/>
    </row>
    <row r="5094" spans="1:4" ht="58.5" thickBot="1" x14ac:dyDescent="0.4">
      <c r="A5094" s="71" t="s">
        <v>7632</v>
      </c>
      <c r="B5094" s="73">
        <v>542812</v>
      </c>
      <c r="C5094" s="71" t="s">
        <v>7633</v>
      </c>
      <c r="D5094" s="71" t="s">
        <v>330</v>
      </c>
    </row>
    <row r="5095" spans="1:4" ht="218" thickBot="1" x14ac:dyDescent="0.4">
      <c r="A5095" s="71" t="s">
        <v>7634</v>
      </c>
      <c r="B5095" s="73">
        <v>542813</v>
      </c>
      <c r="C5095" s="71" t="s">
        <v>7635</v>
      </c>
      <c r="D5095" s="71"/>
    </row>
    <row r="5096" spans="1:4" ht="261.5" thickBot="1" x14ac:dyDescent="0.4">
      <c r="A5096" s="71" t="s">
        <v>7636</v>
      </c>
      <c r="B5096" s="73">
        <v>542814</v>
      </c>
      <c r="C5096" s="71" t="s">
        <v>7637</v>
      </c>
      <c r="D5096" s="71"/>
    </row>
    <row r="5097" spans="1:4" ht="247" thickBot="1" x14ac:dyDescent="0.4">
      <c r="A5097" s="71" t="s">
        <v>7638</v>
      </c>
      <c r="B5097" s="73">
        <v>542815</v>
      </c>
      <c r="C5097" s="71" t="s">
        <v>7639</v>
      </c>
      <c r="D5097" s="71"/>
    </row>
    <row r="5098" spans="1:4" ht="232.5" thickBot="1" x14ac:dyDescent="0.4">
      <c r="A5098" s="71" t="s">
        <v>7640</v>
      </c>
      <c r="B5098" s="73">
        <v>542816</v>
      </c>
      <c r="C5098" s="71" t="s">
        <v>7641</v>
      </c>
      <c r="D5098" s="71"/>
    </row>
    <row r="5099" spans="1:4" ht="261.5" thickBot="1" x14ac:dyDescent="0.4">
      <c r="A5099" s="71" t="s">
        <v>7642</v>
      </c>
      <c r="B5099" s="73">
        <v>542817</v>
      </c>
      <c r="C5099" s="71" t="s">
        <v>7643</v>
      </c>
      <c r="D5099" s="71"/>
    </row>
    <row r="5100" spans="1:4" ht="247" thickBot="1" x14ac:dyDescent="0.4">
      <c r="A5100" s="71" t="s">
        <v>7644</v>
      </c>
      <c r="B5100" s="73">
        <v>542818</v>
      </c>
      <c r="C5100" s="71" t="s">
        <v>7645</v>
      </c>
      <c r="D5100" s="71"/>
    </row>
    <row r="5101" spans="1:4" ht="232.5" thickBot="1" x14ac:dyDescent="0.4">
      <c r="A5101" s="71" t="s">
        <v>7646</v>
      </c>
      <c r="B5101" s="73">
        <v>542819</v>
      </c>
      <c r="C5101" s="71" t="s">
        <v>7647</v>
      </c>
      <c r="D5101" s="71"/>
    </row>
    <row r="5102" spans="1:4" ht="232.5" thickBot="1" x14ac:dyDescent="0.4">
      <c r="A5102" s="71" t="s">
        <v>7648</v>
      </c>
      <c r="B5102" s="73">
        <v>542820</v>
      </c>
      <c r="C5102" s="71" t="s">
        <v>7649</v>
      </c>
      <c r="D5102" s="71"/>
    </row>
    <row r="5103" spans="1:4" ht="102" thickBot="1" x14ac:dyDescent="0.4">
      <c r="A5103" s="71" t="s">
        <v>7650</v>
      </c>
      <c r="B5103" s="73">
        <v>542830</v>
      </c>
      <c r="C5103" s="71" t="s">
        <v>7651</v>
      </c>
      <c r="D5103" s="71" t="s">
        <v>1173</v>
      </c>
    </row>
    <row r="5104" spans="1:4" ht="203.5" thickBot="1" x14ac:dyDescent="0.4">
      <c r="A5104" s="71" t="s">
        <v>7652</v>
      </c>
      <c r="B5104" s="73">
        <v>542836</v>
      </c>
      <c r="C5104" s="71" t="s">
        <v>7653</v>
      </c>
      <c r="D5104" s="71"/>
    </row>
    <row r="5105" spans="1:4" ht="189" thickBot="1" x14ac:dyDescent="0.4">
      <c r="A5105" s="71" t="s">
        <v>7654</v>
      </c>
      <c r="B5105" s="73">
        <v>542837</v>
      </c>
      <c r="C5105" s="71" t="s">
        <v>7655</v>
      </c>
      <c r="D5105" s="71"/>
    </row>
    <row r="5106" spans="1:4" ht="247" thickBot="1" x14ac:dyDescent="0.4">
      <c r="A5106" s="71" t="s">
        <v>7656</v>
      </c>
      <c r="B5106" s="73">
        <v>542838</v>
      </c>
      <c r="C5106" s="71" t="s">
        <v>7657</v>
      </c>
      <c r="D5106" s="71"/>
    </row>
    <row r="5107" spans="1:4" ht="189" thickBot="1" x14ac:dyDescent="0.4">
      <c r="A5107" s="71" t="s">
        <v>7658</v>
      </c>
      <c r="B5107" s="73">
        <v>542839</v>
      </c>
      <c r="C5107" s="71" t="s">
        <v>7659</v>
      </c>
      <c r="D5107" s="71"/>
    </row>
    <row r="5108" spans="1:4" ht="247" thickBot="1" x14ac:dyDescent="0.4">
      <c r="A5108" s="71" t="s">
        <v>7660</v>
      </c>
      <c r="B5108" s="73">
        <v>542840</v>
      </c>
      <c r="C5108" s="71" t="s">
        <v>7661</v>
      </c>
      <c r="D5108" s="71"/>
    </row>
    <row r="5109" spans="1:4" ht="247" thickBot="1" x14ac:dyDescent="0.4">
      <c r="A5109" s="71" t="s">
        <v>7662</v>
      </c>
      <c r="B5109" s="73">
        <v>542841</v>
      </c>
      <c r="C5109" s="71" t="s">
        <v>7663</v>
      </c>
      <c r="D5109" s="71"/>
    </row>
    <row r="5110" spans="1:4" ht="189" thickBot="1" x14ac:dyDescent="0.4">
      <c r="A5110" s="71" t="s">
        <v>7664</v>
      </c>
      <c r="B5110" s="73">
        <v>542842</v>
      </c>
      <c r="C5110" s="71" t="s">
        <v>7665</v>
      </c>
      <c r="D5110" s="71"/>
    </row>
    <row r="5111" spans="1:4" ht="203.5" thickBot="1" x14ac:dyDescent="0.4">
      <c r="A5111" s="71" t="s">
        <v>7666</v>
      </c>
      <c r="B5111" s="73">
        <v>542843</v>
      </c>
      <c r="C5111" s="71" t="s">
        <v>7667</v>
      </c>
      <c r="D5111" s="71"/>
    </row>
    <row r="5112" spans="1:4" ht="218" thickBot="1" x14ac:dyDescent="0.4">
      <c r="A5112" s="71" t="s">
        <v>7668</v>
      </c>
      <c r="B5112" s="73">
        <v>542844</v>
      </c>
      <c r="C5112" s="71" t="s">
        <v>7669</v>
      </c>
      <c r="D5112" s="71"/>
    </row>
    <row r="5113" spans="1:4" ht="203.5" thickBot="1" x14ac:dyDescent="0.4">
      <c r="A5113" s="71" t="s">
        <v>7670</v>
      </c>
      <c r="B5113" s="73">
        <v>542845</v>
      </c>
      <c r="C5113" s="71" t="s">
        <v>7671</v>
      </c>
      <c r="D5113" s="71"/>
    </row>
    <row r="5114" spans="1:4" ht="247" thickBot="1" x14ac:dyDescent="0.4">
      <c r="A5114" s="71" t="s">
        <v>7672</v>
      </c>
      <c r="B5114" s="73">
        <v>542846</v>
      </c>
      <c r="C5114" s="71" t="s">
        <v>7673</v>
      </c>
      <c r="D5114" s="71"/>
    </row>
    <row r="5115" spans="1:4" ht="174.5" thickBot="1" x14ac:dyDescent="0.4">
      <c r="A5115" s="71" t="s">
        <v>7674</v>
      </c>
      <c r="B5115" s="73">
        <v>542847</v>
      </c>
      <c r="C5115" s="71" t="s">
        <v>7675</v>
      </c>
      <c r="D5115" s="71"/>
    </row>
    <row r="5116" spans="1:4" ht="232.5" thickBot="1" x14ac:dyDescent="0.4">
      <c r="A5116" s="71" t="s">
        <v>7676</v>
      </c>
      <c r="B5116" s="73">
        <v>542848</v>
      </c>
      <c r="C5116" s="71" t="s">
        <v>7677</v>
      </c>
      <c r="D5116" s="71"/>
    </row>
    <row r="5117" spans="1:4" ht="218" thickBot="1" x14ac:dyDescent="0.4">
      <c r="A5117" s="71" t="s">
        <v>7678</v>
      </c>
      <c r="B5117" s="73">
        <v>542849</v>
      </c>
      <c r="C5117" s="71" t="s">
        <v>7679</v>
      </c>
      <c r="D5117" s="71"/>
    </row>
    <row r="5118" spans="1:4" ht="73" thickBot="1" x14ac:dyDescent="0.4">
      <c r="A5118" s="71" t="s">
        <v>7680</v>
      </c>
      <c r="B5118" s="73">
        <v>542850</v>
      </c>
      <c r="C5118" s="71" t="s">
        <v>7681</v>
      </c>
      <c r="D5118" s="71" t="s">
        <v>284</v>
      </c>
    </row>
    <row r="5119" spans="1:4" ht="44" thickBot="1" x14ac:dyDescent="0.4">
      <c r="A5119" s="71" t="s">
        <v>7682</v>
      </c>
      <c r="B5119" s="73">
        <v>542851</v>
      </c>
      <c r="C5119" s="71" t="s">
        <v>7683</v>
      </c>
      <c r="D5119" s="71" t="s">
        <v>254</v>
      </c>
    </row>
    <row r="5120" spans="1:4" ht="58.5" thickBot="1" x14ac:dyDescent="0.4">
      <c r="A5120" s="71" t="s">
        <v>7684</v>
      </c>
      <c r="B5120" s="73">
        <v>542852</v>
      </c>
      <c r="C5120" s="71" t="s">
        <v>7685</v>
      </c>
      <c r="D5120" s="71" t="s">
        <v>869</v>
      </c>
    </row>
    <row r="5121" spans="1:4" ht="58.5" thickBot="1" x14ac:dyDescent="0.4">
      <c r="A5121" s="71" t="s">
        <v>7686</v>
      </c>
      <c r="B5121" s="73">
        <v>542857</v>
      </c>
      <c r="C5121" s="71" t="s">
        <v>7687</v>
      </c>
      <c r="D5121" s="71" t="s">
        <v>665</v>
      </c>
    </row>
    <row r="5122" spans="1:4" ht="58.5" thickBot="1" x14ac:dyDescent="0.4">
      <c r="A5122" s="71" t="s">
        <v>7688</v>
      </c>
      <c r="B5122" s="73">
        <v>542862</v>
      </c>
      <c r="C5122" s="71" t="s">
        <v>7689</v>
      </c>
      <c r="D5122" s="71" t="s">
        <v>185</v>
      </c>
    </row>
    <row r="5123" spans="1:4" ht="73" thickBot="1" x14ac:dyDescent="0.4">
      <c r="A5123" s="71" t="s">
        <v>7690</v>
      </c>
      <c r="B5123" s="73">
        <v>542863</v>
      </c>
      <c r="C5123" s="71" t="s">
        <v>7691</v>
      </c>
      <c r="D5123" s="71"/>
    </row>
    <row r="5124" spans="1:4" ht="73" thickBot="1" x14ac:dyDescent="0.4">
      <c r="A5124" s="71" t="s">
        <v>7692</v>
      </c>
      <c r="B5124" s="73">
        <v>542864</v>
      </c>
      <c r="C5124" s="71" t="s">
        <v>7693</v>
      </c>
      <c r="D5124" s="71" t="s">
        <v>256</v>
      </c>
    </row>
    <row r="5125" spans="1:4" ht="58.5" thickBot="1" x14ac:dyDescent="0.4">
      <c r="A5125" s="71" t="s">
        <v>7694</v>
      </c>
      <c r="B5125" s="73">
        <v>542865</v>
      </c>
      <c r="C5125" s="71" t="s">
        <v>7695</v>
      </c>
      <c r="D5125" s="71" t="s">
        <v>365</v>
      </c>
    </row>
    <row r="5126" spans="1:4" ht="44" thickBot="1" x14ac:dyDescent="0.4">
      <c r="A5126" s="71" t="s">
        <v>7696</v>
      </c>
      <c r="B5126" s="73">
        <v>542866</v>
      </c>
      <c r="C5126" s="71" t="s">
        <v>7697</v>
      </c>
      <c r="D5126" s="71" t="s">
        <v>153</v>
      </c>
    </row>
    <row r="5127" spans="1:4" ht="29.5" thickBot="1" x14ac:dyDescent="0.4">
      <c r="A5127" s="71" t="s">
        <v>7698</v>
      </c>
      <c r="B5127" s="73">
        <v>542867</v>
      </c>
      <c r="C5127" s="71" t="s">
        <v>7699</v>
      </c>
      <c r="D5127" s="71" t="s">
        <v>488</v>
      </c>
    </row>
    <row r="5128" spans="1:4" ht="58.5" thickBot="1" x14ac:dyDescent="0.4">
      <c r="A5128" s="71" t="s">
        <v>7700</v>
      </c>
      <c r="B5128" s="73">
        <v>542904</v>
      </c>
      <c r="C5128" s="71" t="s">
        <v>7701</v>
      </c>
      <c r="D5128" s="71" t="s">
        <v>488</v>
      </c>
    </row>
    <row r="5129" spans="1:4" ht="58.5" thickBot="1" x14ac:dyDescent="0.4">
      <c r="A5129" s="71" t="s">
        <v>7702</v>
      </c>
      <c r="B5129" s="73">
        <v>542905</v>
      </c>
      <c r="C5129" s="71" t="s">
        <v>7703</v>
      </c>
      <c r="D5129" s="71" t="s">
        <v>468</v>
      </c>
    </row>
    <row r="5130" spans="1:4" ht="58.5" thickBot="1" x14ac:dyDescent="0.4">
      <c r="A5130" s="71" t="s">
        <v>7704</v>
      </c>
      <c r="B5130" s="73">
        <v>542906</v>
      </c>
      <c r="C5130" s="71" t="s">
        <v>7705</v>
      </c>
      <c r="D5130" s="71" t="s">
        <v>187</v>
      </c>
    </row>
    <row r="5131" spans="1:4" ht="73" thickBot="1" x14ac:dyDescent="0.4">
      <c r="A5131" s="71" t="s">
        <v>7706</v>
      </c>
      <c r="B5131" s="73">
        <v>542907</v>
      </c>
      <c r="C5131" s="71" t="s">
        <v>7707</v>
      </c>
      <c r="D5131" s="71" t="s">
        <v>290</v>
      </c>
    </row>
    <row r="5132" spans="1:4" ht="58.5" thickBot="1" x14ac:dyDescent="0.4">
      <c r="A5132" s="71" t="s">
        <v>7708</v>
      </c>
      <c r="B5132" s="73">
        <v>542910</v>
      </c>
      <c r="C5132" s="71" t="s">
        <v>7709</v>
      </c>
      <c r="D5132" s="71" t="s">
        <v>605</v>
      </c>
    </row>
    <row r="5133" spans="1:4" ht="44" thickBot="1" x14ac:dyDescent="0.4">
      <c r="A5133" s="71" t="s">
        <v>7710</v>
      </c>
      <c r="B5133" s="73">
        <v>542911</v>
      </c>
      <c r="C5133" s="71" t="s">
        <v>7711</v>
      </c>
      <c r="D5133" s="71" t="s">
        <v>187</v>
      </c>
    </row>
    <row r="5134" spans="1:4" ht="44" thickBot="1" x14ac:dyDescent="0.4">
      <c r="A5134" s="71" t="s">
        <v>7712</v>
      </c>
      <c r="B5134" s="73">
        <v>542918</v>
      </c>
      <c r="C5134" s="71" t="s">
        <v>7713</v>
      </c>
      <c r="D5134" s="71" t="s">
        <v>359</v>
      </c>
    </row>
    <row r="5135" spans="1:4" ht="58.5" thickBot="1" x14ac:dyDescent="0.4">
      <c r="A5135" s="71" t="s">
        <v>7714</v>
      </c>
      <c r="B5135" s="73">
        <v>542919</v>
      </c>
      <c r="C5135" s="71" t="s">
        <v>7715</v>
      </c>
      <c r="D5135" s="71" t="s">
        <v>359</v>
      </c>
    </row>
    <row r="5136" spans="1:4" ht="58.5" thickBot="1" x14ac:dyDescent="0.4">
      <c r="A5136" s="71" t="s">
        <v>7716</v>
      </c>
      <c r="B5136" s="73">
        <v>542920</v>
      </c>
      <c r="C5136" s="71" t="s">
        <v>7717</v>
      </c>
      <c r="D5136" s="71" t="s">
        <v>314</v>
      </c>
    </row>
    <row r="5137" spans="1:4" ht="73" thickBot="1" x14ac:dyDescent="0.4">
      <c r="A5137" s="71" t="s">
        <v>7718</v>
      </c>
      <c r="B5137" s="73">
        <v>542921</v>
      </c>
      <c r="C5137" s="71" t="s">
        <v>7719</v>
      </c>
      <c r="D5137" s="71"/>
    </row>
    <row r="5138" spans="1:4" ht="102" thickBot="1" x14ac:dyDescent="0.4">
      <c r="A5138" s="71" t="s">
        <v>7720</v>
      </c>
      <c r="B5138" s="73">
        <v>542922</v>
      </c>
      <c r="C5138" s="71" t="s">
        <v>7721</v>
      </c>
      <c r="D5138" s="71"/>
    </row>
    <row r="5139" spans="1:4" ht="58.5" thickBot="1" x14ac:dyDescent="0.4">
      <c r="A5139" s="71" t="s">
        <v>7722</v>
      </c>
      <c r="B5139" s="73">
        <v>542923</v>
      </c>
      <c r="C5139" s="71" t="s">
        <v>7723</v>
      </c>
      <c r="D5139" s="71" t="s">
        <v>156</v>
      </c>
    </row>
    <row r="5140" spans="1:4" ht="44" thickBot="1" x14ac:dyDescent="0.4">
      <c r="A5140" s="71" t="s">
        <v>7724</v>
      </c>
      <c r="B5140" s="73">
        <v>542924</v>
      </c>
      <c r="C5140" s="71" t="s">
        <v>7725</v>
      </c>
      <c r="D5140" s="71" t="s">
        <v>159</v>
      </c>
    </row>
    <row r="5141" spans="1:4" ht="58.5" thickBot="1" x14ac:dyDescent="0.4">
      <c r="A5141" s="71" t="s">
        <v>7726</v>
      </c>
      <c r="B5141" s="73">
        <v>542931</v>
      </c>
      <c r="C5141" s="71" t="s">
        <v>7727</v>
      </c>
      <c r="D5141" s="71" t="s">
        <v>187</v>
      </c>
    </row>
    <row r="5142" spans="1:4" ht="58.5" thickBot="1" x14ac:dyDescent="0.4">
      <c r="A5142" s="71" t="s">
        <v>7728</v>
      </c>
      <c r="B5142" s="73">
        <v>542932</v>
      </c>
      <c r="C5142" s="71" t="s">
        <v>7729</v>
      </c>
      <c r="D5142" s="71" t="s">
        <v>650</v>
      </c>
    </row>
    <row r="5143" spans="1:4" ht="58.5" thickBot="1" x14ac:dyDescent="0.4">
      <c r="A5143" s="71" t="s">
        <v>7730</v>
      </c>
      <c r="B5143" s="73">
        <v>542933</v>
      </c>
      <c r="C5143" s="71" t="s">
        <v>7731</v>
      </c>
      <c r="D5143" s="71" t="s">
        <v>1409</v>
      </c>
    </row>
    <row r="5144" spans="1:4" ht="58.5" thickBot="1" x14ac:dyDescent="0.4">
      <c r="A5144" s="71" t="s">
        <v>7732</v>
      </c>
      <c r="B5144" s="73">
        <v>542934</v>
      </c>
      <c r="C5144" s="71" t="s">
        <v>7733</v>
      </c>
      <c r="D5144" s="71" t="s">
        <v>208</v>
      </c>
    </row>
    <row r="5145" spans="1:4" ht="73" thickBot="1" x14ac:dyDescent="0.4">
      <c r="A5145" s="71" t="s">
        <v>7734</v>
      </c>
      <c r="B5145" s="73">
        <v>542935</v>
      </c>
      <c r="C5145" s="71" t="s">
        <v>7735</v>
      </c>
      <c r="D5145" s="71" t="s">
        <v>230</v>
      </c>
    </row>
    <row r="5146" spans="1:4" ht="44" thickBot="1" x14ac:dyDescent="0.4">
      <c r="A5146" s="71" t="s">
        <v>7736</v>
      </c>
      <c r="B5146" s="73">
        <v>542938</v>
      </c>
      <c r="C5146" s="71" t="s">
        <v>7737</v>
      </c>
      <c r="D5146" s="71" t="s">
        <v>577</v>
      </c>
    </row>
    <row r="5147" spans="1:4" ht="58.5" thickBot="1" x14ac:dyDescent="0.4">
      <c r="A5147" s="71" t="s">
        <v>7738</v>
      </c>
      <c r="B5147" s="73">
        <v>543064</v>
      </c>
      <c r="C5147" s="71" t="s">
        <v>7739</v>
      </c>
      <c r="D5147" s="71" t="s">
        <v>208</v>
      </c>
    </row>
    <row r="5148" spans="1:4" ht="44" thickBot="1" x14ac:dyDescent="0.4">
      <c r="A5148" s="71" t="s">
        <v>7740</v>
      </c>
      <c r="B5148" s="73">
        <v>543065</v>
      </c>
      <c r="C5148" s="71" t="s">
        <v>7741</v>
      </c>
      <c r="D5148" s="71" t="s">
        <v>355</v>
      </c>
    </row>
    <row r="5149" spans="1:4" ht="73" thickBot="1" x14ac:dyDescent="0.4">
      <c r="A5149" s="71" t="s">
        <v>7742</v>
      </c>
      <c r="B5149" s="73">
        <v>543066</v>
      </c>
      <c r="C5149" s="71" t="s">
        <v>7743</v>
      </c>
      <c r="D5149" s="71" t="s">
        <v>187</v>
      </c>
    </row>
    <row r="5150" spans="1:4" ht="232.5" thickBot="1" x14ac:dyDescent="0.4">
      <c r="A5150" s="71" t="s">
        <v>7744</v>
      </c>
      <c r="B5150" s="73">
        <v>543144</v>
      </c>
      <c r="C5150" s="71" t="s">
        <v>7745</v>
      </c>
      <c r="D5150" s="71"/>
    </row>
    <row r="5151" spans="1:4" ht="218" thickBot="1" x14ac:dyDescent="0.4">
      <c r="A5151" s="71" t="s">
        <v>7746</v>
      </c>
      <c r="B5151" s="73">
        <v>543145</v>
      </c>
      <c r="C5151" s="71" t="s">
        <v>7747</v>
      </c>
      <c r="D5151" s="71"/>
    </row>
    <row r="5152" spans="1:4" ht="232.5" thickBot="1" x14ac:dyDescent="0.4">
      <c r="A5152" s="71" t="s">
        <v>7744</v>
      </c>
      <c r="B5152" s="73">
        <v>543146</v>
      </c>
      <c r="C5152" s="71" t="s">
        <v>7748</v>
      </c>
      <c r="D5152" s="71"/>
    </row>
    <row r="5153" spans="1:4" ht="247" thickBot="1" x14ac:dyDescent="0.4">
      <c r="A5153" s="71" t="s">
        <v>7749</v>
      </c>
      <c r="B5153" s="73">
        <v>543147</v>
      </c>
      <c r="C5153" s="71" t="s">
        <v>7750</v>
      </c>
      <c r="D5153" s="71"/>
    </row>
    <row r="5154" spans="1:4" ht="247" thickBot="1" x14ac:dyDescent="0.4">
      <c r="A5154" s="71" t="s">
        <v>7749</v>
      </c>
      <c r="B5154" s="73">
        <v>543148</v>
      </c>
      <c r="C5154" s="71" t="s">
        <v>7751</v>
      </c>
      <c r="D5154" s="71"/>
    </row>
    <row r="5155" spans="1:4" ht="189" thickBot="1" x14ac:dyDescent="0.4">
      <c r="A5155" s="71" t="s">
        <v>7752</v>
      </c>
      <c r="B5155" s="73">
        <v>543149</v>
      </c>
      <c r="C5155" s="71" t="s">
        <v>7753</v>
      </c>
      <c r="D5155" s="71"/>
    </row>
    <row r="5156" spans="1:4" ht="189" thickBot="1" x14ac:dyDescent="0.4">
      <c r="A5156" s="71" t="s">
        <v>7754</v>
      </c>
      <c r="B5156" s="73">
        <v>543150</v>
      </c>
      <c r="C5156" s="71" t="s">
        <v>7755</v>
      </c>
      <c r="D5156" s="71"/>
    </row>
    <row r="5157" spans="1:4" ht="203.5" thickBot="1" x14ac:dyDescent="0.4">
      <c r="A5157" s="71" t="s">
        <v>7756</v>
      </c>
      <c r="B5157" s="73">
        <v>543151</v>
      </c>
      <c r="C5157" s="71" t="s">
        <v>7757</v>
      </c>
      <c r="D5157" s="71"/>
    </row>
    <row r="5158" spans="1:4" ht="232.5" thickBot="1" x14ac:dyDescent="0.4">
      <c r="A5158" s="71" t="s">
        <v>7758</v>
      </c>
      <c r="B5158" s="73">
        <v>543152</v>
      </c>
      <c r="C5158" s="71" t="s">
        <v>7759</v>
      </c>
      <c r="D5158" s="71"/>
    </row>
    <row r="5159" spans="1:4" ht="203.5" thickBot="1" x14ac:dyDescent="0.4">
      <c r="A5159" s="71" t="s">
        <v>7760</v>
      </c>
      <c r="B5159" s="73">
        <v>543153</v>
      </c>
      <c r="C5159" s="71" t="s">
        <v>7761</v>
      </c>
      <c r="D5159" s="71"/>
    </row>
    <row r="5160" spans="1:4" ht="232.5" thickBot="1" x14ac:dyDescent="0.4">
      <c r="A5160" s="71" t="s">
        <v>7758</v>
      </c>
      <c r="B5160" s="73">
        <v>543154</v>
      </c>
      <c r="C5160" s="71" t="s">
        <v>7762</v>
      </c>
      <c r="D5160" s="71"/>
    </row>
    <row r="5161" spans="1:4" ht="247" thickBot="1" x14ac:dyDescent="0.4">
      <c r="A5161" s="71" t="s">
        <v>7763</v>
      </c>
      <c r="B5161" s="73">
        <v>543155</v>
      </c>
      <c r="C5161" s="71" t="s">
        <v>7764</v>
      </c>
      <c r="D5161" s="71"/>
    </row>
    <row r="5162" spans="1:4" ht="203.5" thickBot="1" x14ac:dyDescent="0.4">
      <c r="A5162" s="71" t="s">
        <v>7765</v>
      </c>
      <c r="B5162" s="73">
        <v>543156</v>
      </c>
      <c r="C5162" s="71" t="s">
        <v>7766</v>
      </c>
      <c r="D5162" s="71"/>
    </row>
    <row r="5163" spans="1:4" ht="247" thickBot="1" x14ac:dyDescent="0.4">
      <c r="A5163" s="71" t="s">
        <v>7763</v>
      </c>
      <c r="B5163" s="73">
        <v>543168</v>
      </c>
      <c r="C5163" s="71" t="s">
        <v>7767</v>
      </c>
      <c r="D5163" s="71"/>
    </row>
    <row r="5164" spans="1:4" ht="203.5" thickBot="1" x14ac:dyDescent="0.4">
      <c r="A5164" s="71" t="s">
        <v>7765</v>
      </c>
      <c r="B5164" s="73">
        <v>543169</v>
      </c>
      <c r="C5164" s="71" t="s">
        <v>7768</v>
      </c>
      <c r="D5164" s="71"/>
    </row>
    <row r="5165" spans="1:4" ht="218" thickBot="1" x14ac:dyDescent="0.4">
      <c r="A5165" s="71" t="s">
        <v>7746</v>
      </c>
      <c r="B5165" s="73">
        <v>543170</v>
      </c>
      <c r="C5165" s="71" t="s">
        <v>7769</v>
      </c>
      <c r="D5165" s="71"/>
    </row>
    <row r="5166" spans="1:4" ht="73" thickBot="1" x14ac:dyDescent="0.4">
      <c r="A5166" s="71" t="s">
        <v>7770</v>
      </c>
      <c r="B5166" s="73">
        <v>543171</v>
      </c>
      <c r="C5166" s="71" t="s">
        <v>7771</v>
      </c>
      <c r="D5166" s="71" t="s">
        <v>284</v>
      </c>
    </row>
    <row r="5167" spans="1:4" ht="58.5" thickBot="1" x14ac:dyDescent="0.4">
      <c r="A5167" s="71" t="s">
        <v>7772</v>
      </c>
      <c r="B5167" s="73">
        <v>543172</v>
      </c>
      <c r="C5167" s="71" t="s">
        <v>7773</v>
      </c>
      <c r="D5167" s="71" t="s">
        <v>178</v>
      </c>
    </row>
    <row r="5168" spans="1:4" ht="218" thickBot="1" x14ac:dyDescent="0.4">
      <c r="A5168" s="71" t="s">
        <v>7774</v>
      </c>
      <c r="B5168" s="73">
        <v>543173</v>
      </c>
      <c r="C5168" s="71" t="s">
        <v>7775</v>
      </c>
      <c r="D5168" s="71"/>
    </row>
    <row r="5169" spans="1:4" ht="203.5" thickBot="1" x14ac:dyDescent="0.4">
      <c r="A5169" s="71" t="s">
        <v>7776</v>
      </c>
      <c r="B5169" s="73">
        <v>543174</v>
      </c>
      <c r="C5169" s="71" t="s">
        <v>7777</v>
      </c>
      <c r="D5169" s="71"/>
    </row>
    <row r="5170" spans="1:4" ht="232.5" thickBot="1" x14ac:dyDescent="0.4">
      <c r="A5170" s="71" t="s">
        <v>7778</v>
      </c>
      <c r="B5170" s="73">
        <v>543175</v>
      </c>
      <c r="C5170" s="71" t="s">
        <v>7779</v>
      </c>
      <c r="D5170" s="71"/>
    </row>
    <row r="5171" spans="1:4" ht="232.5" thickBot="1" x14ac:dyDescent="0.4">
      <c r="A5171" s="71" t="s">
        <v>7780</v>
      </c>
      <c r="B5171" s="73">
        <v>543176</v>
      </c>
      <c r="C5171" s="71" t="s">
        <v>7781</v>
      </c>
      <c r="D5171" s="71"/>
    </row>
    <row r="5172" spans="1:4" ht="232.5" thickBot="1" x14ac:dyDescent="0.4">
      <c r="A5172" s="71" t="s">
        <v>7782</v>
      </c>
      <c r="B5172" s="73">
        <v>543177</v>
      </c>
      <c r="C5172" s="71" t="s">
        <v>7783</v>
      </c>
      <c r="D5172" s="71"/>
    </row>
    <row r="5173" spans="1:4" ht="232.5" thickBot="1" x14ac:dyDescent="0.4">
      <c r="A5173" s="71" t="s">
        <v>7784</v>
      </c>
      <c r="B5173" s="73">
        <v>543178</v>
      </c>
      <c r="C5173" s="71" t="s">
        <v>7785</v>
      </c>
      <c r="D5173" s="71"/>
    </row>
    <row r="5174" spans="1:4" ht="232.5" thickBot="1" x14ac:dyDescent="0.4">
      <c r="A5174" s="71" t="s">
        <v>7786</v>
      </c>
      <c r="B5174" s="73">
        <v>543179</v>
      </c>
      <c r="C5174" s="71" t="s">
        <v>7787</v>
      </c>
      <c r="D5174" s="71"/>
    </row>
    <row r="5175" spans="1:4" ht="247" thickBot="1" x14ac:dyDescent="0.4">
      <c r="A5175" s="71" t="s">
        <v>7788</v>
      </c>
      <c r="B5175" s="73">
        <v>543180</v>
      </c>
      <c r="C5175" s="71" t="s">
        <v>7789</v>
      </c>
      <c r="D5175" s="71"/>
    </row>
    <row r="5176" spans="1:4" ht="218" thickBot="1" x14ac:dyDescent="0.4">
      <c r="A5176" s="71" t="s">
        <v>7790</v>
      </c>
      <c r="B5176" s="73">
        <v>543181</v>
      </c>
      <c r="C5176" s="71" t="s">
        <v>7791</v>
      </c>
      <c r="D5176" s="71"/>
    </row>
    <row r="5177" spans="1:4" ht="247" thickBot="1" x14ac:dyDescent="0.4">
      <c r="A5177" s="71" t="s">
        <v>7792</v>
      </c>
      <c r="B5177" s="73">
        <v>543182</v>
      </c>
      <c r="C5177" s="71" t="s">
        <v>7793</v>
      </c>
      <c r="D5177" s="71"/>
    </row>
    <row r="5178" spans="1:4" ht="247" thickBot="1" x14ac:dyDescent="0.4">
      <c r="A5178" s="71" t="s">
        <v>7794</v>
      </c>
      <c r="B5178" s="73">
        <v>543183</v>
      </c>
      <c r="C5178" s="71" t="s">
        <v>7795</v>
      </c>
      <c r="D5178" s="71"/>
    </row>
    <row r="5179" spans="1:4" ht="247" thickBot="1" x14ac:dyDescent="0.4">
      <c r="A5179" s="71" t="s">
        <v>7796</v>
      </c>
      <c r="B5179" s="73">
        <v>543184</v>
      </c>
      <c r="C5179" s="71" t="s">
        <v>7797</v>
      </c>
      <c r="D5179" s="71"/>
    </row>
    <row r="5180" spans="1:4" ht="247" thickBot="1" x14ac:dyDescent="0.4">
      <c r="A5180" s="71" t="s">
        <v>7798</v>
      </c>
      <c r="B5180" s="73">
        <v>543185</v>
      </c>
      <c r="C5180" s="71" t="s">
        <v>7799</v>
      </c>
      <c r="D5180" s="71"/>
    </row>
    <row r="5181" spans="1:4" ht="203.5" thickBot="1" x14ac:dyDescent="0.4">
      <c r="A5181" s="71" t="s">
        <v>7800</v>
      </c>
      <c r="B5181" s="73">
        <v>543186</v>
      </c>
      <c r="C5181" s="71" t="s">
        <v>7801</v>
      </c>
      <c r="D5181" s="71"/>
    </row>
    <row r="5182" spans="1:4" ht="87.5" thickBot="1" x14ac:dyDescent="0.4">
      <c r="A5182" s="71" t="s">
        <v>7802</v>
      </c>
      <c r="B5182" s="73">
        <v>543187</v>
      </c>
      <c r="C5182" s="71" t="s">
        <v>7803</v>
      </c>
      <c r="D5182" s="71" t="s">
        <v>213</v>
      </c>
    </row>
    <row r="5183" spans="1:4" ht="73" thickBot="1" x14ac:dyDescent="0.4">
      <c r="A5183" s="71" t="s">
        <v>7804</v>
      </c>
      <c r="B5183" s="73">
        <v>543193</v>
      </c>
      <c r="C5183" s="71" t="s">
        <v>7805</v>
      </c>
      <c r="D5183" s="71" t="s">
        <v>491</v>
      </c>
    </row>
    <row r="5184" spans="1:4" ht="73" thickBot="1" x14ac:dyDescent="0.4">
      <c r="A5184" s="71" t="s">
        <v>7806</v>
      </c>
      <c r="B5184" s="73">
        <v>543194</v>
      </c>
      <c r="C5184" s="71" t="s">
        <v>7807</v>
      </c>
      <c r="D5184" s="71" t="s">
        <v>7123</v>
      </c>
    </row>
    <row r="5185" spans="1:4" ht="58.5" thickBot="1" x14ac:dyDescent="0.4">
      <c r="A5185" s="71" t="s">
        <v>7808</v>
      </c>
      <c r="B5185" s="73">
        <v>543207</v>
      </c>
      <c r="C5185" s="71" t="s">
        <v>7809</v>
      </c>
      <c r="D5185" s="71" t="s">
        <v>314</v>
      </c>
    </row>
    <row r="5186" spans="1:4" ht="44" thickBot="1" x14ac:dyDescent="0.4">
      <c r="A5186" s="71" t="s">
        <v>7810</v>
      </c>
      <c r="B5186" s="73">
        <v>543208</v>
      </c>
      <c r="C5186" s="71" t="s">
        <v>7811</v>
      </c>
      <c r="D5186" s="71" t="s">
        <v>187</v>
      </c>
    </row>
    <row r="5187" spans="1:4" ht="44" thickBot="1" x14ac:dyDescent="0.4">
      <c r="A5187" s="71" t="s">
        <v>7812</v>
      </c>
      <c r="B5187" s="73">
        <v>543209</v>
      </c>
      <c r="C5187" s="71" t="s">
        <v>7813</v>
      </c>
      <c r="D5187" s="71" t="s">
        <v>159</v>
      </c>
    </row>
    <row r="5188" spans="1:4" ht="44" thickBot="1" x14ac:dyDescent="0.4">
      <c r="A5188" s="71" t="s">
        <v>7814</v>
      </c>
      <c r="B5188" s="73">
        <v>543210</v>
      </c>
      <c r="C5188" s="71" t="s">
        <v>7815</v>
      </c>
      <c r="D5188" s="71" t="s">
        <v>330</v>
      </c>
    </row>
    <row r="5189" spans="1:4" ht="44" thickBot="1" x14ac:dyDescent="0.4">
      <c r="A5189" s="71" t="s">
        <v>7816</v>
      </c>
      <c r="B5189" s="73">
        <v>543211</v>
      </c>
      <c r="C5189" s="71" t="s">
        <v>7817</v>
      </c>
      <c r="D5189" s="71" t="s">
        <v>1090</v>
      </c>
    </row>
    <row r="5190" spans="1:4" ht="29.5" thickBot="1" x14ac:dyDescent="0.4">
      <c r="A5190" s="71" t="s">
        <v>7818</v>
      </c>
      <c r="B5190" s="73">
        <v>543212</v>
      </c>
      <c r="C5190" s="71" t="s">
        <v>7819</v>
      </c>
      <c r="D5190" s="71" t="s">
        <v>1216</v>
      </c>
    </row>
    <row r="5191" spans="1:4" ht="44" thickBot="1" x14ac:dyDescent="0.4">
      <c r="A5191" s="71" t="s">
        <v>7820</v>
      </c>
      <c r="B5191" s="73">
        <v>543213</v>
      </c>
      <c r="C5191" s="71" t="s">
        <v>7821</v>
      </c>
      <c r="D5191" s="71" t="s">
        <v>330</v>
      </c>
    </row>
    <row r="5192" spans="1:4" ht="58.5" thickBot="1" x14ac:dyDescent="0.4">
      <c r="A5192" s="71" t="s">
        <v>7822</v>
      </c>
      <c r="B5192" s="73">
        <v>543214</v>
      </c>
      <c r="C5192" s="71" t="s">
        <v>7823</v>
      </c>
      <c r="D5192" s="71" t="s">
        <v>525</v>
      </c>
    </row>
    <row r="5193" spans="1:4" ht="73" thickBot="1" x14ac:dyDescent="0.4">
      <c r="A5193" s="71" t="s">
        <v>7824</v>
      </c>
      <c r="B5193" s="73">
        <v>543217</v>
      </c>
      <c r="C5193" s="71" t="s">
        <v>7825</v>
      </c>
      <c r="D5193" s="71"/>
    </row>
    <row r="5194" spans="1:4" ht="73" thickBot="1" x14ac:dyDescent="0.4">
      <c r="A5194" s="71" t="s">
        <v>7826</v>
      </c>
      <c r="B5194" s="73">
        <v>543218</v>
      </c>
      <c r="C5194" s="71" t="s">
        <v>7827</v>
      </c>
      <c r="D5194" s="71" t="s">
        <v>256</v>
      </c>
    </row>
    <row r="5195" spans="1:4" ht="116.5" thickBot="1" x14ac:dyDescent="0.4">
      <c r="A5195" s="71" t="s">
        <v>7828</v>
      </c>
      <c r="B5195" s="73">
        <v>543219</v>
      </c>
      <c r="C5195" s="71" t="s">
        <v>7829</v>
      </c>
      <c r="D5195" s="71"/>
    </row>
    <row r="5196" spans="1:4" ht="73" thickBot="1" x14ac:dyDescent="0.4">
      <c r="A5196" s="71" t="s">
        <v>7830</v>
      </c>
      <c r="B5196" s="73">
        <v>543220</v>
      </c>
      <c r="C5196" s="71" t="s">
        <v>7831</v>
      </c>
      <c r="D5196" s="71" t="s">
        <v>640</v>
      </c>
    </row>
    <row r="5197" spans="1:4" ht="44" thickBot="1" x14ac:dyDescent="0.4">
      <c r="A5197" s="71" t="s">
        <v>7832</v>
      </c>
      <c r="B5197" s="73">
        <v>543221</v>
      </c>
      <c r="C5197" s="71" t="s">
        <v>7833</v>
      </c>
      <c r="D5197" s="71"/>
    </row>
    <row r="5198" spans="1:4" ht="44" thickBot="1" x14ac:dyDescent="0.4">
      <c r="A5198" s="71" t="s">
        <v>7834</v>
      </c>
      <c r="B5198" s="73">
        <v>543222</v>
      </c>
      <c r="C5198" s="71" t="s">
        <v>7835</v>
      </c>
      <c r="D5198" s="71" t="s">
        <v>293</v>
      </c>
    </row>
    <row r="5199" spans="1:4" ht="44" thickBot="1" x14ac:dyDescent="0.4">
      <c r="A5199" s="71" t="s">
        <v>7836</v>
      </c>
      <c r="B5199" s="73">
        <v>543223</v>
      </c>
      <c r="C5199" s="71" t="s">
        <v>3889</v>
      </c>
      <c r="D5199" s="71" t="s">
        <v>336</v>
      </c>
    </row>
    <row r="5200" spans="1:4" ht="44" thickBot="1" x14ac:dyDescent="0.4">
      <c r="A5200" s="71" t="s">
        <v>7837</v>
      </c>
      <c r="B5200" s="73">
        <v>543224</v>
      </c>
      <c r="C5200" s="71" t="s">
        <v>7838</v>
      </c>
      <c r="D5200" s="71"/>
    </row>
    <row r="5201" spans="1:4" ht="58.5" thickBot="1" x14ac:dyDescent="0.4">
      <c r="A5201" s="71" t="s">
        <v>7839</v>
      </c>
      <c r="B5201" s="73">
        <v>543225</v>
      </c>
      <c r="C5201" s="71" t="s">
        <v>7840</v>
      </c>
      <c r="D5201" s="71"/>
    </row>
    <row r="5202" spans="1:4" ht="102" thickBot="1" x14ac:dyDescent="0.4">
      <c r="A5202" s="71" t="s">
        <v>7841</v>
      </c>
      <c r="B5202" s="73">
        <v>543226</v>
      </c>
      <c r="C5202" s="71" t="s">
        <v>7842</v>
      </c>
      <c r="D5202" s="71"/>
    </row>
    <row r="5203" spans="1:4" ht="58.5" thickBot="1" x14ac:dyDescent="0.4">
      <c r="A5203" s="71" t="s">
        <v>7843</v>
      </c>
      <c r="B5203" s="73">
        <v>543227</v>
      </c>
      <c r="C5203" s="71" t="s">
        <v>7844</v>
      </c>
      <c r="D5203" s="71" t="s">
        <v>156</v>
      </c>
    </row>
    <row r="5204" spans="1:4" ht="58.5" thickBot="1" x14ac:dyDescent="0.4">
      <c r="A5204" s="71" t="s">
        <v>7845</v>
      </c>
      <c r="B5204" s="73">
        <v>543228</v>
      </c>
      <c r="C5204" s="71" t="s">
        <v>7846</v>
      </c>
      <c r="D5204" s="71" t="s">
        <v>176</v>
      </c>
    </row>
    <row r="5205" spans="1:4" ht="44" thickBot="1" x14ac:dyDescent="0.4">
      <c r="A5205" s="71" t="s">
        <v>7847</v>
      </c>
      <c r="B5205" s="73">
        <v>543230</v>
      </c>
      <c r="C5205" s="71" t="s">
        <v>7848</v>
      </c>
      <c r="D5205" s="71" t="s">
        <v>468</v>
      </c>
    </row>
    <row r="5206" spans="1:4" ht="29.5" thickBot="1" x14ac:dyDescent="0.4">
      <c r="A5206" s="71" t="s">
        <v>7849</v>
      </c>
      <c r="B5206" s="73">
        <v>543231</v>
      </c>
      <c r="C5206" s="71" t="s">
        <v>7850</v>
      </c>
      <c r="D5206" s="71" t="s">
        <v>665</v>
      </c>
    </row>
    <row r="5207" spans="1:4" ht="87.5" thickBot="1" x14ac:dyDescent="0.4">
      <c r="A5207" s="71" t="s">
        <v>7851</v>
      </c>
      <c r="B5207" s="73">
        <v>543232</v>
      </c>
      <c r="C5207" s="71" t="s">
        <v>7852</v>
      </c>
      <c r="D5207" s="71" t="s">
        <v>153</v>
      </c>
    </row>
    <row r="5208" spans="1:4" ht="58.5" thickBot="1" x14ac:dyDescent="0.4">
      <c r="A5208" s="71" t="s">
        <v>7853</v>
      </c>
      <c r="B5208" s="73">
        <v>543233</v>
      </c>
      <c r="C5208" s="71" t="s">
        <v>7854</v>
      </c>
      <c r="D5208" s="71" t="s">
        <v>330</v>
      </c>
    </row>
    <row r="5209" spans="1:4" ht="58.5" thickBot="1" x14ac:dyDescent="0.4">
      <c r="A5209" s="71" t="s">
        <v>7855</v>
      </c>
      <c r="B5209" s="73">
        <v>543234</v>
      </c>
      <c r="C5209" s="71" t="s">
        <v>7856</v>
      </c>
      <c r="D5209" s="71" t="s">
        <v>156</v>
      </c>
    </row>
    <row r="5210" spans="1:4" ht="44" thickBot="1" x14ac:dyDescent="0.4">
      <c r="A5210" s="71" t="s">
        <v>7857</v>
      </c>
      <c r="B5210" s="73">
        <v>543235</v>
      </c>
      <c r="C5210" s="71" t="s">
        <v>7858</v>
      </c>
      <c r="D5210" s="71" t="s">
        <v>153</v>
      </c>
    </row>
    <row r="5211" spans="1:4" ht="44" thickBot="1" x14ac:dyDescent="0.4">
      <c r="A5211" s="71" t="s">
        <v>7859</v>
      </c>
      <c r="B5211" s="73">
        <v>543236</v>
      </c>
      <c r="C5211" s="71" t="s">
        <v>7860</v>
      </c>
      <c r="D5211" s="71" t="s">
        <v>178</v>
      </c>
    </row>
    <row r="5212" spans="1:4" ht="58.5" thickBot="1" x14ac:dyDescent="0.4">
      <c r="A5212" s="71" t="s">
        <v>7861</v>
      </c>
      <c r="B5212" s="73">
        <v>543237</v>
      </c>
      <c r="C5212" s="71" t="s">
        <v>7862</v>
      </c>
      <c r="D5212" s="71" t="s">
        <v>643</v>
      </c>
    </row>
    <row r="5213" spans="1:4" ht="73" thickBot="1" x14ac:dyDescent="0.4">
      <c r="A5213" s="71" t="s">
        <v>7863</v>
      </c>
      <c r="B5213" s="73">
        <v>543238</v>
      </c>
      <c r="C5213" s="71" t="s">
        <v>7864</v>
      </c>
      <c r="D5213" s="71" t="s">
        <v>2575</v>
      </c>
    </row>
    <row r="5214" spans="1:4" ht="44" thickBot="1" x14ac:dyDescent="0.4">
      <c r="A5214" s="71" t="s">
        <v>7865</v>
      </c>
      <c r="B5214" s="73">
        <v>543239</v>
      </c>
      <c r="C5214" s="71" t="s">
        <v>7866</v>
      </c>
      <c r="D5214" s="71" t="s">
        <v>290</v>
      </c>
    </row>
    <row r="5215" spans="1:4" ht="58.5" thickBot="1" x14ac:dyDescent="0.4">
      <c r="A5215" s="71" t="s">
        <v>7867</v>
      </c>
      <c r="B5215" s="73">
        <v>543240</v>
      </c>
      <c r="C5215" s="71" t="s">
        <v>7868</v>
      </c>
      <c r="D5215" s="71" t="s">
        <v>568</v>
      </c>
    </row>
    <row r="5216" spans="1:4" ht="73" thickBot="1" x14ac:dyDescent="0.4">
      <c r="A5216" s="71" t="s">
        <v>7869</v>
      </c>
      <c r="B5216" s="73">
        <v>543241</v>
      </c>
      <c r="C5216" s="71" t="s">
        <v>7870</v>
      </c>
      <c r="D5216" s="71" t="s">
        <v>256</v>
      </c>
    </row>
    <row r="5217" spans="1:4" ht="73" thickBot="1" x14ac:dyDescent="0.4">
      <c r="A5217" s="71" t="s">
        <v>7871</v>
      </c>
      <c r="B5217" s="73">
        <v>543242</v>
      </c>
      <c r="C5217" s="71" t="s">
        <v>7872</v>
      </c>
      <c r="D5217" s="71" t="s">
        <v>256</v>
      </c>
    </row>
    <row r="5218" spans="1:4" ht="58.5" thickBot="1" x14ac:dyDescent="0.4">
      <c r="A5218" s="71" t="s">
        <v>7873</v>
      </c>
      <c r="B5218" s="73">
        <v>543243</v>
      </c>
      <c r="C5218" s="71" t="s">
        <v>7874</v>
      </c>
      <c r="D5218" s="71" t="s">
        <v>488</v>
      </c>
    </row>
    <row r="5219" spans="1:4" ht="58.5" thickBot="1" x14ac:dyDescent="0.4">
      <c r="A5219" s="71" t="s">
        <v>7875</v>
      </c>
      <c r="B5219" s="73">
        <v>543244</v>
      </c>
      <c r="C5219" s="71" t="s">
        <v>7876</v>
      </c>
      <c r="D5219" s="71" t="s">
        <v>185</v>
      </c>
    </row>
    <row r="5220" spans="1:4" ht="73" thickBot="1" x14ac:dyDescent="0.4">
      <c r="A5220" s="71" t="s">
        <v>7877</v>
      </c>
      <c r="B5220" s="73">
        <v>500270</v>
      </c>
      <c r="C5220" s="71" t="s">
        <v>7878</v>
      </c>
      <c r="D5220" s="71" t="s">
        <v>7879</v>
      </c>
    </row>
    <row r="5221" spans="1:4" ht="87.5" thickBot="1" x14ac:dyDescent="0.4">
      <c r="A5221" s="71" t="s">
        <v>7880</v>
      </c>
      <c r="B5221" s="73">
        <v>503685</v>
      </c>
      <c r="C5221" s="71" t="s">
        <v>7881</v>
      </c>
      <c r="D5221" s="74" t="s">
        <v>7882</v>
      </c>
    </row>
    <row r="5222" spans="1:4" ht="44" thickBot="1" x14ac:dyDescent="0.4">
      <c r="A5222" s="71" t="s">
        <v>7883</v>
      </c>
      <c r="B5222" s="73">
        <v>505100</v>
      </c>
      <c r="C5222" s="71" t="s">
        <v>7884</v>
      </c>
      <c r="D5222" s="74" t="s">
        <v>7885</v>
      </c>
    </row>
    <row r="5223" spans="1:4" ht="58.5" thickBot="1" x14ac:dyDescent="0.4">
      <c r="A5223" s="71" t="s">
        <v>7886</v>
      </c>
      <c r="B5223" s="73">
        <v>506580</v>
      </c>
      <c r="C5223" s="71" t="s">
        <v>7887</v>
      </c>
      <c r="D5223" s="71" t="s">
        <v>7888</v>
      </c>
    </row>
    <row r="5224" spans="1:4" ht="58.5" thickBot="1" x14ac:dyDescent="0.4">
      <c r="A5224" s="71" t="s">
        <v>7889</v>
      </c>
      <c r="B5224" s="73">
        <v>509069</v>
      </c>
      <c r="C5224" s="71" t="s">
        <v>7890</v>
      </c>
      <c r="D5224" s="71" t="s">
        <v>7891</v>
      </c>
    </row>
    <row r="5225" spans="1:4" ht="29.5" thickBot="1" x14ac:dyDescent="0.4">
      <c r="A5225" s="71" t="s">
        <v>7892</v>
      </c>
      <c r="B5225" s="73">
        <v>509960</v>
      </c>
      <c r="C5225" s="71" t="s">
        <v>7893</v>
      </c>
      <c r="D5225" s="71" t="s">
        <v>7894</v>
      </c>
    </row>
    <row r="5226" spans="1:4" ht="58.5" thickBot="1" x14ac:dyDescent="0.4">
      <c r="A5226" s="71" t="s">
        <v>7895</v>
      </c>
      <c r="B5226" s="73">
        <v>511016</v>
      </c>
      <c r="C5226" s="71" t="s">
        <v>7896</v>
      </c>
      <c r="D5226" s="71" t="s">
        <v>7897</v>
      </c>
    </row>
    <row r="5227" spans="1:4" ht="73" thickBot="1" x14ac:dyDescent="0.4">
      <c r="A5227" s="71" t="s">
        <v>7898</v>
      </c>
      <c r="B5227" s="73">
        <v>511194</v>
      </c>
      <c r="C5227" s="71" t="s">
        <v>7899</v>
      </c>
      <c r="D5227" s="71" t="s">
        <v>7123</v>
      </c>
    </row>
    <row r="5228" spans="1:4" ht="58.5" thickBot="1" x14ac:dyDescent="0.4">
      <c r="A5228" s="71" t="s">
        <v>7900</v>
      </c>
      <c r="B5228" s="73">
        <v>512097</v>
      </c>
      <c r="C5228" s="71" t="s">
        <v>7901</v>
      </c>
      <c r="D5228" s="71" t="s">
        <v>7902</v>
      </c>
    </row>
    <row r="5229" spans="1:4" ht="58.5" thickBot="1" x14ac:dyDescent="0.4">
      <c r="A5229" s="71" t="s">
        <v>7903</v>
      </c>
      <c r="B5229" s="73">
        <v>512115</v>
      </c>
      <c r="C5229" s="71" t="s">
        <v>7904</v>
      </c>
      <c r="D5229" s="71" t="s">
        <v>7902</v>
      </c>
    </row>
    <row r="5230" spans="1:4" ht="44" thickBot="1" x14ac:dyDescent="0.4">
      <c r="A5230" s="71" t="s">
        <v>7905</v>
      </c>
      <c r="B5230" s="73">
        <v>514260</v>
      </c>
      <c r="C5230" s="71" t="s">
        <v>7906</v>
      </c>
      <c r="D5230" s="71" t="s">
        <v>7879</v>
      </c>
    </row>
    <row r="5231" spans="1:4" ht="102" thickBot="1" x14ac:dyDescent="0.4">
      <c r="A5231" s="71" t="s">
        <v>7907</v>
      </c>
      <c r="B5231" s="73">
        <v>523309</v>
      </c>
      <c r="C5231" s="71" t="s">
        <v>7908</v>
      </c>
      <c r="D5231" s="71" t="s">
        <v>7909</v>
      </c>
    </row>
    <row r="5232" spans="1:4" ht="44" thickBot="1" x14ac:dyDescent="0.4">
      <c r="A5232" s="71" t="s">
        <v>7910</v>
      </c>
      <c r="B5232" s="73">
        <v>523868</v>
      </c>
      <c r="C5232" s="71" t="s">
        <v>7911</v>
      </c>
      <c r="D5232" s="71" t="s">
        <v>178</v>
      </c>
    </row>
    <row r="5233" spans="1:4" ht="44" thickBot="1" x14ac:dyDescent="0.4">
      <c r="A5233" s="71" t="s">
        <v>7912</v>
      </c>
      <c r="B5233" s="73">
        <v>524046</v>
      </c>
      <c r="C5233" s="71" t="s">
        <v>7913</v>
      </c>
      <c r="D5233" s="71" t="s">
        <v>7914</v>
      </c>
    </row>
    <row r="5234" spans="1:4" ht="29.5" thickBot="1" x14ac:dyDescent="0.4">
      <c r="A5234" s="71" t="s">
        <v>7915</v>
      </c>
      <c r="B5234" s="73">
        <v>526345</v>
      </c>
      <c r="C5234" s="71" t="s">
        <v>7916</v>
      </c>
      <c r="D5234" s="71" t="s">
        <v>230</v>
      </c>
    </row>
    <row r="5235" spans="1:4" ht="58.5" thickBot="1" x14ac:dyDescent="0.4">
      <c r="A5235" s="71" t="s">
        <v>7917</v>
      </c>
      <c r="B5235" s="73">
        <v>526468</v>
      </c>
      <c r="C5235" s="71" t="s">
        <v>7918</v>
      </c>
      <c r="D5235" s="71" t="s">
        <v>7919</v>
      </c>
    </row>
    <row r="5236" spans="1:4" ht="44" thickBot="1" x14ac:dyDescent="0.4">
      <c r="A5236" s="71" t="s">
        <v>7920</v>
      </c>
      <c r="B5236" s="73">
        <v>526677</v>
      </c>
      <c r="C5236" s="71" t="s">
        <v>7921</v>
      </c>
      <c r="D5236" s="71" t="s">
        <v>275</v>
      </c>
    </row>
    <row r="5237" spans="1:4" ht="58.5" thickBot="1" x14ac:dyDescent="0.4">
      <c r="A5237" s="71" t="s">
        <v>7922</v>
      </c>
      <c r="B5237" s="73">
        <v>526877</v>
      </c>
      <c r="C5237" s="71" t="s">
        <v>7923</v>
      </c>
      <c r="D5237" s="71" t="s">
        <v>7902</v>
      </c>
    </row>
    <row r="5238" spans="1:4" ht="44" thickBot="1" x14ac:dyDescent="0.4">
      <c r="A5238" s="71" t="s">
        <v>7924</v>
      </c>
      <c r="B5238" s="73">
        <v>530027</v>
      </c>
      <c r="C5238" s="71" t="s">
        <v>7925</v>
      </c>
      <c r="D5238" s="71" t="s">
        <v>384</v>
      </c>
    </row>
    <row r="5239" spans="1:4" ht="73" thickBot="1" x14ac:dyDescent="0.4">
      <c r="A5239" s="71" t="s">
        <v>7926</v>
      </c>
      <c r="B5239" s="73">
        <v>531240</v>
      </c>
      <c r="C5239" s="71" t="s">
        <v>7927</v>
      </c>
      <c r="D5239" s="71" t="s">
        <v>7902</v>
      </c>
    </row>
    <row r="5240" spans="1:4" ht="58.5" thickBot="1" x14ac:dyDescent="0.4">
      <c r="A5240" s="71" t="s">
        <v>7928</v>
      </c>
      <c r="B5240" s="73">
        <v>531399</v>
      </c>
      <c r="C5240" s="71" t="s">
        <v>7929</v>
      </c>
      <c r="D5240" s="74" t="s">
        <v>7885</v>
      </c>
    </row>
    <row r="5241" spans="1:4" ht="58.5" thickBot="1" x14ac:dyDescent="0.4">
      <c r="A5241" s="71" t="s">
        <v>7930</v>
      </c>
      <c r="B5241" s="73">
        <v>531812</v>
      </c>
      <c r="C5241" s="71" t="s">
        <v>7931</v>
      </c>
      <c r="D5241" s="71" t="s">
        <v>7897</v>
      </c>
    </row>
    <row r="5242" spans="1:4" ht="44" thickBot="1" x14ac:dyDescent="0.4">
      <c r="A5242" s="71" t="s">
        <v>7932</v>
      </c>
      <c r="B5242" s="73">
        <v>532019</v>
      </c>
      <c r="C5242" s="71" t="s">
        <v>7933</v>
      </c>
      <c r="D5242" s="71" t="s">
        <v>7934</v>
      </c>
    </row>
    <row r="5243" spans="1:4" ht="87.5" thickBot="1" x14ac:dyDescent="0.4">
      <c r="A5243" s="71" t="s">
        <v>7935</v>
      </c>
      <c r="B5243" s="73">
        <v>532335</v>
      </c>
      <c r="C5243" s="71" t="s">
        <v>7936</v>
      </c>
      <c r="D5243" s="71" t="s">
        <v>1988</v>
      </c>
    </row>
    <row r="5244" spans="1:4" ht="87.5" thickBot="1" x14ac:dyDescent="0.4">
      <c r="A5244" s="71" t="s">
        <v>7937</v>
      </c>
      <c r="B5244" s="73">
        <v>537709</v>
      </c>
      <c r="C5244" s="71" t="s">
        <v>7938</v>
      </c>
      <c r="D5244" s="71" t="s">
        <v>869</v>
      </c>
    </row>
    <row r="5245" spans="1:4" ht="44" thickBot="1" x14ac:dyDescent="0.4">
      <c r="A5245" s="71" t="s">
        <v>7939</v>
      </c>
      <c r="B5245" s="73">
        <v>543229</v>
      </c>
      <c r="C5245" s="71" t="s">
        <v>7940</v>
      </c>
      <c r="D5245" s="71" t="s">
        <v>7941</v>
      </c>
    </row>
    <row r="5246" spans="1:4" ht="44" thickBot="1" x14ac:dyDescent="0.4">
      <c r="A5246" s="71" t="s">
        <v>7942</v>
      </c>
      <c r="B5246" s="73">
        <v>543245</v>
      </c>
      <c r="C5246" s="71" t="s">
        <v>7943</v>
      </c>
      <c r="D5246" s="71" t="s">
        <v>208</v>
      </c>
    </row>
    <row r="5247" spans="1:4" ht="87.5" thickBot="1" x14ac:dyDescent="0.4">
      <c r="A5247" s="71" t="s">
        <v>7944</v>
      </c>
      <c r="B5247" s="73">
        <v>543246</v>
      </c>
      <c r="C5247" s="71" t="s">
        <v>7945</v>
      </c>
      <c r="D5247" s="71"/>
    </row>
    <row r="5248" spans="1:4" ht="73" thickBot="1" x14ac:dyDescent="0.4">
      <c r="A5248" s="71" t="s">
        <v>7946</v>
      </c>
      <c r="B5248" s="73">
        <v>543247</v>
      </c>
      <c r="C5248" s="71" t="s">
        <v>7947</v>
      </c>
      <c r="D5248" s="74" t="s">
        <v>7882</v>
      </c>
    </row>
    <row r="5249" spans="1:4" ht="58.5" thickBot="1" x14ac:dyDescent="0.4">
      <c r="A5249" s="71" t="s">
        <v>7948</v>
      </c>
      <c r="B5249" s="73">
        <v>543248</v>
      </c>
      <c r="C5249" s="71" t="s">
        <v>7949</v>
      </c>
      <c r="D5249" s="71" t="s">
        <v>659</v>
      </c>
    </row>
    <row r="5250" spans="1:4" ht="15" thickBot="1" x14ac:dyDescent="0.4">
      <c r="A5250" s="71" t="s">
        <v>7950</v>
      </c>
      <c r="B5250" s="73">
        <v>543249</v>
      </c>
      <c r="C5250" s="71" t="s">
        <v>7951</v>
      </c>
      <c r="D5250" s="74" t="s">
        <v>7952</v>
      </c>
    </row>
    <row r="5251" spans="1:4" ht="44" thickBot="1" x14ac:dyDescent="0.4">
      <c r="A5251" s="71" t="s">
        <v>7953</v>
      </c>
      <c r="B5251" s="73">
        <v>543251</v>
      </c>
      <c r="C5251" s="71" t="s">
        <v>7954</v>
      </c>
      <c r="D5251" s="74" t="s">
        <v>7952</v>
      </c>
    </row>
    <row r="5252" spans="1:4" ht="44" thickBot="1" x14ac:dyDescent="0.4">
      <c r="A5252" s="71" t="s">
        <v>7955</v>
      </c>
      <c r="B5252" s="73">
        <v>543252</v>
      </c>
      <c r="C5252" s="71" t="s">
        <v>7956</v>
      </c>
      <c r="D5252" s="71" t="s">
        <v>330</v>
      </c>
    </row>
    <row r="5253" spans="1:4" ht="73" thickBot="1" x14ac:dyDescent="0.4">
      <c r="A5253" s="71" t="s">
        <v>7957</v>
      </c>
      <c r="B5253" s="73">
        <v>543253</v>
      </c>
      <c r="C5253" s="71" t="s">
        <v>7958</v>
      </c>
      <c r="D5253" s="71" t="s">
        <v>230</v>
      </c>
    </row>
    <row r="5254" spans="1:4" ht="58.5" thickBot="1" x14ac:dyDescent="0.4">
      <c r="A5254" s="71" t="s">
        <v>7959</v>
      </c>
      <c r="B5254" s="73">
        <v>543254</v>
      </c>
      <c r="C5254" s="71" t="s">
        <v>7960</v>
      </c>
      <c r="D5254" s="71" t="s">
        <v>7961</v>
      </c>
    </row>
    <row r="5255" spans="1:4" ht="73" thickBot="1" x14ac:dyDescent="0.4">
      <c r="A5255" s="71" t="s">
        <v>7962</v>
      </c>
      <c r="B5255" s="73">
        <v>543255</v>
      </c>
      <c r="C5255" s="71" t="s">
        <v>7963</v>
      </c>
      <c r="D5255" s="71"/>
    </row>
    <row r="5256" spans="1:4" ht="73" thickBot="1" x14ac:dyDescent="0.4">
      <c r="A5256" s="71" t="s">
        <v>7964</v>
      </c>
      <c r="B5256" s="73">
        <v>543256</v>
      </c>
      <c r="C5256" s="71" t="s">
        <v>7965</v>
      </c>
      <c r="D5256" s="74" t="s">
        <v>7966</v>
      </c>
    </row>
    <row r="5257" spans="1:4" ht="73" thickBot="1" x14ac:dyDescent="0.4">
      <c r="A5257" s="71" t="s">
        <v>7967</v>
      </c>
      <c r="B5257" s="73">
        <v>543257</v>
      </c>
      <c r="C5257" s="71" t="s">
        <v>7968</v>
      </c>
      <c r="D5257" s="71" t="s">
        <v>7969</v>
      </c>
    </row>
    <row r="5258" spans="1:4" ht="44" thickBot="1" x14ac:dyDescent="0.4">
      <c r="A5258" s="71" t="s">
        <v>7970</v>
      </c>
      <c r="B5258" s="73">
        <v>543258</v>
      </c>
      <c r="C5258" s="71" t="s">
        <v>7971</v>
      </c>
      <c r="D5258" s="71" t="s">
        <v>7972</v>
      </c>
    </row>
    <row r="5259" spans="1:4" ht="73" thickBot="1" x14ac:dyDescent="0.4">
      <c r="A5259" s="71" t="s">
        <v>7973</v>
      </c>
      <c r="B5259" s="73">
        <v>543259</v>
      </c>
      <c r="C5259" s="71" t="s">
        <v>7974</v>
      </c>
      <c r="D5259" s="71" t="s">
        <v>7975</v>
      </c>
    </row>
    <row r="5260" spans="1:4" ht="58.5" thickBot="1" x14ac:dyDescent="0.4">
      <c r="A5260" s="71" t="s">
        <v>7976</v>
      </c>
      <c r="B5260" s="73">
        <v>543260</v>
      </c>
      <c r="C5260" s="71" t="s">
        <v>7977</v>
      </c>
      <c r="D5260" s="71" t="s">
        <v>935</v>
      </c>
    </row>
    <row r="5261" spans="1:4" ht="87.5" thickBot="1" x14ac:dyDescent="0.4">
      <c r="A5261" s="71" t="s">
        <v>7978</v>
      </c>
      <c r="B5261" s="73">
        <v>543261</v>
      </c>
      <c r="C5261" s="71" t="s">
        <v>7979</v>
      </c>
      <c r="D5261" s="74" t="s">
        <v>7980</v>
      </c>
    </row>
    <row r="5262" spans="1:4" ht="29.5" thickBot="1" x14ac:dyDescent="0.4">
      <c r="A5262" s="71" t="s">
        <v>7981</v>
      </c>
      <c r="B5262" s="73">
        <v>543262</v>
      </c>
      <c r="C5262" s="71" t="s">
        <v>7982</v>
      </c>
      <c r="D5262" s="71" t="s">
        <v>204</v>
      </c>
    </row>
    <row r="5263" spans="1:4" ht="58.5" thickBot="1" x14ac:dyDescent="0.4">
      <c r="A5263" s="71" t="s">
        <v>7983</v>
      </c>
      <c r="B5263" s="73">
        <v>543263</v>
      </c>
      <c r="C5263" s="71" t="s">
        <v>7984</v>
      </c>
      <c r="D5263" s="71" t="s">
        <v>7985</v>
      </c>
    </row>
    <row r="5264" spans="1:4" ht="58.5" thickBot="1" x14ac:dyDescent="0.4">
      <c r="A5264" s="71" t="s">
        <v>7986</v>
      </c>
      <c r="B5264" s="73">
        <v>543264</v>
      </c>
      <c r="C5264" s="71" t="s">
        <v>7987</v>
      </c>
      <c r="D5264" s="71" t="s">
        <v>7988</v>
      </c>
    </row>
    <row r="5265" spans="1:4" ht="58.5" thickBot="1" x14ac:dyDescent="0.4">
      <c r="A5265" s="71" t="s">
        <v>7989</v>
      </c>
      <c r="B5265" s="73">
        <v>543265</v>
      </c>
      <c r="C5265" s="71" t="s">
        <v>7990</v>
      </c>
      <c r="D5265" s="71" t="s">
        <v>1117</v>
      </c>
    </row>
    <row r="5266" spans="1:4" ht="58.5" thickBot="1" x14ac:dyDescent="0.4">
      <c r="A5266" s="71" t="s">
        <v>7991</v>
      </c>
      <c r="B5266" s="73">
        <v>543266</v>
      </c>
      <c r="C5266" s="71" t="s">
        <v>7992</v>
      </c>
      <c r="D5266" s="71" t="s">
        <v>7888</v>
      </c>
    </row>
    <row r="5267" spans="1:4" ht="58.5" thickBot="1" x14ac:dyDescent="0.4">
      <c r="A5267" s="71" t="s">
        <v>7993</v>
      </c>
      <c r="B5267" s="73">
        <v>543267</v>
      </c>
      <c r="C5267" s="71" t="s">
        <v>7994</v>
      </c>
      <c r="D5267" s="71" t="s">
        <v>869</v>
      </c>
    </row>
    <row r="5268" spans="1:4" ht="44" thickBot="1" x14ac:dyDescent="0.4">
      <c r="A5268" s="71" t="s">
        <v>7995</v>
      </c>
      <c r="B5268" s="73">
        <v>543269</v>
      </c>
      <c r="C5268" s="71" t="s">
        <v>7996</v>
      </c>
      <c r="D5268" s="74" t="s">
        <v>7997</v>
      </c>
    </row>
    <row r="5269" spans="1:4" ht="44" thickBot="1" x14ac:dyDescent="0.4">
      <c r="A5269" s="71" t="s">
        <v>7998</v>
      </c>
      <c r="B5269" s="73">
        <v>543270</v>
      </c>
      <c r="C5269" s="71" t="s">
        <v>7999</v>
      </c>
      <c r="D5269" s="71" t="s">
        <v>8000</v>
      </c>
    </row>
    <row r="5270" spans="1:4" ht="44" thickBot="1" x14ac:dyDescent="0.4">
      <c r="A5270" s="71" t="s">
        <v>8001</v>
      </c>
      <c r="B5270" s="73">
        <v>543271</v>
      </c>
      <c r="C5270" s="71" t="s">
        <v>8002</v>
      </c>
      <c r="D5270" s="71" t="s">
        <v>330</v>
      </c>
    </row>
    <row r="5271" spans="1:4" ht="58.5" thickBot="1" x14ac:dyDescent="0.4">
      <c r="A5271" s="71" t="s">
        <v>8003</v>
      </c>
      <c r="B5271" s="73">
        <v>543272</v>
      </c>
      <c r="C5271" s="71" t="s">
        <v>8004</v>
      </c>
      <c r="D5271" s="71" t="s">
        <v>8005</v>
      </c>
    </row>
    <row r="5272" spans="1:4" ht="87.5" thickBot="1" x14ac:dyDescent="0.4">
      <c r="A5272" s="71" t="s">
        <v>8006</v>
      </c>
      <c r="B5272" s="73">
        <v>543273</v>
      </c>
      <c r="C5272" s="71" t="s">
        <v>8007</v>
      </c>
      <c r="D5272" s="71" t="s">
        <v>1418</v>
      </c>
    </row>
    <row r="5273" spans="1:4" ht="44" thickBot="1" x14ac:dyDescent="0.4">
      <c r="A5273" s="71" t="s">
        <v>8008</v>
      </c>
      <c r="B5273" s="73">
        <v>543274</v>
      </c>
      <c r="C5273" s="71" t="s">
        <v>8009</v>
      </c>
      <c r="D5273" s="71" t="s">
        <v>7879</v>
      </c>
    </row>
    <row r="5274" spans="1:4" ht="44" thickBot="1" x14ac:dyDescent="0.4">
      <c r="A5274" s="71" t="s">
        <v>8010</v>
      </c>
      <c r="B5274" s="73">
        <v>543275</v>
      </c>
      <c r="C5274" s="71" t="s">
        <v>8011</v>
      </c>
      <c r="D5274" s="71" t="s">
        <v>330</v>
      </c>
    </row>
    <row r="5275" spans="1:4" ht="58.5" thickBot="1" x14ac:dyDescent="0.4">
      <c r="A5275" s="71" t="s">
        <v>8012</v>
      </c>
      <c r="B5275" s="73">
        <v>543276</v>
      </c>
      <c r="C5275" s="71" t="s">
        <v>8013</v>
      </c>
      <c r="D5275" s="74" t="s">
        <v>7885</v>
      </c>
    </row>
    <row r="5276" spans="1:4" ht="58.5" thickBot="1" x14ac:dyDescent="0.4">
      <c r="A5276" s="71" t="s">
        <v>8014</v>
      </c>
      <c r="B5276" s="73">
        <v>543277</v>
      </c>
      <c r="C5276" s="71" t="s">
        <v>8015</v>
      </c>
      <c r="D5276" s="71" t="s">
        <v>330</v>
      </c>
    </row>
    <row r="5277" spans="1:4" ht="58.5" thickBot="1" x14ac:dyDescent="0.4">
      <c r="A5277" s="71" t="s">
        <v>8016</v>
      </c>
      <c r="B5277" s="73">
        <v>543278</v>
      </c>
      <c r="C5277" s="71" t="s">
        <v>8017</v>
      </c>
      <c r="D5277" s="71" t="s">
        <v>7919</v>
      </c>
    </row>
    <row r="5278" spans="1:4" ht="58.5" thickBot="1" x14ac:dyDescent="0.4">
      <c r="A5278" s="71" t="s">
        <v>8018</v>
      </c>
      <c r="B5278" s="73">
        <v>543279</v>
      </c>
      <c r="C5278" s="71" t="s">
        <v>8019</v>
      </c>
      <c r="D5278" s="71" t="s">
        <v>8020</v>
      </c>
    </row>
    <row r="5279" spans="1:4" ht="44" thickBot="1" x14ac:dyDescent="0.4">
      <c r="A5279" s="71" t="s">
        <v>8021</v>
      </c>
      <c r="B5279" s="73">
        <v>543280</v>
      </c>
      <c r="C5279" s="71" t="s">
        <v>8022</v>
      </c>
      <c r="D5279" s="71" t="s">
        <v>8023</v>
      </c>
    </row>
    <row r="5280" spans="1:4" ht="58.5" thickBot="1" x14ac:dyDescent="0.4">
      <c r="A5280" s="71" t="s">
        <v>8024</v>
      </c>
      <c r="B5280" s="73">
        <v>543281</v>
      </c>
      <c r="C5280" s="71" t="s">
        <v>8025</v>
      </c>
      <c r="D5280" s="71" t="s">
        <v>8026</v>
      </c>
    </row>
    <row r="5281" spans="1:4" ht="44" thickBot="1" x14ac:dyDescent="0.4">
      <c r="A5281" s="71" t="s">
        <v>8027</v>
      </c>
      <c r="B5281" s="73">
        <v>543282</v>
      </c>
      <c r="C5281" s="71" t="s">
        <v>8028</v>
      </c>
      <c r="D5281" s="74" t="s">
        <v>7997</v>
      </c>
    </row>
    <row r="5282" spans="1:4" ht="58.5" thickBot="1" x14ac:dyDescent="0.4">
      <c r="A5282" s="71" t="s">
        <v>8029</v>
      </c>
      <c r="B5282" s="73">
        <v>543283</v>
      </c>
      <c r="C5282" s="71" t="s">
        <v>8030</v>
      </c>
      <c r="D5282" s="71" t="s">
        <v>659</v>
      </c>
    </row>
    <row r="5283" spans="1:4" ht="58.5" thickBot="1" x14ac:dyDescent="0.4">
      <c r="A5283" s="71" t="s">
        <v>8031</v>
      </c>
      <c r="B5283" s="73">
        <v>543284</v>
      </c>
      <c r="C5283" s="71" t="s">
        <v>8032</v>
      </c>
      <c r="D5283" s="71" t="s">
        <v>254</v>
      </c>
    </row>
    <row r="5284" spans="1:4" ht="44" thickBot="1" x14ac:dyDescent="0.4">
      <c r="A5284" s="71" t="s">
        <v>8033</v>
      </c>
      <c r="B5284" s="73">
        <v>543285</v>
      </c>
      <c r="C5284" s="71" t="s">
        <v>8034</v>
      </c>
      <c r="D5284" s="71" t="s">
        <v>8035</v>
      </c>
    </row>
    <row r="5285" spans="1:4" ht="73" thickBot="1" x14ac:dyDescent="0.4">
      <c r="A5285" s="71" t="s">
        <v>8036</v>
      </c>
      <c r="B5285" s="73">
        <v>543286</v>
      </c>
      <c r="C5285" s="71" t="s">
        <v>8037</v>
      </c>
      <c r="D5285" s="71" t="s">
        <v>250</v>
      </c>
    </row>
    <row r="5286" spans="1:4" ht="58.5" thickBot="1" x14ac:dyDescent="0.4">
      <c r="A5286" s="71" t="s">
        <v>8038</v>
      </c>
      <c r="B5286" s="73">
        <v>543287</v>
      </c>
      <c r="C5286" s="71" t="s">
        <v>8039</v>
      </c>
      <c r="D5286" s="74" t="s">
        <v>7952</v>
      </c>
    </row>
    <row r="5287" spans="1:4" ht="44" thickBot="1" x14ac:dyDescent="0.4">
      <c r="A5287" s="71" t="s">
        <v>8040</v>
      </c>
      <c r="B5287" s="73">
        <v>543288</v>
      </c>
      <c r="C5287" s="71" t="s">
        <v>1678</v>
      </c>
      <c r="D5287" s="74" t="s">
        <v>8041</v>
      </c>
    </row>
    <row r="5288" spans="1:4" ht="73" thickBot="1" x14ac:dyDescent="0.4">
      <c r="A5288" s="71" t="s">
        <v>8042</v>
      </c>
      <c r="B5288" s="73">
        <v>543289</v>
      </c>
      <c r="C5288" s="71" t="s">
        <v>8043</v>
      </c>
      <c r="D5288" s="71" t="s">
        <v>275</v>
      </c>
    </row>
    <row r="5289" spans="1:4" ht="87.5" thickBot="1" x14ac:dyDescent="0.4">
      <c r="A5289" s="71" t="s">
        <v>8044</v>
      </c>
      <c r="B5289" s="73">
        <v>543290</v>
      </c>
      <c r="C5289" s="71" t="s">
        <v>8045</v>
      </c>
      <c r="D5289" s="71" t="s">
        <v>8046</v>
      </c>
    </row>
    <row r="5290" spans="1:4" ht="73" thickBot="1" x14ac:dyDescent="0.4">
      <c r="A5290" s="71" t="s">
        <v>8047</v>
      </c>
      <c r="B5290" s="73">
        <v>543291</v>
      </c>
      <c r="C5290" s="71" t="s">
        <v>8048</v>
      </c>
      <c r="D5290" s="71"/>
    </row>
    <row r="5291" spans="1:4" ht="73" thickBot="1" x14ac:dyDescent="0.4">
      <c r="A5291" s="71" t="s">
        <v>8049</v>
      </c>
      <c r="B5291" s="73">
        <v>543292</v>
      </c>
      <c r="C5291" s="71" t="s">
        <v>8050</v>
      </c>
      <c r="D5291" s="71"/>
    </row>
    <row r="5292" spans="1:4" ht="58.5" thickBot="1" x14ac:dyDescent="0.4">
      <c r="A5292" s="71" t="s">
        <v>8051</v>
      </c>
      <c r="B5292" s="73">
        <v>543297</v>
      </c>
      <c r="C5292" s="71" t="s">
        <v>8052</v>
      </c>
      <c r="D5292" s="71" t="s">
        <v>213</v>
      </c>
    </row>
    <row r="5293" spans="1:4" ht="44" thickBot="1" x14ac:dyDescent="0.4">
      <c r="A5293" s="71" t="s">
        <v>8053</v>
      </c>
      <c r="B5293" s="73">
        <v>543298</v>
      </c>
      <c r="C5293" s="71" t="s">
        <v>8054</v>
      </c>
      <c r="D5293" s="71" t="s">
        <v>208</v>
      </c>
    </row>
    <row r="5294" spans="1:4" ht="73" thickBot="1" x14ac:dyDescent="0.4">
      <c r="A5294" s="71" t="s">
        <v>8055</v>
      </c>
      <c r="B5294" s="73">
        <v>543299</v>
      </c>
      <c r="C5294" s="71" t="s">
        <v>8056</v>
      </c>
      <c r="D5294" s="71" t="s">
        <v>8057</v>
      </c>
    </row>
    <row r="5295" spans="1:4" ht="73" thickBot="1" x14ac:dyDescent="0.4">
      <c r="A5295" s="71" t="s">
        <v>8058</v>
      </c>
      <c r="B5295" s="73">
        <v>543300</v>
      </c>
      <c r="C5295" s="71" t="s">
        <v>8059</v>
      </c>
      <c r="D5295" s="74" t="s">
        <v>7885</v>
      </c>
    </row>
    <row r="5296" spans="1:4" ht="44" thickBot="1" x14ac:dyDescent="0.4">
      <c r="A5296" s="71" t="s">
        <v>8060</v>
      </c>
      <c r="B5296" s="73">
        <v>543305</v>
      </c>
      <c r="C5296" s="71" t="s">
        <v>8061</v>
      </c>
      <c r="D5296" s="71" t="s">
        <v>254</v>
      </c>
    </row>
    <row r="5297" spans="1:4" ht="29.5" thickBot="1" x14ac:dyDescent="0.4">
      <c r="A5297" s="71" t="s">
        <v>8062</v>
      </c>
      <c r="B5297" s="73">
        <v>543306</v>
      </c>
      <c r="C5297" s="71" t="s">
        <v>8063</v>
      </c>
      <c r="D5297" s="71" t="s">
        <v>8064</v>
      </c>
    </row>
    <row r="5298" spans="1:4" ht="87.5" thickBot="1" x14ac:dyDescent="0.4">
      <c r="A5298" s="71" t="s">
        <v>8065</v>
      </c>
      <c r="B5298" s="73">
        <v>543308</v>
      </c>
      <c r="C5298" s="71" t="s">
        <v>8066</v>
      </c>
      <c r="D5298" s="71" t="s">
        <v>8067</v>
      </c>
    </row>
    <row r="5299" spans="1:4" ht="58.5" thickBot="1" x14ac:dyDescent="0.4">
      <c r="A5299" s="71" t="s">
        <v>8068</v>
      </c>
      <c r="B5299" s="73">
        <v>543309</v>
      </c>
      <c r="C5299" s="71" t="s">
        <v>8069</v>
      </c>
      <c r="D5299" s="74" t="s">
        <v>8070</v>
      </c>
    </row>
    <row r="5300" spans="1:4" ht="73" thickBot="1" x14ac:dyDescent="0.4">
      <c r="A5300" s="71" t="s">
        <v>8071</v>
      </c>
      <c r="B5300" s="73">
        <v>543310</v>
      </c>
      <c r="C5300" s="71" t="s">
        <v>8072</v>
      </c>
      <c r="D5300" s="71" t="s">
        <v>368</v>
      </c>
    </row>
    <row r="5301" spans="1:4" ht="58.5" thickBot="1" x14ac:dyDescent="0.4">
      <c r="A5301" s="71" t="s">
        <v>8073</v>
      </c>
      <c r="B5301" s="73">
        <v>543311</v>
      </c>
      <c r="C5301" s="71" t="s">
        <v>8074</v>
      </c>
      <c r="D5301" s="71" t="s">
        <v>7888</v>
      </c>
    </row>
    <row r="5302" spans="1:4" ht="58.5" thickBot="1" x14ac:dyDescent="0.4">
      <c r="A5302" s="71" t="s">
        <v>8075</v>
      </c>
      <c r="B5302" s="73">
        <v>543312</v>
      </c>
      <c r="C5302" s="71" t="s">
        <v>2093</v>
      </c>
      <c r="D5302" s="74" t="s">
        <v>7997</v>
      </c>
    </row>
    <row r="5303" spans="1:4" ht="44" thickBot="1" x14ac:dyDescent="0.4">
      <c r="A5303" s="71" t="s">
        <v>8076</v>
      </c>
      <c r="B5303" s="73">
        <v>543317</v>
      </c>
      <c r="C5303" s="71" t="s">
        <v>8077</v>
      </c>
      <c r="D5303" s="71" t="s">
        <v>8078</v>
      </c>
    </row>
    <row r="5304" spans="1:4" ht="73" thickBot="1" x14ac:dyDescent="0.4">
      <c r="A5304" s="71" t="s">
        <v>8079</v>
      </c>
      <c r="B5304" s="73">
        <v>543318</v>
      </c>
      <c r="C5304" s="71" t="s">
        <v>8080</v>
      </c>
      <c r="D5304" s="71" t="s">
        <v>218</v>
      </c>
    </row>
    <row r="5305" spans="1:4" ht="58.5" thickBot="1" x14ac:dyDescent="0.4">
      <c r="A5305" s="71" t="s">
        <v>8081</v>
      </c>
      <c r="B5305" s="73">
        <v>543319</v>
      </c>
      <c r="C5305" s="71" t="s">
        <v>8082</v>
      </c>
      <c r="D5305" s="71" t="s">
        <v>7902</v>
      </c>
    </row>
    <row r="5306" spans="1:4" ht="58.5" thickBot="1" x14ac:dyDescent="0.4">
      <c r="A5306" s="71" t="s">
        <v>8083</v>
      </c>
      <c r="B5306" s="73">
        <v>543320</v>
      </c>
      <c r="C5306" s="71" t="s">
        <v>8084</v>
      </c>
      <c r="D5306" s="71" t="s">
        <v>8085</v>
      </c>
    </row>
    <row r="5307" spans="1:4" ht="58.5" thickBot="1" x14ac:dyDescent="0.4">
      <c r="A5307" s="71" t="s">
        <v>8086</v>
      </c>
      <c r="B5307" s="73">
        <v>543321</v>
      </c>
      <c r="C5307" s="71" t="s">
        <v>8087</v>
      </c>
      <c r="D5307" s="71" t="s">
        <v>330</v>
      </c>
    </row>
    <row r="5308" spans="1:4" ht="58.5" thickBot="1" x14ac:dyDescent="0.4">
      <c r="A5308" s="71" t="s">
        <v>8088</v>
      </c>
      <c r="B5308" s="73">
        <v>543322</v>
      </c>
      <c r="C5308" s="71" t="s">
        <v>8089</v>
      </c>
      <c r="D5308" s="71" t="s">
        <v>208</v>
      </c>
    </row>
    <row r="5309" spans="1:4" ht="87.5" thickBot="1" x14ac:dyDescent="0.4">
      <c r="A5309" s="71" t="s">
        <v>8090</v>
      </c>
      <c r="B5309" s="73">
        <v>543323</v>
      </c>
      <c r="C5309" s="71" t="s">
        <v>8091</v>
      </c>
      <c r="D5309" s="71"/>
    </row>
    <row r="5310" spans="1:4" ht="73" thickBot="1" x14ac:dyDescent="0.4">
      <c r="A5310" s="71" t="s">
        <v>8092</v>
      </c>
      <c r="B5310" s="73">
        <v>543324</v>
      </c>
      <c r="C5310" s="71" t="s">
        <v>8093</v>
      </c>
      <c r="D5310" s="74" t="s">
        <v>8094</v>
      </c>
    </row>
    <row r="5311" spans="1:4" ht="29.5" thickBot="1" x14ac:dyDescent="0.4">
      <c r="A5311" s="71" t="s">
        <v>8095</v>
      </c>
      <c r="B5311" s="73">
        <v>543325</v>
      </c>
      <c r="C5311" s="71" t="s">
        <v>8096</v>
      </c>
      <c r="D5311" s="74" t="s">
        <v>7885</v>
      </c>
    </row>
    <row r="5312" spans="1:4" ht="58.5" thickBot="1" x14ac:dyDescent="0.4">
      <c r="A5312" s="71" t="s">
        <v>8097</v>
      </c>
      <c r="B5312" s="73">
        <v>543326</v>
      </c>
      <c r="C5312" s="71" t="s">
        <v>8098</v>
      </c>
      <c r="D5312" s="71"/>
    </row>
    <row r="5313" spans="1:4" ht="29.5" thickBot="1" x14ac:dyDescent="0.4">
      <c r="A5313" s="71" t="s">
        <v>8099</v>
      </c>
      <c r="B5313" s="73">
        <v>543327</v>
      </c>
      <c r="C5313" s="71" t="s">
        <v>8100</v>
      </c>
      <c r="D5313" s="74" t="s">
        <v>8101</v>
      </c>
    </row>
    <row r="5314" spans="1:4" ht="58.5" thickBot="1" x14ac:dyDescent="0.4">
      <c r="A5314" s="71" t="s">
        <v>8102</v>
      </c>
      <c r="B5314" s="73">
        <v>543328</v>
      </c>
      <c r="C5314" s="71" t="s">
        <v>8103</v>
      </c>
      <c r="D5314" s="71" t="s">
        <v>8104</v>
      </c>
    </row>
    <row r="5315" spans="1:4" ht="44" thickBot="1" x14ac:dyDescent="0.4">
      <c r="A5315" s="71" t="s">
        <v>8105</v>
      </c>
      <c r="B5315" s="73">
        <v>543329</v>
      </c>
      <c r="C5315" s="71" t="s">
        <v>8106</v>
      </c>
      <c r="D5315" s="71" t="s">
        <v>208</v>
      </c>
    </row>
    <row r="5316" spans="1:4" ht="44" thickBot="1" x14ac:dyDescent="0.4">
      <c r="A5316" s="71" t="s">
        <v>8107</v>
      </c>
      <c r="B5316" s="73">
        <v>543330</v>
      </c>
      <c r="C5316" s="71" t="s">
        <v>8108</v>
      </c>
      <c r="D5316" s="71" t="s">
        <v>659</v>
      </c>
    </row>
    <row r="5317" spans="1:4" ht="58.5" thickBot="1" x14ac:dyDescent="0.4">
      <c r="A5317" s="71" t="s">
        <v>8109</v>
      </c>
      <c r="B5317" s="73">
        <v>543331</v>
      </c>
      <c r="C5317" s="71" t="s">
        <v>8110</v>
      </c>
      <c r="D5317" s="71" t="s">
        <v>7888</v>
      </c>
    </row>
    <row r="5318" spans="1:4" ht="58.5" thickBot="1" x14ac:dyDescent="0.4">
      <c r="A5318" s="71" t="s">
        <v>8111</v>
      </c>
      <c r="B5318" s="73">
        <v>543332</v>
      </c>
      <c r="C5318" s="71" t="s">
        <v>8112</v>
      </c>
      <c r="D5318" s="71" t="s">
        <v>330</v>
      </c>
    </row>
    <row r="5319" spans="1:4" ht="58.5" thickBot="1" x14ac:dyDescent="0.4">
      <c r="A5319" s="71" t="s">
        <v>8113</v>
      </c>
      <c r="B5319" s="73">
        <v>543333</v>
      </c>
      <c r="C5319" s="71" t="s">
        <v>8114</v>
      </c>
      <c r="D5319" s="71" t="s">
        <v>8085</v>
      </c>
    </row>
    <row r="5320" spans="1:4" ht="58.5" thickBot="1" x14ac:dyDescent="0.4">
      <c r="A5320" s="71" t="s">
        <v>8115</v>
      </c>
      <c r="B5320" s="73">
        <v>543334</v>
      </c>
      <c r="C5320" s="71" t="s">
        <v>8116</v>
      </c>
      <c r="D5320" s="71" t="s">
        <v>183</v>
      </c>
    </row>
    <row r="5321" spans="1:4" ht="73" thickBot="1" x14ac:dyDescent="0.4">
      <c r="A5321" s="71" t="s">
        <v>8117</v>
      </c>
      <c r="B5321" s="73">
        <v>543335</v>
      </c>
      <c r="C5321" s="71" t="s">
        <v>8118</v>
      </c>
      <c r="D5321" s="71" t="s">
        <v>7975</v>
      </c>
    </row>
    <row r="5322" spans="1:4" ht="58.5" thickBot="1" x14ac:dyDescent="0.4">
      <c r="A5322" s="71" t="s">
        <v>8119</v>
      </c>
      <c r="B5322" s="73">
        <v>543336</v>
      </c>
      <c r="C5322" s="71" t="s">
        <v>8120</v>
      </c>
      <c r="D5322" s="71" t="s">
        <v>218</v>
      </c>
    </row>
    <row r="5323" spans="1:4" ht="58.5" thickBot="1" x14ac:dyDescent="0.4">
      <c r="A5323" s="71" t="s">
        <v>8121</v>
      </c>
      <c r="B5323" s="73">
        <v>543341</v>
      </c>
      <c r="C5323" s="71" t="s">
        <v>8122</v>
      </c>
      <c r="D5323" s="71" t="s">
        <v>8123</v>
      </c>
    </row>
    <row r="5324" spans="1:4" ht="44" thickBot="1" x14ac:dyDescent="0.4">
      <c r="A5324" s="71" t="s">
        <v>8124</v>
      </c>
      <c r="B5324" s="73">
        <v>543346</v>
      </c>
      <c r="C5324" s="71" t="s">
        <v>8125</v>
      </c>
      <c r="D5324" s="71" t="s">
        <v>8067</v>
      </c>
    </row>
    <row r="5325" spans="1:4" ht="44" thickBot="1" x14ac:dyDescent="0.4">
      <c r="A5325" s="71" t="s">
        <v>8126</v>
      </c>
      <c r="B5325" s="73">
        <v>543347</v>
      </c>
      <c r="C5325" s="71" t="s">
        <v>8127</v>
      </c>
      <c r="D5325" s="71"/>
    </row>
    <row r="5326" spans="1:4" ht="44" thickBot="1" x14ac:dyDescent="0.4">
      <c r="A5326" s="71" t="s">
        <v>8128</v>
      </c>
      <c r="B5326" s="73">
        <v>543348</v>
      </c>
      <c r="C5326" s="71" t="s">
        <v>8129</v>
      </c>
      <c r="D5326" s="71"/>
    </row>
    <row r="5327" spans="1:4" ht="44" thickBot="1" x14ac:dyDescent="0.4">
      <c r="A5327" s="71" t="s">
        <v>8130</v>
      </c>
      <c r="B5327" s="73">
        <v>543349</v>
      </c>
      <c r="C5327" s="71" t="s">
        <v>8131</v>
      </c>
      <c r="D5327" s="71" t="s">
        <v>208</v>
      </c>
    </row>
    <row r="5328" spans="1:4" ht="58.5" thickBot="1" x14ac:dyDescent="0.4">
      <c r="A5328" s="71" t="s">
        <v>8132</v>
      </c>
      <c r="B5328" s="73">
        <v>543350</v>
      </c>
      <c r="C5328" s="71" t="s">
        <v>8133</v>
      </c>
      <c r="D5328" s="71" t="s">
        <v>8104</v>
      </c>
    </row>
    <row r="5329" spans="1:4" ht="29.5" thickBot="1" x14ac:dyDescent="0.4">
      <c r="A5329" s="71" t="s">
        <v>8134</v>
      </c>
      <c r="B5329" s="73">
        <v>543351</v>
      </c>
      <c r="C5329" s="71" t="s">
        <v>8135</v>
      </c>
      <c r="D5329" s="74" t="s">
        <v>7997</v>
      </c>
    </row>
    <row r="5330" spans="1:4" ht="73" thickBot="1" x14ac:dyDescent="0.4">
      <c r="A5330" s="71" t="s">
        <v>8136</v>
      </c>
      <c r="B5330" s="73">
        <v>543352</v>
      </c>
      <c r="C5330" s="71" t="s">
        <v>8137</v>
      </c>
      <c r="D5330" s="74" t="s">
        <v>8138</v>
      </c>
    </row>
    <row r="5331" spans="1:4" ht="58.5" thickBot="1" x14ac:dyDescent="0.4">
      <c r="A5331" s="71" t="s">
        <v>8139</v>
      </c>
      <c r="B5331" s="73">
        <v>543357</v>
      </c>
      <c r="C5331" s="71" t="s">
        <v>8140</v>
      </c>
      <c r="D5331" s="71"/>
    </row>
    <row r="5332" spans="1:4" ht="44" thickBot="1" x14ac:dyDescent="0.4">
      <c r="A5332" s="71" t="s">
        <v>8141</v>
      </c>
      <c r="B5332" s="73">
        <v>543358</v>
      </c>
      <c r="C5332" s="71" t="s">
        <v>8142</v>
      </c>
      <c r="D5332" s="74" t="s">
        <v>7885</v>
      </c>
    </row>
    <row r="5333" spans="1:4" ht="58.5" thickBot="1" x14ac:dyDescent="0.4">
      <c r="A5333" s="71" t="s">
        <v>8143</v>
      </c>
      <c r="B5333" s="73">
        <v>543363</v>
      </c>
      <c r="C5333" s="71" t="s">
        <v>8144</v>
      </c>
      <c r="D5333" s="71" t="s">
        <v>7988</v>
      </c>
    </row>
    <row r="5334" spans="1:4" ht="58.5" thickBot="1" x14ac:dyDescent="0.4">
      <c r="A5334" s="71" t="s">
        <v>8145</v>
      </c>
      <c r="B5334" s="73">
        <v>543364</v>
      </c>
      <c r="C5334" s="71" t="s">
        <v>8146</v>
      </c>
      <c r="D5334" s="71" t="s">
        <v>8078</v>
      </c>
    </row>
    <row r="5335" spans="1:4" ht="73" thickBot="1" x14ac:dyDescent="0.4">
      <c r="A5335" s="71" t="s">
        <v>8147</v>
      </c>
      <c r="B5335" s="73">
        <v>543365</v>
      </c>
      <c r="C5335" s="71" t="s">
        <v>8148</v>
      </c>
      <c r="D5335" s="71"/>
    </row>
    <row r="5336" spans="1:4" ht="44" thickBot="1" x14ac:dyDescent="0.4">
      <c r="A5336" s="71" t="s">
        <v>8149</v>
      </c>
      <c r="B5336" s="73">
        <v>543366</v>
      </c>
      <c r="C5336" s="71" t="s">
        <v>8150</v>
      </c>
      <c r="D5336" s="74" t="s">
        <v>7952</v>
      </c>
    </row>
    <row r="5337" spans="1:4" ht="87.5" thickBot="1" x14ac:dyDescent="0.4">
      <c r="A5337" s="71" t="s">
        <v>8151</v>
      </c>
      <c r="B5337" s="73">
        <v>543367</v>
      </c>
      <c r="C5337" s="71" t="s">
        <v>8152</v>
      </c>
      <c r="D5337" s="71" t="s">
        <v>8000</v>
      </c>
    </row>
    <row r="5338" spans="1:4" ht="44" thickBot="1" x14ac:dyDescent="0.4">
      <c r="A5338" s="71" t="s">
        <v>8153</v>
      </c>
      <c r="B5338" s="73">
        <v>543372</v>
      </c>
      <c r="C5338" s="71" t="s">
        <v>8154</v>
      </c>
      <c r="D5338" s="71" t="s">
        <v>8155</v>
      </c>
    </row>
    <row r="5339" spans="1:4" ht="73" thickBot="1" x14ac:dyDescent="0.4">
      <c r="A5339" s="71" t="s">
        <v>8156</v>
      </c>
      <c r="B5339" s="73">
        <v>543373</v>
      </c>
      <c r="C5339" s="71" t="s">
        <v>8157</v>
      </c>
      <c r="D5339" s="71" t="s">
        <v>7909</v>
      </c>
    </row>
    <row r="5340" spans="1:4" ht="58.5" thickBot="1" x14ac:dyDescent="0.4">
      <c r="A5340" s="71" t="s">
        <v>8158</v>
      </c>
      <c r="B5340" s="73">
        <v>543374</v>
      </c>
      <c r="C5340" s="71" t="s">
        <v>8159</v>
      </c>
      <c r="D5340" s="71" t="s">
        <v>8160</v>
      </c>
    </row>
    <row r="5341" spans="1:4" ht="44" thickBot="1" x14ac:dyDescent="0.4">
      <c r="A5341" s="71" t="s">
        <v>8161</v>
      </c>
      <c r="B5341" s="73">
        <v>543375</v>
      </c>
      <c r="C5341" s="71" t="s">
        <v>8162</v>
      </c>
      <c r="D5341" s="74" t="s">
        <v>8163</v>
      </c>
    </row>
    <row r="5342" spans="1:4" ht="44" thickBot="1" x14ac:dyDescent="0.4">
      <c r="A5342" s="71" t="s">
        <v>8164</v>
      </c>
      <c r="B5342" s="73">
        <v>543376</v>
      </c>
      <c r="C5342" s="71" t="s">
        <v>8165</v>
      </c>
      <c r="D5342" s="74" t="s">
        <v>7952</v>
      </c>
    </row>
    <row r="5343" spans="1:4" ht="44" thickBot="1" x14ac:dyDescent="0.4">
      <c r="A5343" s="71" t="s">
        <v>8166</v>
      </c>
      <c r="B5343" s="73">
        <v>543377</v>
      </c>
      <c r="C5343" s="71" t="s">
        <v>8167</v>
      </c>
      <c r="D5343" s="71" t="s">
        <v>493</v>
      </c>
    </row>
    <row r="5344" spans="1:4" ht="58.5" thickBot="1" x14ac:dyDescent="0.4">
      <c r="A5344" s="71" t="s">
        <v>8168</v>
      </c>
      <c r="B5344" s="73">
        <v>543378</v>
      </c>
      <c r="C5344" s="71" t="s">
        <v>8169</v>
      </c>
      <c r="D5344" s="71" t="s">
        <v>539</v>
      </c>
    </row>
    <row r="5345" spans="1:4" ht="73" thickBot="1" x14ac:dyDescent="0.4">
      <c r="A5345" s="71" t="s">
        <v>8170</v>
      </c>
      <c r="B5345" s="73">
        <v>543383</v>
      </c>
      <c r="C5345" s="71" t="s">
        <v>8171</v>
      </c>
      <c r="D5345" s="71"/>
    </row>
    <row r="5346" spans="1:4" ht="73" thickBot="1" x14ac:dyDescent="0.4">
      <c r="A5346" s="71" t="s">
        <v>8172</v>
      </c>
      <c r="B5346" s="73">
        <v>543384</v>
      </c>
      <c r="C5346" s="71" t="s">
        <v>8173</v>
      </c>
      <c r="D5346" s="71" t="s">
        <v>8085</v>
      </c>
    </row>
    <row r="5347" spans="1:4" ht="58.5" thickBot="1" x14ac:dyDescent="0.4">
      <c r="A5347" s="71" t="s">
        <v>8174</v>
      </c>
      <c r="B5347" s="73">
        <v>543385</v>
      </c>
      <c r="C5347" s="71" t="s">
        <v>8175</v>
      </c>
      <c r="D5347" s="71" t="s">
        <v>8078</v>
      </c>
    </row>
    <row r="5348" spans="1:4" ht="58.5" thickBot="1" x14ac:dyDescent="0.4">
      <c r="A5348" s="71" t="s">
        <v>8176</v>
      </c>
      <c r="B5348" s="73">
        <v>543386</v>
      </c>
      <c r="C5348" s="71" t="s">
        <v>8177</v>
      </c>
      <c r="D5348" s="71" t="s">
        <v>8020</v>
      </c>
    </row>
    <row r="5349" spans="1:4" ht="44" thickBot="1" x14ac:dyDescent="0.4">
      <c r="A5349" s="71" t="s">
        <v>8178</v>
      </c>
      <c r="B5349" s="73">
        <v>543387</v>
      </c>
      <c r="C5349" s="71" t="s">
        <v>8179</v>
      </c>
      <c r="D5349" s="74" t="s">
        <v>7885</v>
      </c>
    </row>
    <row r="5350" spans="1:4" ht="58.5" thickBot="1" x14ac:dyDescent="0.4">
      <c r="A5350" s="71" t="s">
        <v>8180</v>
      </c>
      <c r="B5350" s="73">
        <v>543388</v>
      </c>
      <c r="C5350" s="71" t="s">
        <v>8181</v>
      </c>
      <c r="D5350" s="71"/>
    </row>
    <row r="5351" spans="1:4" ht="44" thickBot="1" x14ac:dyDescent="0.4">
      <c r="A5351" s="71" t="s">
        <v>8182</v>
      </c>
      <c r="B5351" s="73">
        <v>543389</v>
      </c>
      <c r="C5351" s="71" t="s">
        <v>8183</v>
      </c>
      <c r="D5351" s="71" t="s">
        <v>208</v>
      </c>
    </row>
    <row r="5352" spans="1:4" ht="58.5" thickBot="1" x14ac:dyDescent="0.4">
      <c r="A5352" s="71" t="s">
        <v>8184</v>
      </c>
      <c r="B5352" s="73">
        <v>543390</v>
      </c>
      <c r="C5352" s="71" t="s">
        <v>8185</v>
      </c>
      <c r="D5352" s="71" t="s">
        <v>8026</v>
      </c>
    </row>
    <row r="5353" spans="1:4" ht="87.5" thickBot="1" x14ac:dyDescent="0.4">
      <c r="A5353" s="71" t="s">
        <v>8186</v>
      </c>
      <c r="B5353" s="73">
        <v>543391</v>
      </c>
      <c r="C5353" s="71" t="s">
        <v>8187</v>
      </c>
      <c r="D5353" s="71" t="s">
        <v>8078</v>
      </c>
    </row>
    <row r="5354" spans="1:4" ht="58.5" thickBot="1" x14ac:dyDescent="0.4">
      <c r="A5354" s="71" t="s">
        <v>8188</v>
      </c>
      <c r="B5354" s="73">
        <v>543396</v>
      </c>
      <c r="C5354" s="71" t="s">
        <v>8189</v>
      </c>
      <c r="D5354" s="71" t="s">
        <v>8026</v>
      </c>
    </row>
    <row r="5355" spans="1:4" ht="44" thickBot="1" x14ac:dyDescent="0.4">
      <c r="A5355" s="71" t="s">
        <v>8190</v>
      </c>
      <c r="B5355" s="73">
        <v>543397</v>
      </c>
      <c r="C5355" s="71" t="s">
        <v>8191</v>
      </c>
      <c r="D5355" s="71" t="s">
        <v>659</v>
      </c>
    </row>
    <row r="5356" spans="1:4" ht="58.5" thickBot="1" x14ac:dyDescent="0.4">
      <c r="A5356" s="71" t="s">
        <v>8192</v>
      </c>
      <c r="B5356" s="73">
        <v>543398</v>
      </c>
      <c r="C5356" s="71" t="s">
        <v>8193</v>
      </c>
      <c r="D5356" s="74" t="s">
        <v>7997</v>
      </c>
    </row>
    <row r="5357" spans="1:4" ht="58.5" thickBot="1" x14ac:dyDescent="0.4">
      <c r="A5357" s="71" t="s">
        <v>8194</v>
      </c>
      <c r="B5357" s="73">
        <v>543399</v>
      </c>
      <c r="C5357" s="71" t="s">
        <v>8195</v>
      </c>
      <c r="D5357" s="71" t="s">
        <v>7988</v>
      </c>
    </row>
    <row r="5358" spans="1:4" ht="58.5" thickBot="1" x14ac:dyDescent="0.4">
      <c r="A5358" s="71" t="s">
        <v>8196</v>
      </c>
      <c r="B5358" s="73">
        <v>543400</v>
      </c>
      <c r="C5358" s="71" t="s">
        <v>8197</v>
      </c>
      <c r="D5358" s="71" t="s">
        <v>8198</v>
      </c>
    </row>
    <row r="5359" spans="1:4" ht="58.5" thickBot="1" x14ac:dyDescent="0.4">
      <c r="A5359" s="71" t="s">
        <v>8199</v>
      </c>
      <c r="B5359" s="73">
        <v>543401</v>
      </c>
      <c r="C5359" s="71" t="s">
        <v>8200</v>
      </c>
      <c r="D5359" s="71" t="s">
        <v>8201</v>
      </c>
    </row>
    <row r="5360" spans="1:4" ht="102" thickBot="1" x14ac:dyDescent="0.4">
      <c r="A5360" s="71" t="s">
        <v>8202</v>
      </c>
      <c r="B5360" s="73">
        <v>543410</v>
      </c>
      <c r="C5360" s="71" t="s">
        <v>8203</v>
      </c>
      <c r="D5360" s="71" t="s">
        <v>254</v>
      </c>
    </row>
    <row r="5361" spans="1:4" ht="44" thickBot="1" x14ac:dyDescent="0.4">
      <c r="A5361" s="71" t="s">
        <v>8204</v>
      </c>
      <c r="B5361" s="73">
        <v>543411</v>
      </c>
      <c r="C5361" s="71" t="s">
        <v>2699</v>
      </c>
      <c r="D5361" s="71" t="s">
        <v>493</v>
      </c>
    </row>
    <row r="5362" spans="1:4" ht="116.5" thickBot="1" x14ac:dyDescent="0.4">
      <c r="A5362" s="71" t="s">
        <v>8205</v>
      </c>
      <c r="B5362" s="73">
        <v>543412</v>
      </c>
      <c r="C5362" s="71" t="s">
        <v>8206</v>
      </c>
      <c r="D5362" s="71" t="s">
        <v>2252</v>
      </c>
    </row>
    <row r="5363" spans="1:4" ht="44" thickBot="1" x14ac:dyDescent="0.4">
      <c r="A5363" s="71" t="s">
        <v>8207</v>
      </c>
      <c r="B5363" s="73">
        <v>543413</v>
      </c>
      <c r="C5363" s="71" t="s">
        <v>8208</v>
      </c>
      <c r="D5363" s="71" t="s">
        <v>8209</v>
      </c>
    </row>
    <row r="5364" spans="1:4" ht="73" thickBot="1" x14ac:dyDescent="0.4">
      <c r="A5364" s="71" t="s">
        <v>8210</v>
      </c>
      <c r="B5364" s="73">
        <v>543414</v>
      </c>
      <c r="C5364" s="71" t="s">
        <v>8211</v>
      </c>
      <c r="D5364" s="71"/>
    </row>
    <row r="5365" spans="1:4" ht="58.5" thickBot="1" x14ac:dyDescent="0.4">
      <c r="A5365" s="71" t="s">
        <v>8212</v>
      </c>
      <c r="B5365" s="73">
        <v>543415</v>
      </c>
      <c r="C5365" s="71" t="s">
        <v>8213</v>
      </c>
      <c r="D5365" s="71" t="s">
        <v>8214</v>
      </c>
    </row>
    <row r="5366" spans="1:4" ht="44" thickBot="1" x14ac:dyDescent="0.4">
      <c r="A5366" s="71" t="s">
        <v>8215</v>
      </c>
      <c r="B5366" s="73">
        <v>543416</v>
      </c>
      <c r="C5366" s="71" t="s">
        <v>7096</v>
      </c>
      <c r="D5366" s="74" t="s">
        <v>8163</v>
      </c>
    </row>
    <row r="5367" spans="1:4" ht="58.5" thickBot="1" x14ac:dyDescent="0.4">
      <c r="A5367" s="71" t="s">
        <v>8216</v>
      </c>
      <c r="B5367" s="73">
        <v>543417</v>
      </c>
      <c r="C5367" s="71" t="s">
        <v>8217</v>
      </c>
      <c r="D5367" s="74" t="s">
        <v>7997</v>
      </c>
    </row>
    <row r="5368" spans="1:4" ht="44" thickBot="1" x14ac:dyDescent="0.4">
      <c r="A5368" s="71" t="s">
        <v>8218</v>
      </c>
      <c r="B5368" s="73">
        <v>543419</v>
      </c>
      <c r="C5368" s="71" t="s">
        <v>8219</v>
      </c>
      <c r="D5368" s="74" t="s">
        <v>7952</v>
      </c>
    </row>
    <row r="5369" spans="1:4" ht="58.5" thickBot="1" x14ac:dyDescent="0.4">
      <c r="A5369" s="71" t="s">
        <v>8220</v>
      </c>
      <c r="B5369" s="73">
        <v>543420</v>
      </c>
      <c r="C5369" s="71" t="s">
        <v>3144</v>
      </c>
      <c r="D5369" s="71" t="s">
        <v>8221</v>
      </c>
    </row>
    <row r="5370" spans="1:4" ht="44" thickBot="1" x14ac:dyDescent="0.4">
      <c r="A5370" s="71" t="s">
        <v>8222</v>
      </c>
      <c r="B5370" s="73">
        <v>543425</v>
      </c>
      <c r="C5370" s="71" t="s">
        <v>8223</v>
      </c>
      <c r="D5370" s="71" t="s">
        <v>8224</v>
      </c>
    </row>
    <row r="5371" spans="1:4" ht="44" thickBot="1" x14ac:dyDescent="0.4">
      <c r="A5371" s="71" t="s">
        <v>8225</v>
      </c>
      <c r="B5371" s="73">
        <v>543426</v>
      </c>
      <c r="C5371" s="71" t="s">
        <v>8226</v>
      </c>
      <c r="D5371" s="71" t="s">
        <v>596</v>
      </c>
    </row>
    <row r="5372" spans="1:4" ht="58.5" thickBot="1" x14ac:dyDescent="0.4">
      <c r="A5372" s="71" t="s">
        <v>8227</v>
      </c>
      <c r="B5372" s="73">
        <v>543427</v>
      </c>
      <c r="C5372" s="71" t="s">
        <v>8228</v>
      </c>
      <c r="D5372" s="71" t="s">
        <v>8229</v>
      </c>
    </row>
    <row r="5373" spans="1:4" ht="58.5" thickBot="1" x14ac:dyDescent="0.4">
      <c r="A5373" s="71" t="s">
        <v>8230</v>
      </c>
      <c r="B5373" s="73">
        <v>543428</v>
      </c>
      <c r="C5373" s="71" t="s">
        <v>8231</v>
      </c>
      <c r="D5373" s="71" t="s">
        <v>8000</v>
      </c>
    </row>
    <row r="5374" spans="1:4" ht="44" thickBot="1" x14ac:dyDescent="0.4">
      <c r="A5374" s="71" t="s">
        <v>8232</v>
      </c>
      <c r="B5374" s="73">
        <v>543433</v>
      </c>
      <c r="C5374" s="71" t="s">
        <v>8233</v>
      </c>
      <c r="D5374" s="71" t="s">
        <v>330</v>
      </c>
    </row>
    <row r="5375" spans="1:4" ht="44" thickBot="1" x14ac:dyDescent="0.4">
      <c r="A5375" s="71" t="s">
        <v>8234</v>
      </c>
      <c r="B5375" s="73">
        <v>543434</v>
      </c>
      <c r="C5375" s="71" t="s">
        <v>8235</v>
      </c>
      <c r="D5375" s="71" t="s">
        <v>208</v>
      </c>
    </row>
    <row r="5376" spans="1:4" ht="44" thickBot="1" x14ac:dyDescent="0.4">
      <c r="A5376" s="71" t="s">
        <v>8236</v>
      </c>
      <c r="B5376" s="73">
        <v>543435</v>
      </c>
      <c r="C5376" s="71" t="s">
        <v>8237</v>
      </c>
      <c r="D5376" s="71" t="s">
        <v>8035</v>
      </c>
    </row>
    <row r="5377" spans="1:4" ht="58.5" thickBot="1" x14ac:dyDescent="0.4">
      <c r="A5377" s="71" t="s">
        <v>8238</v>
      </c>
      <c r="B5377" s="73">
        <v>543436</v>
      </c>
      <c r="C5377" s="71" t="s">
        <v>8239</v>
      </c>
      <c r="D5377" s="74" t="s">
        <v>7997</v>
      </c>
    </row>
    <row r="5378" spans="1:4" ht="58.5" thickBot="1" x14ac:dyDescent="0.4">
      <c r="A5378" s="71" t="s">
        <v>8240</v>
      </c>
      <c r="B5378" s="73">
        <v>543437</v>
      </c>
      <c r="C5378" s="71" t="s">
        <v>8241</v>
      </c>
      <c r="D5378" s="71"/>
    </row>
    <row r="5379" spans="1:4" ht="73" thickBot="1" x14ac:dyDescent="0.4">
      <c r="A5379" s="71" t="s">
        <v>8242</v>
      </c>
      <c r="B5379" s="73">
        <v>543438</v>
      </c>
      <c r="C5379" s="71" t="s">
        <v>8243</v>
      </c>
      <c r="D5379" s="71"/>
    </row>
    <row r="5380" spans="1:4" ht="73" thickBot="1" x14ac:dyDescent="0.4">
      <c r="A5380" s="71" t="s">
        <v>8244</v>
      </c>
      <c r="B5380" s="73">
        <v>543439</v>
      </c>
      <c r="C5380" s="71" t="s">
        <v>8245</v>
      </c>
      <c r="D5380" s="71" t="s">
        <v>8123</v>
      </c>
    </row>
    <row r="5381" spans="1:4" ht="29.5" thickBot="1" x14ac:dyDescent="0.4">
      <c r="A5381" s="71" t="s">
        <v>8246</v>
      </c>
      <c r="B5381" s="73">
        <v>543440</v>
      </c>
      <c r="C5381" s="71" t="s">
        <v>8247</v>
      </c>
      <c r="D5381" s="71"/>
    </row>
    <row r="5382" spans="1:4" ht="73" thickBot="1" x14ac:dyDescent="0.4">
      <c r="A5382" s="71" t="s">
        <v>8248</v>
      </c>
      <c r="B5382" s="73">
        <v>543441</v>
      </c>
      <c r="C5382" s="71" t="s">
        <v>8249</v>
      </c>
      <c r="D5382" s="71" t="s">
        <v>7123</v>
      </c>
    </row>
    <row r="5383" spans="1:4" ht="44" thickBot="1" x14ac:dyDescent="0.4">
      <c r="A5383" s="71" t="s">
        <v>8250</v>
      </c>
      <c r="B5383" s="73">
        <v>543442</v>
      </c>
      <c r="C5383" s="71" t="s">
        <v>1227</v>
      </c>
      <c r="D5383" s="71" t="s">
        <v>8201</v>
      </c>
    </row>
    <row r="5384" spans="1:4" ht="58.5" thickBot="1" x14ac:dyDescent="0.4">
      <c r="A5384" s="71" t="s">
        <v>8251</v>
      </c>
      <c r="B5384" s="73">
        <v>543443</v>
      </c>
      <c r="C5384" s="71" t="s">
        <v>8252</v>
      </c>
      <c r="D5384" s="71" t="s">
        <v>275</v>
      </c>
    </row>
    <row r="5385" spans="1:4" ht="58.5" thickBot="1" x14ac:dyDescent="0.4">
      <c r="A5385" s="71" t="s">
        <v>8253</v>
      </c>
      <c r="B5385" s="73">
        <v>543444</v>
      </c>
      <c r="C5385" s="71" t="s">
        <v>8254</v>
      </c>
      <c r="D5385" s="71" t="s">
        <v>208</v>
      </c>
    </row>
    <row r="5386" spans="1:4" ht="58.5" thickBot="1" x14ac:dyDescent="0.4">
      <c r="A5386" s="71" t="s">
        <v>8255</v>
      </c>
      <c r="B5386" s="73">
        <v>543449</v>
      </c>
      <c r="C5386" s="71" t="s">
        <v>8256</v>
      </c>
      <c r="D5386" s="71" t="s">
        <v>935</v>
      </c>
    </row>
    <row r="5387" spans="1:4" ht="58.5" thickBot="1" x14ac:dyDescent="0.4">
      <c r="A5387" s="71" t="s">
        <v>8257</v>
      </c>
      <c r="B5387" s="73">
        <v>543450</v>
      </c>
      <c r="C5387" s="71" t="s">
        <v>8258</v>
      </c>
      <c r="D5387" s="71"/>
    </row>
    <row r="5388" spans="1:4" ht="73" thickBot="1" x14ac:dyDescent="0.4">
      <c r="A5388" s="71" t="s">
        <v>8259</v>
      </c>
      <c r="B5388" s="73">
        <v>543451</v>
      </c>
      <c r="C5388" s="71" t="s">
        <v>8260</v>
      </c>
      <c r="D5388" s="71" t="s">
        <v>7123</v>
      </c>
    </row>
    <row r="5389" spans="1:4" ht="58.5" thickBot="1" x14ac:dyDescent="0.4">
      <c r="A5389" s="71" t="s">
        <v>8261</v>
      </c>
      <c r="B5389" s="73">
        <v>543452</v>
      </c>
      <c r="C5389" s="71" t="s">
        <v>8262</v>
      </c>
      <c r="D5389" s="71"/>
    </row>
    <row r="5390" spans="1:4" ht="29.5" thickBot="1" x14ac:dyDescent="0.4">
      <c r="A5390" s="71" t="s">
        <v>8263</v>
      </c>
      <c r="B5390" s="73">
        <v>543453</v>
      </c>
      <c r="C5390" s="71" t="s">
        <v>8264</v>
      </c>
      <c r="D5390" s="71" t="s">
        <v>8265</v>
      </c>
    </row>
    <row r="5391" spans="1:4" ht="102" thickBot="1" x14ac:dyDescent="0.4">
      <c r="A5391" s="71" t="s">
        <v>8266</v>
      </c>
      <c r="B5391" s="73">
        <v>543454</v>
      </c>
      <c r="C5391" s="71" t="s">
        <v>8267</v>
      </c>
      <c r="D5391" s="71"/>
    </row>
    <row r="5392" spans="1:4" ht="44" thickBot="1" x14ac:dyDescent="0.4">
      <c r="A5392" s="71" t="s">
        <v>8268</v>
      </c>
      <c r="B5392" s="73">
        <v>543458</v>
      </c>
      <c r="C5392" s="71" t="s">
        <v>8269</v>
      </c>
      <c r="D5392" s="71" t="s">
        <v>7909</v>
      </c>
    </row>
    <row r="5393" spans="1:4" ht="58.5" thickBot="1" x14ac:dyDescent="0.4">
      <c r="A5393" s="71" t="s">
        <v>8270</v>
      </c>
      <c r="B5393" s="73">
        <v>543460</v>
      </c>
      <c r="C5393" s="71" t="s">
        <v>8271</v>
      </c>
      <c r="D5393" s="71" t="s">
        <v>178</v>
      </c>
    </row>
    <row r="5394" spans="1:4" ht="73" thickBot="1" x14ac:dyDescent="0.4">
      <c r="A5394" s="71" t="s">
        <v>8272</v>
      </c>
      <c r="B5394" s="73">
        <v>543461</v>
      </c>
      <c r="C5394" s="71" t="s">
        <v>8273</v>
      </c>
      <c r="D5394" s="71" t="s">
        <v>7902</v>
      </c>
    </row>
    <row r="5395" spans="1:4" ht="73" thickBot="1" x14ac:dyDescent="0.4">
      <c r="A5395" s="71" t="s">
        <v>8274</v>
      </c>
      <c r="B5395" s="73">
        <v>543462</v>
      </c>
      <c r="C5395" s="71" t="s">
        <v>1701</v>
      </c>
      <c r="D5395" s="71" t="s">
        <v>8275</v>
      </c>
    </row>
    <row r="5396" spans="1:4" ht="44" thickBot="1" x14ac:dyDescent="0.4">
      <c r="A5396" s="71" t="s">
        <v>8276</v>
      </c>
      <c r="B5396" s="73">
        <v>543463</v>
      </c>
      <c r="C5396" s="71" t="s">
        <v>8277</v>
      </c>
      <c r="D5396" s="71" t="s">
        <v>8201</v>
      </c>
    </row>
    <row r="5397" spans="1:4" ht="58.5" thickBot="1" x14ac:dyDescent="0.4">
      <c r="A5397" s="71" t="s">
        <v>8278</v>
      </c>
      <c r="B5397" s="73">
        <v>543464</v>
      </c>
      <c r="C5397" s="71" t="s">
        <v>8279</v>
      </c>
      <c r="D5397" s="71" t="s">
        <v>1216</v>
      </c>
    </row>
    <row r="5398" spans="1:4" ht="87.5" thickBot="1" x14ac:dyDescent="0.4">
      <c r="A5398" s="71" t="s">
        <v>8280</v>
      </c>
      <c r="B5398" s="73">
        <v>543465</v>
      </c>
      <c r="C5398" s="71" t="s">
        <v>8281</v>
      </c>
      <c r="D5398" s="71"/>
    </row>
    <row r="5399" spans="1:4" ht="44" thickBot="1" x14ac:dyDescent="0.4">
      <c r="A5399" s="71" t="s">
        <v>8282</v>
      </c>
      <c r="B5399" s="73">
        <v>543470</v>
      </c>
      <c r="C5399" s="71" t="s">
        <v>5824</v>
      </c>
      <c r="D5399" s="74" t="s">
        <v>7997</v>
      </c>
    </row>
    <row r="5400" spans="1:4" ht="58.5" thickBot="1" x14ac:dyDescent="0.4">
      <c r="A5400" s="71" t="s">
        <v>8283</v>
      </c>
      <c r="B5400" s="73">
        <v>543471</v>
      </c>
      <c r="C5400" s="71" t="s">
        <v>8284</v>
      </c>
      <c r="D5400" s="71"/>
    </row>
    <row r="5401" spans="1:4" ht="73" thickBot="1" x14ac:dyDescent="0.4">
      <c r="A5401" s="71" t="s">
        <v>8285</v>
      </c>
      <c r="B5401" s="73">
        <v>543472</v>
      </c>
      <c r="C5401" s="71" t="s">
        <v>8286</v>
      </c>
      <c r="D5401" s="71"/>
    </row>
    <row r="5402" spans="1:4" ht="73" thickBot="1" x14ac:dyDescent="0.4">
      <c r="A5402" s="71" t="s">
        <v>8287</v>
      </c>
      <c r="B5402" s="73">
        <v>543473</v>
      </c>
      <c r="C5402" s="71" t="s">
        <v>8288</v>
      </c>
      <c r="D5402" s="71"/>
    </row>
    <row r="5403" spans="1:4" ht="58.5" thickBot="1" x14ac:dyDescent="0.4">
      <c r="A5403" s="71" t="s">
        <v>8289</v>
      </c>
      <c r="B5403" s="73">
        <v>543474</v>
      </c>
      <c r="C5403" s="71" t="s">
        <v>8290</v>
      </c>
      <c r="D5403" s="71"/>
    </row>
    <row r="5404" spans="1:4" ht="58.5" thickBot="1" x14ac:dyDescent="0.4">
      <c r="A5404" s="71" t="s">
        <v>8291</v>
      </c>
      <c r="B5404" s="73">
        <v>543475</v>
      </c>
      <c r="C5404" s="71" t="s">
        <v>8292</v>
      </c>
      <c r="D5404" s="71" t="s">
        <v>8275</v>
      </c>
    </row>
    <row r="5405" spans="1:4" ht="73" thickBot="1" x14ac:dyDescent="0.4">
      <c r="A5405" s="71" t="s">
        <v>8293</v>
      </c>
      <c r="B5405" s="73">
        <v>543481</v>
      </c>
      <c r="C5405" s="71" t="s">
        <v>8294</v>
      </c>
      <c r="D5405" s="71"/>
    </row>
    <row r="5406" spans="1:4" ht="58.5" thickBot="1" x14ac:dyDescent="0.4">
      <c r="A5406" s="71" t="s">
        <v>8295</v>
      </c>
      <c r="B5406" s="73">
        <v>543482</v>
      </c>
      <c r="C5406" s="71" t="s">
        <v>8296</v>
      </c>
      <c r="D5406" s="71" t="s">
        <v>935</v>
      </c>
    </row>
    <row r="5407" spans="1:4" ht="44" thickBot="1" x14ac:dyDescent="0.4">
      <c r="A5407" s="71" t="s">
        <v>8297</v>
      </c>
      <c r="B5407" s="73">
        <v>543489</v>
      </c>
      <c r="C5407" s="71" t="s">
        <v>8298</v>
      </c>
      <c r="D5407" s="71" t="s">
        <v>8221</v>
      </c>
    </row>
    <row r="5408" spans="1:4" ht="73" thickBot="1" x14ac:dyDescent="0.4">
      <c r="A5408" s="71" t="s">
        <v>8299</v>
      </c>
      <c r="B5408" s="73">
        <v>543490</v>
      </c>
      <c r="C5408" s="71" t="s">
        <v>8300</v>
      </c>
      <c r="D5408" s="74" t="s">
        <v>8163</v>
      </c>
    </row>
    <row r="5409" spans="1:4" ht="44" thickBot="1" x14ac:dyDescent="0.4">
      <c r="A5409" s="71" t="s">
        <v>8301</v>
      </c>
      <c r="B5409" s="73">
        <v>543497</v>
      </c>
      <c r="C5409" s="71" t="s">
        <v>8302</v>
      </c>
      <c r="D5409" s="71" t="s">
        <v>330</v>
      </c>
    </row>
    <row r="5410" spans="1:4" ht="58.5" thickBot="1" x14ac:dyDescent="0.4">
      <c r="A5410" s="71" t="s">
        <v>8303</v>
      </c>
      <c r="B5410" s="73">
        <v>543498</v>
      </c>
      <c r="C5410" s="71" t="s">
        <v>8304</v>
      </c>
      <c r="D5410" s="74" t="s">
        <v>7885</v>
      </c>
    </row>
    <row r="5411" spans="1:4" ht="44" thickBot="1" x14ac:dyDescent="0.4">
      <c r="A5411" s="71" t="s">
        <v>8305</v>
      </c>
      <c r="B5411" s="73">
        <v>543499</v>
      </c>
      <c r="C5411" s="71" t="s">
        <v>8306</v>
      </c>
      <c r="D5411" s="71" t="s">
        <v>208</v>
      </c>
    </row>
    <row r="5412" spans="1:4" ht="58.5" thickBot="1" x14ac:dyDescent="0.4">
      <c r="A5412" s="71" t="s">
        <v>8307</v>
      </c>
      <c r="B5412" s="73">
        <v>543500</v>
      </c>
      <c r="C5412" s="71" t="s">
        <v>8308</v>
      </c>
      <c r="D5412" s="71" t="s">
        <v>7902</v>
      </c>
    </row>
    <row r="5413" spans="1:4" ht="87.5" thickBot="1" x14ac:dyDescent="0.4">
      <c r="A5413" s="71" t="s">
        <v>8309</v>
      </c>
      <c r="B5413" s="73">
        <v>543501</v>
      </c>
      <c r="C5413" s="71" t="s">
        <v>8310</v>
      </c>
      <c r="D5413" s="71"/>
    </row>
    <row r="5414" spans="1:4" ht="58.5" thickBot="1" x14ac:dyDescent="0.4">
      <c r="A5414" s="71" t="s">
        <v>8311</v>
      </c>
      <c r="B5414" s="73">
        <v>543512</v>
      </c>
      <c r="C5414" s="71" t="s">
        <v>8312</v>
      </c>
      <c r="D5414" s="71" t="s">
        <v>8313</v>
      </c>
    </row>
    <row r="5415" spans="1:4" ht="58.5" thickBot="1" x14ac:dyDescent="0.4">
      <c r="A5415" s="71" t="s">
        <v>8314</v>
      </c>
      <c r="B5415" s="73">
        <v>543513</v>
      </c>
      <c r="C5415" s="71" t="s">
        <v>8315</v>
      </c>
      <c r="D5415" s="71" t="s">
        <v>7902</v>
      </c>
    </row>
    <row r="5416" spans="1:4" ht="58.5" thickBot="1" x14ac:dyDescent="0.4">
      <c r="A5416" s="71" t="s">
        <v>8316</v>
      </c>
      <c r="B5416" s="73">
        <v>543514</v>
      </c>
      <c r="C5416" s="71" t="s">
        <v>8317</v>
      </c>
      <c r="D5416" s="71" t="s">
        <v>7934</v>
      </c>
    </row>
    <row r="5417" spans="1:4" ht="58.5" thickBot="1" x14ac:dyDescent="0.4">
      <c r="A5417" s="71" t="s">
        <v>8318</v>
      </c>
      <c r="B5417" s="73">
        <v>543515</v>
      </c>
      <c r="C5417" s="71" t="s">
        <v>8319</v>
      </c>
      <c r="D5417" s="71" t="s">
        <v>7902</v>
      </c>
    </row>
    <row r="5418" spans="1:4" ht="58.5" thickBot="1" x14ac:dyDescent="0.4">
      <c r="A5418" s="71" t="s">
        <v>8320</v>
      </c>
      <c r="B5418" s="73">
        <v>543516</v>
      </c>
      <c r="C5418" s="71" t="s">
        <v>8321</v>
      </c>
      <c r="D5418" s="71" t="s">
        <v>7902</v>
      </c>
    </row>
    <row r="5419" spans="1:4" ht="58.5" thickBot="1" x14ac:dyDescent="0.4">
      <c r="A5419" s="71" t="s">
        <v>8322</v>
      </c>
      <c r="B5419" s="73">
        <v>543517</v>
      </c>
      <c r="C5419" s="71" t="s">
        <v>8323</v>
      </c>
      <c r="D5419" s="71" t="s">
        <v>493</v>
      </c>
    </row>
    <row r="5420" spans="1:4" ht="58.5" thickBot="1" x14ac:dyDescent="0.4">
      <c r="A5420" s="71" t="s">
        <v>8324</v>
      </c>
      <c r="B5420" s="73">
        <v>543518</v>
      </c>
      <c r="C5420" s="71" t="s">
        <v>8325</v>
      </c>
      <c r="D5420" s="71" t="s">
        <v>7919</v>
      </c>
    </row>
    <row r="5421" spans="1:4" ht="87.5" thickBot="1" x14ac:dyDescent="0.4">
      <c r="A5421" s="71" t="s">
        <v>8326</v>
      </c>
      <c r="B5421" s="73">
        <v>543519</v>
      </c>
      <c r="C5421" s="71" t="s">
        <v>8327</v>
      </c>
      <c r="D5421" s="74" t="s">
        <v>8101</v>
      </c>
    </row>
    <row r="5422" spans="1:4" ht="87.5" thickBot="1" x14ac:dyDescent="0.4">
      <c r="A5422" s="71" t="s">
        <v>8328</v>
      </c>
      <c r="B5422" s="73">
        <v>543520</v>
      </c>
      <c r="C5422" s="71" t="s">
        <v>8329</v>
      </c>
      <c r="D5422" s="71" t="s">
        <v>8067</v>
      </c>
    </row>
    <row r="5423" spans="1:4" ht="73" thickBot="1" x14ac:dyDescent="0.4">
      <c r="A5423" s="71" t="s">
        <v>8330</v>
      </c>
      <c r="B5423" s="73">
        <v>543521</v>
      </c>
      <c r="C5423" s="71" t="s">
        <v>8331</v>
      </c>
      <c r="D5423" s="71" t="s">
        <v>8085</v>
      </c>
    </row>
    <row r="5424" spans="1:4" ht="44" thickBot="1" x14ac:dyDescent="0.4">
      <c r="A5424" s="71" t="s">
        <v>8332</v>
      </c>
      <c r="B5424" s="73">
        <v>543522</v>
      </c>
      <c r="C5424" s="71" t="s">
        <v>8333</v>
      </c>
      <c r="D5424" s="71" t="s">
        <v>8334</v>
      </c>
    </row>
    <row r="5425" spans="1:4" ht="44" thickBot="1" x14ac:dyDescent="0.4">
      <c r="A5425" s="71" t="s">
        <v>8335</v>
      </c>
      <c r="B5425" s="73">
        <v>543523</v>
      </c>
      <c r="C5425" s="71" t="s">
        <v>8336</v>
      </c>
      <c r="D5425" s="71" t="s">
        <v>596</v>
      </c>
    </row>
    <row r="5426" spans="1:4" ht="73" thickBot="1" x14ac:dyDescent="0.4">
      <c r="A5426" s="71" t="s">
        <v>8337</v>
      </c>
      <c r="B5426" s="73">
        <v>543524</v>
      </c>
      <c r="C5426" s="71" t="s">
        <v>8338</v>
      </c>
      <c r="D5426" s="71" t="s">
        <v>8067</v>
      </c>
    </row>
    <row r="5427" spans="1:4" ht="58.5" thickBot="1" x14ac:dyDescent="0.4">
      <c r="A5427" s="71" t="s">
        <v>8339</v>
      </c>
      <c r="B5427" s="73">
        <v>543525</v>
      </c>
      <c r="C5427" s="71" t="s">
        <v>5737</v>
      </c>
      <c r="D5427" s="71" t="s">
        <v>8275</v>
      </c>
    </row>
    <row r="5428" spans="1:4" ht="87.5" thickBot="1" x14ac:dyDescent="0.4">
      <c r="A5428" s="71" t="s">
        <v>8340</v>
      </c>
      <c r="B5428" s="73">
        <v>543526</v>
      </c>
      <c r="C5428" s="71" t="s">
        <v>8341</v>
      </c>
      <c r="D5428" s="71" t="s">
        <v>2582</v>
      </c>
    </row>
    <row r="5429" spans="1:4" ht="87.5" thickBot="1" x14ac:dyDescent="0.4">
      <c r="A5429" s="71" t="s">
        <v>8342</v>
      </c>
      <c r="B5429" s="73">
        <v>543527</v>
      </c>
      <c r="C5429" s="71" t="s">
        <v>8343</v>
      </c>
      <c r="D5429" s="71" t="s">
        <v>8214</v>
      </c>
    </row>
    <row r="5430" spans="1:4" ht="58.5" thickBot="1" x14ac:dyDescent="0.4">
      <c r="A5430" s="71" t="s">
        <v>8344</v>
      </c>
      <c r="B5430" s="73">
        <v>543528</v>
      </c>
      <c r="C5430" s="71" t="s">
        <v>8345</v>
      </c>
      <c r="D5430" s="71" t="s">
        <v>493</v>
      </c>
    </row>
    <row r="5431" spans="1:4" ht="44" thickBot="1" x14ac:dyDescent="0.4">
      <c r="A5431" s="71" t="s">
        <v>8346</v>
      </c>
      <c r="B5431" s="73">
        <v>543529</v>
      </c>
      <c r="C5431" s="71" t="s">
        <v>8347</v>
      </c>
      <c r="D5431" s="71" t="s">
        <v>8221</v>
      </c>
    </row>
    <row r="5432" spans="1:4" ht="44" thickBot="1" x14ac:dyDescent="0.4">
      <c r="A5432" s="71" t="s">
        <v>8348</v>
      </c>
      <c r="B5432" s="73">
        <v>543530</v>
      </c>
      <c r="C5432" s="71" t="s">
        <v>8349</v>
      </c>
      <c r="D5432" s="71" t="s">
        <v>678</v>
      </c>
    </row>
    <row r="5433" spans="1:4" ht="58.5" thickBot="1" x14ac:dyDescent="0.4">
      <c r="A5433" s="71" t="s">
        <v>8350</v>
      </c>
      <c r="B5433" s="73">
        <v>543531</v>
      </c>
      <c r="C5433" s="71" t="s">
        <v>8351</v>
      </c>
      <c r="D5433" s="71" t="s">
        <v>368</v>
      </c>
    </row>
    <row r="5434" spans="1:4" ht="58.5" thickBot="1" x14ac:dyDescent="0.4">
      <c r="A5434" s="71" t="s">
        <v>8352</v>
      </c>
      <c r="B5434" s="73">
        <v>543532</v>
      </c>
      <c r="C5434" s="71" t="s">
        <v>8353</v>
      </c>
      <c r="D5434" s="71" t="s">
        <v>7919</v>
      </c>
    </row>
    <row r="5435" spans="1:4" ht="44" thickBot="1" x14ac:dyDescent="0.4">
      <c r="A5435" s="71" t="s">
        <v>8354</v>
      </c>
      <c r="B5435" s="73">
        <v>543533</v>
      </c>
      <c r="C5435" s="71" t="s">
        <v>8355</v>
      </c>
      <c r="D5435" s="71" t="s">
        <v>8275</v>
      </c>
    </row>
    <row r="5436" spans="1:4" ht="44" thickBot="1" x14ac:dyDescent="0.4">
      <c r="A5436" s="71" t="s">
        <v>8356</v>
      </c>
      <c r="B5436" s="73">
        <v>543534</v>
      </c>
      <c r="C5436" s="71" t="s">
        <v>8357</v>
      </c>
      <c r="D5436" s="71" t="s">
        <v>330</v>
      </c>
    </row>
    <row r="5437" spans="1:4" ht="29.5" thickBot="1" x14ac:dyDescent="0.4">
      <c r="A5437" s="71" t="s">
        <v>8358</v>
      </c>
      <c r="B5437" s="73">
        <v>543535</v>
      </c>
      <c r="C5437" s="71" t="s">
        <v>8359</v>
      </c>
      <c r="D5437" s="74" t="s">
        <v>8138</v>
      </c>
    </row>
    <row r="5438" spans="1:4" ht="29.5" thickBot="1" x14ac:dyDescent="0.4">
      <c r="A5438" s="71" t="s">
        <v>8360</v>
      </c>
      <c r="B5438" s="73">
        <v>543536</v>
      </c>
      <c r="C5438" s="71" t="s">
        <v>8361</v>
      </c>
      <c r="D5438" s="71" t="s">
        <v>7894</v>
      </c>
    </row>
    <row r="5439" spans="1:4" ht="29.5" thickBot="1" x14ac:dyDescent="0.4">
      <c r="A5439" s="71" t="s">
        <v>8362</v>
      </c>
      <c r="B5439" s="73">
        <v>590136</v>
      </c>
      <c r="C5439" s="71" t="s">
        <v>8363</v>
      </c>
      <c r="D5439" s="71"/>
    </row>
    <row r="5440" spans="1:4" ht="29.5" thickBot="1" x14ac:dyDescent="0.4">
      <c r="A5440" s="71" t="s">
        <v>8364</v>
      </c>
      <c r="B5440" s="73">
        <v>590137</v>
      </c>
      <c r="C5440" s="71" t="s">
        <v>8365</v>
      </c>
      <c r="D5440" s="71"/>
    </row>
    <row r="5441" spans="1:4" ht="29.5" thickBot="1" x14ac:dyDescent="0.4">
      <c r="A5441" s="71" t="s">
        <v>8366</v>
      </c>
      <c r="B5441" s="73">
        <v>590138</v>
      </c>
      <c r="C5441" s="71" t="s">
        <v>8367</v>
      </c>
      <c r="D5441" s="7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D491-2C56-44DD-9A1C-2EB9D7CF9F5C}">
  <sheetPr>
    <tabColor rgb="FFFF0000"/>
  </sheetPr>
  <dimension ref="A1:K93"/>
  <sheetViews>
    <sheetView workbookViewId="0">
      <selection activeCell="D21" sqref="D21"/>
    </sheetView>
  </sheetViews>
  <sheetFormatPr defaultColWidth="8.81640625" defaultRowHeight="14.5" x14ac:dyDescent="0.35"/>
  <cols>
    <col min="1" max="1" width="27.6328125" style="63" bestFit="1" customWidth="1"/>
    <col min="2" max="11" width="13.453125" style="63" bestFit="1" customWidth="1"/>
    <col min="12" max="16384" width="8.81640625" style="63"/>
  </cols>
  <sheetData>
    <row r="1" spans="1:11" s="62" customFormat="1" x14ac:dyDescent="0.35">
      <c r="A1" s="62" t="s">
        <v>90</v>
      </c>
      <c r="B1" s="62" t="s">
        <v>91</v>
      </c>
      <c r="E1" s="136" t="str">
        <f>IF(B2&lt;&gt;B3, "A NEW VERSION OF THE WORKSHEET IS AVAILABLE", "")</f>
        <v/>
      </c>
      <c r="F1" s="136"/>
      <c r="G1" s="136"/>
      <c r="H1" s="136"/>
      <c r="I1" s="136"/>
      <c r="J1" s="136"/>
      <c r="K1" s="136"/>
    </row>
    <row r="2" spans="1:11" x14ac:dyDescent="0.35">
      <c r="A2" s="62" t="s">
        <v>92</v>
      </c>
      <c r="B2" s="63">
        <v>2.1</v>
      </c>
      <c r="E2" s="137" t="s">
        <v>93</v>
      </c>
      <c r="F2" s="137"/>
      <c r="G2" s="137"/>
      <c r="H2" s="137"/>
      <c r="I2" s="137"/>
      <c r="J2" s="137"/>
      <c r="K2" s="137"/>
    </row>
    <row r="3" spans="1:11" x14ac:dyDescent="0.35">
      <c r="A3" s="62" t="s">
        <v>94</v>
      </c>
      <c r="B3" s="63">
        <v>2.1</v>
      </c>
    </row>
    <row r="4" spans="1:11" x14ac:dyDescent="0.35">
      <c r="A4" s="62"/>
    </row>
    <row r="5" spans="1:11" x14ac:dyDescent="0.35">
      <c r="A5" s="62" t="s">
        <v>95</v>
      </c>
    </row>
    <row r="6" spans="1:11" x14ac:dyDescent="0.35">
      <c r="A6" s="63" t="s">
        <v>96</v>
      </c>
      <c r="B6" s="63">
        <f>IF(B9&gt;0, B9/B8, 0)</f>
        <v>177.20340350877194</v>
      </c>
    </row>
    <row r="7" spans="1:11" x14ac:dyDescent="0.35">
      <c r="A7" s="63" t="s">
        <v>97</v>
      </c>
      <c r="B7">
        <v>1</v>
      </c>
    </row>
    <row r="8" spans="1:11" x14ac:dyDescent="0.35">
      <c r="A8" s="63" t="s">
        <v>98</v>
      </c>
      <c r="B8">
        <v>570</v>
      </c>
    </row>
    <row r="9" spans="1:11" x14ac:dyDescent="0.35">
      <c r="A9" s="63" t="s">
        <v>99</v>
      </c>
      <c r="B9">
        <v>101005.94</v>
      </c>
    </row>
    <row r="15" spans="1:11" x14ac:dyDescent="0.35">
      <c r="A15" s="62" t="s">
        <v>100</v>
      </c>
    </row>
    <row r="16" spans="1:11" s="66" customFormat="1" x14ac:dyDescent="0.35">
      <c r="A16" s="64" t="s">
        <v>101</v>
      </c>
      <c r="B16" s="65">
        <v>41729</v>
      </c>
      <c r="C16" s="65">
        <v>42094</v>
      </c>
      <c r="D16" s="65">
        <v>42460</v>
      </c>
      <c r="E16" s="65">
        <v>42825</v>
      </c>
      <c r="F16" s="65">
        <v>43190</v>
      </c>
      <c r="G16" s="65">
        <v>43555</v>
      </c>
      <c r="H16" s="65">
        <v>43921</v>
      </c>
      <c r="I16" s="65">
        <v>44286</v>
      </c>
      <c r="J16" s="65">
        <v>44651</v>
      </c>
      <c r="K16" s="65">
        <v>45016</v>
      </c>
    </row>
    <row r="17" spans="1:11" s="67" customFormat="1" x14ac:dyDescent="0.35">
      <c r="A17" s="67" t="s">
        <v>102</v>
      </c>
      <c r="B17">
        <v>7058.12</v>
      </c>
      <c r="C17">
        <v>7795.49</v>
      </c>
      <c r="D17">
        <v>7779.66</v>
      </c>
      <c r="E17">
        <v>7613.59</v>
      </c>
      <c r="F17">
        <v>7721.85</v>
      </c>
      <c r="G17">
        <v>8514.99</v>
      </c>
      <c r="H17">
        <v>8684.64</v>
      </c>
      <c r="I17">
        <v>9561.65</v>
      </c>
      <c r="J17">
        <v>10888.68</v>
      </c>
      <c r="K17">
        <v>11529.89</v>
      </c>
    </row>
    <row r="18" spans="1:11" s="67" customFormat="1" x14ac:dyDescent="0.35">
      <c r="A18" s="63" t="s">
        <v>103</v>
      </c>
      <c r="B18">
        <v>2412.91</v>
      </c>
      <c r="C18">
        <v>2633.97</v>
      </c>
      <c r="D18">
        <v>2739.77</v>
      </c>
      <c r="E18">
        <v>2659.55</v>
      </c>
      <c r="F18">
        <v>2775.35</v>
      </c>
      <c r="G18">
        <v>3067.95</v>
      </c>
      <c r="H18">
        <v>3138.49</v>
      </c>
      <c r="I18">
        <v>3764.3</v>
      </c>
      <c r="J18">
        <v>4136.7</v>
      </c>
      <c r="K18">
        <v>4762.03</v>
      </c>
    </row>
    <row r="19" spans="1:11" s="67" customFormat="1" x14ac:dyDescent="0.35">
      <c r="A19" s="63" t="s">
        <v>104</v>
      </c>
      <c r="B19">
        <v>43.45</v>
      </c>
      <c r="C19">
        <v>25.91</v>
      </c>
      <c r="D19">
        <v>70.53</v>
      </c>
      <c r="E19">
        <v>23.02</v>
      </c>
      <c r="F19">
        <v>65.930000000000007</v>
      </c>
      <c r="G19">
        <v>-12.64</v>
      </c>
      <c r="H19">
        <v>65.040000000000006</v>
      </c>
      <c r="I19">
        <v>207.2</v>
      </c>
      <c r="J19">
        <v>8.5500000000000007</v>
      </c>
      <c r="K19">
        <v>90.79</v>
      </c>
    </row>
    <row r="20" spans="1:11" s="67" customFormat="1" x14ac:dyDescent="0.35">
      <c r="A20" s="63" t="s">
        <v>105</v>
      </c>
      <c r="B20">
        <v>80.47</v>
      </c>
      <c r="C20">
        <v>90.35</v>
      </c>
      <c r="D20">
        <v>84</v>
      </c>
      <c r="E20">
        <v>87.48</v>
      </c>
      <c r="F20">
        <v>93.91</v>
      </c>
      <c r="G20">
        <v>105.26</v>
      </c>
      <c r="H20">
        <v>107.12</v>
      </c>
      <c r="I20">
        <v>104.01</v>
      </c>
      <c r="J20">
        <v>128.66</v>
      </c>
      <c r="K20">
        <v>150.59</v>
      </c>
    </row>
    <row r="21" spans="1:11" s="67" customFormat="1" x14ac:dyDescent="0.35">
      <c r="A21" s="63" t="s">
        <v>106</v>
      </c>
      <c r="B21">
        <v>1120.1500000000001</v>
      </c>
      <c r="C21">
        <v>1208.32</v>
      </c>
      <c r="D21">
        <v>1180.31</v>
      </c>
      <c r="E21">
        <v>1247.42</v>
      </c>
      <c r="F21">
        <v>1219</v>
      </c>
      <c r="G21">
        <v>1327.63</v>
      </c>
      <c r="H21">
        <v>1387.98</v>
      </c>
      <c r="I21">
        <v>1347.34</v>
      </c>
      <c r="J21">
        <v>1656.53</v>
      </c>
      <c r="K21">
        <v>1779.91</v>
      </c>
    </row>
    <row r="22" spans="1:11" s="67" customFormat="1" x14ac:dyDescent="0.35">
      <c r="A22" s="63" t="s">
        <v>107</v>
      </c>
      <c r="B22">
        <v>607.79</v>
      </c>
      <c r="C22">
        <v>690.17</v>
      </c>
      <c r="D22">
        <v>794.1</v>
      </c>
      <c r="E22">
        <v>790.3</v>
      </c>
      <c r="F22">
        <v>793.36</v>
      </c>
      <c r="G22">
        <v>938.55</v>
      </c>
      <c r="H22">
        <v>949.16</v>
      </c>
      <c r="I22">
        <v>1034.9000000000001</v>
      </c>
      <c r="J22">
        <v>1081.3900000000001</v>
      </c>
      <c r="K22">
        <v>1138.43</v>
      </c>
    </row>
    <row r="23" spans="1:11" s="67" customFormat="1" x14ac:dyDescent="0.35">
      <c r="A23" s="63" t="s">
        <v>108</v>
      </c>
      <c r="B23">
        <v>1491.09</v>
      </c>
      <c r="C23">
        <v>1640.96</v>
      </c>
      <c r="D23">
        <v>1217.44</v>
      </c>
      <c r="E23">
        <v>1161.4000000000001</v>
      </c>
      <c r="F23">
        <v>1135.3800000000001</v>
      </c>
      <c r="G23">
        <v>1183.56</v>
      </c>
      <c r="H23">
        <v>1224.5899999999999</v>
      </c>
      <c r="I23">
        <v>1388.27</v>
      </c>
      <c r="J23">
        <v>1480.71</v>
      </c>
      <c r="K23">
        <v>1426.95</v>
      </c>
    </row>
    <row r="24" spans="1:11" s="67" customFormat="1" x14ac:dyDescent="0.35">
      <c r="A24" s="63" t="s">
        <v>109</v>
      </c>
      <c r="B24">
        <v>227.63</v>
      </c>
      <c r="C24">
        <v>237.41</v>
      </c>
      <c r="D24">
        <v>316.29000000000002</v>
      </c>
      <c r="E24">
        <v>178.85</v>
      </c>
      <c r="F24">
        <v>153.34</v>
      </c>
      <c r="G24">
        <v>139.84</v>
      </c>
      <c r="H24">
        <v>150</v>
      </c>
      <c r="I24">
        <v>128.36000000000001</v>
      </c>
      <c r="J24">
        <v>161.22999999999999</v>
      </c>
      <c r="K24">
        <v>200.28</v>
      </c>
    </row>
    <row r="25" spans="1:11" s="67" customFormat="1" x14ac:dyDescent="0.35">
      <c r="A25" s="67" t="s">
        <v>110</v>
      </c>
      <c r="B25">
        <v>125.64</v>
      </c>
      <c r="C25">
        <v>154.24</v>
      </c>
      <c r="D25">
        <v>217.19</v>
      </c>
      <c r="E25">
        <v>295.93</v>
      </c>
      <c r="F25">
        <v>290.88</v>
      </c>
      <c r="G25">
        <v>221.79</v>
      </c>
      <c r="H25">
        <v>205.29</v>
      </c>
      <c r="I25">
        <v>325.29000000000002</v>
      </c>
      <c r="J25">
        <v>308.16000000000003</v>
      </c>
      <c r="K25">
        <v>445.39</v>
      </c>
    </row>
    <row r="26" spans="1:11" s="67" customFormat="1" x14ac:dyDescent="0.35">
      <c r="A26" s="67" t="s">
        <v>111</v>
      </c>
      <c r="B26">
        <v>97.49</v>
      </c>
      <c r="C26">
        <v>114.98</v>
      </c>
      <c r="D26">
        <v>133.19</v>
      </c>
      <c r="E26">
        <v>142.86000000000001</v>
      </c>
      <c r="F26">
        <v>162.18</v>
      </c>
      <c r="G26">
        <v>176.9</v>
      </c>
      <c r="H26">
        <v>220.45</v>
      </c>
      <c r="I26">
        <v>240.13</v>
      </c>
      <c r="J26">
        <v>252.89</v>
      </c>
      <c r="K26">
        <v>310.95999999999998</v>
      </c>
    </row>
    <row r="27" spans="1:11" s="67" customFormat="1" x14ac:dyDescent="0.35">
      <c r="A27" s="67" t="s">
        <v>112</v>
      </c>
      <c r="B27">
        <v>54.15</v>
      </c>
      <c r="C27">
        <v>40.119999999999997</v>
      </c>
      <c r="D27">
        <v>48.48</v>
      </c>
      <c r="E27">
        <v>54.03</v>
      </c>
      <c r="F27">
        <v>53.05</v>
      </c>
      <c r="G27">
        <v>59.58</v>
      </c>
      <c r="H27">
        <v>49.54</v>
      </c>
      <c r="I27">
        <v>30.81</v>
      </c>
      <c r="J27">
        <v>38.6</v>
      </c>
      <c r="K27">
        <v>78.239999999999995</v>
      </c>
    </row>
    <row r="28" spans="1:11" s="67" customFormat="1" x14ac:dyDescent="0.35">
      <c r="A28" s="67" t="s">
        <v>113</v>
      </c>
      <c r="B28">
        <v>1135.53</v>
      </c>
      <c r="C28">
        <v>1319.36</v>
      </c>
      <c r="D28">
        <v>1553.8</v>
      </c>
      <c r="E28">
        <v>1610.65</v>
      </c>
      <c r="F28">
        <v>1693.09</v>
      </c>
      <c r="G28">
        <v>1724.87</v>
      </c>
      <c r="H28">
        <v>1727.64</v>
      </c>
      <c r="I28">
        <v>2056.02</v>
      </c>
      <c r="J28">
        <v>2268.6799999999998</v>
      </c>
      <c r="K28">
        <v>2218.6799999999998</v>
      </c>
    </row>
    <row r="29" spans="1:11" s="67" customFormat="1" x14ac:dyDescent="0.35">
      <c r="A29" s="67" t="s">
        <v>114</v>
      </c>
      <c r="B29">
        <v>219.08</v>
      </c>
      <c r="C29">
        <v>250.89</v>
      </c>
      <c r="D29">
        <v>299.89999999999998</v>
      </c>
      <c r="E29">
        <v>330.34</v>
      </c>
      <c r="F29">
        <v>335.35</v>
      </c>
      <c r="G29">
        <v>278.62</v>
      </c>
      <c r="H29">
        <v>279.72000000000003</v>
      </c>
      <c r="I29">
        <v>361.07</v>
      </c>
      <c r="J29">
        <v>526.38</v>
      </c>
      <c r="K29">
        <v>517.35</v>
      </c>
    </row>
    <row r="30" spans="1:11" s="67" customFormat="1" x14ac:dyDescent="0.35">
      <c r="A30" s="67" t="s">
        <v>115</v>
      </c>
      <c r="B30">
        <v>913.92</v>
      </c>
      <c r="C30">
        <v>1065.83</v>
      </c>
      <c r="D30">
        <v>1251.1500000000001</v>
      </c>
      <c r="E30">
        <v>1276.94</v>
      </c>
      <c r="F30">
        <v>1354.39</v>
      </c>
      <c r="G30">
        <v>1442.33</v>
      </c>
      <c r="H30">
        <v>1444.96</v>
      </c>
      <c r="I30">
        <v>1693.3</v>
      </c>
      <c r="J30">
        <v>1739.22</v>
      </c>
      <c r="K30">
        <v>1707.15</v>
      </c>
    </row>
    <row r="31" spans="1:11" s="67" customFormat="1" x14ac:dyDescent="0.35">
      <c r="A31" s="67" t="s">
        <v>116</v>
      </c>
      <c r="B31">
        <v>305.16000000000003</v>
      </c>
      <c r="C31">
        <v>351.3</v>
      </c>
      <c r="D31">
        <v>395.8</v>
      </c>
      <c r="E31">
        <v>396.34</v>
      </c>
      <c r="F31">
        <v>1100.94</v>
      </c>
      <c r="G31">
        <v>485.73</v>
      </c>
      <c r="H31">
        <v>530.13</v>
      </c>
      <c r="I31">
        <v>839.52</v>
      </c>
      <c r="J31">
        <v>919.31</v>
      </c>
      <c r="K31">
        <v>921.34</v>
      </c>
    </row>
    <row r="32" spans="1:11" s="67" customFormat="1" x14ac:dyDescent="0.35"/>
    <row r="33" spans="1:11" x14ac:dyDescent="0.35">
      <c r="A33" s="67"/>
    </row>
    <row r="34" spans="1:11" x14ac:dyDescent="0.35">
      <c r="A34" s="67"/>
    </row>
    <row r="35" spans="1:11" x14ac:dyDescent="0.35">
      <c r="A35" s="67"/>
    </row>
    <row r="36" spans="1:11" x14ac:dyDescent="0.35">
      <c r="A36" s="67"/>
    </row>
    <row r="37" spans="1:11" x14ac:dyDescent="0.35">
      <c r="A37" s="67"/>
    </row>
    <row r="38" spans="1:11" x14ac:dyDescent="0.35">
      <c r="A38" s="67"/>
    </row>
    <row r="39" spans="1:11" x14ac:dyDescent="0.35">
      <c r="A39" s="67"/>
    </row>
    <row r="40" spans="1:11" x14ac:dyDescent="0.35">
      <c r="A40" s="62" t="s">
        <v>117</v>
      </c>
    </row>
    <row r="41" spans="1:11" s="66" customFormat="1" x14ac:dyDescent="0.35">
      <c r="A41" s="64" t="s">
        <v>101</v>
      </c>
      <c r="B41" s="65">
        <v>44286</v>
      </c>
      <c r="C41" s="65">
        <v>44377</v>
      </c>
      <c r="D41" s="65">
        <v>44469</v>
      </c>
      <c r="E41" s="65">
        <v>44561</v>
      </c>
      <c r="F41" s="65">
        <v>44651</v>
      </c>
      <c r="G41" s="65">
        <v>44742</v>
      </c>
      <c r="H41" s="65">
        <v>44834</v>
      </c>
      <c r="I41" s="65">
        <v>44926</v>
      </c>
      <c r="J41" s="65">
        <v>45016</v>
      </c>
      <c r="K41" s="65">
        <v>45107</v>
      </c>
    </row>
    <row r="42" spans="1:11" s="67" customFormat="1" x14ac:dyDescent="0.35">
      <c r="A42" s="67" t="s">
        <v>102</v>
      </c>
      <c r="B42">
        <v>2336.79</v>
      </c>
      <c r="C42">
        <v>2611.54</v>
      </c>
      <c r="D42">
        <v>2817.58</v>
      </c>
      <c r="E42">
        <v>2941.75</v>
      </c>
      <c r="F42">
        <v>2517.81</v>
      </c>
      <c r="G42">
        <v>2822.43</v>
      </c>
      <c r="H42">
        <v>2986.49</v>
      </c>
      <c r="I42">
        <v>3043.17</v>
      </c>
      <c r="J42">
        <v>2677.8</v>
      </c>
      <c r="K42">
        <v>3130.47</v>
      </c>
    </row>
    <row r="43" spans="1:11" s="67" customFormat="1" x14ac:dyDescent="0.35">
      <c r="A43" s="67" t="s">
        <v>118</v>
      </c>
      <c r="B43">
        <v>1894.91</v>
      </c>
      <c r="C43">
        <v>2059.58</v>
      </c>
      <c r="D43">
        <v>2197.29</v>
      </c>
      <c r="E43">
        <v>2314.36</v>
      </c>
      <c r="F43">
        <v>2065.44</v>
      </c>
      <c r="G43">
        <v>2279.11</v>
      </c>
      <c r="H43">
        <v>2386.09</v>
      </c>
      <c r="I43">
        <v>2434.0500000000002</v>
      </c>
      <c r="J43">
        <v>2268.15</v>
      </c>
      <c r="K43">
        <v>2525.94</v>
      </c>
    </row>
    <row r="44" spans="1:11" s="67" customFormat="1" x14ac:dyDescent="0.35">
      <c r="A44" s="67" t="s">
        <v>110</v>
      </c>
      <c r="B44">
        <v>84.98</v>
      </c>
      <c r="C44">
        <v>84.84</v>
      </c>
      <c r="D44">
        <v>112.44</v>
      </c>
      <c r="E44">
        <v>96.74</v>
      </c>
      <c r="F44">
        <v>14.14</v>
      </c>
      <c r="G44">
        <v>100.55</v>
      </c>
      <c r="H44">
        <v>123.28</v>
      </c>
      <c r="I44">
        <v>100.84</v>
      </c>
      <c r="J44">
        <v>120.72</v>
      </c>
      <c r="K44">
        <v>109.78</v>
      </c>
    </row>
    <row r="45" spans="1:11" s="67" customFormat="1" x14ac:dyDescent="0.35">
      <c r="A45" s="67" t="s">
        <v>111</v>
      </c>
      <c r="B45">
        <v>66.59</v>
      </c>
      <c r="C45">
        <v>61.31</v>
      </c>
      <c r="D45">
        <v>63.33</v>
      </c>
      <c r="E45">
        <v>63.2</v>
      </c>
      <c r="F45">
        <v>65.05</v>
      </c>
      <c r="G45">
        <v>67.599999999999994</v>
      </c>
      <c r="H45">
        <v>70.47</v>
      </c>
      <c r="I45">
        <v>70.89</v>
      </c>
      <c r="J45">
        <v>102</v>
      </c>
      <c r="K45">
        <v>96.64</v>
      </c>
    </row>
    <row r="46" spans="1:11" s="67" customFormat="1" x14ac:dyDescent="0.35">
      <c r="A46" s="67" t="s">
        <v>112</v>
      </c>
      <c r="B46">
        <v>8.6300000000000008</v>
      </c>
      <c r="C46">
        <v>7.5</v>
      </c>
      <c r="D46">
        <v>8.27</v>
      </c>
      <c r="E46">
        <v>11.08</v>
      </c>
      <c r="F46">
        <v>11.75</v>
      </c>
      <c r="G46">
        <v>12.15</v>
      </c>
      <c r="H46">
        <v>15.06</v>
      </c>
      <c r="I46">
        <v>18.91</v>
      </c>
      <c r="J46">
        <v>32.119999999999997</v>
      </c>
      <c r="K46">
        <v>24.31</v>
      </c>
    </row>
    <row r="47" spans="1:11" s="67" customFormat="1" x14ac:dyDescent="0.35">
      <c r="A47" s="67" t="s">
        <v>113</v>
      </c>
      <c r="B47">
        <v>451.64</v>
      </c>
      <c r="C47">
        <v>567.99</v>
      </c>
      <c r="D47">
        <v>661.13</v>
      </c>
      <c r="E47">
        <v>649.85</v>
      </c>
      <c r="F47">
        <v>389.71</v>
      </c>
      <c r="G47">
        <v>564.12</v>
      </c>
      <c r="H47">
        <v>638.15</v>
      </c>
      <c r="I47">
        <v>620.16</v>
      </c>
      <c r="J47">
        <v>396.25</v>
      </c>
      <c r="K47">
        <v>593.36</v>
      </c>
    </row>
    <row r="48" spans="1:11" s="67" customFormat="1" x14ac:dyDescent="0.35">
      <c r="A48" s="67" t="s">
        <v>114</v>
      </c>
      <c r="B48">
        <v>74.349999999999994</v>
      </c>
      <c r="C48">
        <v>129.69</v>
      </c>
      <c r="D48">
        <v>155.82</v>
      </c>
      <c r="E48">
        <v>145.5</v>
      </c>
      <c r="F48">
        <v>95.37</v>
      </c>
      <c r="G48">
        <v>123.06</v>
      </c>
      <c r="H48">
        <v>147.29</v>
      </c>
      <c r="I48">
        <v>143.51</v>
      </c>
      <c r="J48">
        <v>103.49</v>
      </c>
      <c r="K48">
        <v>136.75</v>
      </c>
    </row>
    <row r="49" spans="1:11" s="67" customFormat="1" x14ac:dyDescent="0.35">
      <c r="A49" s="67" t="s">
        <v>115</v>
      </c>
      <c r="B49">
        <v>377.82</v>
      </c>
      <c r="C49">
        <v>437.33</v>
      </c>
      <c r="D49">
        <v>504.35</v>
      </c>
      <c r="E49">
        <v>503.32</v>
      </c>
      <c r="F49">
        <v>294.22000000000003</v>
      </c>
      <c r="G49">
        <v>440.32</v>
      </c>
      <c r="H49">
        <v>490.06</v>
      </c>
      <c r="I49">
        <v>475.94</v>
      </c>
      <c r="J49">
        <v>300.83</v>
      </c>
      <c r="K49">
        <v>463.88</v>
      </c>
    </row>
    <row r="50" spans="1:11" x14ac:dyDescent="0.35">
      <c r="A50" s="67" t="s">
        <v>119</v>
      </c>
      <c r="B50">
        <v>441.88</v>
      </c>
      <c r="C50">
        <v>551.96</v>
      </c>
      <c r="D50">
        <v>620.29</v>
      </c>
      <c r="E50">
        <v>627.39</v>
      </c>
      <c r="F50">
        <v>452.37</v>
      </c>
      <c r="G50">
        <v>543.32000000000005</v>
      </c>
      <c r="H50">
        <v>600.4</v>
      </c>
      <c r="I50">
        <v>609.12</v>
      </c>
      <c r="J50">
        <v>409.65</v>
      </c>
      <c r="K50">
        <v>604.53</v>
      </c>
    </row>
    <row r="51" spans="1:11" x14ac:dyDescent="0.35">
      <c r="A51" s="67"/>
    </row>
    <row r="52" spans="1:11" x14ac:dyDescent="0.35">
      <c r="A52" s="67"/>
    </row>
    <row r="53" spans="1:11" x14ac:dyDescent="0.35">
      <c r="A53" s="67"/>
    </row>
    <row r="54" spans="1:11" x14ac:dyDescent="0.35">
      <c r="A54" s="67"/>
    </row>
    <row r="55" spans="1:11" x14ac:dyDescent="0.35">
      <c r="A55" s="62" t="s">
        <v>120</v>
      </c>
    </row>
    <row r="56" spans="1:11" s="66" customFormat="1" x14ac:dyDescent="0.35">
      <c r="A56" s="64" t="s">
        <v>101</v>
      </c>
      <c r="B56" s="65">
        <v>41729</v>
      </c>
      <c r="C56" s="65">
        <v>42094</v>
      </c>
      <c r="D56" s="65">
        <v>42460</v>
      </c>
      <c r="E56" s="65">
        <v>42825</v>
      </c>
      <c r="F56" s="65">
        <v>43190</v>
      </c>
      <c r="G56" s="65">
        <v>43555</v>
      </c>
      <c r="H56" s="65">
        <v>43921</v>
      </c>
      <c r="I56" s="65">
        <v>44286</v>
      </c>
      <c r="J56" s="65">
        <v>44651</v>
      </c>
      <c r="K56" s="65">
        <v>45016</v>
      </c>
    </row>
    <row r="57" spans="1:11" x14ac:dyDescent="0.35">
      <c r="A57" s="67" t="s">
        <v>121</v>
      </c>
      <c r="B57">
        <v>174.38</v>
      </c>
      <c r="C57">
        <v>175.65</v>
      </c>
      <c r="D57">
        <v>175.91</v>
      </c>
      <c r="E57">
        <v>176.15</v>
      </c>
      <c r="F57">
        <v>176.15</v>
      </c>
      <c r="G57">
        <v>176.63</v>
      </c>
      <c r="H57">
        <v>176.71</v>
      </c>
      <c r="I57">
        <v>176.74</v>
      </c>
      <c r="J57">
        <v>176.79</v>
      </c>
      <c r="K57">
        <v>177.18</v>
      </c>
    </row>
    <row r="58" spans="1:11" x14ac:dyDescent="0.35">
      <c r="A58" s="67" t="s">
        <v>122</v>
      </c>
      <c r="B58">
        <v>2481.58</v>
      </c>
      <c r="C58">
        <v>3178.49</v>
      </c>
      <c r="D58">
        <v>3994.7</v>
      </c>
      <c r="E58">
        <v>4671.24</v>
      </c>
      <c r="F58">
        <v>5530.37</v>
      </c>
      <c r="G58">
        <v>5455.05</v>
      </c>
      <c r="H58">
        <v>6429.04</v>
      </c>
      <c r="I58">
        <v>7486.79</v>
      </c>
      <c r="J58">
        <v>8204.51</v>
      </c>
      <c r="K58">
        <v>8796.08</v>
      </c>
    </row>
    <row r="59" spans="1:11" x14ac:dyDescent="0.35">
      <c r="A59" s="67" t="s">
        <v>123</v>
      </c>
      <c r="B59">
        <v>708.14</v>
      </c>
      <c r="C59">
        <v>733.56</v>
      </c>
      <c r="D59">
        <v>805.22</v>
      </c>
      <c r="E59">
        <v>975</v>
      </c>
      <c r="F59">
        <v>937.59</v>
      </c>
      <c r="G59">
        <v>699.37</v>
      </c>
      <c r="H59">
        <v>521.99</v>
      </c>
      <c r="I59">
        <v>509.06</v>
      </c>
      <c r="J59">
        <v>1030.0999999999999</v>
      </c>
      <c r="K59">
        <v>1173.79</v>
      </c>
    </row>
    <row r="60" spans="1:11" x14ac:dyDescent="0.35">
      <c r="A60" s="67" t="s">
        <v>124</v>
      </c>
      <c r="B60">
        <v>1947.9</v>
      </c>
      <c r="C60">
        <v>2018.58</v>
      </c>
      <c r="D60">
        <v>1956.47</v>
      </c>
      <c r="E60">
        <v>1909.85</v>
      </c>
      <c r="F60">
        <v>2057.52</v>
      </c>
      <c r="G60">
        <v>2105.59</v>
      </c>
      <c r="H60">
        <v>2208.84</v>
      </c>
      <c r="I60">
        <v>2660.63</v>
      </c>
      <c r="J60">
        <v>2872.46</v>
      </c>
      <c r="K60">
        <v>3505.23</v>
      </c>
    </row>
    <row r="61" spans="1:11" s="62" customFormat="1" x14ac:dyDescent="0.35">
      <c r="A61" s="62" t="s">
        <v>125</v>
      </c>
      <c r="B61">
        <v>5312</v>
      </c>
      <c r="C61">
        <v>6106.28</v>
      </c>
      <c r="D61">
        <v>6932.3</v>
      </c>
      <c r="E61">
        <v>7732.24</v>
      </c>
      <c r="F61">
        <v>8701.6299999999992</v>
      </c>
      <c r="G61">
        <v>8436.64</v>
      </c>
      <c r="H61">
        <v>9336.58</v>
      </c>
      <c r="I61">
        <v>10833.22</v>
      </c>
      <c r="J61">
        <v>12283.86</v>
      </c>
      <c r="K61">
        <v>13652.28</v>
      </c>
    </row>
    <row r="62" spans="1:11" x14ac:dyDescent="0.35">
      <c r="A62" s="67" t="s">
        <v>126</v>
      </c>
      <c r="B62">
        <v>1766.9</v>
      </c>
      <c r="C62">
        <v>1877.13</v>
      </c>
      <c r="D62">
        <v>1667.4</v>
      </c>
      <c r="E62">
        <v>1958.4</v>
      </c>
      <c r="F62">
        <v>2028.11</v>
      </c>
      <c r="G62">
        <v>1969.06</v>
      </c>
      <c r="H62">
        <v>2252.6799999999998</v>
      </c>
      <c r="I62">
        <v>2242.92</v>
      </c>
      <c r="J62">
        <v>2307.9</v>
      </c>
      <c r="K62">
        <v>3578.65</v>
      </c>
    </row>
    <row r="63" spans="1:11" x14ac:dyDescent="0.35">
      <c r="A63" s="67" t="s">
        <v>127</v>
      </c>
      <c r="B63">
        <v>21.71</v>
      </c>
      <c r="C63">
        <v>50.3</v>
      </c>
      <c r="D63">
        <v>44.8</v>
      </c>
      <c r="E63">
        <v>42.1</v>
      </c>
      <c r="F63">
        <v>41.51</v>
      </c>
      <c r="G63">
        <v>63.76</v>
      </c>
      <c r="H63">
        <v>146.57</v>
      </c>
      <c r="I63">
        <v>147.30000000000001</v>
      </c>
      <c r="J63">
        <v>167.5</v>
      </c>
      <c r="K63">
        <v>175.13</v>
      </c>
    </row>
    <row r="64" spans="1:11" x14ac:dyDescent="0.35">
      <c r="A64" s="67" t="s">
        <v>128</v>
      </c>
      <c r="B64">
        <v>1076.47</v>
      </c>
      <c r="C64">
        <v>1813.37</v>
      </c>
      <c r="D64">
        <v>2690.74</v>
      </c>
      <c r="E64">
        <v>3240.16</v>
      </c>
      <c r="F64">
        <v>3805.17</v>
      </c>
      <c r="G64">
        <v>3358.76</v>
      </c>
      <c r="H64">
        <v>2800.26</v>
      </c>
      <c r="I64">
        <v>4159.63</v>
      </c>
      <c r="J64">
        <v>6219.62</v>
      </c>
      <c r="K64">
        <v>6265.26</v>
      </c>
    </row>
    <row r="65" spans="1:11" x14ac:dyDescent="0.35">
      <c r="A65" s="67" t="s">
        <v>129</v>
      </c>
      <c r="B65">
        <v>2446.92</v>
      </c>
      <c r="C65">
        <v>2365.48</v>
      </c>
      <c r="D65">
        <v>2529.36</v>
      </c>
      <c r="E65">
        <v>2491.58</v>
      </c>
      <c r="F65">
        <v>2826.84</v>
      </c>
      <c r="G65">
        <v>3045.06</v>
      </c>
      <c r="H65">
        <v>4137.07</v>
      </c>
      <c r="I65">
        <v>4283.37</v>
      </c>
      <c r="J65">
        <v>3588.84</v>
      </c>
      <c r="K65">
        <v>3633.24</v>
      </c>
    </row>
    <row r="66" spans="1:11" s="62" customFormat="1" x14ac:dyDescent="0.35">
      <c r="A66" s="62" t="s">
        <v>125</v>
      </c>
      <c r="B66">
        <v>5312</v>
      </c>
      <c r="C66">
        <v>6106.28</v>
      </c>
      <c r="D66">
        <v>6932.3</v>
      </c>
      <c r="E66">
        <v>7732.24</v>
      </c>
      <c r="F66">
        <v>8701.6299999999992</v>
      </c>
      <c r="G66">
        <v>8436.64</v>
      </c>
      <c r="H66">
        <v>9336.58</v>
      </c>
      <c r="I66">
        <v>10833.22</v>
      </c>
      <c r="J66">
        <v>12283.86</v>
      </c>
      <c r="K66">
        <v>13652.28</v>
      </c>
    </row>
    <row r="67" spans="1:11" s="67" customFormat="1" x14ac:dyDescent="0.35">
      <c r="A67" s="67" t="s">
        <v>130</v>
      </c>
      <c r="B67">
        <v>675.3</v>
      </c>
      <c r="C67">
        <v>710.84</v>
      </c>
      <c r="D67">
        <v>809.2</v>
      </c>
      <c r="E67">
        <v>650.41999999999996</v>
      </c>
      <c r="F67">
        <v>706.08</v>
      </c>
      <c r="G67">
        <v>833.56</v>
      </c>
      <c r="H67">
        <v>813.89</v>
      </c>
      <c r="I67">
        <v>561.58000000000004</v>
      </c>
      <c r="J67">
        <v>646.15</v>
      </c>
      <c r="K67">
        <v>848.75</v>
      </c>
    </row>
    <row r="68" spans="1:11" x14ac:dyDescent="0.35">
      <c r="A68" s="67" t="s">
        <v>131</v>
      </c>
      <c r="B68">
        <v>972.51</v>
      </c>
      <c r="C68">
        <v>973.27</v>
      </c>
      <c r="D68">
        <v>1096.5</v>
      </c>
      <c r="E68">
        <v>1106.71</v>
      </c>
      <c r="F68">
        <v>1256.18</v>
      </c>
      <c r="G68">
        <v>1300.53</v>
      </c>
      <c r="H68">
        <v>1379.57</v>
      </c>
      <c r="I68">
        <v>1734.28</v>
      </c>
      <c r="J68">
        <v>1911.37</v>
      </c>
      <c r="K68">
        <v>2024.2</v>
      </c>
    </row>
    <row r="69" spans="1:11" x14ac:dyDescent="0.35">
      <c r="A69" s="63" t="s">
        <v>132</v>
      </c>
      <c r="B69">
        <v>519.38</v>
      </c>
      <c r="C69">
        <v>276.04000000000002</v>
      </c>
      <c r="D69">
        <v>219.82</v>
      </c>
      <c r="E69">
        <v>304.81</v>
      </c>
      <c r="F69">
        <v>306.06</v>
      </c>
      <c r="G69">
        <v>328.16</v>
      </c>
      <c r="H69">
        <v>811.37</v>
      </c>
      <c r="I69">
        <v>1329.03</v>
      </c>
      <c r="J69">
        <v>570.14</v>
      </c>
      <c r="K69">
        <v>325.92</v>
      </c>
    </row>
    <row r="70" spans="1:11" x14ac:dyDescent="0.35">
      <c r="A70" s="63" t="s">
        <v>133</v>
      </c>
      <c r="B70">
        <v>1743813100</v>
      </c>
      <c r="C70">
        <v>1756511990</v>
      </c>
      <c r="D70">
        <v>1759141170</v>
      </c>
      <c r="E70">
        <v>1761520510</v>
      </c>
      <c r="F70">
        <v>1761520510</v>
      </c>
      <c r="G70">
        <v>1766291141</v>
      </c>
      <c r="H70">
        <v>1767063892</v>
      </c>
      <c r="I70">
        <v>1767425349</v>
      </c>
      <c r="J70">
        <v>1767856483</v>
      </c>
      <c r="K70">
        <v>1767856483</v>
      </c>
    </row>
    <row r="71" spans="1:11" x14ac:dyDescent="0.35">
      <c r="A71" s="63" t="s">
        <v>134</v>
      </c>
    </row>
    <row r="72" spans="1:11" x14ac:dyDescent="0.35">
      <c r="A72" s="63" t="s">
        <v>135</v>
      </c>
      <c r="B72">
        <v>1</v>
      </c>
      <c r="C72">
        <v>1</v>
      </c>
      <c r="D72">
        <v>1</v>
      </c>
      <c r="E72">
        <v>1</v>
      </c>
      <c r="F72">
        <v>1</v>
      </c>
      <c r="G72">
        <v>1</v>
      </c>
      <c r="H72">
        <v>1</v>
      </c>
      <c r="I72">
        <v>1</v>
      </c>
      <c r="J72">
        <v>1</v>
      </c>
      <c r="K72">
        <v>1</v>
      </c>
    </row>
    <row r="74" spans="1:11" x14ac:dyDescent="0.35">
      <c r="A74" s="67"/>
    </row>
    <row r="75" spans="1:11" x14ac:dyDescent="0.35">
      <c r="A75" s="67"/>
    </row>
    <row r="76" spans="1:11" x14ac:dyDescent="0.35">
      <c r="A76" s="67"/>
    </row>
    <row r="77" spans="1:11" x14ac:dyDescent="0.35">
      <c r="A77" s="67"/>
    </row>
    <row r="78" spans="1:11" x14ac:dyDescent="0.35">
      <c r="A78" s="67"/>
    </row>
    <row r="79" spans="1:11" x14ac:dyDescent="0.35">
      <c r="A79" s="67"/>
    </row>
    <row r="80" spans="1:11" x14ac:dyDescent="0.35">
      <c r="A80" s="62" t="s">
        <v>136</v>
      </c>
    </row>
    <row r="81" spans="1:11" s="66" customFormat="1" x14ac:dyDescent="0.35">
      <c r="A81" s="64" t="s">
        <v>101</v>
      </c>
      <c r="B81" s="65">
        <v>41729</v>
      </c>
      <c r="C81" s="65">
        <v>42094</v>
      </c>
      <c r="D81" s="65">
        <v>42460</v>
      </c>
      <c r="E81" s="65">
        <v>42825</v>
      </c>
      <c r="F81" s="65">
        <v>43190</v>
      </c>
      <c r="G81" s="65">
        <v>43555</v>
      </c>
      <c r="H81" s="65">
        <v>43921</v>
      </c>
      <c r="I81" s="65">
        <v>44286</v>
      </c>
      <c r="J81" s="65">
        <v>44651</v>
      </c>
      <c r="K81" s="65">
        <v>45016</v>
      </c>
    </row>
    <row r="82" spans="1:11" s="62" customFormat="1" x14ac:dyDescent="0.35">
      <c r="A82" s="67" t="s">
        <v>137</v>
      </c>
      <c r="B82">
        <v>1098.3</v>
      </c>
      <c r="C82">
        <v>1047.21</v>
      </c>
      <c r="D82">
        <v>1186.99</v>
      </c>
      <c r="E82">
        <v>1226.94</v>
      </c>
      <c r="F82">
        <v>1091.5</v>
      </c>
      <c r="G82">
        <v>1499.13</v>
      </c>
      <c r="H82">
        <v>1613.62</v>
      </c>
      <c r="I82">
        <v>2114.67</v>
      </c>
      <c r="J82">
        <v>1802.33</v>
      </c>
      <c r="K82">
        <v>1488.43</v>
      </c>
    </row>
    <row r="83" spans="1:11" s="67" customFormat="1" x14ac:dyDescent="0.35">
      <c r="A83" s="67" t="s">
        <v>138</v>
      </c>
      <c r="B83">
        <v>-104.5</v>
      </c>
      <c r="C83">
        <v>-875.9</v>
      </c>
      <c r="D83">
        <v>-730.33</v>
      </c>
      <c r="E83">
        <v>-807.07</v>
      </c>
      <c r="F83">
        <v>-540.92999999999995</v>
      </c>
      <c r="G83">
        <v>337.58</v>
      </c>
      <c r="H83">
        <v>-516.63</v>
      </c>
      <c r="I83">
        <v>-1404.22</v>
      </c>
      <c r="J83">
        <v>-1273.45</v>
      </c>
      <c r="K83">
        <v>-582.79</v>
      </c>
    </row>
    <row r="84" spans="1:11" s="67" customFormat="1" x14ac:dyDescent="0.35">
      <c r="A84" s="67" t="s">
        <v>139</v>
      </c>
      <c r="B84">
        <v>-803.69</v>
      </c>
      <c r="C84">
        <v>-416.77</v>
      </c>
      <c r="D84">
        <v>-374.31</v>
      </c>
      <c r="E84">
        <v>-338.97</v>
      </c>
      <c r="F84">
        <v>-577.11</v>
      </c>
      <c r="G84">
        <v>-1888.2</v>
      </c>
      <c r="H84">
        <v>-1042.97</v>
      </c>
      <c r="I84">
        <v>-613.41</v>
      </c>
      <c r="J84">
        <v>-490.49</v>
      </c>
      <c r="K84">
        <v>-1035.24</v>
      </c>
    </row>
    <row r="85" spans="1:11" s="62" customFormat="1" x14ac:dyDescent="0.35">
      <c r="A85" s="67" t="s">
        <v>140</v>
      </c>
      <c r="B85">
        <v>190.11</v>
      </c>
      <c r="C85">
        <v>-245.46</v>
      </c>
      <c r="D85">
        <v>82.35</v>
      </c>
      <c r="E85">
        <v>80.900000000000006</v>
      </c>
      <c r="F85">
        <v>-26.54</v>
      </c>
      <c r="G85">
        <v>-51.49</v>
      </c>
      <c r="H85">
        <v>54.02</v>
      </c>
      <c r="I85">
        <v>97.04</v>
      </c>
      <c r="J85">
        <v>38.39</v>
      </c>
      <c r="K85">
        <v>-129.6</v>
      </c>
    </row>
    <row r="86" spans="1:11" x14ac:dyDescent="0.35">
      <c r="A86" s="67"/>
    </row>
    <row r="87" spans="1:11" x14ac:dyDescent="0.35">
      <c r="A87" s="67"/>
    </row>
    <row r="88" spans="1:11" x14ac:dyDescent="0.35">
      <c r="A88" s="67"/>
    </row>
    <row r="89" spans="1:11" x14ac:dyDescent="0.35">
      <c r="A89" s="67"/>
    </row>
    <row r="90" spans="1:11" s="62" customFormat="1" x14ac:dyDescent="0.35">
      <c r="A90" s="62" t="s">
        <v>141</v>
      </c>
      <c r="B90">
        <v>179.65</v>
      </c>
      <c r="C90">
        <v>265.55</v>
      </c>
      <c r="D90">
        <v>249.9</v>
      </c>
      <c r="E90">
        <v>277.35000000000002</v>
      </c>
      <c r="F90">
        <v>328.4</v>
      </c>
      <c r="G90">
        <v>408.8</v>
      </c>
      <c r="H90">
        <v>450.05</v>
      </c>
      <c r="I90">
        <v>540.5</v>
      </c>
      <c r="J90">
        <v>536.20000000000005</v>
      </c>
      <c r="K90">
        <v>544.9</v>
      </c>
    </row>
    <row r="92" spans="1:11" s="62" customFormat="1" x14ac:dyDescent="0.35">
      <c r="A92" s="62" t="s">
        <v>142</v>
      </c>
    </row>
    <row r="93" spans="1:11" x14ac:dyDescent="0.35">
      <c r="A93" s="63" t="s">
        <v>143</v>
      </c>
      <c r="B93" s="68">
        <v>174.38</v>
      </c>
      <c r="C93" s="68">
        <v>175.65</v>
      </c>
      <c r="D93" s="68">
        <v>175.91</v>
      </c>
      <c r="E93" s="68">
        <v>176.15</v>
      </c>
      <c r="F93" s="68">
        <v>176.15</v>
      </c>
      <c r="G93" s="68">
        <v>176.63</v>
      </c>
      <c r="H93" s="68">
        <v>176.71</v>
      </c>
      <c r="I93" s="68">
        <v>176.74</v>
      </c>
      <c r="J93" s="68">
        <v>176.79</v>
      </c>
      <c r="K93" s="68">
        <v>177.18</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1A22D7E4-C1DB-4830-99CB-59FE539135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Historical FS</vt:lpstr>
      <vt:lpstr>RATIO ANALYSIS</vt:lpstr>
      <vt:lpstr>COMMON SIZE STATEMENT</vt:lpstr>
      <vt:lpstr>Forecasting</vt:lpstr>
      <vt:lpstr>Intrinsic Growth</vt:lpstr>
      <vt:lpstr>WACC</vt:lpstr>
      <vt:lpstr>Sheet7</vt:lpstr>
      <vt:lpstr>BETA</vt:lpstr>
      <vt:lpstr>COMPS VAL</vt:lpstr>
      <vt:lpstr>FOOTBALL FIELD</vt:lpstr>
      <vt:lpstr>MONTE CARLO</vt:lpstr>
      <vt:lpstr>DCF</vt:lpstr>
      <vt:lpstr>VAR</vt:lpstr>
      <vt:lpstr>DUPONT</vt:lpstr>
      <vt:lpstr>RAW FS</vt:lpstr>
      <vt:lpstr>DATA ROOM</vt:lpstr>
      <vt:lpstr>CASH FLOW DATA</vt:lpstr>
      <vt:lpstr>DATA</vt:lpstr>
      <vt:lpstr>LIST OF STOCKS</vt:lpstr>
      <vt:lpstr>Data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dc:creator>
  <cp:lastModifiedBy>bkbhavya21@outlook.com</cp:lastModifiedBy>
  <cp:lastPrinted>2023-08-08T10:46:53Z</cp:lastPrinted>
  <dcterms:created xsi:type="dcterms:W3CDTF">2023-08-02T06:35:10Z</dcterms:created>
  <dcterms:modified xsi:type="dcterms:W3CDTF">2023-08-26T19:22:27Z</dcterms:modified>
</cp:coreProperties>
</file>