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sandyjazminpardoherreno/Documents/SP/ESPECIALIZACION SERGIO ARBOLEDA/ECONOMIA DIGITAL/PROYECTO CROWFUNDIG/"/>
    </mc:Choice>
  </mc:AlternateContent>
  <xr:revisionPtr revIDLastSave="0" documentId="13_ncr:1_{7003C60B-9DAB-F64B-8544-3D8406D1DF88}" xr6:coauthVersionLast="47" xr6:coauthVersionMax="47" xr10:uidLastSave="{00000000-0000-0000-0000-000000000000}"/>
  <bookViews>
    <workbookView xWindow="0" yWindow="500" windowWidth="28800" windowHeight="16380" xr2:uid="{00000000-000D-0000-FFFF-FFFF00000000}"/>
  </bookViews>
  <sheets>
    <sheet name="Ejer . Metodos de Amortizacion"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48" i="7" l="1"/>
  <c r="V48" i="7" s="1"/>
  <c r="S31" i="7" l="1"/>
  <c r="T48" i="7" s="1"/>
  <c r="S48" i="7" s="1"/>
  <c r="N38" i="7"/>
  <c r="N39" i="7"/>
  <c r="N40" i="7"/>
  <c r="N41" i="7"/>
  <c r="N42" i="7"/>
  <c r="N43" i="7"/>
  <c r="N44" i="7"/>
  <c r="N45" i="7"/>
  <c r="N46" i="7"/>
  <c r="N47" i="7"/>
  <c r="N48" i="7"/>
  <c r="N37" i="7"/>
  <c r="L31" i="7"/>
  <c r="M37" i="7" s="1"/>
  <c r="D36" i="7"/>
  <c r="E37" i="7" s="1"/>
  <c r="D31" i="7"/>
  <c r="D33" i="7" s="1"/>
  <c r="T42" i="7" l="1"/>
  <c r="S42" i="7" s="1"/>
  <c r="T41" i="7"/>
  <c r="S41" i="7" s="1"/>
  <c r="T47" i="7"/>
  <c r="S47" i="7" s="1"/>
  <c r="T44" i="7"/>
  <c r="S44" i="7" s="1"/>
  <c r="T43" i="7"/>
  <c r="S43" i="7" s="1"/>
  <c r="T40" i="7"/>
  <c r="S40" i="7" s="1"/>
  <c r="T39" i="7"/>
  <c r="S39" i="7" s="1"/>
  <c r="T38" i="7"/>
  <c r="S38" i="7" s="1"/>
  <c r="T46" i="7"/>
  <c r="S46" i="7" s="1"/>
  <c r="T37" i="7"/>
  <c r="S37" i="7" s="1"/>
  <c r="T45" i="7"/>
  <c r="S45" i="7" s="1"/>
  <c r="L37" i="7"/>
  <c r="O37" i="7"/>
  <c r="M38" i="7" s="1"/>
  <c r="D43" i="7"/>
  <c r="D39" i="7"/>
  <c r="D44" i="7"/>
  <c r="D48" i="7"/>
  <c r="D42" i="7"/>
  <c r="D37" i="7"/>
  <c r="D45" i="7"/>
  <c r="D38" i="7"/>
  <c r="D46" i="7"/>
  <c r="D47" i="7"/>
  <c r="D40" i="7"/>
  <c r="D41" i="7"/>
  <c r="S50" i="7" l="1"/>
  <c r="O38" i="7"/>
  <c r="L38" i="7"/>
  <c r="D50" i="7"/>
  <c r="F37" i="7"/>
  <c r="G37" i="7" s="1"/>
  <c r="O39" i="7" l="1"/>
  <c r="M39" i="7"/>
  <c r="L39" i="7" s="1"/>
  <c r="E38" i="7"/>
  <c r="F38" i="7" s="1"/>
  <c r="G38" i="7" s="1"/>
  <c r="O40" i="7" l="1"/>
  <c r="M40" i="7"/>
  <c r="L40" i="7" s="1"/>
  <c r="E39" i="7"/>
  <c r="F39" i="7" s="1"/>
  <c r="G39" i="7" s="1"/>
  <c r="E40" i="7" s="1"/>
  <c r="F40" i="7" s="1"/>
  <c r="G40" i="7" s="1"/>
  <c r="E41" i="7" s="1"/>
  <c r="F41" i="7" s="1"/>
  <c r="G41" i="7" s="1"/>
  <c r="E42" i="7" s="1"/>
  <c r="F42" i="7" s="1"/>
  <c r="G42" i="7" s="1"/>
  <c r="O41" i="7" l="1"/>
  <c r="M41" i="7"/>
  <c r="L41" i="7" s="1"/>
  <c r="E43" i="7"/>
  <c r="F43" i="7" s="1"/>
  <c r="G43" i="7" s="1"/>
  <c r="O42" i="7" l="1"/>
  <c r="M42" i="7"/>
  <c r="L42" i="7" s="1"/>
  <c r="E44" i="7"/>
  <c r="F44" i="7" s="1"/>
  <c r="G44" i="7" s="1"/>
  <c r="O43" i="7" l="1"/>
  <c r="M43" i="7"/>
  <c r="L43" i="7" s="1"/>
  <c r="E45" i="7"/>
  <c r="F45" i="7" s="1"/>
  <c r="G45" i="7" s="1"/>
  <c r="M44" i="7" l="1"/>
  <c r="L44" i="7" s="1"/>
  <c r="O44" i="7"/>
  <c r="E46" i="7"/>
  <c r="F46" i="7" s="1"/>
  <c r="G46" i="7" s="1"/>
  <c r="M45" i="7" l="1"/>
  <c r="L45" i="7" s="1"/>
  <c r="O45" i="7"/>
  <c r="E47" i="7"/>
  <c r="F47" i="7" s="1"/>
  <c r="G47" i="7" s="1"/>
  <c r="O46" i="7" l="1"/>
  <c r="M46" i="7"/>
  <c r="L46" i="7" s="1"/>
  <c r="E48" i="7"/>
  <c r="F48" i="7" s="1"/>
  <c r="G48" i="7" s="1"/>
  <c r="M47" i="7" l="1"/>
  <c r="L47" i="7" s="1"/>
  <c r="O47" i="7"/>
  <c r="O48" i="7" l="1"/>
  <c r="M48" i="7"/>
  <c r="L48" i="7" s="1"/>
  <c r="L50" i="7" s="1"/>
</calcChain>
</file>

<file path=xl/sharedStrings.xml><?xml version="1.0" encoding="utf-8"?>
<sst xmlns="http://schemas.openxmlformats.org/spreadsheetml/2006/main" count="54" uniqueCount="26">
  <si>
    <t>PROFESOR: ECO. ANDRÉS VERNAZZA PÁEZ- PhD</t>
  </si>
  <si>
    <t>Monto</t>
  </si>
  <si>
    <t>Tasa Annual</t>
  </si>
  <si>
    <t>Tasa Mensual</t>
  </si>
  <si>
    <t>Periodos</t>
  </si>
  <si>
    <t>Cuota</t>
  </si>
  <si>
    <t>Periodo</t>
  </si>
  <si>
    <t>Interes</t>
  </si>
  <si>
    <t>Amortizacion de la Deuda</t>
  </si>
  <si>
    <t>Saldo</t>
  </si>
  <si>
    <t>Pago Total</t>
  </si>
  <si>
    <t>PMT = Pago</t>
  </si>
  <si>
    <t>" Fuerza, Determinación y Carácter"</t>
  </si>
  <si>
    <t>Por determinar en cada Período</t>
  </si>
  <si>
    <t>A Tout Le Monde</t>
  </si>
  <si>
    <t>Entidad Financiera</t>
  </si>
  <si>
    <t>Bank of America</t>
  </si>
  <si>
    <t>Deuche Flat</t>
  </si>
  <si>
    <t>Prime To Prime</t>
  </si>
  <si>
    <t>UNIVERSIDAD SERGIO ARBOLEDA</t>
  </si>
  <si>
    <t>PRIME BUSINESS SCHOOL</t>
  </si>
  <si>
    <t>ESPECIALIZACION EN GERENCIA ESTRATÉGICA DE NEGOCIOS</t>
  </si>
  <si>
    <t>ESPACIO ACADÉMICO: ECONOMÍA DIGITAL Y COMERCIO ELECTRÓNICO</t>
  </si>
  <si>
    <t>TALLER : MÉTODOS DE AMORTIZACIÓN DE PRÉSTAMOS Y/O CRÉDITOS</t>
  </si>
  <si>
    <t xml:space="preserve">Informe Ejecutivo: En este caso teniendo en cuenta que el negocio es estable y la mayor parte de ingresos por como esta estructurado proviene de los clientes lo mejor es usa el pago de intereses por el metodo aleman
</t>
  </si>
  <si>
    <r>
      <t xml:space="preserve">La compañía MAVERA SAS debe fortalecer su estructura de su capital mediante endeudamiento emanado desde el mercado de capitales intermediado (Sistema Financiero Internacional). Debido a ello, es necesario que logre apalancarse de la entidad financiera Bank Of America. Al revisar el plan de inversiones, el Gerente Estratégico de Negocios evidencia que se hace necesario solicitar un valor de 270 millones de pesos para lograr adquirir activos fijos y fortalecer algunos criterios del activo intangible como compra de algunas patentes de producción y licencias para añadirle valor agregado a cada uno de los dispositivos que se producen en Colombia. 
La alta dirección de MAVERA SAS sabe que lo dicho por el Gerente Estratégico de Negocios es crucial para aumentar la productividad y competitividad de la compañía, razón por la cual se dirigen a la entidad financiera para lograr averiguar sobre las condiciones con las cuales podrían otorgarle los recursos en cuestión. Al llegar a la sucursal de Bank of America, el Gerente del Banco, John Smith recibe a los Gerentes mencionados y al presidente de la compañía y les ofrece tres líneas de crédito:
La primera de ellas llamada la línea de crédito </t>
    </r>
    <r>
      <rPr>
        <b/>
        <sz val="14"/>
        <color rgb="FFFF0000"/>
        <rFont val="Arial"/>
        <family val="2"/>
      </rPr>
      <t>"A Tout Le Monde”</t>
    </r>
    <r>
      <rPr>
        <sz val="14"/>
        <rFont val="Arial"/>
        <family val="2"/>
      </rPr>
      <t xml:space="preserve"> y la cual se amortizaría mediante el Método de Frances. 
La segunda de ellas denominada </t>
    </r>
    <r>
      <rPr>
        <b/>
        <sz val="14"/>
        <color rgb="FF00B050"/>
        <rFont val="Arial"/>
        <family val="2"/>
      </rPr>
      <t>“Deuche Flat”</t>
    </r>
    <r>
      <rPr>
        <sz val="14"/>
        <rFont val="Arial"/>
        <family val="2"/>
      </rPr>
      <t xml:space="preserve">, la cual se amortizaría mediante el Método Alemán.  
La tercera de ellas es denominada </t>
    </r>
    <r>
      <rPr>
        <b/>
        <sz val="14"/>
        <color theme="5"/>
        <rFont val="Arial"/>
        <family val="2"/>
      </rPr>
      <t>“Prime To Prime”</t>
    </r>
    <r>
      <rPr>
        <sz val="14"/>
        <rFont val="Arial"/>
        <family val="2"/>
      </rPr>
      <t xml:space="preserve">, la cual se amortizaría mediante el Método de Americano. 
Las condiciones que ofrece el banco para otorgar el monto solicitado por parte de L&amp;S son:
Plazo de máximo: 12 meses.
Tasa de interés: 11% efectivo al año. 
Por lo anterior se pide al Gerente Estratégico que junto con el Gerente Financiero que:   
A continuacion muestra como seria la amortizacion de un prestamo si lo tomara por alguno de los metodo de pago mencionados anteriormente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</si>
</sst>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 #,##0.00;[Red]\-&quot;$&quot;\ #,##0.00"/>
    <numFmt numFmtId="165" formatCode="_-&quot;$&quot;\ * #,##0.00_-;\-&quot;$&quot;\ * #,##0.00_-;_-&quot;$&quot;\ * &quot;-&quot;??_-;_-@_-"/>
    <numFmt numFmtId="167" formatCode="_-&quot;$&quot;\ * #,##0.0000_-;\-&quot;$&quot;\ * #,##0.0000_-;_-&quot;$&quot;\ * &quot;-&quot;????_-;_-@_-"/>
    <numFmt numFmtId="168" formatCode="_-&quot;$&quot;\ * #,##0.00_-;\-&quot;$&quot;\ * #,##0.00_-;_-&quot;$&quot;\ * &quot;-&quot;????_-;_-@_-"/>
  </numFmts>
  <fonts count="24"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Arial"/>
      <family val="2"/>
    </font>
    <font>
      <b/>
      <sz val="11"/>
      <name val="Arial"/>
      <family val="2"/>
    </font>
    <font>
      <b/>
      <u/>
      <sz val="11"/>
      <color theme="1"/>
      <name val="Arial"/>
      <family val="2"/>
    </font>
    <font>
      <b/>
      <u/>
      <sz val="11"/>
      <name val="Arial"/>
      <family val="2"/>
    </font>
    <font>
      <sz val="11"/>
      <name val="Arial"/>
      <family val="2"/>
    </font>
    <font>
      <b/>
      <sz val="14"/>
      <color theme="1"/>
      <name val="Arial"/>
      <family val="2"/>
    </font>
    <font>
      <b/>
      <sz val="14"/>
      <color rgb="FFFF0000"/>
      <name val="Arial"/>
      <family val="2"/>
    </font>
    <font>
      <b/>
      <sz val="14"/>
      <color rgb="FF00B050"/>
      <name val="Arial"/>
      <family val="2"/>
    </font>
    <font>
      <sz val="11"/>
      <color theme="1"/>
      <name val="Aptos"/>
      <family val="2"/>
    </font>
    <font>
      <sz val="14"/>
      <name val="Arial"/>
      <family val="2"/>
    </font>
    <font>
      <b/>
      <sz val="16"/>
      <color theme="5" tint="-0.249977111117893"/>
      <name val="Times New Roman"/>
      <family val="1"/>
    </font>
    <font>
      <b/>
      <sz val="14"/>
      <color theme="8" tint="-0.499984740745262"/>
      <name val="Arial"/>
      <family val="2"/>
    </font>
    <font>
      <b/>
      <sz val="14"/>
      <color theme="8" tint="-0.499984740745262"/>
      <name val="Aptos"/>
      <family val="2"/>
    </font>
    <font>
      <sz val="11"/>
      <color theme="8" tint="-0.499984740745262"/>
      <name val="Arial"/>
      <family val="2"/>
    </font>
    <font>
      <b/>
      <u/>
      <sz val="11"/>
      <color theme="8" tint="-0.499984740745262"/>
      <name val="Arial"/>
      <family val="2"/>
    </font>
    <font>
      <b/>
      <sz val="11"/>
      <color theme="8" tint="-0.499984740745262"/>
      <name val="Arial"/>
      <family val="2"/>
    </font>
    <font>
      <sz val="11"/>
      <name val="Calibri"/>
      <family val="2"/>
      <scheme val="minor"/>
    </font>
    <font>
      <sz val="11"/>
      <color rgb="FFFFFF00"/>
      <name val="Calibri"/>
      <family val="2"/>
      <scheme val="minor"/>
    </font>
    <font>
      <b/>
      <sz val="14"/>
      <color theme="5"/>
      <name val="Arial"/>
      <family val="2"/>
    </font>
    <font>
      <b/>
      <sz val="14"/>
      <color theme="5" tint="-0.249977111117893"/>
      <name val="Arial"/>
      <family val="2"/>
    </font>
    <font>
      <b/>
      <sz val="11"/>
      <color theme="1"/>
      <name val="Arial"/>
      <family val="2"/>
    </font>
  </fonts>
  <fills count="11">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FFFF"/>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9" fontId="2" fillId="0" borderId="0" applyFont="0" applyFill="0" applyBorder="0" applyAlignment="0" applyProtection="0"/>
    <xf numFmtId="0" fontId="2" fillId="0" borderId="0"/>
    <xf numFmtId="9" fontId="2" fillId="0" borderId="0" applyFont="0" applyFill="0" applyBorder="0" applyAlignment="0" applyProtection="0"/>
  </cellStyleXfs>
  <cellXfs count="57">
    <xf numFmtId="0" fontId="0" fillId="0" borderId="0" xfId="0"/>
    <xf numFmtId="0" fontId="3" fillId="2" borderId="0" xfId="0" applyFont="1" applyFill="1"/>
    <xf numFmtId="0" fontId="5" fillId="2" borderId="0" xfId="0" applyFont="1" applyFill="1" applyAlignment="1">
      <alignment horizontal="center"/>
    </xf>
    <xf numFmtId="0" fontId="6" fillId="2" borderId="0" xfId="0" applyFont="1" applyFill="1" applyAlignment="1">
      <alignment horizontal="center" vertical="center" wrapText="1"/>
    </xf>
    <xf numFmtId="0" fontId="4" fillId="2" borderId="0" xfId="0" applyFont="1" applyFill="1"/>
    <xf numFmtId="3" fontId="7" fillId="2" borderId="0" xfId="0" applyNumberFormat="1" applyFont="1" applyFill="1" applyAlignment="1">
      <alignment horizontal="center"/>
    </xf>
    <xf numFmtId="0" fontId="7" fillId="2" borderId="0" xfId="0" applyFont="1" applyFill="1" applyAlignment="1">
      <alignment horizontal="center"/>
    </xf>
    <xf numFmtId="0" fontId="13" fillId="2" borderId="0" xfId="0" applyFont="1" applyFill="1"/>
    <xf numFmtId="0" fontId="11" fillId="0" borderId="0" xfId="0" applyFont="1" applyAlignment="1">
      <alignment vertical="center"/>
    </xf>
    <xf numFmtId="0" fontId="15" fillId="0" borderId="0" xfId="0" applyFont="1" applyAlignment="1">
      <alignment vertical="center"/>
    </xf>
    <xf numFmtId="0" fontId="16" fillId="2" borderId="0" xfId="0" applyFont="1" applyFill="1"/>
    <xf numFmtId="0" fontId="14" fillId="4" borderId="0" xfId="0" applyFont="1" applyFill="1" applyAlignment="1">
      <alignment vertical="center"/>
    </xf>
    <xf numFmtId="0" fontId="17" fillId="2" borderId="0" xfId="0" applyFont="1" applyFill="1" applyAlignment="1">
      <alignment horizontal="center"/>
    </xf>
    <xf numFmtId="0" fontId="18" fillId="2" borderId="0" xfId="0" applyFont="1" applyFill="1"/>
    <xf numFmtId="0" fontId="0" fillId="2" borderId="0" xfId="0" applyFill="1"/>
    <xf numFmtId="0" fontId="0" fillId="6" borderId="0" xfId="0" applyFill="1"/>
    <xf numFmtId="10" fontId="0" fillId="2" borderId="0" xfId="0" applyNumberFormat="1" applyFill="1"/>
    <xf numFmtId="0" fontId="0" fillId="2" borderId="0" xfId="0" applyFill="1" applyAlignment="1">
      <alignment horizontal="center" vertical="center" wrapText="1"/>
    </xf>
    <xf numFmtId="0" fontId="20" fillId="2" borderId="0" xfId="0" applyFont="1" applyFill="1" applyAlignment="1">
      <alignment horizontal="center" vertical="center" wrapText="1"/>
    </xf>
    <xf numFmtId="165" fontId="0" fillId="2" borderId="0" xfId="0" applyNumberFormat="1" applyFill="1" applyAlignment="1">
      <alignment horizontal="center" vertical="center" wrapText="1"/>
    </xf>
    <xf numFmtId="164" fontId="0" fillId="2" borderId="0" xfId="0" applyNumberFormat="1" applyFill="1" applyAlignment="1">
      <alignment horizontal="center" vertical="center" wrapText="1"/>
    </xf>
    <xf numFmtId="0" fontId="1" fillId="3" borderId="1" xfId="0" applyFont="1" applyFill="1" applyBorder="1"/>
    <xf numFmtId="164" fontId="1" fillId="2" borderId="0" xfId="0" applyNumberFormat="1" applyFont="1" applyFill="1" applyAlignment="1">
      <alignment horizontal="center"/>
    </xf>
    <xf numFmtId="167" fontId="1" fillId="3" borderId="2" xfId="0" applyNumberFormat="1" applyFont="1" applyFill="1" applyBorder="1" applyAlignment="1">
      <alignment vertical="center" wrapText="1"/>
    </xf>
    <xf numFmtId="164" fontId="1" fillId="3" borderId="4" xfId="0" applyNumberFormat="1" applyFont="1" applyFill="1" applyBorder="1" applyAlignment="1">
      <alignment vertical="center" wrapText="1"/>
    </xf>
    <xf numFmtId="164" fontId="1" fillId="3" borderId="3" xfId="0" applyNumberFormat="1" applyFont="1" applyFill="1" applyBorder="1" applyAlignment="1">
      <alignment vertical="center" wrapText="1"/>
    </xf>
    <xf numFmtId="0" fontId="22" fillId="2" borderId="0" xfId="0" applyFont="1" applyFill="1"/>
    <xf numFmtId="167" fontId="1" fillId="3" borderId="4" xfId="0" applyNumberFormat="1" applyFont="1" applyFill="1" applyBorder="1" applyAlignment="1">
      <alignment vertical="center" wrapText="1"/>
    </xf>
    <xf numFmtId="167" fontId="1" fillId="3" borderId="3" xfId="0" applyNumberFormat="1" applyFont="1" applyFill="1" applyBorder="1" applyAlignment="1">
      <alignment vertical="center" wrapText="1"/>
    </xf>
    <xf numFmtId="0" fontId="12" fillId="2" borderId="0" xfId="0" applyFont="1" applyFill="1" applyAlignment="1">
      <alignment horizontal="center" vertical="center" wrapText="1"/>
    </xf>
    <xf numFmtId="168" fontId="1" fillId="3" borderId="2" xfId="0" applyNumberFormat="1" applyFont="1" applyFill="1" applyBorder="1" applyAlignment="1">
      <alignment vertical="center" wrapText="1"/>
    </xf>
    <xf numFmtId="0" fontId="12" fillId="5" borderId="1" xfId="0" applyFont="1" applyFill="1" applyBorder="1" applyAlignment="1">
      <alignment horizontal="left" vertical="center" wrapText="1"/>
    </xf>
    <xf numFmtId="0" fontId="6" fillId="2" borderId="0" xfId="0" applyFont="1" applyFill="1" applyAlignment="1">
      <alignment horizontal="center" vertical="center" wrapText="1"/>
    </xf>
    <xf numFmtId="0" fontId="5" fillId="2" borderId="0" xfId="0" applyFont="1" applyFill="1" applyAlignment="1">
      <alignment horizontal="center"/>
    </xf>
    <xf numFmtId="0" fontId="14" fillId="4" borderId="0" xfId="0" applyFont="1" applyFill="1" applyAlignment="1">
      <alignment horizontal="center" vertical="center"/>
    </xf>
    <xf numFmtId="0" fontId="8" fillId="5" borderId="1" xfId="0" applyFont="1" applyFill="1" applyBorder="1" applyAlignment="1">
      <alignment horizontal="left" vertical="top" wrapText="1"/>
    </xf>
    <xf numFmtId="0" fontId="8" fillId="5" borderId="1" xfId="0" applyFont="1" applyFill="1" applyBorder="1" applyAlignment="1">
      <alignment horizontal="left" vertical="top"/>
    </xf>
    <xf numFmtId="164" fontId="1" fillId="3" borderId="2" xfId="0" applyNumberFormat="1" applyFont="1" applyFill="1" applyBorder="1" applyAlignment="1">
      <alignment horizontal="left"/>
    </xf>
    <xf numFmtId="164" fontId="1" fillId="3" borderId="4" xfId="0" applyNumberFormat="1" applyFont="1" applyFill="1" applyBorder="1" applyAlignment="1">
      <alignment horizontal="left"/>
    </xf>
    <xf numFmtId="164" fontId="1" fillId="3" borderId="3" xfId="0" applyNumberFormat="1" applyFont="1" applyFill="1" applyBorder="1" applyAlignment="1">
      <alignment horizontal="left"/>
    </xf>
    <xf numFmtId="0" fontId="3" fillId="8" borderId="1" xfId="0" applyFont="1" applyFill="1" applyBorder="1" applyAlignment="1">
      <alignment horizontal="center"/>
    </xf>
    <xf numFmtId="3" fontId="19" fillId="8" borderId="1" xfId="0" applyNumberFormat="1" applyFont="1" applyFill="1" applyBorder="1" applyAlignment="1">
      <alignment horizontal="center"/>
    </xf>
    <xf numFmtId="10" fontId="19" fillId="8" borderId="1" xfId="0" applyNumberFormat="1" applyFont="1" applyFill="1" applyBorder="1" applyAlignment="1">
      <alignment horizontal="center"/>
    </xf>
    <xf numFmtId="10" fontId="19" fillId="8" borderId="1" xfId="1" applyNumberFormat="1" applyFont="1" applyFill="1" applyBorder="1" applyAlignment="1">
      <alignment horizontal="center"/>
    </xf>
    <xf numFmtId="1" fontId="19" fillId="8" borderId="1" xfId="0" applyNumberFormat="1" applyFont="1" applyFill="1" applyBorder="1" applyAlignment="1">
      <alignment horizontal="center"/>
    </xf>
    <xf numFmtId="164" fontId="1" fillId="9" borderId="1" xfId="0" applyNumberFormat="1" applyFont="1" applyFill="1" applyBorder="1" applyAlignment="1">
      <alignment horizontal="center" vertical="center"/>
    </xf>
    <xf numFmtId="0" fontId="23" fillId="10" borderId="1" xfId="0" applyFont="1" applyFill="1" applyBorder="1" applyAlignment="1">
      <alignment horizontal="center"/>
    </xf>
    <xf numFmtId="0" fontId="3" fillId="7" borderId="1" xfId="0" applyFont="1" applyFill="1" applyBorder="1"/>
    <xf numFmtId="0" fontId="0" fillId="7" borderId="1" xfId="0" applyFont="1" applyFill="1" applyBorder="1"/>
    <xf numFmtId="0" fontId="0" fillId="7" borderId="1" xfId="0" applyFont="1" applyFill="1" applyBorder="1" applyAlignment="1">
      <alignment vertical="center"/>
    </xf>
    <xf numFmtId="0" fontId="1" fillId="10" borderId="1" xfId="0" applyFont="1" applyFill="1" applyBorder="1" applyAlignment="1">
      <alignment horizontal="center" vertical="center" wrapText="1"/>
    </xf>
    <xf numFmtId="0" fontId="0" fillId="0" borderId="1" xfId="0" applyFill="1" applyBorder="1" applyAlignment="1">
      <alignment horizontal="center" vertical="center" wrapText="1"/>
    </xf>
    <xf numFmtId="164" fontId="0" fillId="0" borderId="1" xfId="0" applyNumberFormat="1" applyFill="1" applyBorder="1" applyAlignment="1">
      <alignment horizontal="center" vertical="center" wrapText="1"/>
    </xf>
    <xf numFmtId="168" fontId="0" fillId="0" borderId="1" xfId="0" applyNumberFormat="1" applyFill="1" applyBorder="1" applyAlignment="1">
      <alignment vertical="center" wrapText="1"/>
    </xf>
    <xf numFmtId="165" fontId="0" fillId="0" borderId="1" xfId="0" applyNumberFormat="1" applyFill="1" applyBorder="1" applyAlignment="1">
      <alignment horizontal="center" vertical="center" wrapText="1"/>
    </xf>
    <xf numFmtId="168" fontId="0" fillId="0" borderId="1" xfId="0" applyNumberFormat="1" applyFill="1" applyBorder="1" applyAlignment="1">
      <alignment horizontal="center" vertical="center" wrapText="1"/>
    </xf>
    <xf numFmtId="167" fontId="0" fillId="0" borderId="1" xfId="0" applyNumberFormat="1" applyFill="1" applyBorder="1" applyAlignment="1">
      <alignment vertical="center" wrapText="1"/>
    </xf>
  </cellXfs>
  <cellStyles count="4">
    <cellStyle name="Normal" xfId="0" builtinId="0"/>
    <cellStyle name="Normal 15" xfId="2" xr:uid="{77CA9664-5318-4510-9928-6ED819EFB3A9}"/>
    <cellStyle name="Porcentaje" xfId="1" builtinId="5"/>
    <cellStyle name="Porcentual 2" xfId="3" xr:uid="{2312C896-0863-4A70-ACD7-EC69D1D8FCE8}"/>
  </cellStyles>
  <dxfs count="0"/>
  <tableStyles count="0" defaultTableStyle="TableStyleMedium2" defaultPivotStyle="PivotStyleLight16"/>
  <colors>
    <mruColors>
      <color rgb="FFFF3399"/>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86581-3070-431C-9E79-9EFFB87352A5}">
  <dimension ref="C1:V73"/>
  <sheetViews>
    <sheetView tabSelected="1" topLeftCell="A16" zoomScale="95" zoomScaleNormal="95" workbookViewId="0">
      <selection activeCell="O30" sqref="O30"/>
    </sheetView>
  </sheetViews>
  <sheetFormatPr baseColWidth="10" defaultColWidth="11.5" defaultRowHeight="14" x14ac:dyDescent="0.15"/>
  <cols>
    <col min="1" max="2" width="11.5" style="1"/>
    <col min="3" max="3" width="19.5" style="1" customWidth="1"/>
    <col min="4" max="4" width="21.5" style="1" customWidth="1"/>
    <col min="5" max="5" width="13.5" style="1" customWidth="1"/>
    <col min="6" max="6" width="14.6640625" style="1" customWidth="1"/>
    <col min="7" max="7" width="16" style="1" customWidth="1"/>
    <col min="8" max="8" width="6.33203125" style="1" customWidth="1"/>
    <col min="9" max="9" width="2.5" style="1" customWidth="1"/>
    <col min="10" max="10" width="8.5" style="1" customWidth="1"/>
    <col min="11" max="11" width="19.33203125" style="1" customWidth="1"/>
    <col min="12" max="12" width="26.33203125" style="1" customWidth="1"/>
    <col min="13" max="13" width="14" style="1" customWidth="1"/>
    <col min="14" max="14" width="14.5" style="1" customWidth="1"/>
    <col min="15" max="15" width="19.6640625" style="1" customWidth="1"/>
    <col min="16" max="16" width="5.33203125" style="1" customWidth="1"/>
    <col min="17" max="17" width="22.33203125" style="1" customWidth="1"/>
    <col min="18" max="18" width="20.5" style="1" customWidth="1"/>
    <col min="19" max="19" width="24.6640625" style="1" customWidth="1"/>
    <col min="20" max="20" width="19.5" style="1" customWidth="1"/>
    <col min="21" max="21" width="15.6640625" style="1" customWidth="1"/>
    <col min="22" max="22" width="20.33203125" style="1" customWidth="1"/>
    <col min="23" max="16384" width="11.5" style="1"/>
  </cols>
  <sheetData>
    <row r="1" spans="3:17" x14ac:dyDescent="0.15">
      <c r="C1" s="33"/>
      <c r="D1" s="33"/>
      <c r="E1" s="33"/>
      <c r="F1" s="33"/>
      <c r="G1" s="33"/>
      <c r="H1" s="33"/>
      <c r="I1" s="33"/>
    </row>
    <row r="2" spans="3:17" x14ac:dyDescent="0.15">
      <c r="C2" s="2"/>
      <c r="D2" s="2"/>
      <c r="E2" s="2"/>
      <c r="F2" s="2"/>
      <c r="G2" s="2"/>
      <c r="H2" s="2"/>
      <c r="I2" s="2"/>
    </row>
    <row r="3" spans="3:17" x14ac:dyDescent="0.15">
      <c r="C3" s="2"/>
      <c r="D3" s="2"/>
      <c r="E3" s="2"/>
      <c r="F3" s="2"/>
      <c r="G3" s="2"/>
      <c r="H3" s="2"/>
      <c r="I3" s="2"/>
    </row>
    <row r="4" spans="3:17" ht="18" x14ac:dyDescent="0.15">
      <c r="C4" s="34" t="s">
        <v>19</v>
      </c>
      <c r="D4" s="34"/>
      <c r="E4" s="34"/>
      <c r="F4" s="34"/>
      <c r="G4" s="34"/>
      <c r="H4" s="34"/>
      <c r="I4" s="34"/>
      <c r="J4" s="34"/>
      <c r="K4" s="34"/>
      <c r="L4" s="34"/>
      <c r="M4" s="34"/>
    </row>
    <row r="5" spans="3:17" ht="18" x14ac:dyDescent="0.15">
      <c r="C5" s="34" t="s">
        <v>20</v>
      </c>
      <c r="D5" s="34"/>
      <c r="E5" s="34"/>
      <c r="F5" s="34"/>
      <c r="G5" s="34"/>
      <c r="H5" s="34"/>
      <c r="I5" s="34"/>
      <c r="J5" s="34"/>
      <c r="K5" s="34"/>
      <c r="L5" s="34"/>
      <c r="M5" s="34"/>
    </row>
    <row r="6" spans="3:17" ht="18" x14ac:dyDescent="0.15">
      <c r="C6" s="34" t="s">
        <v>21</v>
      </c>
      <c r="D6" s="34"/>
      <c r="E6" s="34"/>
      <c r="F6" s="34"/>
      <c r="G6" s="34"/>
      <c r="H6" s="34"/>
      <c r="I6" s="34"/>
      <c r="J6" s="34"/>
      <c r="K6" s="34"/>
      <c r="L6" s="34"/>
      <c r="M6" s="34"/>
    </row>
    <row r="7" spans="3:17" ht="18" x14ac:dyDescent="0.15">
      <c r="C7" s="34" t="s">
        <v>22</v>
      </c>
      <c r="D7" s="34"/>
      <c r="E7" s="34"/>
      <c r="F7" s="34"/>
      <c r="G7" s="34"/>
      <c r="H7" s="34"/>
      <c r="I7" s="34"/>
      <c r="J7" s="34"/>
      <c r="K7" s="34"/>
      <c r="L7" s="34"/>
      <c r="M7" s="34"/>
    </row>
    <row r="8" spans="3:17" ht="18" x14ac:dyDescent="0.15">
      <c r="C8" s="34" t="s">
        <v>23</v>
      </c>
      <c r="D8" s="34"/>
      <c r="E8" s="34"/>
      <c r="F8" s="34"/>
      <c r="G8" s="34"/>
      <c r="H8" s="34"/>
      <c r="I8" s="34"/>
      <c r="J8" s="34"/>
      <c r="K8" s="34"/>
      <c r="L8" s="34"/>
      <c r="M8" s="34"/>
    </row>
    <row r="9" spans="3:17" ht="18" x14ac:dyDescent="0.15">
      <c r="C9" s="10"/>
      <c r="D9" s="11"/>
      <c r="E9" s="11"/>
      <c r="F9" s="11"/>
      <c r="G9" s="11"/>
      <c r="H9" s="11"/>
      <c r="I9" s="11"/>
      <c r="J9" s="11"/>
      <c r="K9" s="11"/>
      <c r="L9" s="11"/>
      <c r="M9" s="11"/>
      <c r="N9" s="8"/>
    </row>
    <row r="10" spans="3:17" x14ac:dyDescent="0.15">
      <c r="C10" s="12"/>
      <c r="D10" s="12"/>
      <c r="E10" s="12"/>
      <c r="F10" s="12"/>
      <c r="G10" s="12"/>
      <c r="H10" s="12"/>
      <c r="I10" s="12"/>
      <c r="J10" s="10"/>
      <c r="K10" s="10"/>
      <c r="L10" s="10"/>
      <c r="M10" s="10"/>
    </row>
    <row r="11" spans="3:17" ht="19" x14ac:dyDescent="0.15">
      <c r="C11" s="12"/>
      <c r="D11" s="12"/>
      <c r="E11" s="12"/>
      <c r="F11" s="12"/>
      <c r="G11" s="12"/>
      <c r="H11" s="12"/>
      <c r="I11" s="12"/>
      <c r="J11" s="13"/>
      <c r="K11" s="9" t="s">
        <v>0</v>
      </c>
      <c r="L11" s="10"/>
      <c r="M11" s="10"/>
    </row>
    <row r="12" spans="3:17" ht="20" x14ac:dyDescent="0.2">
      <c r="C12" s="32"/>
      <c r="D12" s="32"/>
      <c r="E12" s="32"/>
      <c r="F12" s="32"/>
      <c r="G12" s="32"/>
      <c r="L12" s="26" t="s">
        <v>12</v>
      </c>
      <c r="M12" s="7"/>
    </row>
    <row r="13" spans="3:17" x14ac:dyDescent="0.15">
      <c r="C13" s="3"/>
      <c r="D13" s="3"/>
      <c r="E13" s="3"/>
      <c r="F13" s="3"/>
      <c r="G13" s="3"/>
    </row>
    <row r="14" spans="3:17" x14ac:dyDescent="0.15">
      <c r="C14" s="3"/>
      <c r="D14" s="3"/>
      <c r="E14" s="3"/>
      <c r="F14" s="3"/>
      <c r="G14" s="3"/>
    </row>
    <row r="15" spans="3:17" ht="163.5" customHeight="1" x14ac:dyDescent="0.15">
      <c r="C15" s="31" t="s">
        <v>25</v>
      </c>
      <c r="D15" s="31"/>
      <c r="E15" s="31"/>
      <c r="F15" s="31"/>
      <c r="G15" s="31"/>
      <c r="H15" s="31"/>
      <c r="I15" s="31"/>
      <c r="J15" s="31"/>
      <c r="K15" s="31"/>
      <c r="L15" s="31"/>
      <c r="M15" s="31"/>
      <c r="N15" s="31"/>
      <c r="O15" s="31"/>
      <c r="P15" s="31"/>
      <c r="Q15" s="31"/>
    </row>
    <row r="16" spans="3:17" ht="85.5" customHeight="1" x14ac:dyDescent="0.15">
      <c r="C16" s="31"/>
      <c r="D16" s="31"/>
      <c r="E16" s="31"/>
      <c r="F16" s="31"/>
      <c r="G16" s="31"/>
      <c r="H16" s="31"/>
      <c r="I16" s="31"/>
      <c r="J16" s="31"/>
      <c r="K16" s="31"/>
      <c r="L16" s="31"/>
      <c r="M16" s="31"/>
      <c r="N16" s="31"/>
      <c r="O16" s="31"/>
      <c r="P16" s="31"/>
      <c r="Q16" s="31"/>
    </row>
    <row r="17" spans="3:22" ht="14.25" customHeight="1" x14ac:dyDescent="0.15">
      <c r="C17" s="31"/>
      <c r="D17" s="31"/>
      <c r="E17" s="31"/>
      <c r="F17" s="31"/>
      <c r="G17" s="31"/>
      <c r="H17" s="31"/>
      <c r="I17" s="31"/>
      <c r="J17" s="31"/>
      <c r="K17" s="31"/>
      <c r="L17" s="31"/>
      <c r="M17" s="31"/>
      <c r="N17" s="31"/>
      <c r="O17" s="31"/>
      <c r="P17" s="31"/>
      <c r="Q17" s="31"/>
    </row>
    <row r="18" spans="3:22" ht="14.25" customHeight="1" x14ac:dyDescent="0.15">
      <c r="C18" s="31"/>
      <c r="D18" s="31"/>
      <c r="E18" s="31"/>
      <c r="F18" s="31"/>
      <c r="G18" s="31"/>
      <c r="H18" s="31"/>
      <c r="I18" s="31"/>
      <c r="J18" s="31"/>
      <c r="K18" s="31"/>
      <c r="L18" s="31"/>
      <c r="M18" s="31"/>
      <c r="N18" s="31"/>
      <c r="O18" s="31"/>
      <c r="P18" s="31"/>
      <c r="Q18" s="31"/>
    </row>
    <row r="19" spans="3:22" ht="86.25" customHeight="1" x14ac:dyDescent="0.15">
      <c r="C19" s="31"/>
      <c r="D19" s="31"/>
      <c r="E19" s="31"/>
      <c r="F19" s="31"/>
      <c r="G19" s="31"/>
      <c r="H19" s="31"/>
      <c r="I19" s="31"/>
      <c r="J19" s="31"/>
      <c r="K19" s="31"/>
      <c r="L19" s="31"/>
      <c r="M19" s="31"/>
      <c r="N19" s="31"/>
      <c r="O19" s="31"/>
      <c r="P19" s="31"/>
      <c r="Q19" s="31"/>
    </row>
    <row r="20" spans="3:22" ht="176.25" customHeight="1" x14ac:dyDescent="0.15">
      <c r="C20" s="31"/>
      <c r="D20" s="31"/>
      <c r="E20" s="31"/>
      <c r="F20" s="31"/>
      <c r="G20" s="31"/>
      <c r="H20" s="31"/>
      <c r="I20" s="31"/>
      <c r="J20" s="31"/>
      <c r="K20" s="31"/>
      <c r="L20" s="31"/>
      <c r="M20" s="31"/>
      <c r="N20" s="31"/>
      <c r="O20" s="31"/>
      <c r="P20" s="31"/>
      <c r="Q20" s="31"/>
    </row>
    <row r="21" spans="3:22" ht="14.25" customHeight="1" x14ac:dyDescent="0.15">
      <c r="C21" s="29"/>
      <c r="D21" s="29"/>
      <c r="E21" s="29"/>
      <c r="F21" s="29"/>
      <c r="G21" s="29"/>
      <c r="H21" s="29"/>
      <c r="I21" s="29"/>
      <c r="J21" s="29"/>
      <c r="K21" s="29"/>
      <c r="L21" s="29"/>
      <c r="M21" s="29"/>
      <c r="N21" s="29"/>
      <c r="O21" s="29"/>
      <c r="P21" s="29"/>
      <c r="Q21" s="29"/>
    </row>
    <row r="22" spans="3:22" ht="14.25" customHeight="1" x14ac:dyDescent="0.15">
      <c r="C22" s="29"/>
      <c r="D22" s="29"/>
      <c r="E22" s="29"/>
      <c r="F22" s="29"/>
      <c r="G22" s="29"/>
      <c r="H22" s="29"/>
      <c r="I22" s="29"/>
      <c r="J22" s="29"/>
      <c r="K22" s="29"/>
      <c r="L22" s="29"/>
      <c r="M22" s="29"/>
      <c r="N22" s="29"/>
      <c r="O22" s="29"/>
      <c r="P22" s="29"/>
      <c r="Q22" s="29"/>
    </row>
    <row r="23" spans="3:22" ht="14.25" customHeight="1" x14ac:dyDescent="0.15">
      <c r="C23" s="29"/>
      <c r="D23" s="29"/>
      <c r="E23" s="29"/>
      <c r="F23" s="29"/>
      <c r="G23" s="29"/>
      <c r="H23" s="29"/>
      <c r="I23" s="29"/>
      <c r="J23" s="29"/>
      <c r="K23" s="29"/>
      <c r="L23" s="29"/>
      <c r="M23" s="29"/>
      <c r="N23" s="29"/>
      <c r="O23" s="29"/>
      <c r="P23" s="29"/>
      <c r="Q23" s="29"/>
    </row>
    <row r="24" spans="3:22" ht="14.25" customHeight="1" x14ac:dyDescent="0.15">
      <c r="C24" s="29"/>
      <c r="D24" s="29"/>
      <c r="E24" s="29"/>
      <c r="F24" s="29"/>
      <c r="G24" s="29"/>
      <c r="H24" s="29"/>
      <c r="I24" s="29"/>
      <c r="J24" s="29"/>
      <c r="K24" s="29"/>
      <c r="L24" s="29"/>
      <c r="M24" s="29"/>
      <c r="N24" s="29"/>
      <c r="O24" s="29"/>
      <c r="P24" s="29"/>
      <c r="Q24" s="29"/>
    </row>
    <row r="25" spans="3:22" ht="14.25" customHeight="1" x14ac:dyDescent="0.15">
      <c r="C25" s="29"/>
      <c r="D25" s="29"/>
      <c r="E25" s="29"/>
      <c r="F25" s="29"/>
      <c r="G25" s="29"/>
      <c r="H25" s="29"/>
      <c r="I25" s="29"/>
      <c r="J25" s="29"/>
      <c r="K25" s="29"/>
      <c r="L25" s="29"/>
      <c r="M25" s="29"/>
      <c r="N25" s="29"/>
      <c r="O25" s="29"/>
      <c r="P25" s="29"/>
      <c r="Q25" s="29"/>
    </row>
    <row r="26" spans="3:22" x14ac:dyDescent="0.15">
      <c r="C26" s="5"/>
      <c r="D26" s="6"/>
      <c r="G26" s="4"/>
    </row>
    <row r="27" spans="3:22" x14ac:dyDescent="0.15">
      <c r="C27" s="46" t="s">
        <v>14</v>
      </c>
      <c r="D27" s="46"/>
      <c r="K27" s="46" t="s">
        <v>17</v>
      </c>
      <c r="L27" s="46"/>
      <c r="R27" s="46" t="s">
        <v>18</v>
      </c>
      <c r="S27" s="46"/>
    </row>
    <row r="28" spans="3:22" x14ac:dyDescent="0.15">
      <c r="C28" s="47" t="s">
        <v>15</v>
      </c>
      <c r="D28" s="40" t="s">
        <v>16</v>
      </c>
      <c r="K28" s="47" t="s">
        <v>15</v>
      </c>
      <c r="L28" s="40" t="s">
        <v>16</v>
      </c>
      <c r="R28" s="47" t="s">
        <v>15</v>
      </c>
      <c r="S28" s="40" t="s">
        <v>16</v>
      </c>
    </row>
    <row r="29" spans="3:22" ht="15" x14ac:dyDescent="0.2">
      <c r="C29" s="48" t="s">
        <v>1</v>
      </c>
      <c r="D29" s="41">
        <v>270000000</v>
      </c>
      <c r="E29" s="14"/>
      <c r="G29" s="14"/>
      <c r="H29" s="14"/>
      <c r="I29" s="15"/>
      <c r="J29" s="14"/>
      <c r="K29" s="48" t="s">
        <v>1</v>
      </c>
      <c r="L29" s="41">
        <v>270000000</v>
      </c>
      <c r="M29" s="14"/>
      <c r="N29" s="14"/>
      <c r="O29" s="14"/>
      <c r="P29" s="14"/>
      <c r="Q29" s="14"/>
      <c r="R29" s="48" t="s">
        <v>1</v>
      </c>
      <c r="S29" s="41">
        <v>270000000</v>
      </c>
      <c r="T29" s="14"/>
      <c r="U29" s="14"/>
      <c r="V29" s="14"/>
    </row>
    <row r="30" spans="3:22" ht="15" x14ac:dyDescent="0.2">
      <c r="C30" s="48" t="s">
        <v>2</v>
      </c>
      <c r="D30" s="42">
        <v>0.11</v>
      </c>
      <c r="E30" s="14"/>
      <c r="F30" s="14"/>
      <c r="G30" s="14"/>
      <c r="H30" s="14"/>
      <c r="I30" s="15"/>
      <c r="J30" s="14"/>
      <c r="K30" s="48" t="s">
        <v>2</v>
      </c>
      <c r="L30" s="42">
        <v>0.11</v>
      </c>
      <c r="M30" s="14"/>
      <c r="N30" s="14"/>
      <c r="O30" s="14"/>
      <c r="P30" s="14"/>
      <c r="Q30" s="14"/>
      <c r="R30" s="48" t="s">
        <v>2</v>
      </c>
      <c r="S30" s="42">
        <v>0.11</v>
      </c>
      <c r="T30" s="16"/>
      <c r="U30" s="14"/>
      <c r="V30" s="14"/>
    </row>
    <row r="31" spans="3:22" ht="15" x14ac:dyDescent="0.2">
      <c r="C31" s="48" t="s">
        <v>3</v>
      </c>
      <c r="D31" s="43">
        <f>D30/D32</f>
        <v>9.1666666666666667E-3</v>
      </c>
      <c r="E31" s="14"/>
      <c r="F31" s="14"/>
      <c r="G31" s="14"/>
      <c r="H31" s="14"/>
      <c r="I31" s="15"/>
      <c r="J31" s="14"/>
      <c r="K31" s="48" t="s">
        <v>3</v>
      </c>
      <c r="L31" s="43">
        <f>L30/L32</f>
        <v>9.1666666666666667E-3</v>
      </c>
      <c r="M31" s="14"/>
      <c r="N31" s="14"/>
      <c r="O31" s="14"/>
      <c r="P31" s="14"/>
      <c r="Q31" s="14"/>
      <c r="R31" s="48" t="s">
        <v>3</v>
      </c>
      <c r="S31" s="43">
        <f>S30/S32</f>
        <v>9.1666666666666667E-3</v>
      </c>
      <c r="T31" s="14"/>
      <c r="U31" s="14"/>
      <c r="V31" s="14"/>
    </row>
    <row r="32" spans="3:22" ht="15" x14ac:dyDescent="0.2">
      <c r="C32" s="48" t="s">
        <v>4</v>
      </c>
      <c r="D32" s="44">
        <v>12</v>
      </c>
      <c r="E32" s="14"/>
      <c r="F32" s="14"/>
      <c r="G32" s="14"/>
      <c r="H32" s="14"/>
      <c r="I32" s="15"/>
      <c r="J32" s="14"/>
      <c r="K32" s="48" t="s">
        <v>4</v>
      </c>
      <c r="L32" s="44">
        <v>12</v>
      </c>
      <c r="M32" s="14"/>
      <c r="N32" s="14"/>
      <c r="O32" s="14"/>
      <c r="P32" s="14"/>
      <c r="Q32" s="14"/>
      <c r="R32" s="48" t="s">
        <v>4</v>
      </c>
      <c r="S32" s="44">
        <v>12</v>
      </c>
      <c r="T32" s="14"/>
      <c r="U32" s="14"/>
      <c r="V32" s="14"/>
    </row>
    <row r="33" spans="3:22" ht="26.25" customHeight="1" x14ac:dyDescent="0.2">
      <c r="C33" s="49" t="s">
        <v>5</v>
      </c>
      <c r="D33" s="45">
        <f>PMT(D31,D32,-D29)</f>
        <v>23863047.800833091</v>
      </c>
      <c r="E33" s="14" t="s">
        <v>11</v>
      </c>
      <c r="F33" s="14"/>
      <c r="G33" s="14"/>
      <c r="H33" s="14"/>
      <c r="I33" s="15"/>
      <c r="J33" s="14"/>
      <c r="K33" s="49" t="s">
        <v>5</v>
      </c>
      <c r="L33" s="45" t="s">
        <v>13</v>
      </c>
      <c r="M33" s="14"/>
      <c r="N33" s="14"/>
      <c r="O33" s="14"/>
      <c r="P33" s="14"/>
      <c r="Q33" s="14"/>
      <c r="R33" s="49" t="s">
        <v>5</v>
      </c>
      <c r="S33" s="45" t="s">
        <v>13</v>
      </c>
      <c r="T33" s="14"/>
      <c r="U33" s="14"/>
      <c r="V33" s="14"/>
    </row>
    <row r="34" spans="3:22" ht="15" x14ac:dyDescent="0.2">
      <c r="C34" s="17"/>
      <c r="D34" s="17"/>
      <c r="E34" s="17"/>
      <c r="F34" s="17"/>
      <c r="G34" s="17"/>
      <c r="H34" s="17"/>
      <c r="I34" s="15"/>
      <c r="J34" s="14"/>
      <c r="K34" s="17"/>
      <c r="L34" s="17"/>
      <c r="M34" s="17"/>
      <c r="N34" s="17"/>
      <c r="O34" s="17"/>
      <c r="P34" s="14"/>
      <c r="Q34" s="14"/>
      <c r="R34" s="17"/>
      <c r="S34" s="17"/>
      <c r="T34" s="17"/>
      <c r="U34" s="17"/>
      <c r="V34" s="17"/>
    </row>
    <row r="35" spans="3:22" ht="32" x14ac:dyDescent="0.2">
      <c r="C35" s="50" t="s">
        <v>6</v>
      </c>
      <c r="D35" s="50" t="s">
        <v>5</v>
      </c>
      <c r="E35" s="50" t="s">
        <v>7</v>
      </c>
      <c r="F35" s="50" t="s">
        <v>8</v>
      </c>
      <c r="G35" s="50" t="s">
        <v>9</v>
      </c>
      <c r="H35" s="18"/>
      <c r="I35" s="15"/>
      <c r="J35" s="14"/>
      <c r="K35" s="50" t="s">
        <v>6</v>
      </c>
      <c r="L35" s="50" t="s">
        <v>5</v>
      </c>
      <c r="M35" s="50" t="s">
        <v>7</v>
      </c>
      <c r="N35" s="50" t="s">
        <v>8</v>
      </c>
      <c r="O35" s="50" t="s">
        <v>9</v>
      </c>
      <c r="P35" s="14"/>
      <c r="Q35" s="14"/>
      <c r="R35" s="50" t="s">
        <v>6</v>
      </c>
      <c r="S35" s="50" t="s">
        <v>5</v>
      </c>
      <c r="T35" s="50" t="s">
        <v>7</v>
      </c>
      <c r="U35" s="50" t="s">
        <v>8</v>
      </c>
      <c r="V35" s="50" t="s">
        <v>9</v>
      </c>
    </row>
    <row r="36" spans="3:22" ht="15" x14ac:dyDescent="0.2">
      <c r="C36" s="51">
        <v>0</v>
      </c>
      <c r="D36" s="52">
        <f>D29</f>
        <v>270000000</v>
      </c>
      <c r="E36" s="53"/>
      <c r="F36" s="51"/>
      <c r="G36" s="54"/>
      <c r="H36" s="19"/>
      <c r="I36" s="15"/>
      <c r="J36" s="14"/>
      <c r="K36" s="51">
        <v>0</v>
      </c>
      <c r="L36" s="51"/>
      <c r="M36" s="51"/>
      <c r="N36" s="51"/>
      <c r="O36" s="54">
        <v>270000000</v>
      </c>
      <c r="P36" s="14"/>
      <c r="Q36" s="14"/>
      <c r="R36" s="51">
        <v>0</v>
      </c>
      <c r="S36" s="51"/>
      <c r="T36" s="51"/>
      <c r="U36" s="51"/>
      <c r="V36" s="54">
        <v>270000000</v>
      </c>
    </row>
    <row r="37" spans="3:22" ht="15" x14ac:dyDescent="0.2">
      <c r="C37" s="51">
        <v>1</v>
      </c>
      <c r="D37" s="52">
        <f t="shared" ref="D37:D48" si="0">$D$33</f>
        <v>23863047.800833091</v>
      </c>
      <c r="E37" s="53">
        <f>D36*D31</f>
        <v>2475000</v>
      </c>
      <c r="F37" s="52">
        <f>D37-E37</f>
        <v>21388047.800833091</v>
      </c>
      <c r="G37" s="54">
        <f>D36-F37</f>
        <v>248611952.19916689</v>
      </c>
      <c r="H37" s="20"/>
      <c r="I37" s="15"/>
      <c r="J37" s="14"/>
      <c r="K37" s="51">
        <v>1</v>
      </c>
      <c r="L37" s="53">
        <f>N37+M37</f>
        <v>24975000</v>
      </c>
      <c r="M37" s="55">
        <f>$L$29*$L$31</f>
        <v>2475000</v>
      </c>
      <c r="N37" s="52">
        <f>$L$29/$L$32</f>
        <v>22500000</v>
      </c>
      <c r="O37" s="54">
        <f>O36-N37</f>
        <v>247500000</v>
      </c>
      <c r="P37" s="14"/>
      <c r="Q37" s="14"/>
      <c r="R37" s="51">
        <v>1</v>
      </c>
      <c r="S37" s="56">
        <f>T37</f>
        <v>2475000</v>
      </c>
      <c r="T37" s="56">
        <f>$V$36*$S$31</f>
        <v>2475000</v>
      </c>
      <c r="U37" s="52">
        <v>0</v>
      </c>
      <c r="V37" s="54">
        <v>270000000</v>
      </c>
    </row>
    <row r="38" spans="3:22" ht="15" x14ac:dyDescent="0.2">
      <c r="C38" s="51">
        <v>2</v>
      </c>
      <c r="D38" s="52">
        <f t="shared" si="0"/>
        <v>23863047.800833091</v>
      </c>
      <c r="E38" s="53">
        <f>G37*$D$31</f>
        <v>2278942.8951590299</v>
      </c>
      <c r="F38" s="52">
        <f>D38-E38</f>
        <v>21584104.905674063</v>
      </c>
      <c r="G38" s="54">
        <f>G37-F38</f>
        <v>227027847.29349282</v>
      </c>
      <c r="H38" s="20"/>
      <c r="I38" s="15"/>
      <c r="J38" s="14"/>
      <c r="K38" s="51">
        <v>2</v>
      </c>
      <c r="L38" s="53">
        <f t="shared" ref="L38:L48" si="1">N38+M38</f>
        <v>24768750</v>
      </c>
      <c r="M38" s="55">
        <f>O37*$L$31</f>
        <v>2268750</v>
      </c>
      <c r="N38" s="52">
        <f t="shared" ref="N38:N48" si="2">$L$29/$L$32</f>
        <v>22500000</v>
      </c>
      <c r="O38" s="54">
        <f t="shared" ref="O38:O48" si="3">O37-N38</f>
        <v>225000000</v>
      </c>
      <c r="P38" s="14"/>
      <c r="Q38" s="14"/>
      <c r="R38" s="51">
        <v>2</v>
      </c>
      <c r="S38" s="56">
        <f t="shared" ref="S38:S47" si="4">T38</f>
        <v>2475000</v>
      </c>
      <c r="T38" s="56">
        <f t="shared" ref="T38:T48" si="5">$V$36*$S$31</f>
        <v>2475000</v>
      </c>
      <c r="U38" s="52">
        <v>0</v>
      </c>
      <c r="V38" s="54">
        <v>270000000</v>
      </c>
    </row>
    <row r="39" spans="3:22" ht="15" x14ac:dyDescent="0.2">
      <c r="C39" s="51">
        <v>3</v>
      </c>
      <c r="D39" s="52">
        <f t="shared" si="0"/>
        <v>23863047.800833091</v>
      </c>
      <c r="E39" s="53">
        <f t="shared" ref="E39:E47" si="6">G38*$D$31</f>
        <v>2081088.6001903508</v>
      </c>
      <c r="F39" s="52">
        <f t="shared" ref="F39:F48" si="7">D39-E39</f>
        <v>21781959.200642742</v>
      </c>
      <c r="G39" s="54">
        <f t="shared" ref="G39:G48" si="8">G38-F39</f>
        <v>205245888.09285009</v>
      </c>
      <c r="H39" s="20"/>
      <c r="I39" s="15"/>
      <c r="J39" s="14"/>
      <c r="K39" s="51">
        <v>3</v>
      </c>
      <c r="L39" s="53">
        <f t="shared" si="1"/>
        <v>24562500</v>
      </c>
      <c r="M39" s="55">
        <f t="shared" ref="M39:M48" si="9">O38*$L$31</f>
        <v>2062500</v>
      </c>
      <c r="N39" s="52">
        <f t="shared" si="2"/>
        <v>22500000</v>
      </c>
      <c r="O39" s="54">
        <f t="shared" si="3"/>
        <v>202500000</v>
      </c>
      <c r="P39" s="14"/>
      <c r="Q39" s="14"/>
      <c r="R39" s="51">
        <v>3</v>
      </c>
      <c r="S39" s="56">
        <f t="shared" si="4"/>
        <v>2475000</v>
      </c>
      <c r="T39" s="56">
        <f t="shared" si="5"/>
        <v>2475000</v>
      </c>
      <c r="U39" s="52">
        <v>0</v>
      </c>
      <c r="V39" s="54">
        <v>270000000</v>
      </c>
    </row>
    <row r="40" spans="3:22" ht="15" x14ac:dyDescent="0.2">
      <c r="C40" s="51">
        <v>4</v>
      </c>
      <c r="D40" s="52">
        <f t="shared" si="0"/>
        <v>23863047.800833091</v>
      </c>
      <c r="E40" s="53">
        <f t="shared" si="6"/>
        <v>1881420.6408511258</v>
      </c>
      <c r="F40" s="52">
        <f t="shared" si="7"/>
        <v>21981627.159981966</v>
      </c>
      <c r="G40" s="54">
        <f t="shared" si="8"/>
        <v>183264260.93286812</v>
      </c>
      <c r="H40" s="20"/>
      <c r="I40" s="15"/>
      <c r="J40" s="14"/>
      <c r="K40" s="51">
        <v>4</v>
      </c>
      <c r="L40" s="53">
        <f t="shared" si="1"/>
        <v>24356250</v>
      </c>
      <c r="M40" s="55">
        <f t="shared" si="9"/>
        <v>1856250</v>
      </c>
      <c r="N40" s="52">
        <f t="shared" si="2"/>
        <v>22500000</v>
      </c>
      <c r="O40" s="54">
        <f t="shared" si="3"/>
        <v>180000000</v>
      </c>
      <c r="P40" s="14"/>
      <c r="Q40" s="14"/>
      <c r="R40" s="51">
        <v>4</v>
      </c>
      <c r="S40" s="56">
        <f t="shared" si="4"/>
        <v>2475000</v>
      </c>
      <c r="T40" s="56">
        <f t="shared" si="5"/>
        <v>2475000</v>
      </c>
      <c r="U40" s="52">
        <v>0</v>
      </c>
      <c r="V40" s="54">
        <v>270000000</v>
      </c>
    </row>
    <row r="41" spans="3:22" ht="15" x14ac:dyDescent="0.2">
      <c r="C41" s="51">
        <v>5</v>
      </c>
      <c r="D41" s="52">
        <f t="shared" si="0"/>
        <v>23863047.800833091</v>
      </c>
      <c r="E41" s="53">
        <f t="shared" si="6"/>
        <v>1679922.3918846245</v>
      </c>
      <c r="F41" s="52">
        <f t="shared" si="7"/>
        <v>22183125.408948466</v>
      </c>
      <c r="G41" s="54">
        <f t="shared" si="8"/>
        <v>161081135.52391964</v>
      </c>
      <c r="H41" s="20"/>
      <c r="I41" s="15"/>
      <c r="J41" s="14"/>
      <c r="K41" s="51">
        <v>5</v>
      </c>
      <c r="L41" s="53">
        <f t="shared" si="1"/>
        <v>24150000</v>
      </c>
      <c r="M41" s="55">
        <f t="shared" si="9"/>
        <v>1650000</v>
      </c>
      <c r="N41" s="52">
        <f t="shared" si="2"/>
        <v>22500000</v>
      </c>
      <c r="O41" s="54">
        <f t="shared" si="3"/>
        <v>157500000</v>
      </c>
      <c r="P41" s="14"/>
      <c r="Q41" s="14"/>
      <c r="R41" s="51">
        <v>5</v>
      </c>
      <c r="S41" s="56">
        <f t="shared" si="4"/>
        <v>2475000</v>
      </c>
      <c r="T41" s="56">
        <f t="shared" si="5"/>
        <v>2475000</v>
      </c>
      <c r="U41" s="52">
        <v>0</v>
      </c>
      <c r="V41" s="54">
        <v>270000000</v>
      </c>
    </row>
    <row r="42" spans="3:22" ht="15" x14ac:dyDescent="0.2">
      <c r="C42" s="51">
        <v>6</v>
      </c>
      <c r="D42" s="52">
        <f t="shared" si="0"/>
        <v>23863047.800833091</v>
      </c>
      <c r="E42" s="53">
        <f t="shared" si="6"/>
        <v>1476577.0756359301</v>
      </c>
      <c r="F42" s="52">
        <f t="shared" si="7"/>
        <v>22386470.725197162</v>
      </c>
      <c r="G42" s="54">
        <f t="shared" si="8"/>
        <v>138694664.79872248</v>
      </c>
      <c r="H42" s="20"/>
      <c r="I42" s="15"/>
      <c r="J42" s="14"/>
      <c r="K42" s="51">
        <v>6</v>
      </c>
      <c r="L42" s="53">
        <f t="shared" si="1"/>
        <v>23943750</v>
      </c>
      <c r="M42" s="55">
        <f t="shared" si="9"/>
        <v>1443750</v>
      </c>
      <c r="N42" s="52">
        <f t="shared" si="2"/>
        <v>22500000</v>
      </c>
      <c r="O42" s="54">
        <f t="shared" si="3"/>
        <v>135000000</v>
      </c>
      <c r="P42" s="14"/>
      <c r="Q42" s="14"/>
      <c r="R42" s="51">
        <v>6</v>
      </c>
      <c r="S42" s="56">
        <f t="shared" si="4"/>
        <v>2475000</v>
      </c>
      <c r="T42" s="56">
        <f t="shared" si="5"/>
        <v>2475000</v>
      </c>
      <c r="U42" s="52">
        <v>0</v>
      </c>
      <c r="V42" s="54">
        <v>270000000</v>
      </c>
    </row>
    <row r="43" spans="3:22" ht="15" x14ac:dyDescent="0.2">
      <c r="C43" s="51">
        <v>7</v>
      </c>
      <c r="D43" s="52">
        <f t="shared" si="0"/>
        <v>23863047.800833091</v>
      </c>
      <c r="E43" s="53">
        <f t="shared" si="6"/>
        <v>1271367.7606549561</v>
      </c>
      <c r="F43" s="52">
        <f t="shared" si="7"/>
        <v>22591680.040178135</v>
      </c>
      <c r="G43" s="54">
        <f t="shared" si="8"/>
        <v>116102984.75854434</v>
      </c>
      <c r="H43" s="20"/>
      <c r="I43" s="15"/>
      <c r="J43" s="14"/>
      <c r="K43" s="51">
        <v>7</v>
      </c>
      <c r="L43" s="53">
        <f t="shared" si="1"/>
        <v>23737500</v>
      </c>
      <c r="M43" s="55">
        <f t="shared" si="9"/>
        <v>1237500</v>
      </c>
      <c r="N43" s="52">
        <f t="shared" si="2"/>
        <v>22500000</v>
      </c>
      <c r="O43" s="54">
        <f t="shared" si="3"/>
        <v>112500000</v>
      </c>
      <c r="P43" s="14"/>
      <c r="Q43" s="14"/>
      <c r="R43" s="51">
        <v>7</v>
      </c>
      <c r="S43" s="56">
        <f t="shared" si="4"/>
        <v>2475000</v>
      </c>
      <c r="T43" s="56">
        <f t="shared" si="5"/>
        <v>2475000</v>
      </c>
      <c r="U43" s="52">
        <v>0</v>
      </c>
      <c r="V43" s="54">
        <v>270000000</v>
      </c>
    </row>
    <row r="44" spans="3:22" ht="15" x14ac:dyDescent="0.2">
      <c r="C44" s="51">
        <v>8</v>
      </c>
      <c r="D44" s="52">
        <f t="shared" si="0"/>
        <v>23863047.800833091</v>
      </c>
      <c r="E44" s="53">
        <f t="shared" si="6"/>
        <v>1064277.3602866565</v>
      </c>
      <c r="F44" s="52">
        <f t="shared" si="7"/>
        <v>22798770.440546434</v>
      </c>
      <c r="G44" s="54">
        <f t="shared" si="8"/>
        <v>93304214.317997903</v>
      </c>
      <c r="H44" s="20"/>
      <c r="I44" s="15"/>
      <c r="J44" s="14"/>
      <c r="K44" s="51">
        <v>8</v>
      </c>
      <c r="L44" s="53">
        <f t="shared" si="1"/>
        <v>23531250</v>
      </c>
      <c r="M44" s="55">
        <f t="shared" si="9"/>
        <v>1031250</v>
      </c>
      <c r="N44" s="52">
        <f t="shared" si="2"/>
        <v>22500000</v>
      </c>
      <c r="O44" s="54">
        <f t="shared" si="3"/>
        <v>90000000</v>
      </c>
      <c r="P44" s="14"/>
      <c r="Q44" s="14"/>
      <c r="R44" s="51">
        <v>8</v>
      </c>
      <c r="S44" s="56">
        <f t="shared" si="4"/>
        <v>2475000</v>
      </c>
      <c r="T44" s="56">
        <f t="shared" si="5"/>
        <v>2475000</v>
      </c>
      <c r="U44" s="52">
        <v>0</v>
      </c>
      <c r="V44" s="54">
        <v>270000000</v>
      </c>
    </row>
    <row r="45" spans="3:22" ht="15" x14ac:dyDescent="0.2">
      <c r="C45" s="51">
        <v>9</v>
      </c>
      <c r="D45" s="52">
        <f t="shared" si="0"/>
        <v>23863047.800833091</v>
      </c>
      <c r="E45" s="53">
        <f t="shared" si="6"/>
        <v>855288.63124831417</v>
      </c>
      <c r="F45" s="52">
        <f t="shared" si="7"/>
        <v>23007759.169584777</v>
      </c>
      <c r="G45" s="54">
        <f t="shared" si="8"/>
        <v>70296455.148413122</v>
      </c>
      <c r="H45" s="20"/>
      <c r="I45" s="15"/>
      <c r="J45" s="14"/>
      <c r="K45" s="51">
        <v>9</v>
      </c>
      <c r="L45" s="53">
        <f t="shared" si="1"/>
        <v>23325000</v>
      </c>
      <c r="M45" s="55">
        <f t="shared" si="9"/>
        <v>825000</v>
      </c>
      <c r="N45" s="52">
        <f t="shared" si="2"/>
        <v>22500000</v>
      </c>
      <c r="O45" s="54">
        <f t="shared" si="3"/>
        <v>67500000</v>
      </c>
      <c r="P45" s="14"/>
      <c r="Q45" s="14"/>
      <c r="R45" s="51">
        <v>9</v>
      </c>
      <c r="S45" s="56">
        <f t="shared" si="4"/>
        <v>2475000</v>
      </c>
      <c r="T45" s="56">
        <f t="shared" si="5"/>
        <v>2475000</v>
      </c>
      <c r="U45" s="52">
        <v>0</v>
      </c>
      <c r="V45" s="54">
        <v>270000000</v>
      </c>
    </row>
    <row r="46" spans="3:22" ht="15" x14ac:dyDescent="0.2">
      <c r="C46" s="51">
        <v>10</v>
      </c>
      <c r="D46" s="52">
        <f t="shared" si="0"/>
        <v>23863047.800833091</v>
      </c>
      <c r="E46" s="53">
        <f t="shared" si="6"/>
        <v>644384.17219378694</v>
      </c>
      <c r="F46" s="52">
        <f t="shared" si="7"/>
        <v>23218663.628639303</v>
      </c>
      <c r="G46" s="54">
        <f t="shared" si="8"/>
        <v>47077791.519773819</v>
      </c>
      <c r="H46" s="20"/>
      <c r="I46" s="15"/>
      <c r="J46" s="14"/>
      <c r="K46" s="51">
        <v>10</v>
      </c>
      <c r="L46" s="53">
        <f t="shared" si="1"/>
        <v>23118750</v>
      </c>
      <c r="M46" s="55">
        <f t="shared" si="9"/>
        <v>618750</v>
      </c>
      <c r="N46" s="52">
        <f t="shared" si="2"/>
        <v>22500000</v>
      </c>
      <c r="O46" s="54">
        <f t="shared" si="3"/>
        <v>45000000</v>
      </c>
      <c r="P46" s="14"/>
      <c r="Q46" s="14"/>
      <c r="R46" s="51">
        <v>10</v>
      </c>
      <c r="S46" s="56">
        <f t="shared" si="4"/>
        <v>2475000</v>
      </c>
      <c r="T46" s="56">
        <f t="shared" si="5"/>
        <v>2475000</v>
      </c>
      <c r="U46" s="52">
        <v>0</v>
      </c>
      <c r="V46" s="54">
        <v>270000000</v>
      </c>
    </row>
    <row r="47" spans="3:22" ht="15" x14ac:dyDescent="0.2">
      <c r="C47" s="51">
        <v>11</v>
      </c>
      <c r="D47" s="52">
        <f t="shared" si="0"/>
        <v>23863047.800833091</v>
      </c>
      <c r="E47" s="53">
        <f t="shared" si="6"/>
        <v>431546.42226459336</v>
      </c>
      <c r="F47" s="52">
        <f t="shared" si="7"/>
        <v>23431501.378568497</v>
      </c>
      <c r="G47" s="54">
        <f t="shared" si="8"/>
        <v>23646290.141205322</v>
      </c>
      <c r="H47" s="20"/>
      <c r="I47" s="15"/>
      <c r="J47" s="14"/>
      <c r="K47" s="51">
        <v>11</v>
      </c>
      <c r="L47" s="53">
        <f t="shared" si="1"/>
        <v>22912500</v>
      </c>
      <c r="M47" s="55">
        <f t="shared" si="9"/>
        <v>412500</v>
      </c>
      <c r="N47" s="52">
        <f t="shared" si="2"/>
        <v>22500000</v>
      </c>
      <c r="O47" s="54">
        <f t="shared" si="3"/>
        <v>22500000</v>
      </c>
      <c r="P47" s="14"/>
      <c r="Q47" s="14"/>
      <c r="R47" s="51">
        <v>11</v>
      </c>
      <c r="S47" s="56">
        <f t="shared" si="4"/>
        <v>2475000</v>
      </c>
      <c r="T47" s="56">
        <f t="shared" si="5"/>
        <v>2475000</v>
      </c>
      <c r="U47" s="52">
        <v>0</v>
      </c>
      <c r="V47" s="54">
        <v>270000000</v>
      </c>
    </row>
    <row r="48" spans="3:22" ht="15" x14ac:dyDescent="0.2">
      <c r="C48" s="51">
        <v>12</v>
      </c>
      <c r="D48" s="52">
        <f t="shared" si="0"/>
        <v>23863047.800833091</v>
      </c>
      <c r="E48" s="53">
        <f t="shared" ref="E48" si="10">G47*$D$31</f>
        <v>216757.65962771545</v>
      </c>
      <c r="F48" s="52">
        <f t="shared" si="7"/>
        <v>23646290.141205374</v>
      </c>
      <c r="G48" s="54">
        <f t="shared" si="8"/>
        <v>-5.2154064178466797E-8</v>
      </c>
      <c r="H48" s="20"/>
      <c r="I48" s="15"/>
      <c r="J48" s="14"/>
      <c r="K48" s="51">
        <v>12</v>
      </c>
      <c r="L48" s="53">
        <f t="shared" si="1"/>
        <v>22706250</v>
      </c>
      <c r="M48" s="55">
        <f t="shared" si="9"/>
        <v>206250</v>
      </c>
      <c r="N48" s="52">
        <f t="shared" si="2"/>
        <v>22500000</v>
      </c>
      <c r="O48" s="54">
        <f t="shared" si="3"/>
        <v>0</v>
      </c>
      <c r="P48" s="14"/>
      <c r="Q48" s="14"/>
      <c r="R48" s="51">
        <v>12</v>
      </c>
      <c r="S48" s="56">
        <f>U48+T48</f>
        <v>272475000</v>
      </c>
      <c r="T48" s="56">
        <f t="shared" si="5"/>
        <v>2475000</v>
      </c>
      <c r="U48" s="54">
        <f>V47</f>
        <v>270000000</v>
      </c>
      <c r="V48" s="54">
        <f>V47-U48</f>
        <v>0</v>
      </c>
    </row>
    <row r="49" spans="3:22" ht="15" x14ac:dyDescent="0.2">
      <c r="C49" s="14"/>
      <c r="D49" s="14"/>
      <c r="E49" s="14"/>
      <c r="F49" s="14"/>
      <c r="G49" s="14"/>
      <c r="H49" s="14"/>
      <c r="I49" s="15"/>
      <c r="J49" s="14"/>
      <c r="K49" s="14"/>
      <c r="L49" s="14"/>
      <c r="M49" s="14"/>
      <c r="N49" s="14"/>
      <c r="O49" s="14"/>
      <c r="P49" s="14"/>
      <c r="Q49" s="14"/>
      <c r="R49" s="14"/>
      <c r="S49" s="14"/>
      <c r="T49" s="14"/>
      <c r="U49" s="14"/>
      <c r="V49" s="14"/>
    </row>
    <row r="50" spans="3:22" ht="15" x14ac:dyDescent="0.2">
      <c r="C50" s="21" t="s">
        <v>10</v>
      </c>
      <c r="D50" s="37">
        <f>SUM(D37:D48)</f>
        <v>286356573.60999715</v>
      </c>
      <c r="E50" s="38"/>
      <c r="F50" s="38"/>
      <c r="G50" s="39"/>
      <c r="H50" s="22"/>
      <c r="I50" s="15"/>
      <c r="J50" s="14"/>
      <c r="K50" s="21" t="s">
        <v>10</v>
      </c>
      <c r="L50" s="30">
        <f>SUM(L37:L48)</f>
        <v>286087500</v>
      </c>
      <c r="M50" s="27"/>
      <c r="N50" s="27"/>
      <c r="O50" s="28"/>
      <c r="P50" s="14"/>
      <c r="Q50" s="14"/>
      <c r="R50" s="21" t="s">
        <v>10</v>
      </c>
      <c r="S50" s="23">
        <f>SUM(S37:S48)</f>
        <v>299700000</v>
      </c>
      <c r="T50" s="24"/>
      <c r="U50" s="24"/>
      <c r="V50" s="25"/>
    </row>
    <row r="51" spans="3:22" ht="15" x14ac:dyDescent="0.2">
      <c r="C51" s="14"/>
      <c r="D51" s="14"/>
      <c r="E51" s="14"/>
      <c r="F51" s="14"/>
      <c r="G51" s="14"/>
      <c r="H51" s="14"/>
      <c r="I51" s="14"/>
      <c r="J51" s="14"/>
      <c r="K51" s="14"/>
      <c r="L51" s="14"/>
      <c r="M51" s="14"/>
      <c r="N51" s="14"/>
      <c r="O51" s="14"/>
      <c r="P51" s="14"/>
      <c r="Q51" s="14"/>
      <c r="R51" s="14"/>
      <c r="S51" s="14"/>
      <c r="T51" s="14"/>
      <c r="U51" s="14"/>
      <c r="V51" s="14"/>
    </row>
    <row r="55" spans="3:22" x14ac:dyDescent="0.15">
      <c r="C55" s="35" t="s">
        <v>24</v>
      </c>
      <c r="D55" s="36"/>
      <c r="E55" s="36"/>
      <c r="F55" s="36"/>
      <c r="G55" s="36"/>
      <c r="H55" s="36"/>
      <c r="I55" s="36"/>
      <c r="J55" s="36"/>
      <c r="K55" s="36"/>
      <c r="L55" s="36"/>
      <c r="M55" s="36"/>
      <c r="N55" s="36"/>
      <c r="O55" s="36"/>
      <c r="P55" s="36"/>
      <c r="Q55" s="36"/>
      <c r="R55" s="36"/>
      <c r="S55" s="36"/>
    </row>
    <row r="56" spans="3:22" x14ac:dyDescent="0.15">
      <c r="C56" s="36"/>
      <c r="D56" s="36"/>
      <c r="E56" s="36"/>
      <c r="F56" s="36"/>
      <c r="G56" s="36"/>
      <c r="H56" s="36"/>
      <c r="I56" s="36"/>
      <c r="J56" s="36"/>
      <c r="K56" s="36"/>
      <c r="L56" s="36"/>
      <c r="M56" s="36"/>
      <c r="N56" s="36"/>
      <c r="O56" s="36"/>
      <c r="P56" s="36"/>
      <c r="Q56" s="36"/>
      <c r="R56" s="36"/>
      <c r="S56" s="36"/>
    </row>
    <row r="57" spans="3:22" x14ac:dyDescent="0.15">
      <c r="C57" s="36"/>
      <c r="D57" s="36"/>
      <c r="E57" s="36"/>
      <c r="F57" s="36"/>
      <c r="G57" s="36"/>
      <c r="H57" s="36"/>
      <c r="I57" s="36"/>
      <c r="J57" s="36"/>
      <c r="K57" s="36"/>
      <c r="L57" s="36"/>
      <c r="M57" s="36"/>
      <c r="N57" s="36"/>
      <c r="O57" s="36"/>
      <c r="P57" s="36"/>
      <c r="Q57" s="36"/>
      <c r="R57" s="36"/>
      <c r="S57" s="36"/>
    </row>
    <row r="58" spans="3:22" x14ac:dyDescent="0.15">
      <c r="C58" s="36"/>
      <c r="D58" s="36"/>
      <c r="E58" s="36"/>
      <c r="F58" s="36"/>
      <c r="G58" s="36"/>
      <c r="H58" s="36"/>
      <c r="I58" s="36"/>
      <c r="J58" s="36"/>
      <c r="K58" s="36"/>
      <c r="L58" s="36"/>
      <c r="M58" s="36"/>
      <c r="N58" s="36"/>
      <c r="O58" s="36"/>
      <c r="P58" s="36"/>
      <c r="Q58" s="36"/>
      <c r="R58" s="36"/>
      <c r="S58" s="36"/>
    </row>
    <row r="59" spans="3:22" x14ac:dyDescent="0.15">
      <c r="C59" s="36"/>
      <c r="D59" s="36"/>
      <c r="E59" s="36"/>
      <c r="F59" s="36"/>
      <c r="G59" s="36"/>
      <c r="H59" s="36"/>
      <c r="I59" s="36"/>
      <c r="J59" s="36"/>
      <c r="K59" s="36"/>
      <c r="L59" s="36"/>
      <c r="M59" s="36"/>
      <c r="N59" s="36"/>
      <c r="O59" s="36"/>
      <c r="P59" s="36"/>
      <c r="Q59" s="36"/>
      <c r="R59" s="36"/>
      <c r="S59" s="36"/>
    </row>
    <row r="60" spans="3:22" x14ac:dyDescent="0.15">
      <c r="C60" s="36"/>
      <c r="D60" s="36"/>
      <c r="E60" s="36"/>
      <c r="F60" s="36"/>
      <c r="G60" s="36"/>
      <c r="H60" s="36"/>
      <c r="I60" s="36"/>
      <c r="J60" s="36"/>
      <c r="K60" s="36"/>
      <c r="L60" s="36"/>
      <c r="M60" s="36"/>
      <c r="N60" s="36"/>
      <c r="O60" s="36"/>
      <c r="P60" s="36"/>
      <c r="Q60" s="36"/>
      <c r="R60" s="36"/>
      <c r="S60" s="36"/>
    </row>
    <row r="61" spans="3:22" x14ac:dyDescent="0.15">
      <c r="C61" s="36"/>
      <c r="D61" s="36"/>
      <c r="E61" s="36"/>
      <c r="F61" s="36"/>
      <c r="G61" s="36"/>
      <c r="H61" s="36"/>
      <c r="I61" s="36"/>
      <c r="J61" s="36"/>
      <c r="K61" s="36"/>
      <c r="L61" s="36"/>
      <c r="M61" s="36"/>
      <c r="N61" s="36"/>
      <c r="O61" s="36"/>
      <c r="P61" s="36"/>
      <c r="Q61" s="36"/>
      <c r="R61" s="36"/>
      <c r="S61" s="36"/>
    </row>
    <row r="62" spans="3:22" x14ac:dyDescent="0.15">
      <c r="C62" s="36"/>
      <c r="D62" s="36"/>
      <c r="E62" s="36"/>
      <c r="F62" s="36"/>
      <c r="G62" s="36"/>
      <c r="H62" s="36"/>
      <c r="I62" s="36"/>
      <c r="J62" s="36"/>
      <c r="K62" s="36"/>
      <c r="L62" s="36"/>
      <c r="M62" s="36"/>
      <c r="N62" s="36"/>
      <c r="O62" s="36"/>
      <c r="P62" s="36"/>
      <c r="Q62" s="36"/>
      <c r="R62" s="36"/>
      <c r="S62" s="36"/>
    </row>
    <row r="63" spans="3:22" x14ac:dyDescent="0.15">
      <c r="C63" s="36"/>
      <c r="D63" s="36"/>
      <c r="E63" s="36"/>
      <c r="F63" s="36"/>
      <c r="G63" s="36"/>
      <c r="H63" s="36"/>
      <c r="I63" s="36"/>
      <c r="J63" s="36"/>
      <c r="K63" s="36"/>
      <c r="L63" s="36"/>
      <c r="M63" s="36"/>
      <c r="N63" s="36"/>
      <c r="O63" s="36"/>
      <c r="P63" s="36"/>
      <c r="Q63" s="36"/>
      <c r="R63" s="36"/>
      <c r="S63" s="36"/>
    </row>
    <row r="64" spans="3:22" x14ac:dyDescent="0.15">
      <c r="C64" s="36"/>
      <c r="D64" s="36"/>
      <c r="E64" s="36"/>
      <c r="F64" s="36"/>
      <c r="G64" s="36"/>
      <c r="H64" s="36"/>
      <c r="I64" s="36"/>
      <c r="J64" s="36"/>
      <c r="K64" s="36"/>
      <c r="L64" s="36"/>
      <c r="M64" s="36"/>
      <c r="N64" s="36"/>
      <c r="O64" s="36"/>
      <c r="P64" s="36"/>
      <c r="Q64" s="36"/>
      <c r="R64" s="36"/>
      <c r="S64" s="36"/>
    </row>
    <row r="65" spans="3:19" x14ac:dyDescent="0.15">
      <c r="C65" s="36"/>
      <c r="D65" s="36"/>
      <c r="E65" s="36"/>
      <c r="F65" s="36"/>
      <c r="G65" s="36"/>
      <c r="H65" s="36"/>
      <c r="I65" s="36"/>
      <c r="J65" s="36"/>
      <c r="K65" s="36"/>
      <c r="L65" s="36"/>
      <c r="M65" s="36"/>
      <c r="N65" s="36"/>
      <c r="O65" s="36"/>
      <c r="P65" s="36"/>
      <c r="Q65" s="36"/>
      <c r="R65" s="36"/>
      <c r="S65" s="36"/>
    </row>
    <row r="66" spans="3:19" x14ac:dyDescent="0.15">
      <c r="C66" s="36"/>
      <c r="D66" s="36"/>
      <c r="E66" s="36"/>
      <c r="F66" s="36"/>
      <c r="G66" s="36"/>
      <c r="H66" s="36"/>
      <c r="I66" s="36"/>
      <c r="J66" s="36"/>
      <c r="K66" s="36"/>
      <c r="L66" s="36"/>
      <c r="M66" s="36"/>
      <c r="N66" s="36"/>
      <c r="O66" s="36"/>
      <c r="P66" s="36"/>
      <c r="Q66" s="36"/>
      <c r="R66" s="36"/>
      <c r="S66" s="36"/>
    </row>
    <row r="67" spans="3:19" x14ac:dyDescent="0.15">
      <c r="C67" s="36"/>
      <c r="D67" s="36"/>
      <c r="E67" s="36"/>
      <c r="F67" s="36"/>
      <c r="G67" s="36"/>
      <c r="H67" s="36"/>
      <c r="I67" s="36"/>
      <c r="J67" s="36"/>
      <c r="K67" s="36"/>
      <c r="L67" s="36"/>
      <c r="M67" s="36"/>
      <c r="N67" s="36"/>
      <c r="O67" s="36"/>
      <c r="P67" s="36"/>
      <c r="Q67" s="36"/>
      <c r="R67" s="36"/>
      <c r="S67" s="36"/>
    </row>
    <row r="68" spans="3:19" x14ac:dyDescent="0.15">
      <c r="C68" s="36"/>
      <c r="D68" s="36"/>
      <c r="E68" s="36"/>
      <c r="F68" s="36"/>
      <c r="G68" s="36"/>
      <c r="H68" s="36"/>
      <c r="I68" s="36"/>
      <c r="J68" s="36"/>
      <c r="K68" s="36"/>
      <c r="L68" s="36"/>
      <c r="M68" s="36"/>
      <c r="N68" s="36"/>
      <c r="O68" s="36"/>
      <c r="P68" s="36"/>
      <c r="Q68" s="36"/>
      <c r="R68" s="36"/>
      <c r="S68" s="36"/>
    </row>
    <row r="69" spans="3:19" x14ac:dyDescent="0.15">
      <c r="C69" s="36"/>
      <c r="D69" s="36"/>
      <c r="E69" s="36"/>
      <c r="F69" s="36"/>
      <c r="G69" s="36"/>
      <c r="H69" s="36"/>
      <c r="I69" s="36"/>
      <c r="J69" s="36"/>
      <c r="K69" s="36"/>
      <c r="L69" s="36"/>
      <c r="M69" s="36"/>
      <c r="N69" s="36"/>
      <c r="O69" s="36"/>
      <c r="P69" s="36"/>
      <c r="Q69" s="36"/>
      <c r="R69" s="36"/>
      <c r="S69" s="36"/>
    </row>
    <row r="70" spans="3:19" x14ac:dyDescent="0.15">
      <c r="C70" s="36"/>
      <c r="D70" s="36"/>
      <c r="E70" s="36"/>
      <c r="F70" s="36"/>
      <c r="G70" s="36"/>
      <c r="H70" s="36"/>
      <c r="I70" s="36"/>
      <c r="J70" s="36"/>
      <c r="K70" s="36"/>
      <c r="L70" s="36"/>
      <c r="M70" s="36"/>
      <c r="N70" s="36"/>
      <c r="O70" s="36"/>
      <c r="P70" s="36"/>
      <c r="Q70" s="36"/>
      <c r="R70" s="36"/>
      <c r="S70" s="36"/>
    </row>
    <row r="71" spans="3:19" x14ac:dyDescent="0.15">
      <c r="C71" s="36"/>
      <c r="D71" s="36"/>
      <c r="E71" s="36"/>
      <c r="F71" s="36"/>
      <c r="G71" s="36"/>
      <c r="H71" s="36"/>
      <c r="I71" s="36"/>
      <c r="J71" s="36"/>
      <c r="K71" s="36"/>
      <c r="L71" s="36"/>
      <c r="M71" s="36"/>
      <c r="N71" s="36"/>
      <c r="O71" s="36"/>
      <c r="P71" s="36"/>
      <c r="Q71" s="36"/>
      <c r="R71" s="36"/>
      <c r="S71" s="36"/>
    </row>
    <row r="72" spans="3:19" x14ac:dyDescent="0.15">
      <c r="C72" s="36"/>
      <c r="D72" s="36"/>
      <c r="E72" s="36"/>
      <c r="F72" s="36"/>
      <c r="G72" s="36"/>
      <c r="H72" s="36"/>
      <c r="I72" s="36"/>
      <c r="J72" s="36"/>
      <c r="K72" s="36"/>
      <c r="L72" s="36"/>
      <c r="M72" s="36"/>
      <c r="N72" s="36"/>
      <c r="O72" s="36"/>
      <c r="P72" s="36"/>
      <c r="Q72" s="36"/>
      <c r="R72" s="36"/>
      <c r="S72" s="36"/>
    </row>
    <row r="73" spans="3:19" x14ac:dyDescent="0.15">
      <c r="C73" s="36"/>
      <c r="D73" s="36"/>
      <c r="E73" s="36"/>
      <c r="F73" s="36"/>
      <c r="G73" s="36"/>
      <c r="H73" s="36"/>
      <c r="I73" s="36"/>
      <c r="J73" s="36"/>
      <c r="K73" s="36"/>
      <c r="L73" s="36"/>
      <c r="M73" s="36"/>
      <c r="N73" s="36"/>
      <c r="O73" s="36"/>
      <c r="P73" s="36"/>
      <c r="Q73" s="36"/>
      <c r="R73" s="36"/>
      <c r="S73" s="36"/>
    </row>
  </sheetData>
  <mergeCells count="13">
    <mergeCell ref="C55:S73"/>
    <mergeCell ref="D50:G50"/>
    <mergeCell ref="R27:S27"/>
    <mergeCell ref="K27:L27"/>
    <mergeCell ref="C27:D27"/>
    <mergeCell ref="C15:Q20"/>
    <mergeCell ref="C12:G12"/>
    <mergeCell ref="C1:I1"/>
    <mergeCell ref="C4:M4"/>
    <mergeCell ref="C5:M5"/>
    <mergeCell ref="C6:M6"/>
    <mergeCell ref="C7:M7"/>
    <mergeCell ref="C8:M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Ejer . Metodos de Amortizacion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CAIDIA</dc:creator>
  <cp:lastModifiedBy>Sandy Pardo | Orbia (Wavin)</cp:lastModifiedBy>
  <dcterms:created xsi:type="dcterms:W3CDTF">2020-03-27T18:56:34Z</dcterms:created>
  <dcterms:modified xsi:type="dcterms:W3CDTF">2025-03-02T00:07:29Z</dcterms:modified>
</cp:coreProperties>
</file>