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V-Baby CoreXY/Document Library/Bill Of Materials/"/>
    </mc:Choice>
  </mc:AlternateContent>
  <xr:revisionPtr revIDLastSave="1955" documentId="11_2E462098BBA7632759C38D02185E4833A2B67484" xr6:coauthVersionLast="45" xr6:coauthVersionMax="45" xr10:uidLastSave="{FB102730-A57A-4165-89BD-8C428997DB2C}"/>
  <bookViews>
    <workbookView xWindow="810" yWindow="-120" windowWidth="28110" windowHeight="16440" activeTab="2" xr2:uid="{00000000-000D-0000-FFFF-FFFF00000000}"/>
  </bookViews>
  <sheets>
    <sheet name="OpenBuild Part List" sheetId="1" r:id="rId1"/>
    <sheet name="V-Slot Calculator" sheetId="6" r:id="rId2"/>
    <sheet name="Component Part List" sheetId="3" r:id="rId3"/>
    <sheet name="Fasteners" sheetId="5" r:id="rId4"/>
    <sheet name="Cable Managmen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3" l="1"/>
  <c r="D17" i="6" l="1"/>
  <c r="D19" i="6"/>
  <c r="D18" i="6"/>
  <c r="F7" i="6"/>
  <c r="F8" i="6"/>
  <c r="F9" i="6"/>
  <c r="D7" i="6"/>
  <c r="D8" i="6"/>
  <c r="D9" i="6"/>
  <c r="D16" i="6"/>
  <c r="D15" i="6"/>
  <c r="D14" i="6"/>
  <c r="F6" i="6"/>
  <c r="F5" i="6"/>
  <c r="F4" i="6"/>
  <c r="D6" i="6"/>
  <c r="D5" i="6"/>
  <c r="D4" i="6"/>
  <c r="D37" i="5"/>
  <c r="D39" i="5" s="1"/>
  <c r="J21" i="1" s="1"/>
  <c r="J19" i="1"/>
  <c r="C37" i="5"/>
  <c r="E5" i="1"/>
  <c r="F18" i="1"/>
  <c r="J15" i="1"/>
  <c r="J18" i="1"/>
  <c r="E9" i="1"/>
  <c r="E8" i="1"/>
  <c r="E6" i="1"/>
  <c r="E4" i="1"/>
  <c r="E10" i="1" s="1"/>
  <c r="E3" i="1"/>
  <c r="J22" i="1" l="1"/>
  <c r="F19" i="1"/>
  <c r="F22" i="1" s="1"/>
</calcChain>
</file>

<file path=xl/sharedStrings.xml><?xml version="1.0" encoding="utf-8"?>
<sst xmlns="http://schemas.openxmlformats.org/spreadsheetml/2006/main" count="288" uniqueCount="222">
  <si>
    <t>Exstrusions</t>
  </si>
  <si>
    <t>Part Name</t>
  </si>
  <si>
    <t>Description</t>
  </si>
  <si>
    <t>Quantity</t>
  </si>
  <si>
    <t>Length mm</t>
  </si>
  <si>
    <t>AliExpress</t>
  </si>
  <si>
    <t>Price</t>
  </si>
  <si>
    <t>X Direction</t>
  </si>
  <si>
    <t>2020 V-Slot X Axis</t>
  </si>
  <si>
    <t>310mm V-Slot</t>
  </si>
  <si>
    <t>Y Direction</t>
  </si>
  <si>
    <t>2020 V-Slot Y Axis</t>
  </si>
  <si>
    <t>350mm V-Slot Tapped</t>
  </si>
  <si>
    <t>Z Direction</t>
  </si>
  <si>
    <t>2020 V-Slot Z Axis</t>
  </si>
  <si>
    <t>340mm V-Slot</t>
  </si>
  <si>
    <t>X Axis</t>
  </si>
  <si>
    <t>295mm V-Slot</t>
  </si>
  <si>
    <t>X Bed Frame</t>
  </si>
  <si>
    <t>2020 V-Slot Bed Frame X</t>
  </si>
  <si>
    <t>2020 V-Slot 290</t>
  </si>
  <si>
    <t>Y Bed Frame</t>
  </si>
  <si>
    <t>2020 V-Slot Bed Frame Y</t>
  </si>
  <si>
    <t>2020 V-Slot 350</t>
  </si>
  <si>
    <t>Total</t>
  </si>
  <si>
    <t>V-Slot</t>
  </si>
  <si>
    <t>V-Slot in Meter</t>
  </si>
  <si>
    <t>6 X 1000 mm</t>
  </si>
  <si>
    <t>Shipping</t>
  </si>
  <si>
    <t>Printer</t>
  </si>
  <si>
    <t>V-Wheel Mini Assy</t>
  </si>
  <si>
    <t>2 X 10 Pack</t>
  </si>
  <si>
    <t>Base Frame</t>
  </si>
  <si>
    <t>2820 L Bracket</t>
  </si>
  <si>
    <t>Corner Bracket</t>
  </si>
  <si>
    <t>2 X 20 Pack</t>
  </si>
  <si>
    <t>OpenBuild Part Price</t>
  </si>
  <si>
    <t>OpenBuild Parts Price</t>
  </si>
  <si>
    <t>Component Part Price</t>
  </si>
  <si>
    <t>Cable Management</t>
  </si>
  <si>
    <t>-</t>
  </si>
  <si>
    <t>Fasteners Part Price</t>
  </si>
  <si>
    <t>Price2</t>
  </si>
  <si>
    <t>Controller Board</t>
  </si>
  <si>
    <t>Layer Fan</t>
  </si>
  <si>
    <t>3010 Blower Fan 5/12 24V</t>
  </si>
  <si>
    <t>24V 30x30x10</t>
  </si>
  <si>
    <t>Hotend Fan</t>
  </si>
  <si>
    <t>4010 Blower Fan 12/24V</t>
  </si>
  <si>
    <t>24V 40x10 Blower</t>
  </si>
  <si>
    <t>Cabinet Fan</t>
  </si>
  <si>
    <t>4010 Axial Fan 12/24V</t>
  </si>
  <si>
    <t>24V Controller Fan</t>
  </si>
  <si>
    <t>Optical Endstops</t>
  </si>
  <si>
    <t>XY(Z) Endstops</t>
  </si>
  <si>
    <t>6Pcs Endstops</t>
  </si>
  <si>
    <t>Z Leveling Probe</t>
  </si>
  <si>
    <t>3D Touch Leveling Probe</t>
  </si>
  <si>
    <t>3D Touch</t>
  </si>
  <si>
    <t>Silicon Bed Heater</t>
  </si>
  <si>
    <t>200x200 110V/220V Heater</t>
  </si>
  <si>
    <t>220V/110V</t>
  </si>
  <si>
    <t>Solid State Relay</t>
  </si>
  <si>
    <t>Silicone Heater Relay Switch</t>
  </si>
  <si>
    <t>SSR 40DA</t>
  </si>
  <si>
    <t>Safety Fuse</t>
  </si>
  <si>
    <t>Thermal Safety Fuse for SSR</t>
  </si>
  <si>
    <t>135 Deg Fuse</t>
  </si>
  <si>
    <t>V6 Hotend</t>
  </si>
  <si>
    <t>E3d V6 Type Hotend</t>
  </si>
  <si>
    <t>1,75 24V All Metal V6</t>
  </si>
  <si>
    <t>Extruder</t>
  </si>
  <si>
    <t>Titan Filament Extruder</t>
  </si>
  <si>
    <t>TriangleLab</t>
  </si>
  <si>
    <t>Bowden Tube</t>
  </si>
  <si>
    <t>1.9ID 4OD Filament Tube</t>
  </si>
  <si>
    <t>ID 1.9 OD 4</t>
  </si>
  <si>
    <t>Powersupply</t>
  </si>
  <si>
    <t>24V 240W PSU</t>
  </si>
  <si>
    <t>24V 10A 240W</t>
  </si>
  <si>
    <t>Power Switch</t>
  </si>
  <si>
    <t>10A 250VAC Fused Switch</t>
  </si>
  <si>
    <t>10A Fused Switch</t>
  </si>
  <si>
    <t>Timing Belt 6mm</t>
  </si>
  <si>
    <t>2GT Timing Belt 6W 5 Meter</t>
  </si>
  <si>
    <t>5 meter</t>
  </si>
  <si>
    <t>5M-6MM-2GT</t>
  </si>
  <si>
    <t>Motor Pulley 5Bore</t>
  </si>
  <si>
    <t>GT2 20T 6W 5mm Bore</t>
  </si>
  <si>
    <t>2 x 5 BORE</t>
  </si>
  <si>
    <t>Motor Pulley 8Bore</t>
  </si>
  <si>
    <t>GT2 20T 6W 8mm Bore</t>
  </si>
  <si>
    <t>1 x 8 BORE</t>
  </si>
  <si>
    <t>Belt Idler Thoothed</t>
  </si>
  <si>
    <t>GT2 20T Thoothed Idler</t>
  </si>
  <si>
    <t>Belt Idler Smooth</t>
  </si>
  <si>
    <t>GT2 20T Smooth Idler</t>
  </si>
  <si>
    <t>6Pcs 7mm Without T</t>
  </si>
  <si>
    <t>Nema 17 1.5 A</t>
  </si>
  <si>
    <t>Stepper motor 1.5 Amp</t>
  </si>
  <si>
    <t>3Pack &amp; Cable</t>
  </si>
  <si>
    <t>Worm Gear Box</t>
  </si>
  <si>
    <t>Includes Stepper motor</t>
  </si>
  <si>
    <t>Component Total Price</t>
  </si>
  <si>
    <t>Order Quantity</t>
  </si>
  <si>
    <t>M2 NUT</t>
  </si>
  <si>
    <t>Nut Standard</t>
  </si>
  <si>
    <t>M2,5 Nut</t>
  </si>
  <si>
    <t>M2,5x16 BH</t>
  </si>
  <si>
    <t>Low Profile Head</t>
  </si>
  <si>
    <t>M2x10 BH</t>
  </si>
  <si>
    <t>M3 Lock Nut</t>
  </si>
  <si>
    <t>Nut Nylon Lock</t>
  </si>
  <si>
    <t>M3 Nut</t>
  </si>
  <si>
    <t>M3 WASHER</t>
  </si>
  <si>
    <t>Washer Standard</t>
  </si>
  <si>
    <t>M3x06 BH</t>
  </si>
  <si>
    <t>M3x08 BH</t>
  </si>
  <si>
    <t>M3x10 BH</t>
  </si>
  <si>
    <t>M3x12 BH</t>
  </si>
  <si>
    <t>M4 LOCK NUT</t>
  </si>
  <si>
    <t>NUT Nylon LOCK</t>
  </si>
  <si>
    <t>M4 NUT</t>
  </si>
  <si>
    <t>M4 WASHER</t>
  </si>
  <si>
    <t>M4x10 BH</t>
  </si>
  <si>
    <t>M4x12 BH</t>
  </si>
  <si>
    <t>M4x16 BH</t>
  </si>
  <si>
    <t>M4x16 HEX</t>
  </si>
  <si>
    <t>M4x20 HEX</t>
  </si>
  <si>
    <t>M4x30 BH</t>
  </si>
  <si>
    <t>M5 LOCK NUT</t>
  </si>
  <si>
    <t>M5 Nut</t>
  </si>
  <si>
    <t>M5 Nut Drop-In</t>
  </si>
  <si>
    <t>Nut Drop In</t>
  </si>
  <si>
    <t>M5 Precision Shim</t>
  </si>
  <si>
    <t>M5 T-Nut OB</t>
  </si>
  <si>
    <t>OpenBuilds Tee Nut</t>
  </si>
  <si>
    <t>M5 WASHER</t>
  </si>
  <si>
    <t>M5x10 BH</t>
  </si>
  <si>
    <t>M5x12 BH</t>
  </si>
  <si>
    <t>M5x16 BH</t>
  </si>
  <si>
    <t>M5x20 BH</t>
  </si>
  <si>
    <t>M5x25 BH</t>
  </si>
  <si>
    <t>M5x30 BH</t>
  </si>
  <si>
    <t>M5x35 BH</t>
  </si>
  <si>
    <t>M5x40 HEX</t>
  </si>
  <si>
    <t>Number of fasteners</t>
  </si>
  <si>
    <t>Approx Price/Pcs</t>
  </si>
  <si>
    <t>Approx Fasteners Price</t>
  </si>
  <si>
    <t>Included</t>
  </si>
  <si>
    <t>Frame - Wheels - Brackets - Fasterners + Cutts &amp; Tapping</t>
  </si>
  <si>
    <t>OpenBuilds Kit</t>
  </si>
  <si>
    <t>AliExpress Parts</t>
  </si>
  <si>
    <t>Total Printer Price wo/Tax &amp; Shipping</t>
  </si>
  <si>
    <t>V-Slots</t>
  </si>
  <si>
    <t>Wheels</t>
  </si>
  <si>
    <t>Brackets</t>
  </si>
  <si>
    <t>Column1</t>
  </si>
  <si>
    <t>Column2</t>
  </si>
  <si>
    <t>Column3</t>
  </si>
  <si>
    <t>Column4</t>
  </si>
  <si>
    <t>Column5</t>
  </si>
  <si>
    <t>Column8</t>
  </si>
  <si>
    <t>M3x30 HEX</t>
  </si>
  <si>
    <t>Hex Bolt</t>
  </si>
  <si>
    <t>V-Slot Calculator</t>
  </si>
  <si>
    <t>V-Baby 200</t>
  </si>
  <si>
    <t>X</t>
  </si>
  <si>
    <t>Y</t>
  </si>
  <si>
    <t>Z</t>
  </si>
  <si>
    <t>V-Baby 250</t>
  </si>
  <si>
    <t>V-Baby 300</t>
  </si>
  <si>
    <t>Configure Your Own</t>
  </si>
  <si>
    <t>V-Baby XYZ</t>
  </si>
  <si>
    <t>Add your wanted travel here:</t>
  </si>
  <si>
    <t>Needed Extrusion Length:</t>
  </si>
  <si>
    <t>mm</t>
  </si>
  <si>
    <t>You Can Support the Development Here:</t>
  </si>
  <si>
    <t>https://www.buymeacoffee.com/pro3d</t>
  </si>
  <si>
    <t>https://www.patreon.com/pro3d</t>
  </si>
  <si>
    <t>X Base Frame</t>
  </si>
  <si>
    <t>Y Base Frame</t>
  </si>
  <si>
    <t>Z Base Frame</t>
  </si>
  <si>
    <t>x4</t>
  </si>
  <si>
    <t>x5</t>
  </si>
  <si>
    <t>x1</t>
  </si>
  <si>
    <t>x2</t>
  </si>
  <si>
    <t>Pcs</t>
  </si>
  <si>
    <t>Tapped</t>
  </si>
  <si>
    <t>1/30 Worm Stepper</t>
  </si>
  <si>
    <t>8Pcs 7mm With T</t>
  </si>
  <si>
    <t>5X6X1 Precision Shim</t>
  </si>
  <si>
    <t>Belt Idler Precision Shim</t>
  </si>
  <si>
    <t>5x6x1 mm Precision Shim</t>
  </si>
  <si>
    <t>Keenovo Option</t>
  </si>
  <si>
    <t>(4x20) 6x5x1 Option Shim</t>
  </si>
  <si>
    <t>NB! See Component List</t>
  </si>
  <si>
    <t>Heatbed Build Plate</t>
  </si>
  <si>
    <t>200 pcs is same price</t>
  </si>
  <si>
    <t>Duet WIFI Clone w/TMC2660</t>
  </si>
  <si>
    <t>LCD TFT24 KIT</t>
  </si>
  <si>
    <t>V-Baby CoreXY Part List</t>
  </si>
  <si>
    <t>Roy Berntsen</t>
  </si>
  <si>
    <t>Milled Cast Aluminum</t>
  </si>
  <si>
    <t>6mm 210x210 mm</t>
  </si>
  <si>
    <t>Rolled Aluminum 5mm</t>
  </si>
  <si>
    <t>SKR 1.3 + TMC2209x5</t>
  </si>
  <si>
    <t>BTT DUET WIFI Clone</t>
  </si>
  <si>
    <t>AliExpress Link</t>
  </si>
  <si>
    <t>Optional Component</t>
  </si>
  <si>
    <t>20mmx1m  Cable Loom</t>
  </si>
  <si>
    <t>Cable Loom Tube</t>
  </si>
  <si>
    <t>Sleeve for Heatbed cables</t>
  </si>
  <si>
    <t>Tube for Hotend Cables</t>
  </si>
  <si>
    <t>10 mm Sleeve</t>
  </si>
  <si>
    <t>Cable Sleeve Nylon</t>
  </si>
  <si>
    <t>SKR Option -&gt;&gt;</t>
  </si>
  <si>
    <t>&gt;</t>
  </si>
  <si>
    <t>--- &gt;&gt;&gt;</t>
  </si>
  <si>
    <t>Controller Option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</si>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</sst>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Freestyle Script"/>
      <family val="4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7" fillId="5" borderId="0" applyNumberFormat="0" applyBorder="0" applyAlignment="0" applyProtection="0"/>
  </cellStyleXfs>
  <cellXfs count="153">
    <xf numFmtId="0" fontId="0" fillId="0" borderId="0" xfId="0"/>
    <xf numFmtId="49" fontId="1" fillId="0" borderId="0" xfId="0" applyNumberFormat="1" applyFont="1" applyAlignment="1"/>
    <xf numFmtId="49" fontId="1" fillId="0" borderId="0" xfId="0" applyNumberFormat="1" applyFont="1"/>
    <xf numFmtId="0" fontId="1" fillId="0" borderId="0" xfId="0" applyFont="1"/>
    <xf numFmtId="164" fontId="0" fillId="0" borderId="2" xfId="0" applyNumberFormat="1" applyBorder="1"/>
    <xf numFmtId="0" fontId="5" fillId="0" borderId="0" xfId="3"/>
    <xf numFmtId="0" fontId="0" fillId="0" borderId="0" xfId="0" applyBorder="1"/>
    <xf numFmtId="0" fontId="0" fillId="6" borderId="6" xfId="0" applyFill="1" applyBorder="1"/>
    <xf numFmtId="164" fontId="6" fillId="6" borderId="6" xfId="0" applyNumberFormat="1" applyFont="1" applyFill="1" applyBorder="1"/>
    <xf numFmtId="0" fontId="1" fillId="6" borderId="5" xfId="0" applyFont="1" applyFill="1" applyBorder="1"/>
    <xf numFmtId="0" fontId="0" fillId="0" borderId="2" xfId="0" applyBorder="1"/>
    <xf numFmtId="0" fontId="0" fillId="6" borderId="5" xfId="0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Fill="1" applyBorder="1"/>
    <xf numFmtId="0" fontId="5" fillId="0" borderId="0" xfId="3" applyBorder="1"/>
    <xf numFmtId="49" fontId="1" fillId="8" borderId="4" xfId="0" applyNumberFormat="1" applyFont="1" applyFill="1" applyBorder="1" applyAlignment="1"/>
    <xf numFmtId="49" fontId="1" fillId="0" borderId="8" xfId="0" applyNumberFormat="1" applyFont="1" applyBorder="1" applyAlignment="1"/>
    <xf numFmtId="49" fontId="1" fillId="0" borderId="9" xfId="0" applyNumberFormat="1" applyFont="1" applyBorder="1" applyAlignment="1"/>
    <xf numFmtId="49" fontId="1" fillId="8" borderId="0" xfId="0" applyNumberFormat="1" applyFont="1" applyFill="1" applyBorder="1" applyAlignment="1"/>
    <xf numFmtId="49" fontId="1" fillId="8" borderId="10" xfId="0" applyNumberFormat="1" applyFont="1" applyFill="1" applyBorder="1" applyAlignment="1"/>
    <xf numFmtId="49" fontId="1" fillId="8" borderId="2" xfId="0" applyNumberFormat="1" applyFont="1" applyFill="1" applyBorder="1" applyAlignment="1"/>
    <xf numFmtId="0" fontId="1" fillId="8" borderId="2" xfId="0" applyFont="1" applyFill="1" applyBorder="1"/>
    <xf numFmtId="0" fontId="0" fillId="8" borderId="2" xfId="0" applyFill="1" applyBorder="1"/>
    <xf numFmtId="0" fontId="0" fillId="8" borderId="0" xfId="0" applyFill="1" applyBorder="1"/>
    <xf numFmtId="164" fontId="6" fillId="6" borderId="7" xfId="0" applyNumberFormat="1" applyFont="1" applyFill="1" applyBorder="1"/>
    <xf numFmtId="0" fontId="0" fillId="0" borderId="12" xfId="0" applyBorder="1"/>
    <xf numFmtId="0" fontId="0" fillId="8" borderId="12" xfId="0" applyFill="1" applyBorder="1"/>
    <xf numFmtId="0" fontId="0" fillId="8" borderId="9" xfId="0" applyFill="1" applyBorder="1"/>
    <xf numFmtId="0" fontId="0" fillId="0" borderId="3" xfId="0" applyBorder="1"/>
    <xf numFmtId="164" fontId="0" fillId="8" borderId="16" xfId="0" applyNumberFormat="1" applyFill="1" applyBorder="1"/>
    <xf numFmtId="0" fontId="0" fillId="0" borderId="15" xfId="0" applyBorder="1"/>
    <xf numFmtId="0" fontId="0" fillId="8" borderId="15" xfId="0" applyFill="1" applyBorder="1"/>
    <xf numFmtId="0" fontId="1" fillId="8" borderId="8" xfId="0" applyFont="1" applyFill="1" applyBorder="1"/>
    <xf numFmtId="0" fontId="0" fillId="0" borderId="17" xfId="0" applyBorder="1"/>
    <xf numFmtId="164" fontId="1" fillId="7" borderId="18" xfId="0" applyNumberFormat="1" applyFont="1" applyFill="1" applyBorder="1"/>
    <xf numFmtId="0" fontId="1" fillId="8" borderId="9" xfId="0" applyFont="1" applyFill="1" applyBorder="1"/>
    <xf numFmtId="0" fontId="0" fillId="0" borderId="19" xfId="0" applyBorder="1"/>
    <xf numFmtId="0" fontId="1" fillId="7" borderId="17" xfId="0" applyFont="1" applyFill="1" applyBorder="1"/>
    <xf numFmtId="0" fontId="0" fillId="7" borderId="19" xfId="0" applyFill="1" applyBorder="1"/>
    <xf numFmtId="0" fontId="0" fillId="0" borderId="18" xfId="0" applyBorder="1" applyAlignment="1">
      <alignment horizontal="right"/>
    </xf>
    <xf numFmtId="49" fontId="5" fillId="0" borderId="0" xfId="3" applyNumberFormat="1" applyFill="1" applyBorder="1" applyAlignment="1">
      <alignment horizontal="center" vertical="center" wrapText="1"/>
    </xf>
    <xf numFmtId="0" fontId="0" fillId="0" borderId="0" xfId="0" applyFill="1"/>
    <xf numFmtId="164" fontId="0" fillId="8" borderId="0" xfId="3" applyNumberFormat="1" applyFont="1" applyFill="1" applyBorder="1"/>
    <xf numFmtId="49" fontId="4" fillId="0" borderId="0" xfId="2" applyNumberFormat="1" applyFill="1" applyBorder="1" applyAlignment="1"/>
    <xf numFmtId="164" fontId="6" fillId="0" borderId="0" xfId="0" applyNumberFormat="1" applyFont="1" applyFill="1" applyBorder="1"/>
    <xf numFmtId="49" fontId="4" fillId="3" borderId="21" xfId="2" applyNumberFormat="1" applyBorder="1" applyAlignment="1"/>
    <xf numFmtId="49" fontId="1" fillId="8" borderId="22" xfId="0" applyNumberFormat="1" applyFont="1" applyFill="1" applyBorder="1" applyAlignment="1"/>
    <xf numFmtId="49" fontId="1" fillId="0" borderId="12" xfId="0" applyNumberFormat="1" applyFont="1" applyBorder="1"/>
    <xf numFmtId="49" fontId="1" fillId="8" borderId="12" xfId="0" applyNumberFormat="1" applyFont="1" applyFill="1" applyBorder="1" applyAlignment="1"/>
    <xf numFmtId="0" fontId="5" fillId="0" borderId="12" xfId="3" applyBorder="1"/>
    <xf numFmtId="164" fontId="0" fillId="8" borderId="12" xfId="3" applyNumberFormat="1" applyFont="1" applyFill="1" applyBorder="1"/>
    <xf numFmtId="0" fontId="5" fillId="8" borderId="12" xfId="3" applyFill="1" applyBorder="1"/>
    <xf numFmtId="0" fontId="0" fillId="7" borderId="5" xfId="0" applyFill="1" applyBorder="1"/>
    <xf numFmtId="0" fontId="0" fillId="7" borderId="6" xfId="0" applyFill="1" applyBorder="1"/>
    <xf numFmtId="164" fontId="1" fillId="7" borderId="7" xfId="0" applyNumberFormat="1" applyFont="1" applyFill="1" applyBorder="1"/>
    <xf numFmtId="49" fontId="3" fillId="2" borderId="9" xfId="1" applyNumberFormat="1" applyBorder="1" applyAlignment="1"/>
    <xf numFmtId="49" fontId="3" fillId="2" borderId="8" xfId="1" applyNumberFormat="1" applyBorder="1" applyAlignment="1"/>
    <xf numFmtId="49" fontId="3" fillId="2" borderId="16" xfId="1" applyNumberFormat="1" applyBorder="1" applyAlignment="1"/>
    <xf numFmtId="164" fontId="0" fillId="8" borderId="15" xfId="3" applyNumberFormat="1" applyFont="1" applyFill="1" applyBorder="1"/>
    <xf numFmtId="164" fontId="0" fillId="0" borderId="15" xfId="3" applyNumberFormat="1" applyFont="1" applyBorder="1"/>
    <xf numFmtId="49" fontId="0" fillId="8" borderId="0" xfId="0" applyNumberFormat="1" applyFont="1" applyFill="1" applyBorder="1" applyAlignment="1"/>
    <xf numFmtId="0" fontId="0" fillId="0" borderId="0" xfId="0" applyFont="1" applyBorder="1"/>
    <xf numFmtId="0" fontId="0" fillId="0" borderId="8" xfId="0" applyBorder="1"/>
    <xf numFmtId="0" fontId="0" fillId="0" borderId="9" xfId="0" applyBorder="1"/>
    <xf numFmtId="164" fontId="0" fillId="0" borderId="0" xfId="0" applyNumberFormat="1" applyFont="1" applyFill="1" applyBorder="1"/>
    <xf numFmtId="49" fontId="1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4" borderId="3" xfId="4" applyNumberFormat="1" applyFont="1" applyBorder="1" applyProtection="1">
      <protection locked="0"/>
    </xf>
    <xf numFmtId="49" fontId="3" fillId="2" borderId="1" xfId="1" applyNumberFormat="1" applyBorder="1" applyAlignment="1" applyProtection="1">
      <protection locked="0"/>
    </xf>
    <xf numFmtId="49" fontId="4" fillId="3" borderId="0" xfId="2" applyNumberFormat="1" applyBorder="1" applyAlignment="1" applyProtection="1">
      <protection locked="0"/>
    </xf>
    <xf numFmtId="49" fontId="5" fillId="0" borderId="12" xfId="3" applyNumberFormat="1" applyBorder="1" applyAlignment="1"/>
    <xf numFmtId="0" fontId="5" fillId="0" borderId="12" xfId="3" applyFill="1" applyBorder="1"/>
    <xf numFmtId="0" fontId="5" fillId="9" borderId="12" xfId="3" applyFont="1" applyFill="1" applyBorder="1"/>
    <xf numFmtId="0" fontId="5" fillId="0" borderId="12" xfId="3" applyFont="1" applyBorder="1"/>
    <xf numFmtId="49" fontId="3" fillId="2" borderId="0" xfId="1" applyNumberFormat="1" applyBorder="1" applyAlignment="1" applyProtection="1">
      <protection locked="0"/>
    </xf>
    <xf numFmtId="0" fontId="3" fillId="2" borderId="14" xfId="1" applyBorder="1"/>
    <xf numFmtId="0" fontId="0" fillId="0" borderId="24" xfId="0" applyBorder="1"/>
    <xf numFmtId="0" fontId="7" fillId="5" borderId="13" xfId="5" applyBorder="1"/>
    <xf numFmtId="0" fontId="0" fillId="0" borderId="20" xfId="0" applyBorder="1"/>
    <xf numFmtId="0" fontId="0" fillId="0" borderId="11" xfId="0" applyBorder="1"/>
    <xf numFmtId="164" fontId="0" fillId="0" borderId="24" xfId="0" applyNumberFormat="1" applyBorder="1"/>
    <xf numFmtId="0" fontId="0" fillId="0" borderId="0" xfId="0" applyAlignment="1">
      <alignment horizontal="center"/>
    </xf>
    <xf numFmtId="0" fontId="11" fillId="0" borderId="0" xfId="0" applyFont="1"/>
    <xf numFmtId="0" fontId="9" fillId="0" borderId="25" xfId="0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0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10" fillId="0" borderId="1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10" fillId="0" borderId="0" xfId="0" applyFont="1" applyBorder="1"/>
    <xf numFmtId="0" fontId="11" fillId="0" borderId="2" xfId="0" applyFont="1" applyBorder="1"/>
    <xf numFmtId="0" fontId="0" fillId="10" borderId="1" xfId="0" applyFill="1" applyBorder="1"/>
    <xf numFmtId="0" fontId="0" fillId="10" borderId="0" xfId="0" applyFill="1" applyBorder="1"/>
    <xf numFmtId="0" fontId="0" fillId="12" borderId="0" xfId="0" applyFill="1" applyBorder="1" applyAlignment="1">
      <alignment horizontal="center"/>
    </xf>
    <xf numFmtId="0" fontId="0" fillId="11" borderId="0" xfId="0" applyFill="1" applyBorder="1"/>
    <xf numFmtId="0" fontId="0" fillId="0" borderId="26" xfId="0" applyBorder="1"/>
    <xf numFmtId="0" fontId="0" fillId="10" borderId="27" xfId="0" applyFill="1" applyBorder="1"/>
    <xf numFmtId="0" fontId="0" fillId="12" borderId="27" xfId="0" applyFill="1" applyBorder="1" applyAlignment="1">
      <alignment horizontal="center"/>
    </xf>
    <xf numFmtId="0" fontId="0" fillId="11" borderId="27" xfId="0" applyFill="1" applyBorder="1"/>
    <xf numFmtId="0" fontId="0" fillId="0" borderId="27" xfId="0" applyBorder="1"/>
    <xf numFmtId="0" fontId="0" fillId="0" borderId="28" xfId="0" applyBorder="1"/>
    <xf numFmtId="0" fontId="11" fillId="13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27" xfId="0" applyFill="1" applyBorder="1"/>
    <xf numFmtId="49" fontId="1" fillId="0" borderId="0" xfId="0" applyNumberFormat="1" applyFont="1" applyFill="1" applyBorder="1" applyProtection="1">
      <protection locked="0"/>
    </xf>
    <xf numFmtId="49" fontId="3" fillId="0" borderId="0" xfId="1" applyNumberFormat="1" applyFill="1" applyBorder="1" applyAlignment="1" applyProtection="1">
      <protection locked="0"/>
    </xf>
    <xf numFmtId="49" fontId="4" fillId="0" borderId="0" xfId="2" applyNumberFormat="1" applyFill="1" applyBorder="1" applyAlignment="1" applyProtection="1">
      <protection locked="0"/>
    </xf>
    <xf numFmtId="49" fontId="1" fillId="0" borderId="0" xfId="0" applyNumberFormat="1" applyFont="1" applyFill="1" applyProtection="1">
      <protection locked="0"/>
    </xf>
    <xf numFmtId="49" fontId="12" fillId="0" borderId="0" xfId="0" applyNumberFormat="1" applyFont="1" applyFill="1" applyBorder="1" applyProtection="1">
      <protection locked="0"/>
    </xf>
    <xf numFmtId="164" fontId="0" fillId="0" borderId="0" xfId="0" applyNumberFormat="1" applyBorder="1"/>
    <xf numFmtId="49" fontId="5" fillId="0" borderId="23" xfId="3" applyNumberFormat="1" applyBorder="1" applyAlignment="1">
      <alignment horizontal="center" vertical="center" wrapText="1"/>
    </xf>
    <xf numFmtId="49" fontId="5" fillId="0" borderId="15" xfId="3" applyNumberFormat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49" fontId="1" fillId="0" borderId="12" xfId="0" applyNumberFormat="1" applyFont="1" applyFill="1" applyBorder="1" applyProtection="1">
      <protection locked="0"/>
    </xf>
    <xf numFmtId="49" fontId="1" fillId="0" borderId="0" xfId="0" applyNumberFormat="1" applyFont="1" applyBorder="1"/>
    <xf numFmtId="1" fontId="1" fillId="0" borderId="3" xfId="0" applyNumberFormat="1" applyFont="1" applyBorder="1" applyAlignment="1">
      <alignment horizontal="center"/>
    </xf>
    <xf numFmtId="164" fontId="0" fillId="0" borderId="0" xfId="0" applyNumberFormat="1" applyFont="1" applyBorder="1"/>
    <xf numFmtId="164" fontId="0" fillId="9" borderId="0" xfId="0" applyNumberFormat="1" applyFont="1" applyFill="1" applyBorder="1"/>
    <xf numFmtId="0" fontId="5" fillId="0" borderId="0" xfId="3" applyFont="1" applyBorder="1"/>
    <xf numFmtId="49" fontId="4" fillId="0" borderId="15" xfId="2" applyNumberFormat="1" applyFill="1" applyBorder="1" applyAlignment="1" applyProtection="1">
      <protection locked="0"/>
    </xf>
    <xf numFmtId="0" fontId="1" fillId="6" borderId="17" xfId="0" applyFont="1" applyFill="1" applyBorder="1"/>
    <xf numFmtId="0" fontId="0" fillId="6" borderId="19" xfId="0" applyFill="1" applyBorder="1"/>
    <xf numFmtId="164" fontId="0" fillId="6" borderId="18" xfId="0" applyNumberFormat="1" applyFont="1" applyFill="1" applyBorder="1"/>
    <xf numFmtId="49" fontId="5" fillId="0" borderId="0" xfId="3" applyNumberFormat="1" applyBorder="1" applyAlignment="1"/>
    <xf numFmtId="49" fontId="0" fillId="0" borderId="0" xfId="4" applyNumberFormat="1" applyFont="1" applyFill="1" applyBorder="1" applyProtection="1">
      <protection locked="0"/>
    </xf>
    <xf numFmtId="0" fontId="0" fillId="0" borderId="12" xfId="0" applyFill="1" applyBorder="1"/>
    <xf numFmtId="0" fontId="0" fillId="0" borderId="15" xfId="0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49" fontId="1" fillId="0" borderId="29" xfId="0" applyNumberFormat="1" applyFont="1" applyBorder="1"/>
    <xf numFmtId="49" fontId="1" fillId="0" borderId="27" xfId="0" applyNumberFormat="1" applyFont="1" applyBorder="1"/>
    <xf numFmtId="49" fontId="1" fillId="0" borderId="8" xfId="0" applyNumberFormat="1" applyFont="1" applyFill="1" applyBorder="1" applyProtection="1">
      <protection locked="0"/>
    </xf>
    <xf numFmtId="49" fontId="0" fillId="0" borderId="9" xfId="4" applyNumberFormat="1" applyFont="1" applyFill="1" applyBorder="1" applyProtection="1">
      <protection locked="0"/>
    </xf>
    <xf numFmtId="49" fontId="3" fillId="0" borderId="9" xfId="1" applyNumberFormat="1" applyFill="1" applyBorder="1" applyAlignment="1" applyProtection="1">
      <protection locked="0"/>
    </xf>
    <xf numFmtId="49" fontId="4" fillId="0" borderId="9" xfId="2" applyNumberFormat="1" applyFill="1" applyBorder="1" applyAlignment="1" applyProtection="1">
      <protection locked="0"/>
    </xf>
    <xf numFmtId="49" fontId="4" fillId="0" borderId="16" xfId="2" applyNumberFormat="1" applyFill="1" applyBorder="1" applyAlignment="1" applyProtection="1">
      <protection locked="0"/>
    </xf>
    <xf numFmtId="0" fontId="5" fillId="9" borderId="0" xfId="3" applyFill="1" applyBorder="1"/>
    <xf numFmtId="1" fontId="1" fillId="0" borderId="30" xfId="0" applyNumberFormat="1" applyFont="1" applyBorder="1" applyAlignment="1">
      <alignment horizontal="center"/>
    </xf>
    <xf numFmtId="1" fontId="1" fillId="0" borderId="31" xfId="0" applyNumberFormat="1" applyFont="1" applyBorder="1" applyAlignment="1">
      <alignment horizontal="center"/>
    </xf>
    <xf numFmtId="164" fontId="0" fillId="0" borderId="25" xfId="0" applyNumberFormat="1" applyFont="1" applyBorder="1"/>
    <xf numFmtId="164" fontId="0" fillId="0" borderId="1" xfId="0" applyNumberFormat="1" applyFont="1" applyBorder="1"/>
    <xf numFmtId="164" fontId="0" fillId="9" borderId="1" xfId="0" applyNumberFormat="1" applyFont="1" applyFill="1" applyBorder="1"/>
    <xf numFmtId="164" fontId="0" fillId="0" borderId="1" xfId="0" applyNumberFormat="1" applyBorder="1"/>
    <xf numFmtId="164" fontId="0" fillId="0" borderId="26" xfId="0" applyNumberFormat="1" applyBorder="1"/>
    <xf numFmtId="49" fontId="1" fillId="0" borderId="15" xfId="0" applyNumberFormat="1" applyFont="1" applyBorder="1"/>
    <xf numFmtId="0" fontId="5" fillId="0" borderId="8" xfId="3" applyBorder="1"/>
    <xf numFmtId="164" fontId="0" fillId="0" borderId="9" xfId="0" applyNumberFormat="1" applyFont="1" applyBorder="1"/>
    <xf numFmtId="49" fontId="1" fillId="0" borderId="17" xfId="0" applyNumberFormat="1" applyFont="1" applyBorder="1" applyAlignment="1"/>
    <xf numFmtId="164" fontId="0" fillId="0" borderId="19" xfId="0" applyNumberFormat="1" applyBorder="1"/>
  </cellXfs>
  <cellStyles count="6">
    <cellStyle name="40% - Accent6" xfId="4" builtinId="51"/>
    <cellStyle name="Accent1" xfId="2" builtinId="29"/>
    <cellStyle name="Good" xfId="1" builtinId="26"/>
    <cellStyle name="Hyperlink" xfId="3" builtinId="8"/>
    <cellStyle name="Neutral" xfId="5" builtinId="28"/>
    <cellStyle name="Normal" xfId="0" builtinId="0"/>
  </cellStyles>
  <dxfs count="10">
    <dxf>
      <numFmt numFmtId="164" formatCode="[$$-409]#,##0.00"/>
    </dxf>
    <dxf>
      <numFmt numFmtId="164" formatCode="[$$-409]#,##0.00"/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[$$-409]#,##0.00"/>
    </dxf>
    <dxf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1200150</xdr:colOff>
      <xdr:row>22</xdr:row>
      <xdr:rowOff>152400</xdr:rowOff>
    </xdr:from>
    <xdr:to>
      <xdr:col>5</xdr:col>
      <xdr:colOff>485775</xdr:colOff>
      <xdr:row>32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B0F465-7D60-489D-8D5F-8E1DAA528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4391025"/>
          <a:ext cx="1866900" cy="186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19</xdr:row>
      <xdr:rowOff>99060</xdr:rowOff>
    </xdr:from>
    <xdr:to>
      <xdr:col>6</xdr:col>
      <xdr:colOff>497205</xdr:colOff>
      <xdr:row>29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C08516-6AD8-43E1-84A0-3DDA7480C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3710940"/>
          <a:ext cx="1945005" cy="1790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723901</xdr:colOff>
      <xdr:row>2</xdr:row>
      <xdr:rowOff>171452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C55779-0585-41A3-9122-B8EACACC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723900" cy="723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0DF90-74AC-4245-AA46-2FAD63F74767}" name="Table1" displayName="Table1" ref="A1:H30" totalsRowShown="0" headerRowDxfId="9" headerRowBorderDxfId="8" tableBorderDxfId="7">
  <autoFilter ref="A1:H30" xr:uid="{F74387CC-3A2A-4CC8-A8F2-631B4360BF85}"/>
  <sortState xmlns:xlrd2="http://schemas.microsoft.com/office/spreadsheetml/2017/richdata2" ref="A2:H30">
    <sortCondition ref="A5:A30"/>
  </sortState>
  <tableColumns count="8">
    <tableColumn id="1" xr3:uid="{AB8C8187-911D-4248-8608-1F70796FF7C8}" name="Column1" dataDxfId="6"/>
    <tableColumn id="2" xr3:uid="{129F7AE4-0D03-4AA3-A2BF-5181AA27AF31}" name="Column2"/>
    <tableColumn id="3" xr3:uid="{34C25536-CCA4-454C-9FCE-0168DD2CC6CC}" name="Column3" dataDxfId="5"/>
    <tableColumn id="4" xr3:uid="{2ABF818D-0A23-4468-A061-EB5B1AC04237}" name="Column4" dataDxfId="4" dataCellStyle="Hyperlink"/>
    <tableColumn id="5" xr3:uid="{3DD38B84-FE10-46EA-8CEE-8542F56DCDD7}" name="Column5" dataDxfId="3"/>
    <tableColumn id="6" xr3:uid="{E4DF9CF3-4A3D-433E-9BD0-F94DDCA192BB}" name="Column6" dataDxfId="2" dataCellStyle="Hyperlink"/>
    <tableColumn id="7" xr3:uid="{4866A326-BBBA-4B58-BFBD-4D095130E124}" name="Column7" dataDxfId="1"/>
    <tableColumn id="14" xr3:uid="{BCC2F41B-A8C5-4565-9E8A-D5EEC7EF8FC3}" name="Column8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rsupplies.dk/corexy-3d-printer/446-corexy-3d-printer-beta-version-base-mechanical-kit-for-baby-corexy-3d-printer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s.click.aliexpress.com/e/biEt0RTE" TargetMode="External"/><Relationship Id="rId1" Type="http://schemas.openxmlformats.org/officeDocument/2006/relationships/hyperlink" Target="http://s.click.aliexpress.com/e/bnir7Lz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akersupplies.dk/corexy-3d-printer/446-corexy-3d-printer-beta-version-base-mechanical-kit-for-baby-corexy-3d-printer.html" TargetMode="External"/><Relationship Id="rId4" Type="http://schemas.openxmlformats.org/officeDocument/2006/relationships/hyperlink" Target="http://s.click.aliexpress.com/e/beClwsf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patreon.com/pro3d" TargetMode="External"/><Relationship Id="rId1" Type="http://schemas.openxmlformats.org/officeDocument/2006/relationships/hyperlink" Target="https://www.buymeacoffee.com/pro3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.click.aliexpress.com/e/csw7pqxW" TargetMode="External"/><Relationship Id="rId18" Type="http://schemas.openxmlformats.org/officeDocument/2006/relationships/hyperlink" Target="http://s.click.aliexpress.com/e/Im2VNR3" TargetMode="External"/><Relationship Id="rId26" Type="http://schemas.openxmlformats.org/officeDocument/2006/relationships/hyperlink" Target="http://s.click.aliexpress.com/e/bOVd5cYY" TargetMode="External"/><Relationship Id="rId3" Type="http://schemas.openxmlformats.org/officeDocument/2006/relationships/hyperlink" Target="http://s.click.aliexpress.com/e/4GAsFeg" TargetMode="External"/><Relationship Id="rId21" Type="http://schemas.openxmlformats.org/officeDocument/2006/relationships/hyperlink" Target="http://s.click.aliexpress.com/e/b6kkkvj2" TargetMode="External"/><Relationship Id="rId7" Type="http://schemas.openxmlformats.org/officeDocument/2006/relationships/hyperlink" Target="http://s.click.aliexpress.com/e/blNcy7Lw" TargetMode="External"/><Relationship Id="rId12" Type="http://schemas.openxmlformats.org/officeDocument/2006/relationships/hyperlink" Target="http://s.click.aliexpress.com/e/bu7dz62U" TargetMode="External"/><Relationship Id="rId17" Type="http://schemas.openxmlformats.org/officeDocument/2006/relationships/hyperlink" Target="http://s.click.aliexpress.com/e/QjpT2RA" TargetMode="External"/><Relationship Id="rId25" Type="http://schemas.openxmlformats.org/officeDocument/2006/relationships/hyperlink" Target="https://s.click.aliexpress.com/e/_d9enbKK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://s.click.aliexpress.com/e/i1Q2ghS" TargetMode="External"/><Relationship Id="rId16" Type="http://schemas.openxmlformats.org/officeDocument/2006/relationships/hyperlink" Target="http://s.click.aliexpress.com/e/cSMR0cdw" TargetMode="External"/><Relationship Id="rId20" Type="http://schemas.openxmlformats.org/officeDocument/2006/relationships/hyperlink" Target="http://s.click.aliexpress.com/e/b6kkkvj2" TargetMode="External"/><Relationship Id="rId29" Type="http://schemas.openxmlformats.org/officeDocument/2006/relationships/hyperlink" Target="https://s.click.aliexpress.com/e/_dTFkJul" TargetMode="External"/><Relationship Id="rId1" Type="http://schemas.openxmlformats.org/officeDocument/2006/relationships/hyperlink" Target="http://s.click.aliexpress.com/e/5viM5vA" TargetMode="External"/><Relationship Id="rId6" Type="http://schemas.openxmlformats.org/officeDocument/2006/relationships/hyperlink" Target="http://s.click.aliexpress.com/e/cXFkq2jO" TargetMode="External"/><Relationship Id="rId11" Type="http://schemas.openxmlformats.org/officeDocument/2006/relationships/hyperlink" Target="http://s.click.aliexpress.com/e/ckUQTj4c" TargetMode="External"/><Relationship Id="rId24" Type="http://schemas.openxmlformats.org/officeDocument/2006/relationships/hyperlink" Target="https://s.click.aliexpress.com/e/_dZPExnk" TargetMode="External"/><Relationship Id="rId32" Type="http://schemas.openxmlformats.org/officeDocument/2006/relationships/drawing" Target="../drawings/drawing3.xml"/><Relationship Id="rId5" Type="http://schemas.openxmlformats.org/officeDocument/2006/relationships/hyperlink" Target="http://s.click.aliexpress.com/e/kHMx4q7O" TargetMode="External"/><Relationship Id="rId15" Type="http://schemas.openxmlformats.org/officeDocument/2006/relationships/hyperlink" Target="http://s.click.aliexpress.com/e/r6n1n5Ao" TargetMode="External"/><Relationship Id="rId23" Type="http://schemas.openxmlformats.org/officeDocument/2006/relationships/hyperlink" Target="https://www.aliexpress.com/item/32874190317.html?spm=2114.12010612.8148356.2.6b2842c5nKhsGR" TargetMode="External"/><Relationship Id="rId28" Type="http://schemas.openxmlformats.org/officeDocument/2006/relationships/hyperlink" Target="http://s.click.aliexpress.com/e/bYQLqeBW" TargetMode="External"/><Relationship Id="rId10" Type="http://schemas.openxmlformats.org/officeDocument/2006/relationships/hyperlink" Target="http://s.click.aliexpress.com/e/zhwLX5q" TargetMode="External"/><Relationship Id="rId19" Type="http://schemas.openxmlformats.org/officeDocument/2006/relationships/hyperlink" Target="http://s.click.aliexpress.com/e/bhxMAOUo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http://s.click.aliexpress.com/e/bele3ZZI" TargetMode="External"/><Relationship Id="rId9" Type="http://schemas.openxmlformats.org/officeDocument/2006/relationships/hyperlink" Target="http://s.click.aliexpress.com/e/zhwLX5q" TargetMode="External"/><Relationship Id="rId14" Type="http://schemas.openxmlformats.org/officeDocument/2006/relationships/hyperlink" Target="http://s.click.aliexpress.com/e/ctuHTov6" TargetMode="External"/><Relationship Id="rId22" Type="http://schemas.openxmlformats.org/officeDocument/2006/relationships/hyperlink" Target="https://www.aliexpress.com/item/32874078293.html?spm=2114.12010612.8148356.4.6b2842c5OC71Xu" TargetMode="External"/><Relationship Id="rId27" Type="http://schemas.openxmlformats.org/officeDocument/2006/relationships/hyperlink" Target="https://makersupplies.dk/metal/816-metal-cnc-milled-cast-aluminum-plate.html" TargetMode="External"/><Relationship Id="rId30" Type="http://schemas.openxmlformats.org/officeDocument/2006/relationships/hyperlink" Target="https://s.click.aliexpress.com/e/_dSOVNYp" TargetMode="External"/><Relationship Id="rId8" Type="http://schemas.openxmlformats.org/officeDocument/2006/relationships/hyperlink" Target="http://s.click.aliexpress.com/e/uxt30v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/>
  </sheetViews>
  <sheetFormatPr defaultRowHeight="15" x14ac:dyDescent="0.25"/>
  <cols>
    <col min="1" max="1" width="12.5703125" customWidth="1"/>
    <col min="2" max="2" width="22.7109375" bestFit="1" customWidth="1"/>
    <col min="3" max="3" width="19.85546875" bestFit="1" customWidth="1"/>
    <col min="4" max="4" width="8.28515625" bestFit="1" customWidth="1"/>
    <col min="5" max="5" width="10.5703125" bestFit="1" customWidth="1"/>
    <col min="6" max="6" width="12.5703125" customWidth="1"/>
    <col min="7" max="7" width="12.140625" customWidth="1"/>
    <col min="8" max="8" width="13.7109375" customWidth="1"/>
  </cols>
  <sheetData>
    <row r="1" spans="1:10" s="1" customFormat="1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46" t="s">
        <v>151</v>
      </c>
      <c r="G1" s="44"/>
      <c r="H1" s="57" t="s">
        <v>152</v>
      </c>
      <c r="I1" s="56"/>
      <c r="J1" s="58" t="s">
        <v>6</v>
      </c>
    </row>
    <row r="2" spans="1:10" s="1" customFormat="1" x14ac:dyDescent="0.25">
      <c r="A2" s="47"/>
      <c r="B2" s="16"/>
      <c r="C2" s="16"/>
      <c r="D2" s="16"/>
      <c r="E2" s="20"/>
      <c r="F2" s="114" t="s">
        <v>150</v>
      </c>
      <c r="G2" s="41"/>
      <c r="H2" s="51"/>
      <c r="I2" s="43"/>
      <c r="J2" s="59"/>
    </row>
    <row r="3" spans="1:10" x14ac:dyDescent="0.25">
      <c r="A3" s="48" t="s">
        <v>7</v>
      </c>
      <c r="B3" s="6" t="s">
        <v>8</v>
      </c>
      <c r="C3" s="6" t="s">
        <v>9</v>
      </c>
      <c r="D3" s="6">
        <v>4</v>
      </c>
      <c r="E3" s="10">
        <f>D3*310</f>
        <v>1240</v>
      </c>
      <c r="F3" s="115"/>
      <c r="G3" s="41"/>
      <c r="H3" s="50"/>
      <c r="I3" s="15"/>
      <c r="J3" s="60"/>
    </row>
    <row r="4" spans="1:10" x14ac:dyDescent="0.25">
      <c r="A4" s="49" t="s">
        <v>10</v>
      </c>
      <c r="B4" s="19" t="s">
        <v>11</v>
      </c>
      <c r="C4" s="19" t="s">
        <v>12</v>
      </c>
      <c r="D4" s="24">
        <v>4</v>
      </c>
      <c r="E4" s="23">
        <f>D4*350</f>
        <v>1400</v>
      </c>
      <c r="F4" s="115"/>
      <c r="G4" s="41"/>
      <c r="H4" s="51"/>
      <c r="I4" s="43"/>
      <c r="J4" s="59"/>
    </row>
    <row r="5" spans="1:10" x14ac:dyDescent="0.25">
      <c r="A5" s="48" t="s">
        <v>13</v>
      </c>
      <c r="B5" s="6" t="s">
        <v>14</v>
      </c>
      <c r="C5" s="6" t="s">
        <v>15</v>
      </c>
      <c r="D5" s="6">
        <v>5</v>
      </c>
      <c r="E5" s="10">
        <f>D5*340</f>
        <v>1700</v>
      </c>
      <c r="F5" s="115"/>
      <c r="G5" s="41"/>
      <c r="H5" s="50"/>
      <c r="I5" s="15"/>
      <c r="J5" s="60"/>
    </row>
    <row r="6" spans="1:10" x14ac:dyDescent="0.25">
      <c r="A6" s="49" t="s">
        <v>16</v>
      </c>
      <c r="B6" s="19" t="s">
        <v>8</v>
      </c>
      <c r="C6" s="19" t="s">
        <v>17</v>
      </c>
      <c r="D6" s="24">
        <v>1</v>
      </c>
      <c r="E6" s="23">
        <f>D6*295</f>
        <v>295</v>
      </c>
      <c r="F6" s="115"/>
      <c r="G6" s="41"/>
      <c r="H6" s="51"/>
      <c r="I6" s="43"/>
      <c r="J6" s="59"/>
    </row>
    <row r="7" spans="1:10" x14ac:dyDescent="0.25">
      <c r="A7" s="48"/>
      <c r="B7" s="6"/>
      <c r="C7" s="6"/>
      <c r="D7" s="6"/>
      <c r="E7" s="10"/>
      <c r="F7" s="115"/>
      <c r="G7" s="41"/>
      <c r="H7" s="26"/>
      <c r="I7" s="6"/>
      <c r="J7" s="60"/>
    </row>
    <row r="8" spans="1:10" x14ac:dyDescent="0.25">
      <c r="A8" s="49" t="s">
        <v>18</v>
      </c>
      <c r="B8" s="19" t="s">
        <v>19</v>
      </c>
      <c r="C8" s="19" t="s">
        <v>20</v>
      </c>
      <c r="D8" s="24">
        <v>1</v>
      </c>
      <c r="E8" s="23">
        <f>D8*290</f>
        <v>290</v>
      </c>
      <c r="F8" s="115"/>
      <c r="G8" s="41"/>
      <c r="H8" s="51"/>
      <c r="I8" s="43"/>
      <c r="J8" s="59"/>
    </row>
    <row r="9" spans="1:10" x14ac:dyDescent="0.25">
      <c r="A9" s="48" t="s">
        <v>21</v>
      </c>
      <c r="B9" s="6" t="s">
        <v>22</v>
      </c>
      <c r="C9" s="6" t="s">
        <v>23</v>
      </c>
      <c r="D9" s="6">
        <v>2</v>
      </c>
      <c r="E9" s="10">
        <f>D9*350</f>
        <v>700</v>
      </c>
      <c r="F9" s="115"/>
      <c r="G9" s="41"/>
      <c r="H9" s="50"/>
      <c r="I9" s="15"/>
      <c r="J9" s="60"/>
    </row>
    <row r="10" spans="1:10" s="3" customFormat="1" x14ac:dyDescent="0.25">
      <c r="A10" s="49" t="s">
        <v>24</v>
      </c>
      <c r="B10" s="19" t="s">
        <v>25</v>
      </c>
      <c r="C10" s="19" t="s">
        <v>26</v>
      </c>
      <c r="D10" s="24"/>
      <c r="E10" s="22">
        <f>SUM(E3:E9)</f>
        <v>5625</v>
      </c>
      <c r="F10" s="115"/>
      <c r="G10" s="41"/>
      <c r="H10" s="52" t="s">
        <v>27</v>
      </c>
      <c r="I10" s="61" t="s">
        <v>154</v>
      </c>
      <c r="J10" s="59">
        <v>27</v>
      </c>
    </row>
    <row r="11" spans="1:10" x14ac:dyDescent="0.25">
      <c r="A11" s="48"/>
      <c r="B11" s="6"/>
      <c r="C11" s="6"/>
      <c r="D11" s="6"/>
      <c r="E11" s="10"/>
      <c r="F11" s="115"/>
      <c r="G11" s="41"/>
      <c r="H11" s="26" t="s">
        <v>28</v>
      </c>
      <c r="I11" s="62"/>
      <c r="J11" s="60">
        <v>50</v>
      </c>
    </row>
    <row r="12" spans="1:10" x14ac:dyDescent="0.25">
      <c r="A12" s="49" t="s">
        <v>29</v>
      </c>
      <c r="B12" s="19" t="s">
        <v>30</v>
      </c>
      <c r="C12" s="19" t="s">
        <v>30</v>
      </c>
      <c r="D12" s="24">
        <v>18</v>
      </c>
      <c r="E12" s="21"/>
      <c r="F12" s="115"/>
      <c r="G12" s="41"/>
      <c r="H12" s="52" t="s">
        <v>31</v>
      </c>
      <c r="I12" s="61" t="s">
        <v>155</v>
      </c>
      <c r="J12" s="59">
        <v>15</v>
      </c>
    </row>
    <row r="13" spans="1:10" x14ac:dyDescent="0.25">
      <c r="A13" s="48"/>
      <c r="B13" s="6"/>
      <c r="C13" s="6"/>
      <c r="D13" s="6"/>
      <c r="E13" s="10"/>
      <c r="F13" s="115"/>
      <c r="G13" s="41"/>
      <c r="H13" s="26"/>
      <c r="I13" s="62"/>
      <c r="J13" s="60"/>
    </row>
    <row r="14" spans="1:10" ht="15.75" thickBot="1" x14ac:dyDescent="0.3">
      <c r="A14" s="49" t="s">
        <v>32</v>
      </c>
      <c r="B14" s="19" t="s">
        <v>33</v>
      </c>
      <c r="C14" s="19" t="s">
        <v>34</v>
      </c>
      <c r="D14" s="24">
        <v>30</v>
      </c>
      <c r="E14" s="21"/>
      <c r="F14" s="115"/>
      <c r="G14" s="41"/>
      <c r="H14" s="52" t="s">
        <v>35</v>
      </c>
      <c r="I14" s="61" t="s">
        <v>156</v>
      </c>
      <c r="J14" s="59">
        <v>12</v>
      </c>
    </row>
    <row r="15" spans="1:10" ht="15.75" thickBot="1" x14ac:dyDescent="0.3">
      <c r="A15" s="9" t="s">
        <v>36</v>
      </c>
      <c r="B15" s="7"/>
      <c r="C15" s="7"/>
      <c r="D15" s="7"/>
      <c r="E15" s="7"/>
      <c r="F15" s="25">
        <v>314</v>
      </c>
      <c r="G15" s="45"/>
      <c r="H15" s="11"/>
      <c r="I15" s="7"/>
      <c r="J15" s="25">
        <f>SUM(J2:J14)</f>
        <v>104</v>
      </c>
    </row>
    <row r="16" spans="1:10" x14ac:dyDescent="0.25">
      <c r="G16" s="14"/>
    </row>
    <row r="17" spans="1:10" ht="15.75" thickBot="1" x14ac:dyDescent="0.3"/>
    <row r="18" spans="1:10" x14ac:dyDescent="0.25">
      <c r="A18" s="33" t="s">
        <v>37</v>
      </c>
      <c r="B18" s="28"/>
      <c r="C18" s="28"/>
      <c r="D18" s="28"/>
      <c r="E18" s="28"/>
      <c r="F18" s="30">
        <f>F15</f>
        <v>314</v>
      </c>
      <c r="G18" s="42"/>
      <c r="H18" s="33" t="s">
        <v>5</v>
      </c>
      <c r="I18" s="36"/>
      <c r="J18" s="30">
        <f>J15</f>
        <v>104</v>
      </c>
    </row>
    <row r="19" spans="1:10" x14ac:dyDescent="0.25">
      <c r="A19" s="26" t="s">
        <v>38</v>
      </c>
      <c r="B19" s="6"/>
      <c r="C19" s="6"/>
      <c r="D19" s="6"/>
      <c r="E19" s="6"/>
      <c r="F19" s="31">
        <f>'Component Part List'!$E$31</f>
        <v>394</v>
      </c>
      <c r="G19" s="42"/>
      <c r="H19" s="26" t="s">
        <v>38</v>
      </c>
      <c r="I19" s="6"/>
      <c r="J19" s="31">
        <f>'Component Part List'!$E$31</f>
        <v>394</v>
      </c>
    </row>
    <row r="20" spans="1:10" x14ac:dyDescent="0.25">
      <c r="A20" s="27" t="s">
        <v>39</v>
      </c>
      <c r="B20" s="24"/>
      <c r="C20" s="24"/>
      <c r="D20" s="24"/>
      <c r="E20" s="24"/>
      <c r="F20" s="32" t="s">
        <v>40</v>
      </c>
      <c r="G20" s="42"/>
      <c r="H20" s="27" t="s">
        <v>39</v>
      </c>
      <c r="I20" s="24"/>
      <c r="J20" s="32" t="s">
        <v>40</v>
      </c>
    </row>
    <row r="21" spans="1:10" ht="15.75" thickBot="1" x14ac:dyDescent="0.3">
      <c r="A21" s="34" t="s">
        <v>41</v>
      </c>
      <c r="B21" s="37"/>
      <c r="C21" s="37"/>
      <c r="D21" s="37"/>
      <c r="E21" s="37"/>
      <c r="F21" s="40" t="s">
        <v>149</v>
      </c>
      <c r="G21" s="42"/>
      <c r="H21" s="26" t="s">
        <v>41</v>
      </c>
      <c r="I21" s="6"/>
      <c r="J21" s="31">
        <f>Fasteners!D39</f>
        <v>80.600000000000009</v>
      </c>
    </row>
    <row r="22" spans="1:10" ht="15.75" thickBot="1" x14ac:dyDescent="0.3">
      <c r="A22" s="38" t="s">
        <v>153</v>
      </c>
      <c r="B22" s="39"/>
      <c r="C22" s="39"/>
      <c r="D22" s="39"/>
      <c r="E22" s="39"/>
      <c r="F22" s="35">
        <f>SUM(F18:F21)</f>
        <v>708</v>
      </c>
      <c r="G22" s="42"/>
      <c r="H22" s="53" t="s">
        <v>24</v>
      </c>
      <c r="I22" s="54"/>
      <c r="J22" s="55">
        <f>SUM(J18:J21)</f>
        <v>578.6</v>
      </c>
    </row>
  </sheetData>
  <mergeCells count="1">
    <mergeCell ref="F2:F14"/>
  </mergeCells>
  <hyperlinks>
    <hyperlink ref="H12" r:id="rId1" display="Link" xr:uid="{C3256A92-D2BC-4747-8CF4-9700582E1D6A}"/>
    <hyperlink ref="H14" r:id="rId2" display="Link" xr:uid="{F8D58AE2-0062-41E4-8ED4-FF3B61A2197F}"/>
    <hyperlink ref="F2:F14" r:id="rId3" display="Frame, Wheels &amp; Brackets" xr:uid="{88E85C19-8B6B-448A-938B-C81E333DE1C3}"/>
    <hyperlink ref="H10" r:id="rId4" display="Link" xr:uid="{1B499213-8A92-4621-AE06-76155BA112E2}"/>
    <hyperlink ref="F5" r:id="rId5" display="Frame, Wheels &amp; Brackets" xr:uid="{84030306-CB00-462C-945A-70C189C89E61}"/>
  </hyperlinks>
  <pageMargins left="0.7" right="0.7" top="0.75" bottom="0.75" header="0.3" footer="0.3"/>
  <pageSetup paperSize="9" fitToWidth="0" orientation="landscape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652C-84FF-410D-B4A3-3D58858A2DC6}">
  <dimension ref="A1:G24"/>
  <sheetViews>
    <sheetView workbookViewId="0"/>
  </sheetViews>
  <sheetFormatPr defaultRowHeight="15" x14ac:dyDescent="0.25"/>
  <cols>
    <col min="1" max="1" width="15.7109375" customWidth="1"/>
    <col min="3" max="3" width="6.28515625" style="82" customWidth="1"/>
    <col min="5" max="5" width="13" customWidth="1"/>
  </cols>
  <sheetData>
    <row r="1" spans="1:7" ht="22.5" x14ac:dyDescent="0.3">
      <c r="A1" s="84" t="s">
        <v>165</v>
      </c>
      <c r="B1" s="85"/>
      <c r="C1" s="86"/>
      <c r="D1" s="85"/>
      <c r="E1" s="85"/>
      <c r="F1" s="85"/>
      <c r="G1" s="87"/>
    </row>
    <row r="2" spans="1:7" x14ac:dyDescent="0.25">
      <c r="A2" s="88"/>
      <c r="B2" s="6"/>
      <c r="C2" s="89"/>
      <c r="D2" s="6"/>
      <c r="E2" s="6"/>
      <c r="F2" s="6"/>
      <c r="G2" s="10"/>
    </row>
    <row r="3" spans="1:7" s="83" customFormat="1" ht="15.75" x14ac:dyDescent="0.25">
      <c r="A3" s="90" t="s">
        <v>166</v>
      </c>
      <c r="B3" s="91"/>
      <c r="C3" s="105" t="s">
        <v>187</v>
      </c>
      <c r="D3" s="93" t="s">
        <v>170</v>
      </c>
      <c r="E3" s="91"/>
      <c r="F3" s="93" t="s">
        <v>171</v>
      </c>
      <c r="G3" s="94"/>
    </row>
    <row r="4" spans="1:7" x14ac:dyDescent="0.25">
      <c r="A4" s="88" t="s">
        <v>180</v>
      </c>
      <c r="B4" s="6">
        <v>310</v>
      </c>
      <c r="C4" s="106" t="s">
        <v>183</v>
      </c>
      <c r="D4" s="6">
        <f>B4+50</f>
        <v>360</v>
      </c>
      <c r="E4" s="6"/>
      <c r="F4" s="6">
        <f>B4+100</f>
        <v>410</v>
      </c>
      <c r="G4" s="10"/>
    </row>
    <row r="5" spans="1:7" x14ac:dyDescent="0.25">
      <c r="A5" s="88" t="s">
        <v>181</v>
      </c>
      <c r="B5" s="6">
        <v>350</v>
      </c>
      <c r="C5" s="106" t="s">
        <v>183</v>
      </c>
      <c r="D5" s="6">
        <f>B5+50</f>
        <v>400</v>
      </c>
      <c r="E5" s="6" t="s">
        <v>188</v>
      </c>
      <c r="F5" s="6">
        <f>B5+100</f>
        <v>450</v>
      </c>
      <c r="G5" s="10" t="s">
        <v>188</v>
      </c>
    </row>
    <row r="6" spans="1:7" x14ac:dyDescent="0.25">
      <c r="A6" s="88" t="s">
        <v>182</v>
      </c>
      <c r="B6" s="6">
        <v>340</v>
      </c>
      <c r="C6" s="106" t="s">
        <v>184</v>
      </c>
      <c r="D6" s="6">
        <f>B6+50</f>
        <v>390</v>
      </c>
      <c r="E6" s="6"/>
      <c r="F6" s="6">
        <f>B6+100</f>
        <v>440</v>
      </c>
      <c r="G6" s="10"/>
    </row>
    <row r="7" spans="1:7" x14ac:dyDescent="0.25">
      <c r="A7" s="88" t="s">
        <v>18</v>
      </c>
      <c r="B7" s="14">
        <v>290</v>
      </c>
      <c r="C7" s="106" t="s">
        <v>185</v>
      </c>
      <c r="D7" s="6">
        <f t="shared" ref="D7:D9" si="0">B7+50</f>
        <v>340</v>
      </c>
      <c r="E7" s="6"/>
      <c r="F7" s="6">
        <f t="shared" ref="F7:F9" si="1">B7+100</f>
        <v>390</v>
      </c>
      <c r="G7" s="10"/>
    </row>
    <row r="8" spans="1:7" x14ac:dyDescent="0.25">
      <c r="A8" s="88" t="s">
        <v>21</v>
      </c>
      <c r="B8" s="14">
        <v>350</v>
      </c>
      <c r="C8" s="106" t="s">
        <v>186</v>
      </c>
      <c r="D8" s="6">
        <f t="shared" si="0"/>
        <v>400</v>
      </c>
      <c r="E8" s="6"/>
      <c r="F8" s="6">
        <f t="shared" si="1"/>
        <v>450</v>
      </c>
      <c r="G8" s="10"/>
    </row>
    <row r="9" spans="1:7" x14ac:dyDescent="0.25">
      <c r="A9" s="88" t="s">
        <v>16</v>
      </c>
      <c r="B9" s="14">
        <v>295</v>
      </c>
      <c r="C9" s="106" t="s">
        <v>185</v>
      </c>
      <c r="D9" s="6">
        <f t="shared" si="0"/>
        <v>345</v>
      </c>
      <c r="E9" s="6"/>
      <c r="F9" s="6">
        <f t="shared" si="1"/>
        <v>395</v>
      </c>
      <c r="G9" s="10"/>
    </row>
    <row r="10" spans="1:7" x14ac:dyDescent="0.25">
      <c r="A10" s="88"/>
      <c r="B10" s="6"/>
      <c r="C10" s="89"/>
      <c r="D10" s="6"/>
      <c r="E10" s="6"/>
      <c r="F10" s="6"/>
      <c r="G10" s="10"/>
    </row>
    <row r="11" spans="1:7" s="83" customFormat="1" ht="15.75" x14ac:dyDescent="0.25">
      <c r="A11" s="90" t="s">
        <v>173</v>
      </c>
      <c r="B11" s="91"/>
      <c r="C11" s="92"/>
      <c r="D11" s="91"/>
      <c r="E11" s="91"/>
      <c r="F11" s="91"/>
      <c r="G11" s="94"/>
    </row>
    <row r="12" spans="1:7" x14ac:dyDescent="0.25">
      <c r="A12" s="88" t="s">
        <v>172</v>
      </c>
      <c r="B12" s="6"/>
      <c r="C12" s="89"/>
      <c r="D12" s="6"/>
      <c r="E12" s="6"/>
      <c r="F12" s="6"/>
      <c r="G12" s="10"/>
    </row>
    <row r="13" spans="1:7" x14ac:dyDescent="0.25">
      <c r="A13" s="95" t="s">
        <v>174</v>
      </c>
      <c r="B13" s="96"/>
      <c r="C13" s="97" t="s">
        <v>176</v>
      </c>
      <c r="D13" s="98" t="s">
        <v>175</v>
      </c>
      <c r="E13" s="98"/>
      <c r="F13" s="6"/>
      <c r="G13" s="10"/>
    </row>
    <row r="14" spans="1:7" x14ac:dyDescent="0.25">
      <c r="A14" s="88" t="s">
        <v>180</v>
      </c>
      <c r="B14" s="96">
        <v>200</v>
      </c>
      <c r="C14" s="97" t="s">
        <v>167</v>
      </c>
      <c r="D14" s="98">
        <f>B14+110</f>
        <v>310</v>
      </c>
      <c r="E14" s="6" t="s">
        <v>183</v>
      </c>
      <c r="F14" s="6"/>
      <c r="G14" s="10"/>
    </row>
    <row r="15" spans="1:7" x14ac:dyDescent="0.25">
      <c r="A15" s="88" t="s">
        <v>181</v>
      </c>
      <c r="B15" s="96">
        <v>200</v>
      </c>
      <c r="C15" s="97" t="s">
        <v>168</v>
      </c>
      <c r="D15" s="98">
        <f>B15+150</f>
        <v>350</v>
      </c>
      <c r="E15" s="6" t="s">
        <v>183</v>
      </c>
      <c r="F15" s="6" t="s">
        <v>188</v>
      </c>
      <c r="G15" s="10"/>
    </row>
    <row r="16" spans="1:7" x14ac:dyDescent="0.25">
      <c r="A16" s="88" t="s">
        <v>182</v>
      </c>
      <c r="B16" s="96">
        <v>200</v>
      </c>
      <c r="C16" s="97" t="s">
        <v>169</v>
      </c>
      <c r="D16" s="98">
        <f>B16+140</f>
        <v>340</v>
      </c>
      <c r="E16" s="6" t="s">
        <v>184</v>
      </c>
      <c r="F16" s="6"/>
      <c r="G16" s="10"/>
    </row>
    <row r="17" spans="1:7" x14ac:dyDescent="0.25">
      <c r="A17" s="88" t="s">
        <v>18</v>
      </c>
      <c r="B17" s="96"/>
      <c r="C17" s="97"/>
      <c r="D17" s="98">
        <f>B14+90</f>
        <v>290</v>
      </c>
      <c r="E17" s="14" t="s">
        <v>185</v>
      </c>
      <c r="F17" s="6"/>
      <c r="G17" s="10"/>
    </row>
    <row r="18" spans="1:7" x14ac:dyDescent="0.25">
      <c r="A18" s="88" t="s">
        <v>21</v>
      </c>
      <c r="B18" s="96"/>
      <c r="C18" s="97"/>
      <c r="D18" s="98">
        <f>B15+150</f>
        <v>350</v>
      </c>
      <c r="E18" s="14" t="s">
        <v>186</v>
      </c>
      <c r="F18" s="6"/>
      <c r="G18" s="10"/>
    </row>
    <row r="19" spans="1:7" x14ac:dyDescent="0.25">
      <c r="A19" s="99" t="s">
        <v>16</v>
      </c>
      <c r="B19" s="100"/>
      <c r="C19" s="101"/>
      <c r="D19" s="102">
        <f>B14+95</f>
        <v>295</v>
      </c>
      <c r="E19" s="107" t="s">
        <v>185</v>
      </c>
      <c r="F19" s="103"/>
      <c r="G19" s="104"/>
    </row>
    <row r="20" spans="1:7" x14ac:dyDescent="0.25">
      <c r="A20" s="6"/>
      <c r="B20" s="6"/>
      <c r="C20" s="89"/>
      <c r="D20" s="6"/>
      <c r="E20" s="6"/>
      <c r="F20" s="6"/>
      <c r="G20" s="6"/>
    </row>
    <row r="22" spans="1:7" x14ac:dyDescent="0.25">
      <c r="A22" t="s">
        <v>177</v>
      </c>
    </row>
    <row r="23" spans="1:7" x14ac:dyDescent="0.25">
      <c r="A23" s="5" t="s">
        <v>178</v>
      </c>
    </row>
    <row r="24" spans="1:7" x14ac:dyDescent="0.25">
      <c r="A24" s="5" t="s">
        <v>179</v>
      </c>
    </row>
  </sheetData>
  <hyperlinks>
    <hyperlink ref="A23" r:id="rId1" xr:uid="{82CE5886-BC2F-4406-ADB2-C316B29905F2}"/>
    <hyperlink ref="A24" r:id="rId2" xr:uid="{B44D397D-7187-458A-B083-3D9FD5C5F9E0}"/>
  </hyperlinks>
  <pageMargins left="0.7" right="0.7" top="0.75" bottom="0.75" header="0.3" footer="0.3"/>
  <pageSetup paperSize="8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88CD-A13D-49F6-B1D7-8DBDDFDC11EE}">
  <sheetPr>
    <pageSetUpPr fitToPage="1"/>
  </sheetPr>
  <dimension ref="A1:I31"/>
  <sheetViews>
    <sheetView tabSelected="1" workbookViewId="0"/>
  </sheetViews>
  <sheetFormatPr defaultRowHeight="15" x14ac:dyDescent="0.25"/>
  <cols>
    <col min="1" max="1" width="23" bestFit="1" customWidth="1"/>
    <col min="2" max="2" width="26.5703125" bestFit="1" customWidth="1"/>
    <col min="3" max="3" width="8.42578125" customWidth="1"/>
    <col min="4" max="4" width="23.7109375" bestFit="1" customWidth="1"/>
    <col min="5" max="5" width="7.5703125" bestFit="1" customWidth="1"/>
    <col min="6" max="6" width="21.7109375" style="14" bestFit="1" customWidth="1"/>
    <col min="7" max="7" width="7.28515625" style="14" customWidth="1"/>
    <col min="8" max="8" width="9.140625" style="14" customWidth="1"/>
    <col min="9" max="9" width="23.85546875" bestFit="1" customWidth="1"/>
  </cols>
  <sheetData>
    <row r="1" spans="1:9" s="66" customFormat="1" ht="15.75" thickBot="1" x14ac:dyDescent="0.3">
      <c r="A1" s="67" t="s">
        <v>157</v>
      </c>
      <c r="B1" s="67" t="s">
        <v>158</v>
      </c>
      <c r="C1" s="68" t="s">
        <v>159</v>
      </c>
      <c r="D1" s="69" t="s">
        <v>160</v>
      </c>
      <c r="E1" s="75" t="s">
        <v>161</v>
      </c>
      <c r="F1" s="70" t="s">
        <v>220</v>
      </c>
      <c r="G1" s="70" t="s">
        <v>221</v>
      </c>
      <c r="H1" s="70" t="s">
        <v>162</v>
      </c>
    </row>
    <row r="2" spans="1:9" s="66" customFormat="1" ht="27.75" x14ac:dyDescent="0.5">
      <c r="A2" s="135"/>
      <c r="B2" s="112" t="s">
        <v>202</v>
      </c>
      <c r="C2" s="136"/>
      <c r="D2" s="108" t="s">
        <v>201</v>
      </c>
      <c r="E2" s="137"/>
      <c r="F2" s="138"/>
      <c r="G2" s="138"/>
      <c r="H2" s="139"/>
    </row>
    <row r="3" spans="1:9" s="66" customFormat="1" x14ac:dyDescent="0.25">
      <c r="A3" s="118"/>
      <c r="B3" s="108"/>
      <c r="C3" s="129"/>
      <c r="D3" s="109"/>
      <c r="E3" s="109"/>
      <c r="F3" s="110"/>
      <c r="G3" s="110"/>
      <c r="H3" s="124"/>
    </row>
    <row r="4" spans="1:9" ht="15.75" thickBot="1" x14ac:dyDescent="0.3">
      <c r="A4" s="133" t="s">
        <v>1</v>
      </c>
      <c r="B4" s="134" t="s">
        <v>2</v>
      </c>
      <c r="C4" s="119" t="s">
        <v>3</v>
      </c>
      <c r="D4" s="134" t="s">
        <v>208</v>
      </c>
      <c r="E4" s="134" t="s">
        <v>6</v>
      </c>
      <c r="F4" s="119" t="s">
        <v>209</v>
      </c>
      <c r="G4" s="119" t="s">
        <v>42</v>
      </c>
      <c r="H4" s="148" t="s">
        <v>3</v>
      </c>
    </row>
    <row r="5" spans="1:9" s="66" customFormat="1" x14ac:dyDescent="0.25">
      <c r="A5" s="6" t="s">
        <v>192</v>
      </c>
      <c r="B5" s="6" t="s">
        <v>193</v>
      </c>
      <c r="C5" s="141">
        <v>80</v>
      </c>
      <c r="D5" s="15" t="s">
        <v>195</v>
      </c>
      <c r="E5" s="143">
        <v>15</v>
      </c>
      <c r="F5" s="149" t="s">
        <v>198</v>
      </c>
      <c r="G5" s="150"/>
      <c r="H5" s="116"/>
      <c r="I5" s="111"/>
    </row>
    <row r="6" spans="1:9" s="66" customFormat="1" x14ac:dyDescent="0.25">
      <c r="A6" s="6" t="s">
        <v>95</v>
      </c>
      <c r="B6" s="6" t="s">
        <v>96</v>
      </c>
      <c r="C6" s="120">
        <v>6</v>
      </c>
      <c r="D6" s="123" t="s">
        <v>97</v>
      </c>
      <c r="E6" s="144">
        <v>22</v>
      </c>
      <c r="F6" s="74"/>
      <c r="G6" s="121"/>
      <c r="H6" s="31"/>
      <c r="I6" s="111"/>
    </row>
    <row r="7" spans="1:9" s="66" customFormat="1" x14ac:dyDescent="0.25">
      <c r="A7" s="6" t="s">
        <v>93</v>
      </c>
      <c r="B7" s="6" t="s">
        <v>94</v>
      </c>
      <c r="C7" s="120">
        <v>7</v>
      </c>
      <c r="D7" s="140" t="s">
        <v>190</v>
      </c>
      <c r="E7" s="145">
        <v>25</v>
      </c>
      <c r="F7" s="73"/>
      <c r="G7" s="122"/>
      <c r="H7" s="31"/>
      <c r="I7" s="111"/>
    </row>
    <row r="8" spans="1:9" s="2" customFormat="1" x14ac:dyDescent="0.25">
      <c r="A8" s="26" t="s">
        <v>74</v>
      </c>
      <c r="B8" s="6" t="s">
        <v>75</v>
      </c>
      <c r="C8" s="120">
        <v>1</v>
      </c>
      <c r="D8" s="15" t="s">
        <v>76</v>
      </c>
      <c r="E8" s="146">
        <v>2.5</v>
      </c>
      <c r="F8" s="50"/>
      <c r="G8" s="113"/>
      <c r="H8" s="31"/>
    </row>
    <row r="9" spans="1:9" x14ac:dyDescent="0.25">
      <c r="A9" s="26" t="s">
        <v>50</v>
      </c>
      <c r="B9" s="6" t="s">
        <v>51</v>
      </c>
      <c r="C9" s="120">
        <v>2</v>
      </c>
      <c r="D9" s="15" t="s">
        <v>52</v>
      </c>
      <c r="E9" s="146">
        <v>3</v>
      </c>
      <c r="F9" s="71"/>
      <c r="G9" s="113"/>
      <c r="H9" s="31"/>
    </row>
    <row r="10" spans="1:9" x14ac:dyDescent="0.25">
      <c r="A10" s="130" t="s">
        <v>211</v>
      </c>
      <c r="B10" s="6" t="s">
        <v>213</v>
      </c>
      <c r="C10" s="120">
        <v>1</v>
      </c>
      <c r="D10" s="15" t="s">
        <v>210</v>
      </c>
      <c r="E10" s="146">
        <v>2.5</v>
      </c>
      <c r="F10" s="50"/>
      <c r="G10" s="113"/>
      <c r="H10" s="131">
        <v>1</v>
      </c>
    </row>
    <row r="11" spans="1:9" x14ac:dyDescent="0.25">
      <c r="A11" s="26" t="s">
        <v>215</v>
      </c>
      <c r="B11" s="6" t="s">
        <v>212</v>
      </c>
      <c r="C11" s="120">
        <v>1</v>
      </c>
      <c r="D11" s="15" t="s">
        <v>214</v>
      </c>
      <c r="E11" s="146">
        <v>8</v>
      </c>
      <c r="F11" s="50"/>
      <c r="G11" s="113"/>
      <c r="H11" s="131"/>
    </row>
    <row r="12" spans="1:9" x14ac:dyDescent="0.25">
      <c r="A12" s="26" t="s">
        <v>43</v>
      </c>
      <c r="B12" s="6" t="s">
        <v>199</v>
      </c>
      <c r="C12" s="120">
        <v>1</v>
      </c>
      <c r="D12" s="15" t="s">
        <v>207</v>
      </c>
      <c r="E12" s="146">
        <v>60</v>
      </c>
      <c r="F12" s="71" t="s">
        <v>200</v>
      </c>
      <c r="G12" s="113">
        <v>15</v>
      </c>
      <c r="H12" s="132">
        <v>1</v>
      </c>
    </row>
    <row r="13" spans="1:9" x14ac:dyDescent="0.25">
      <c r="A13" s="26" t="s">
        <v>219</v>
      </c>
      <c r="B13" s="6" t="s">
        <v>216</v>
      </c>
      <c r="C13" s="120" t="s">
        <v>217</v>
      </c>
      <c r="D13" s="128" t="s">
        <v>218</v>
      </c>
      <c r="E13" s="146"/>
      <c r="F13" s="50" t="s">
        <v>206</v>
      </c>
      <c r="G13" s="113">
        <v>45</v>
      </c>
      <c r="H13" s="132">
        <v>1</v>
      </c>
    </row>
    <row r="14" spans="1:9" x14ac:dyDescent="0.25">
      <c r="A14" s="26" t="s">
        <v>71</v>
      </c>
      <c r="B14" s="6" t="s">
        <v>72</v>
      </c>
      <c r="C14" s="120">
        <v>1</v>
      </c>
      <c r="D14" s="15" t="s">
        <v>73</v>
      </c>
      <c r="E14" s="146">
        <v>20</v>
      </c>
      <c r="F14" s="50"/>
      <c r="G14" s="113"/>
      <c r="H14" s="31"/>
    </row>
    <row r="15" spans="1:9" x14ac:dyDescent="0.25">
      <c r="A15" s="26" t="s">
        <v>197</v>
      </c>
      <c r="B15" s="6" t="s">
        <v>203</v>
      </c>
      <c r="C15" s="120">
        <v>1</v>
      </c>
      <c r="D15" s="15" t="s">
        <v>204</v>
      </c>
      <c r="E15" s="146">
        <v>30</v>
      </c>
      <c r="F15" s="50" t="s">
        <v>205</v>
      </c>
      <c r="G15" s="113">
        <v>16</v>
      </c>
      <c r="H15" s="131"/>
    </row>
    <row r="16" spans="1:9" x14ac:dyDescent="0.25">
      <c r="A16" s="26" t="s">
        <v>47</v>
      </c>
      <c r="B16" s="6" t="s">
        <v>48</v>
      </c>
      <c r="C16" s="120">
        <v>1</v>
      </c>
      <c r="D16" s="15" t="s">
        <v>49</v>
      </c>
      <c r="E16" s="146">
        <v>2</v>
      </c>
      <c r="F16" s="50"/>
      <c r="G16" s="113"/>
      <c r="H16" s="31"/>
    </row>
    <row r="17" spans="1:8" x14ac:dyDescent="0.25">
      <c r="A17" s="26" t="s">
        <v>44</v>
      </c>
      <c r="B17" s="6" t="s">
        <v>45</v>
      </c>
      <c r="C17" s="120">
        <v>2</v>
      </c>
      <c r="D17" s="15" t="s">
        <v>46</v>
      </c>
      <c r="E17" s="146">
        <v>10</v>
      </c>
      <c r="F17" s="50"/>
      <c r="G17" s="113"/>
      <c r="H17" s="31"/>
    </row>
    <row r="18" spans="1:8" x14ac:dyDescent="0.25">
      <c r="A18" s="26" t="s">
        <v>87</v>
      </c>
      <c r="B18" s="6" t="s">
        <v>88</v>
      </c>
      <c r="C18" s="120">
        <v>2</v>
      </c>
      <c r="D18" s="15" t="s">
        <v>89</v>
      </c>
      <c r="E18" s="146">
        <v>8</v>
      </c>
      <c r="F18" s="50"/>
      <c r="G18" s="113"/>
      <c r="H18" s="31"/>
    </row>
    <row r="19" spans="1:8" x14ac:dyDescent="0.25">
      <c r="A19" s="26" t="s">
        <v>90</v>
      </c>
      <c r="B19" s="6" t="s">
        <v>91</v>
      </c>
      <c r="C19" s="120">
        <v>1</v>
      </c>
      <c r="D19" s="15" t="s">
        <v>92</v>
      </c>
      <c r="E19" s="146">
        <v>6</v>
      </c>
      <c r="F19" s="50"/>
      <c r="G19" s="113"/>
      <c r="H19" s="31"/>
    </row>
    <row r="20" spans="1:8" x14ac:dyDescent="0.25">
      <c r="A20" s="26" t="s">
        <v>98</v>
      </c>
      <c r="B20" s="6" t="s">
        <v>99</v>
      </c>
      <c r="C20" s="120">
        <v>3</v>
      </c>
      <c r="D20" s="15" t="s">
        <v>100</v>
      </c>
      <c r="E20" s="146">
        <v>30</v>
      </c>
      <c r="F20" s="50"/>
      <c r="G20" s="113"/>
      <c r="H20" s="31"/>
    </row>
    <row r="21" spans="1:8" x14ac:dyDescent="0.25">
      <c r="A21" s="26" t="s">
        <v>53</v>
      </c>
      <c r="B21" s="14" t="s">
        <v>54</v>
      </c>
      <c r="C21" s="120">
        <v>3</v>
      </c>
      <c r="D21" s="15" t="s">
        <v>55</v>
      </c>
      <c r="E21" s="146">
        <v>4</v>
      </c>
      <c r="F21" s="71"/>
      <c r="G21" s="113"/>
      <c r="H21" s="31"/>
    </row>
    <row r="22" spans="1:8" x14ac:dyDescent="0.25">
      <c r="A22" s="26" t="s">
        <v>80</v>
      </c>
      <c r="B22" s="6" t="s">
        <v>81</v>
      </c>
      <c r="C22" s="120">
        <v>1</v>
      </c>
      <c r="D22" s="15" t="s">
        <v>82</v>
      </c>
      <c r="E22" s="146">
        <v>8.5</v>
      </c>
      <c r="F22" s="50"/>
      <c r="G22" s="113"/>
      <c r="H22" s="31"/>
    </row>
    <row r="23" spans="1:8" x14ac:dyDescent="0.25">
      <c r="A23" s="26" t="s">
        <v>77</v>
      </c>
      <c r="B23" s="6" t="s">
        <v>78</v>
      </c>
      <c r="C23" s="120">
        <v>1</v>
      </c>
      <c r="D23" s="15" t="s">
        <v>79</v>
      </c>
      <c r="E23" s="146">
        <v>20</v>
      </c>
      <c r="F23" s="50"/>
      <c r="G23" s="113"/>
      <c r="H23" s="31"/>
    </row>
    <row r="24" spans="1:8" x14ac:dyDescent="0.25">
      <c r="A24" s="26" t="s">
        <v>65</v>
      </c>
      <c r="B24" s="6" t="s">
        <v>66</v>
      </c>
      <c r="C24" s="120">
        <v>1</v>
      </c>
      <c r="D24" s="15" t="s">
        <v>67</v>
      </c>
      <c r="E24" s="146">
        <v>2</v>
      </c>
      <c r="F24" s="72"/>
      <c r="G24" s="113"/>
      <c r="H24" s="31"/>
    </row>
    <row r="25" spans="1:8" x14ac:dyDescent="0.25">
      <c r="A25" s="26" t="s">
        <v>59</v>
      </c>
      <c r="B25" s="6" t="s">
        <v>60</v>
      </c>
      <c r="C25" s="120">
        <v>1</v>
      </c>
      <c r="D25" s="15" t="s">
        <v>61</v>
      </c>
      <c r="E25" s="146">
        <v>30</v>
      </c>
      <c r="F25" s="72" t="s">
        <v>194</v>
      </c>
      <c r="G25" s="113">
        <v>40</v>
      </c>
      <c r="H25" s="131">
        <v>1</v>
      </c>
    </row>
    <row r="26" spans="1:8" x14ac:dyDescent="0.25">
      <c r="A26" s="26" t="s">
        <v>62</v>
      </c>
      <c r="B26" s="6" t="s">
        <v>63</v>
      </c>
      <c r="C26" s="120">
        <v>1</v>
      </c>
      <c r="D26" s="15" t="s">
        <v>64</v>
      </c>
      <c r="E26" s="146">
        <v>3.5</v>
      </c>
      <c r="F26" s="72"/>
      <c r="G26" s="113"/>
      <c r="H26" s="31"/>
    </row>
    <row r="27" spans="1:8" x14ac:dyDescent="0.25">
      <c r="A27" s="26" t="s">
        <v>83</v>
      </c>
      <c r="B27" s="6" t="s">
        <v>84</v>
      </c>
      <c r="C27" s="120" t="s">
        <v>85</v>
      </c>
      <c r="D27" s="15" t="s">
        <v>86</v>
      </c>
      <c r="E27" s="146">
        <v>14</v>
      </c>
      <c r="F27" s="50"/>
      <c r="G27" s="113"/>
      <c r="H27" s="31"/>
    </row>
    <row r="28" spans="1:8" x14ac:dyDescent="0.25">
      <c r="A28" s="26" t="s">
        <v>68</v>
      </c>
      <c r="B28" s="6" t="s">
        <v>69</v>
      </c>
      <c r="C28" s="120">
        <v>1</v>
      </c>
      <c r="D28" s="15" t="s">
        <v>70</v>
      </c>
      <c r="E28" s="146">
        <v>17</v>
      </c>
      <c r="F28" s="50"/>
      <c r="G28" s="113"/>
      <c r="H28" s="31"/>
    </row>
    <row r="29" spans="1:8" x14ac:dyDescent="0.25">
      <c r="A29" s="26" t="s">
        <v>101</v>
      </c>
      <c r="B29" s="6" t="s">
        <v>102</v>
      </c>
      <c r="C29" s="120">
        <v>1</v>
      </c>
      <c r="D29" s="15" t="s">
        <v>189</v>
      </c>
      <c r="E29" s="146">
        <v>37</v>
      </c>
      <c r="F29" s="50"/>
      <c r="G29" s="113"/>
      <c r="H29" s="131">
        <v>1</v>
      </c>
    </row>
    <row r="30" spans="1:8" ht="15.75" thickBot="1" x14ac:dyDescent="0.3">
      <c r="A30" s="26" t="s">
        <v>56</v>
      </c>
      <c r="B30" s="14" t="s">
        <v>57</v>
      </c>
      <c r="C30" s="142">
        <v>1</v>
      </c>
      <c r="D30" s="15" t="s">
        <v>58</v>
      </c>
      <c r="E30" s="147">
        <v>14</v>
      </c>
      <c r="F30" s="151"/>
      <c r="G30" s="152"/>
      <c r="H30" s="117"/>
    </row>
    <row r="31" spans="1:8" ht="15.75" thickBot="1" x14ac:dyDescent="0.3">
      <c r="A31" s="125" t="s">
        <v>103</v>
      </c>
      <c r="B31" s="126"/>
      <c r="C31" s="126"/>
      <c r="D31" s="126"/>
      <c r="E31" s="127">
        <f>SUM(E5:E30)</f>
        <v>394</v>
      </c>
      <c r="F31" s="65"/>
      <c r="G31" s="65"/>
      <c r="H31" s="65"/>
    </row>
  </sheetData>
  <phoneticPr fontId="8" type="noConversion"/>
  <hyperlinks>
    <hyperlink ref="D25" r:id="rId1" xr:uid="{3773511A-F3AF-4897-B5BB-16FB39A0B508}"/>
    <hyperlink ref="D9" r:id="rId2" xr:uid="{AFC120EB-E75F-4BB8-BC6D-4AA9408DD14D}"/>
    <hyperlink ref="D23" r:id="rId3" display="Link" xr:uid="{401DDADA-DB79-4416-96CF-3B1D6329769B}"/>
    <hyperlink ref="D17" r:id="rId4" display="24V Dual Ball" xr:uid="{98BCAD8D-1DD9-49E5-B60D-FB8A39108E71}"/>
    <hyperlink ref="D16" r:id="rId5" xr:uid="{968A8156-5055-4A5F-97A2-06DF8EA0EB3D}"/>
    <hyperlink ref="D27" r:id="rId6" display="5 Meter Gates LL" xr:uid="{9F0DE403-B0EC-4933-928F-2806FBCF603A}"/>
    <hyperlink ref="D22" r:id="rId7" display="Link" xr:uid="{45531F32-6B6C-44D5-9B2A-FB1F259BC9F9}"/>
    <hyperlink ref="F25" r:id="rId8" display="Keenovo" xr:uid="{C2A02BBB-B317-4856-A562-A30BE2CA0A6C}"/>
    <hyperlink ref="D19" r:id="rId9" display="8 Bore" xr:uid="{4C50ADBB-FC9C-42E4-8421-5A0C1600DD46}"/>
    <hyperlink ref="D18" r:id="rId10" display="5 BORE" xr:uid="{43C03DCA-7867-4C9F-B1D0-8588267A1C82}"/>
    <hyperlink ref="D26" r:id="rId11" xr:uid="{A901DFE1-486C-4AC2-8672-C18618945E04}"/>
    <hyperlink ref="D24" r:id="rId12" xr:uid="{BA467D2F-0948-4A82-B49C-B8DCBA7936A0}"/>
    <hyperlink ref="D20" r:id="rId13" display="Link" xr:uid="{49178A12-AF45-4969-AC8E-49BA3EBADDA9}"/>
    <hyperlink ref="D14" r:id="rId14" xr:uid="{9689F2B7-24E0-4CC5-A39F-53D7E0370FC8}"/>
    <hyperlink ref="D28" r:id="rId15" xr:uid="{537A3F3C-7C92-42A9-B8B2-F37129F7787F}"/>
    <hyperlink ref="D8" r:id="rId16" xr:uid="{82909F8B-3A14-4248-8CB2-384756C6E8BE}"/>
    <hyperlink ref="D29" r:id="rId17" xr:uid="{0D6A5659-9181-49D0-A7D8-101F63076C8A}"/>
    <hyperlink ref="D21" r:id="rId18" xr:uid="{4AEFCE09-28B7-4C24-82DE-ADAB9CAA43E1}"/>
    <hyperlink ref="D30" r:id="rId19" xr:uid="{0ED2334F-09CF-437E-82F8-E81D86F288DC}"/>
    <hyperlink ref="D7" r:id="rId20" xr:uid="{87CB364F-700B-4E81-BC67-3C859C1B7934}"/>
    <hyperlink ref="D6" r:id="rId21" display="5X High End" xr:uid="{D4CB98E8-7A2B-495D-9E37-8208D21A6270}"/>
    <hyperlink ref="D5" r:id="rId22" display="6x5x1 Option Shim" xr:uid="{A333F16C-7F8A-421A-B64A-B04B701B747A}"/>
    <hyperlink ref="F5" r:id="rId23" display="NB! 200 pcs option is same price" xr:uid="{D98A7A59-4D4C-4589-8C00-1DCF83FFF3E6}"/>
    <hyperlink ref="F13" r:id="rId24" xr:uid="{5B14FBB6-ADAD-4948-95D7-FBD8C9BC5BB5}"/>
    <hyperlink ref="D12" r:id="rId25" display="MKS DUET WIFI" xr:uid="{F52EB8DF-670A-4145-90A1-8A8DF8B4B7B2}"/>
    <hyperlink ref="F12" r:id="rId26" display="Mini 12864" xr:uid="{321ACA62-20AB-45F9-A643-EE2EB664C961}"/>
    <hyperlink ref="D15" r:id="rId27" xr:uid="{53A16D3E-EBE4-45B6-9E87-70111D7D2FFE}"/>
    <hyperlink ref="F15" r:id="rId28" xr:uid="{2E01C49B-F943-468C-B222-27E06F7C15FC}"/>
    <hyperlink ref="D10" r:id="rId29" display="Cable Loom - Bowden Path" xr:uid="{5DD23B84-72DC-46EC-A740-B82AFAD09C94}"/>
    <hyperlink ref="D11" r:id="rId30" xr:uid="{0C6F2C79-ACBB-4C55-AC21-4895BA685D6B}"/>
  </hyperlinks>
  <pageMargins left="0.7" right="0.7" top="0.75" bottom="0.75" header="0.3" footer="0.3"/>
  <pageSetup paperSize="9" orientation="landscape" r:id="rId31"/>
  <drawing r:id="rId32"/>
  <tableParts count="1">
    <tablePart r:id="rId3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6D75-B7C4-4BE2-88D5-EC1A978798F7}">
  <dimension ref="A1:H39"/>
  <sheetViews>
    <sheetView workbookViewId="0"/>
  </sheetViews>
  <sheetFormatPr defaultRowHeight="15" x14ac:dyDescent="0.25"/>
  <cols>
    <col min="1" max="1" width="17.42578125" bestFit="1" customWidth="1"/>
    <col min="2" max="2" width="20" bestFit="1" customWidth="1"/>
    <col min="3" max="3" width="8.7109375" bestFit="1" customWidth="1"/>
    <col min="4" max="4" width="14.42578125" bestFit="1" customWidth="1"/>
    <col min="5" max="5" width="21.7109375" bestFit="1" customWidth="1"/>
    <col min="6" max="7" width="22.42578125" bestFit="1" customWidth="1"/>
    <col min="8" max="8" width="8.7109375" bestFit="1" customWidth="1"/>
    <col min="9" max="9" width="4.28515625" bestFit="1" customWidth="1"/>
    <col min="10" max="10" width="4" bestFit="1" customWidth="1"/>
  </cols>
  <sheetData>
    <row r="1" spans="1:8" s="3" customFormat="1" ht="15.75" thickBot="1" x14ac:dyDescent="0.3">
      <c r="A1" s="12" t="s">
        <v>1</v>
      </c>
      <c r="B1" s="13" t="s">
        <v>2</v>
      </c>
      <c r="C1" s="78" t="s">
        <v>3</v>
      </c>
      <c r="D1" s="76" t="s">
        <v>104</v>
      </c>
      <c r="F1" t="s">
        <v>1</v>
      </c>
      <c r="G1" t="s">
        <v>2</v>
      </c>
      <c r="H1" t="s">
        <v>3</v>
      </c>
    </row>
    <row r="2" spans="1:8" x14ac:dyDescent="0.25">
      <c r="A2" s="26" t="s">
        <v>105</v>
      </c>
      <c r="B2" s="6" t="s">
        <v>106</v>
      </c>
      <c r="C2" s="29">
        <v>2</v>
      </c>
      <c r="D2" s="77">
        <v>2</v>
      </c>
    </row>
    <row r="3" spans="1:8" x14ac:dyDescent="0.25">
      <c r="A3" s="26" t="s">
        <v>107</v>
      </c>
      <c r="B3" s="6" t="s">
        <v>106</v>
      </c>
      <c r="C3" s="29">
        <v>4</v>
      </c>
      <c r="D3" s="77">
        <v>4</v>
      </c>
    </row>
    <row r="4" spans="1:8" x14ac:dyDescent="0.25">
      <c r="A4" s="26" t="s">
        <v>108</v>
      </c>
      <c r="B4" s="6" t="s">
        <v>109</v>
      </c>
      <c r="C4" s="29">
        <v>4</v>
      </c>
      <c r="D4" s="77">
        <v>4</v>
      </c>
    </row>
    <row r="5" spans="1:8" x14ac:dyDescent="0.25">
      <c r="A5" s="26" t="s">
        <v>110</v>
      </c>
      <c r="B5" s="6" t="s">
        <v>109</v>
      </c>
      <c r="C5" s="29">
        <v>2</v>
      </c>
      <c r="D5" s="77">
        <v>2</v>
      </c>
    </row>
    <row r="6" spans="1:8" x14ac:dyDescent="0.25">
      <c r="A6" s="26" t="s">
        <v>111</v>
      </c>
      <c r="B6" s="6" t="s">
        <v>112</v>
      </c>
      <c r="C6" s="29">
        <v>2</v>
      </c>
      <c r="D6" s="77">
        <v>2</v>
      </c>
    </row>
    <row r="7" spans="1:8" x14ac:dyDescent="0.25">
      <c r="A7" s="26" t="s">
        <v>113</v>
      </c>
      <c r="B7" s="6" t="s">
        <v>106</v>
      </c>
      <c r="C7" s="29">
        <v>11</v>
      </c>
      <c r="D7" s="77">
        <v>11</v>
      </c>
    </row>
    <row r="8" spans="1:8" x14ac:dyDescent="0.25">
      <c r="A8" s="26" t="s">
        <v>114</v>
      </c>
      <c r="B8" s="6" t="s">
        <v>115</v>
      </c>
      <c r="C8" s="29">
        <v>15</v>
      </c>
      <c r="D8" s="77">
        <v>15</v>
      </c>
    </row>
    <row r="9" spans="1:8" x14ac:dyDescent="0.25">
      <c r="A9" s="26" t="s">
        <v>116</v>
      </c>
      <c r="B9" s="6" t="s">
        <v>109</v>
      </c>
      <c r="C9" s="29">
        <v>6</v>
      </c>
      <c r="D9" s="77">
        <v>6</v>
      </c>
    </row>
    <row r="10" spans="1:8" x14ac:dyDescent="0.25">
      <c r="A10" s="26" t="s">
        <v>117</v>
      </c>
      <c r="B10" s="6" t="s">
        <v>109</v>
      </c>
      <c r="C10" s="29">
        <v>9</v>
      </c>
      <c r="D10" s="77">
        <v>9</v>
      </c>
    </row>
    <row r="11" spans="1:8" x14ac:dyDescent="0.25">
      <c r="A11" s="26" t="s">
        <v>118</v>
      </c>
      <c r="B11" s="6" t="s">
        <v>109</v>
      </c>
      <c r="C11" s="29">
        <v>5</v>
      </c>
      <c r="D11" s="77">
        <v>5</v>
      </c>
    </row>
    <row r="12" spans="1:8" x14ac:dyDescent="0.25">
      <c r="A12" s="26" t="s">
        <v>119</v>
      </c>
      <c r="B12" s="6" t="s">
        <v>109</v>
      </c>
      <c r="C12" s="29">
        <v>8</v>
      </c>
      <c r="D12" s="77">
        <v>8</v>
      </c>
    </row>
    <row r="13" spans="1:8" x14ac:dyDescent="0.25">
      <c r="A13" s="26" t="s">
        <v>163</v>
      </c>
      <c r="B13" s="6" t="s">
        <v>164</v>
      </c>
      <c r="C13" s="29">
        <v>2</v>
      </c>
      <c r="D13" s="77">
        <v>2</v>
      </c>
    </row>
    <row r="14" spans="1:8" x14ac:dyDescent="0.25">
      <c r="A14" s="26" t="s">
        <v>120</v>
      </c>
      <c r="B14" s="6" t="s">
        <v>121</v>
      </c>
      <c r="C14" s="29">
        <v>5</v>
      </c>
      <c r="D14" s="77">
        <v>5</v>
      </c>
    </row>
    <row r="15" spans="1:8" x14ac:dyDescent="0.25">
      <c r="A15" s="26" t="s">
        <v>122</v>
      </c>
      <c r="B15" s="6" t="s">
        <v>106</v>
      </c>
      <c r="C15" s="29">
        <v>5</v>
      </c>
      <c r="D15" s="77">
        <v>5</v>
      </c>
    </row>
    <row r="16" spans="1:8" x14ac:dyDescent="0.25">
      <c r="A16" s="26" t="s">
        <v>123</v>
      </c>
      <c r="B16" s="6" t="s">
        <v>115</v>
      </c>
      <c r="C16" s="29">
        <v>13</v>
      </c>
      <c r="D16" s="77">
        <v>13</v>
      </c>
    </row>
    <row r="17" spans="1:5" x14ac:dyDescent="0.25">
      <c r="A17" s="26" t="s">
        <v>124</v>
      </c>
      <c r="B17" s="6" t="s">
        <v>109</v>
      </c>
      <c r="C17" s="29">
        <v>6</v>
      </c>
      <c r="D17" s="77">
        <v>6</v>
      </c>
    </row>
    <row r="18" spans="1:5" x14ac:dyDescent="0.25">
      <c r="A18" s="26" t="s">
        <v>125</v>
      </c>
      <c r="B18" s="6" t="s">
        <v>109</v>
      </c>
      <c r="C18" s="29">
        <v>2</v>
      </c>
      <c r="D18" s="77">
        <v>2</v>
      </c>
    </row>
    <row r="19" spans="1:5" x14ac:dyDescent="0.25">
      <c r="A19" s="26" t="s">
        <v>126</v>
      </c>
      <c r="B19" s="6" t="s">
        <v>109</v>
      </c>
      <c r="C19" s="29">
        <v>1</v>
      </c>
      <c r="D19" s="77">
        <v>1</v>
      </c>
    </row>
    <row r="20" spans="1:5" x14ac:dyDescent="0.25">
      <c r="A20" s="26" t="s">
        <v>127</v>
      </c>
      <c r="B20" s="6" t="s">
        <v>164</v>
      </c>
      <c r="C20" s="29">
        <v>3</v>
      </c>
      <c r="D20" s="77">
        <v>3</v>
      </c>
    </row>
    <row r="21" spans="1:5" x14ac:dyDescent="0.25">
      <c r="A21" s="26" t="s">
        <v>128</v>
      </c>
      <c r="B21" s="6" t="s">
        <v>164</v>
      </c>
      <c r="C21" s="29">
        <v>1</v>
      </c>
      <c r="D21" s="77">
        <v>1</v>
      </c>
    </row>
    <row r="22" spans="1:5" x14ac:dyDescent="0.25">
      <c r="A22" s="26" t="s">
        <v>129</v>
      </c>
      <c r="B22" s="6" t="s">
        <v>109</v>
      </c>
      <c r="C22" s="29">
        <v>1</v>
      </c>
      <c r="D22" s="77">
        <v>1</v>
      </c>
    </row>
    <row r="23" spans="1:5" x14ac:dyDescent="0.25">
      <c r="A23" s="26" t="s">
        <v>130</v>
      </c>
      <c r="B23" s="6" t="s">
        <v>121</v>
      </c>
      <c r="C23" s="29">
        <v>28</v>
      </c>
      <c r="D23" s="77">
        <v>30</v>
      </c>
    </row>
    <row r="24" spans="1:5" x14ac:dyDescent="0.25">
      <c r="A24" s="26" t="s">
        <v>131</v>
      </c>
      <c r="B24" s="6" t="s">
        <v>106</v>
      </c>
      <c r="C24" s="29">
        <v>6</v>
      </c>
      <c r="D24" s="77">
        <v>6</v>
      </c>
    </row>
    <row r="25" spans="1:5" x14ac:dyDescent="0.25">
      <c r="A25" s="26" t="s">
        <v>132</v>
      </c>
      <c r="B25" s="6" t="s">
        <v>133</v>
      </c>
      <c r="C25" s="29">
        <v>50</v>
      </c>
      <c r="D25" s="77">
        <v>50</v>
      </c>
    </row>
    <row r="26" spans="1:5" x14ac:dyDescent="0.25">
      <c r="A26" s="26" t="s">
        <v>134</v>
      </c>
      <c r="B26" s="15" t="s">
        <v>191</v>
      </c>
      <c r="C26" s="29">
        <v>63</v>
      </c>
      <c r="D26" s="77">
        <v>70</v>
      </c>
      <c r="E26" s="3" t="s">
        <v>196</v>
      </c>
    </row>
    <row r="27" spans="1:5" x14ac:dyDescent="0.25">
      <c r="A27" s="26" t="s">
        <v>135</v>
      </c>
      <c r="B27" s="6" t="s">
        <v>136</v>
      </c>
      <c r="C27" s="29">
        <v>143</v>
      </c>
      <c r="D27" s="77">
        <v>150</v>
      </c>
    </row>
    <row r="28" spans="1:5" x14ac:dyDescent="0.25">
      <c r="A28" s="26" t="s">
        <v>137</v>
      </c>
      <c r="B28" s="6" t="s">
        <v>115</v>
      </c>
      <c r="C28" s="29">
        <v>200</v>
      </c>
      <c r="D28" s="77">
        <v>200</v>
      </c>
    </row>
    <row r="29" spans="1:5" x14ac:dyDescent="0.25">
      <c r="A29" s="26" t="s">
        <v>138</v>
      </c>
      <c r="B29" s="6" t="s">
        <v>109</v>
      </c>
      <c r="C29" s="29">
        <v>142</v>
      </c>
      <c r="D29" s="77">
        <v>150</v>
      </c>
    </row>
    <row r="30" spans="1:5" x14ac:dyDescent="0.25">
      <c r="A30" s="26" t="s">
        <v>139</v>
      </c>
      <c r="B30" s="6" t="s">
        <v>109</v>
      </c>
      <c r="C30" s="29">
        <v>8</v>
      </c>
      <c r="D30" s="77">
        <v>8</v>
      </c>
    </row>
    <row r="31" spans="1:5" x14ac:dyDescent="0.25">
      <c r="A31" s="26" t="s">
        <v>140</v>
      </c>
      <c r="B31" s="6" t="s">
        <v>109</v>
      </c>
      <c r="C31" s="29">
        <v>1</v>
      </c>
      <c r="D31" s="77">
        <v>1</v>
      </c>
    </row>
    <row r="32" spans="1:5" x14ac:dyDescent="0.25">
      <c r="A32" s="26" t="s">
        <v>141</v>
      </c>
      <c r="B32" s="6" t="s">
        <v>109</v>
      </c>
      <c r="C32" s="29">
        <v>2</v>
      </c>
      <c r="D32" s="77">
        <v>2</v>
      </c>
    </row>
    <row r="33" spans="1:4" x14ac:dyDescent="0.25">
      <c r="A33" s="26" t="s">
        <v>142</v>
      </c>
      <c r="B33" s="6" t="s">
        <v>109</v>
      </c>
      <c r="C33" s="29">
        <v>2</v>
      </c>
      <c r="D33" s="77">
        <v>2</v>
      </c>
    </row>
    <row r="34" spans="1:4" x14ac:dyDescent="0.25">
      <c r="A34" s="26" t="s">
        <v>143</v>
      </c>
      <c r="B34" s="6" t="s">
        <v>109</v>
      </c>
      <c r="C34" s="29">
        <v>18</v>
      </c>
      <c r="D34" s="77">
        <v>18</v>
      </c>
    </row>
    <row r="35" spans="1:4" x14ac:dyDescent="0.25">
      <c r="A35" s="26" t="s">
        <v>144</v>
      </c>
      <c r="B35" s="6" t="s">
        <v>109</v>
      </c>
      <c r="C35" s="29">
        <v>8</v>
      </c>
      <c r="D35" s="77">
        <v>8</v>
      </c>
    </row>
    <row r="36" spans="1:4" ht="15.75" thickBot="1" x14ac:dyDescent="0.3">
      <c r="A36" s="26" t="s">
        <v>145</v>
      </c>
      <c r="B36" s="6" t="s">
        <v>164</v>
      </c>
      <c r="C36" s="29">
        <v>4</v>
      </c>
      <c r="D36" s="77">
        <v>4</v>
      </c>
    </row>
    <row r="37" spans="1:4" x14ac:dyDescent="0.25">
      <c r="A37" s="63" t="s">
        <v>146</v>
      </c>
      <c r="B37" s="64"/>
      <c r="C37" s="79">
        <f>SUM(C2:C36)</f>
        <v>782</v>
      </c>
      <c r="D37" s="80">
        <f>SUM(D2:D36)</f>
        <v>806</v>
      </c>
    </row>
    <row r="38" spans="1:4" ht="15.75" thickBot="1" x14ac:dyDescent="0.3">
      <c r="A38" s="26" t="s">
        <v>147</v>
      </c>
      <c r="B38" s="6"/>
      <c r="C38" s="4"/>
      <c r="D38" s="81">
        <v>0.1</v>
      </c>
    </row>
    <row r="39" spans="1:4" ht="15.75" thickBot="1" x14ac:dyDescent="0.3">
      <c r="A39" s="11" t="s">
        <v>148</v>
      </c>
      <c r="B39" s="7"/>
      <c r="C39" s="8"/>
      <c r="D39" s="25">
        <f>D37*D38</f>
        <v>80.600000000000009</v>
      </c>
    </row>
  </sheetData>
  <hyperlinks>
    <hyperlink ref="B26" location="'Component Part List'!A1" display="5X6X1 Precision Shim" xr:uid="{3572F6E0-E77C-4DC4-8F2D-396904032282}"/>
  </hyperlinks>
  <pageMargins left="0.70866141732283472" right="0.70866141732283472" top="0.74803149606299213" bottom="0.74803149606299213" header="0.31496062992125984" footer="0.31496062992125984"/>
  <pageSetup paperSize="9" scal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042A-9E32-4038-B3DB-6EE5FFFEDFCE}">
  <dimension ref="A1:C1"/>
  <sheetViews>
    <sheetView workbookViewId="0"/>
  </sheetViews>
  <sheetFormatPr defaultRowHeight="15" x14ac:dyDescent="0.25"/>
  <cols>
    <col min="1" max="1" width="17" bestFit="1" customWidth="1"/>
    <col min="2" max="2" width="11.140625" bestFit="1" customWidth="1"/>
    <col min="3" max="3" width="8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OpenBuild Part List</vt:lpstr>
      <vt:lpstr>V-Slot Calculator</vt:lpstr>
      <vt:lpstr>Component Part List</vt:lpstr>
      <vt:lpstr>Fasteners</vt:lpstr>
      <vt:lpstr>Cable Managment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Berntsen</cp:lastModifiedBy>
  <cp:revision/>
  <cp:lastPrinted>2020-03-26T10:32:21Z</cp:lastPrinted>
  <dcterms:created xsi:type="dcterms:W3CDTF">2019-07-14T19:25:01Z</dcterms:created>
  <dcterms:modified xsi:type="dcterms:W3CDTF">2020-05-07T17:45:45Z</dcterms:modified>
  <cp:category/>
  <cp:contentStatus/>
</cp:coreProperties>
</file>